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898" activeTab="9"/>
  </bookViews>
  <sheets>
    <sheet name="60С" sheetId="2" r:id="rId1"/>
    <sheet name="70С" sheetId="3" r:id="rId2"/>
    <sheet name="80С" sheetId="4" r:id="rId3"/>
    <sheet name="90С" sheetId="5" r:id="rId4"/>
    <sheet name="100С" sheetId="6" r:id="rId5"/>
    <sheet name="110С" sheetId="7" r:id="rId6"/>
    <sheet name="120С" sheetId="8" r:id="rId7"/>
    <sheet name="130С" sheetId="9" r:id="rId8"/>
    <sheet name="140С" sheetId="10" r:id="rId9"/>
    <sheet name="150С" sheetId="11" r:id="rId10"/>
    <sheet name="Лист3" sheetId="16" r:id="rId11"/>
    <sheet name="Лист1" sheetId="20" r:id="rId12"/>
    <sheet name="Лист2" sheetId="21" r:id="rId13"/>
    <sheet name="Лист5" sheetId="23" r:id="rId14"/>
  </sheets>
  <calcPr calcId="125725"/>
</workbook>
</file>

<file path=xl/calcChain.xml><?xml version="1.0" encoding="utf-8"?>
<calcChain xmlns="http://schemas.openxmlformats.org/spreadsheetml/2006/main">
  <c r="AY17" i="11"/>
  <c r="AY13"/>
  <c r="AX42"/>
  <c r="AX41"/>
  <c r="AX40"/>
  <c r="AY39" s="1"/>
  <c r="AX39"/>
  <c r="AX38"/>
  <c r="AX37"/>
  <c r="AX36"/>
  <c r="AY36" s="1"/>
  <c r="AX35"/>
  <c r="AX34"/>
  <c r="AX33"/>
  <c r="AX32"/>
  <c r="AZ32" s="1"/>
  <c r="AX31"/>
  <c r="AX30"/>
  <c r="AX29"/>
  <c r="AX28"/>
  <c r="AX27"/>
  <c r="AX26"/>
  <c r="AX25"/>
  <c r="AX24"/>
  <c r="AY26" s="1"/>
  <c r="AX23"/>
  <c r="AX22"/>
  <c r="AX21"/>
  <c r="AX20"/>
  <c r="AZ39" s="1"/>
  <c r="AX19"/>
  <c r="AX18"/>
  <c r="AX17"/>
  <c r="AX16"/>
  <c r="AY15" s="1"/>
  <c r="AX15"/>
  <c r="AX14"/>
  <c r="AX13"/>
  <c r="AX12"/>
  <c r="AX11"/>
  <c r="AX10"/>
  <c r="AX9"/>
  <c r="AX8"/>
  <c r="AS42" i="9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K32" i="16"/>
  <c r="I32"/>
  <c r="J32"/>
  <c r="L32"/>
  <c r="M32"/>
  <c r="N32"/>
  <c r="O32"/>
  <c r="P32"/>
  <c r="Q32"/>
  <c r="H32"/>
  <c r="I31"/>
  <c r="J31"/>
  <c r="K31"/>
  <c r="L31"/>
  <c r="M31"/>
  <c r="N31"/>
  <c r="O31"/>
  <c r="P31"/>
  <c r="Q31"/>
  <c r="H31"/>
  <c r="I30"/>
  <c r="I29"/>
  <c r="H29"/>
  <c r="R29"/>
  <c r="J29"/>
  <c r="K29"/>
  <c r="L29"/>
  <c r="M29"/>
  <c r="N29"/>
  <c r="O29"/>
  <c r="P29"/>
  <c r="Q29"/>
  <c r="R30"/>
  <c r="P30"/>
  <c r="Q30"/>
  <c r="O30"/>
  <c r="N30"/>
  <c r="J30"/>
  <c r="K30"/>
  <c r="L30"/>
  <c r="M30"/>
  <c r="H30"/>
  <c r="BV42" i="11"/>
  <c r="BV41"/>
  <c r="BV40"/>
  <c r="BV39"/>
  <c r="BV38"/>
  <c r="BV37"/>
  <c r="BV36"/>
  <c r="BV35"/>
  <c r="BV34"/>
  <c r="BV33"/>
  <c r="BV32"/>
  <c r="BV31"/>
  <c r="BV30"/>
  <c r="BV29"/>
  <c r="BV28"/>
  <c r="BV27"/>
  <c r="BV26"/>
  <c r="BV25"/>
  <c r="BV24"/>
  <c r="BV23"/>
  <c r="BV22"/>
  <c r="BV21"/>
  <c r="BV20"/>
  <c r="BV19"/>
  <c r="BV18"/>
  <c r="BV17"/>
  <c r="BV16"/>
  <c r="BV15"/>
  <c r="BV14"/>
  <c r="BV13"/>
  <c r="BV12"/>
  <c r="BV11"/>
  <c r="BV10"/>
  <c r="BV9"/>
  <c r="BV8"/>
  <c r="BU42"/>
  <c r="BU41"/>
  <c r="BU40"/>
  <c r="BU39"/>
  <c r="BU38"/>
  <c r="BU37"/>
  <c r="BU36"/>
  <c r="BU35"/>
  <c r="BU34"/>
  <c r="BU33"/>
  <c r="BU32"/>
  <c r="BU31"/>
  <c r="BU30"/>
  <c r="BU29"/>
  <c r="BU28"/>
  <c r="BU27"/>
  <c r="BU26"/>
  <c r="BU25"/>
  <c r="BU24"/>
  <c r="BU23"/>
  <c r="BU22"/>
  <c r="BU21"/>
  <c r="BU20"/>
  <c r="BU19"/>
  <c r="BU18"/>
  <c r="BU17"/>
  <c r="BU16"/>
  <c r="BU15"/>
  <c r="BU14"/>
  <c r="BU13"/>
  <c r="BU12"/>
  <c r="BU11"/>
  <c r="BU10"/>
  <c r="BU9"/>
  <c r="BU8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G42"/>
  <c r="BG41"/>
  <c r="BG40"/>
  <c r="BG39"/>
  <c r="BG38"/>
  <c r="BG37"/>
  <c r="BG36"/>
  <c r="BG35"/>
  <c r="BG34"/>
  <c r="BG33"/>
  <c r="BG32"/>
  <c r="BG31"/>
  <c r="BG30"/>
  <c r="BG29"/>
  <c r="BG28"/>
  <c r="BG27"/>
  <c r="BG26"/>
  <c r="BG25"/>
  <c r="BG24"/>
  <c r="BG23"/>
  <c r="BG22"/>
  <c r="BG21"/>
  <c r="BG20"/>
  <c r="BG19"/>
  <c r="BG18"/>
  <c r="BG17"/>
  <c r="BG16"/>
  <c r="BG15"/>
  <c r="BG14"/>
  <c r="BG13"/>
  <c r="BG12"/>
  <c r="BG11"/>
  <c r="BG10"/>
  <c r="BG9"/>
  <c r="BG8"/>
  <c r="AZ28"/>
  <c r="AZ24"/>
  <c r="AZ20"/>
  <c r="AZ16"/>
  <c r="AZ12"/>
  <c r="AZ8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BU42" i="10"/>
  <c r="BU41"/>
  <c r="BU40"/>
  <c r="BU39"/>
  <c r="BU38"/>
  <c r="BU37"/>
  <c r="BU36"/>
  <c r="BU35"/>
  <c r="BU34"/>
  <c r="BU33"/>
  <c r="BU32"/>
  <c r="BU31"/>
  <c r="BU30"/>
  <c r="BU29"/>
  <c r="BU28"/>
  <c r="BU27"/>
  <c r="BU26"/>
  <c r="BU25"/>
  <c r="BU24"/>
  <c r="BU23"/>
  <c r="BU22"/>
  <c r="BU21"/>
  <c r="BU20"/>
  <c r="BU19"/>
  <c r="BU18"/>
  <c r="BU17"/>
  <c r="BU16"/>
  <c r="BU15"/>
  <c r="BU14"/>
  <c r="BU13"/>
  <c r="BU12"/>
  <c r="BU11"/>
  <c r="BU10"/>
  <c r="BU9"/>
  <c r="BU8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G42"/>
  <c r="BG41"/>
  <c r="BG40"/>
  <c r="BG39"/>
  <c r="BG38"/>
  <c r="BG37"/>
  <c r="BG36"/>
  <c r="BG35"/>
  <c r="BG34"/>
  <c r="BG33"/>
  <c r="BG32"/>
  <c r="BG31"/>
  <c r="BG30"/>
  <c r="BG29"/>
  <c r="BG28"/>
  <c r="BG27"/>
  <c r="BG26"/>
  <c r="BG25"/>
  <c r="BG24"/>
  <c r="BG23"/>
  <c r="BG22"/>
  <c r="BG21"/>
  <c r="BG20"/>
  <c r="BG19"/>
  <c r="BG18"/>
  <c r="BG17"/>
  <c r="BG16"/>
  <c r="BG15"/>
  <c r="BG14"/>
  <c r="BG13"/>
  <c r="BG12"/>
  <c r="BG11"/>
  <c r="BG10"/>
  <c r="BG9"/>
  <c r="BG8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10" i="8"/>
  <c r="J9"/>
  <c r="BU43"/>
  <c r="BU42"/>
  <c r="BU41"/>
  <c r="BU40"/>
  <c r="BU39"/>
  <c r="BU38"/>
  <c r="BU37"/>
  <c r="BU36"/>
  <c r="BU35"/>
  <c r="BU34"/>
  <c r="BU33"/>
  <c r="BU32"/>
  <c r="BU31"/>
  <c r="BU30"/>
  <c r="BU29"/>
  <c r="BU28"/>
  <c r="BU27"/>
  <c r="BU26"/>
  <c r="BU25"/>
  <c r="BU24"/>
  <c r="BU23"/>
  <c r="BU22"/>
  <c r="BU21"/>
  <c r="BU20"/>
  <c r="BU19"/>
  <c r="BU18"/>
  <c r="BU17"/>
  <c r="BU16"/>
  <c r="BU15"/>
  <c r="BU14"/>
  <c r="BU13"/>
  <c r="BU12"/>
  <c r="BU11"/>
  <c r="BU10"/>
  <c r="BU9"/>
  <c r="BN43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G43"/>
  <c r="BG42"/>
  <c r="BG41"/>
  <c r="BG40"/>
  <c r="BG39"/>
  <c r="BG38"/>
  <c r="BG37"/>
  <c r="BG36"/>
  <c r="BG35"/>
  <c r="BG34"/>
  <c r="BG33"/>
  <c r="BG32"/>
  <c r="BG31"/>
  <c r="BG30"/>
  <c r="BG29"/>
  <c r="BG28"/>
  <c r="BG27"/>
  <c r="BG26"/>
  <c r="BG25"/>
  <c r="BG24"/>
  <c r="BG23"/>
  <c r="BG22"/>
  <c r="BG21"/>
  <c r="BG20"/>
  <c r="BG19"/>
  <c r="BG18"/>
  <c r="BG17"/>
  <c r="BG16"/>
  <c r="BG15"/>
  <c r="BG14"/>
  <c r="BG13"/>
  <c r="BG12"/>
  <c r="BG11"/>
  <c r="BG10"/>
  <c r="BG9"/>
  <c r="AZ43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S43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L43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BT14"/>
  <c r="BT16"/>
  <c r="BT18"/>
  <c r="BT20"/>
  <c r="BT22"/>
  <c r="BT23"/>
  <c r="BT24"/>
  <c r="BT26"/>
  <c r="BT27"/>
  <c r="BT29"/>
  <c r="BT30"/>
  <c r="BT32"/>
  <c r="BT33"/>
  <c r="BT35"/>
  <c r="BT36"/>
  <c r="BT37"/>
  <c r="BT39"/>
  <c r="BT40"/>
  <c r="J42" i="7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BG42"/>
  <c r="BG41"/>
  <c r="BG40"/>
  <c r="BG39"/>
  <c r="BG38"/>
  <c r="BG37"/>
  <c r="BG36"/>
  <c r="BG35"/>
  <c r="BG34"/>
  <c r="BG33"/>
  <c r="BG32"/>
  <c r="BG31"/>
  <c r="BG30"/>
  <c r="BG29"/>
  <c r="BG28"/>
  <c r="BG27"/>
  <c r="BG26"/>
  <c r="BG25"/>
  <c r="BG24"/>
  <c r="BG23"/>
  <c r="BG22"/>
  <c r="BG21"/>
  <c r="BG20"/>
  <c r="BG19"/>
  <c r="BG18"/>
  <c r="BG17"/>
  <c r="BG16"/>
  <c r="BG15"/>
  <c r="BG14"/>
  <c r="BG13"/>
  <c r="BG12"/>
  <c r="BG11"/>
  <c r="BG10"/>
  <c r="BG9"/>
  <c r="BG8"/>
  <c r="BG7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U42"/>
  <c r="BU41"/>
  <c r="BU40"/>
  <c r="BU39"/>
  <c r="BU38"/>
  <c r="BU37"/>
  <c r="BU36"/>
  <c r="BU35"/>
  <c r="BU34"/>
  <c r="BU33"/>
  <c r="BU32"/>
  <c r="BU31"/>
  <c r="BU30"/>
  <c r="BU29"/>
  <c r="BU28"/>
  <c r="BU27"/>
  <c r="BU26"/>
  <c r="BU25"/>
  <c r="BU24"/>
  <c r="BU23"/>
  <c r="BU22"/>
  <c r="BU21"/>
  <c r="BU20"/>
  <c r="BU19"/>
  <c r="BU18"/>
  <c r="BU17"/>
  <c r="BU16"/>
  <c r="BU15"/>
  <c r="BU14"/>
  <c r="BU13"/>
  <c r="BU12"/>
  <c r="BU11"/>
  <c r="BU10"/>
  <c r="BU9"/>
  <c r="BU8"/>
  <c r="BU7"/>
  <c r="BU42" i="6"/>
  <c r="BU41"/>
  <c r="BU40"/>
  <c r="BU39"/>
  <c r="BU38"/>
  <c r="BU37"/>
  <c r="BU36"/>
  <c r="BU35"/>
  <c r="BU34"/>
  <c r="BU33"/>
  <c r="BU32"/>
  <c r="BU31"/>
  <c r="BU30"/>
  <c r="BU29"/>
  <c r="BU28"/>
  <c r="BU27"/>
  <c r="BU26"/>
  <c r="BU25"/>
  <c r="BU24"/>
  <c r="BU23"/>
  <c r="BU22"/>
  <c r="BU21"/>
  <c r="BU20"/>
  <c r="BU19"/>
  <c r="BU18"/>
  <c r="BU17"/>
  <c r="BU16"/>
  <c r="BU15"/>
  <c r="BU14"/>
  <c r="BU13"/>
  <c r="BU12"/>
  <c r="BU11"/>
  <c r="BU10"/>
  <c r="BU9"/>
  <c r="BU8"/>
  <c r="BU7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G42"/>
  <c r="BG41"/>
  <c r="BG40"/>
  <c r="BG39"/>
  <c r="BG38"/>
  <c r="BG37"/>
  <c r="BG36"/>
  <c r="BG35"/>
  <c r="BG34"/>
  <c r="BG33"/>
  <c r="BG32"/>
  <c r="BG31"/>
  <c r="BG30"/>
  <c r="BG29"/>
  <c r="BG28"/>
  <c r="BG27"/>
  <c r="BG26"/>
  <c r="BG25"/>
  <c r="BG24"/>
  <c r="BG23"/>
  <c r="BG22"/>
  <c r="BG21"/>
  <c r="BG20"/>
  <c r="BG19"/>
  <c r="BG18"/>
  <c r="BG17"/>
  <c r="BG16"/>
  <c r="BG15"/>
  <c r="BG14"/>
  <c r="BG13"/>
  <c r="BG12"/>
  <c r="BG11"/>
  <c r="BG10"/>
  <c r="BG9"/>
  <c r="BG8"/>
  <c r="BG7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BU42" i="5"/>
  <c r="BU41"/>
  <c r="BU40"/>
  <c r="BU39"/>
  <c r="BU38"/>
  <c r="BU37"/>
  <c r="BU36"/>
  <c r="BU35"/>
  <c r="BU34"/>
  <c r="BU33"/>
  <c r="BU32"/>
  <c r="BU31"/>
  <c r="BU30"/>
  <c r="BU29"/>
  <c r="BU28"/>
  <c r="BU27"/>
  <c r="BU26"/>
  <c r="BU25"/>
  <c r="BU24"/>
  <c r="BU23"/>
  <c r="BU22"/>
  <c r="BU21"/>
  <c r="BU20"/>
  <c r="BU19"/>
  <c r="BU18"/>
  <c r="BU17"/>
  <c r="BU16"/>
  <c r="BU15"/>
  <c r="BU14"/>
  <c r="BU13"/>
  <c r="BU12"/>
  <c r="BU11"/>
  <c r="BU10"/>
  <c r="BU9"/>
  <c r="BU8"/>
  <c r="BU7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G42"/>
  <c r="BG41"/>
  <c r="BG40"/>
  <c r="BG39"/>
  <c r="BG38"/>
  <c r="BG37"/>
  <c r="BG36"/>
  <c r="BG35"/>
  <c r="BG34"/>
  <c r="BG33"/>
  <c r="BG32"/>
  <c r="BG31"/>
  <c r="BG30"/>
  <c r="BG29"/>
  <c r="BG28"/>
  <c r="BG27"/>
  <c r="BG26"/>
  <c r="BG25"/>
  <c r="BG24"/>
  <c r="BG23"/>
  <c r="BG22"/>
  <c r="BG21"/>
  <c r="BG20"/>
  <c r="BG19"/>
  <c r="BG18"/>
  <c r="BG17"/>
  <c r="BG16"/>
  <c r="BG15"/>
  <c r="BG14"/>
  <c r="BG13"/>
  <c r="BG12"/>
  <c r="BG11"/>
  <c r="BG10"/>
  <c r="BG9"/>
  <c r="BG8"/>
  <c r="BG7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BU42" i="4"/>
  <c r="BU41"/>
  <c r="BU40"/>
  <c r="BU39"/>
  <c r="BU38"/>
  <c r="BU37"/>
  <c r="BU36"/>
  <c r="BU35"/>
  <c r="BU34"/>
  <c r="BU33"/>
  <c r="BU32"/>
  <c r="BU31"/>
  <c r="BU30"/>
  <c r="BU29"/>
  <c r="BU28"/>
  <c r="BU27"/>
  <c r="BU26"/>
  <c r="BU25"/>
  <c r="BU24"/>
  <c r="BU23"/>
  <c r="BU22"/>
  <c r="BU21"/>
  <c r="BU20"/>
  <c r="BU19"/>
  <c r="BU18"/>
  <c r="BU17"/>
  <c r="BU16"/>
  <c r="BU15"/>
  <c r="BU14"/>
  <c r="BU13"/>
  <c r="BU12"/>
  <c r="BU11"/>
  <c r="BU10"/>
  <c r="BU9"/>
  <c r="BU8"/>
  <c r="BU7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G42"/>
  <c r="BG41"/>
  <c r="BG40"/>
  <c r="BG39"/>
  <c r="BG38"/>
  <c r="BG37"/>
  <c r="BG36"/>
  <c r="BG35"/>
  <c r="BG34"/>
  <c r="BG33"/>
  <c r="BG32"/>
  <c r="BG31"/>
  <c r="BG30"/>
  <c r="BG29"/>
  <c r="BG28"/>
  <c r="BG27"/>
  <c r="BG26"/>
  <c r="BG25"/>
  <c r="BG24"/>
  <c r="BG23"/>
  <c r="BG22"/>
  <c r="BG21"/>
  <c r="BG20"/>
  <c r="BG19"/>
  <c r="BG18"/>
  <c r="BG17"/>
  <c r="BG16"/>
  <c r="BG15"/>
  <c r="BG14"/>
  <c r="BG13"/>
  <c r="BG12"/>
  <c r="BG11"/>
  <c r="BG10"/>
  <c r="BG9"/>
  <c r="BG8"/>
  <c r="BG7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BU42" i="3"/>
  <c r="BU41"/>
  <c r="BU40"/>
  <c r="BU39"/>
  <c r="BU38"/>
  <c r="BU37"/>
  <c r="BU36"/>
  <c r="BU35"/>
  <c r="BU34"/>
  <c r="BU33"/>
  <c r="BU32"/>
  <c r="BU31"/>
  <c r="BU30"/>
  <c r="BU29"/>
  <c r="BU28"/>
  <c r="BU27"/>
  <c r="BU26"/>
  <c r="BU25"/>
  <c r="BU24"/>
  <c r="BU23"/>
  <c r="BU22"/>
  <c r="BU21"/>
  <c r="BU20"/>
  <c r="BU19"/>
  <c r="BU18"/>
  <c r="BU17"/>
  <c r="BU16"/>
  <c r="BU15"/>
  <c r="BU14"/>
  <c r="BU13"/>
  <c r="BU12"/>
  <c r="BU11"/>
  <c r="BU10"/>
  <c r="BU9"/>
  <c r="BU8"/>
  <c r="BU7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G42"/>
  <c r="BG41"/>
  <c r="BG40"/>
  <c r="BG39"/>
  <c r="BG38"/>
  <c r="BG37"/>
  <c r="BG36"/>
  <c r="BG35"/>
  <c r="BG34"/>
  <c r="BG33"/>
  <c r="BG32"/>
  <c r="BG31"/>
  <c r="BG30"/>
  <c r="BG29"/>
  <c r="BG28"/>
  <c r="BG27"/>
  <c r="BG26"/>
  <c r="BG25"/>
  <c r="BG24"/>
  <c r="BG23"/>
  <c r="BG22"/>
  <c r="BG21"/>
  <c r="BG20"/>
  <c r="BG19"/>
  <c r="BG18"/>
  <c r="BG17"/>
  <c r="BG16"/>
  <c r="BG15"/>
  <c r="BG14"/>
  <c r="BG13"/>
  <c r="BG12"/>
  <c r="BG11"/>
  <c r="BG10"/>
  <c r="BG9"/>
  <c r="BG8"/>
  <c r="BG7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J21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0"/>
  <c r="J19"/>
  <c r="J18"/>
  <c r="J17"/>
  <c r="J16"/>
  <c r="J15"/>
  <c r="J14"/>
  <c r="J13"/>
  <c r="J12"/>
  <c r="J11"/>
  <c r="J10"/>
  <c r="J9"/>
  <c r="J8"/>
  <c r="J7"/>
  <c r="BU42" i="2"/>
  <c r="BN42"/>
  <c r="BG42"/>
  <c r="AZ42"/>
  <c r="AS42"/>
  <c r="AL42"/>
  <c r="AE42"/>
  <c r="X42"/>
  <c r="Q42"/>
  <c r="J42"/>
  <c r="BU41"/>
  <c r="BU40"/>
  <c r="BU39"/>
  <c r="BU38"/>
  <c r="BU37"/>
  <c r="BU36"/>
  <c r="BU35"/>
  <c r="BU34"/>
  <c r="BU33"/>
  <c r="BU32"/>
  <c r="BU31"/>
  <c r="BU30"/>
  <c r="BU29"/>
  <c r="BU28"/>
  <c r="BU27"/>
  <c r="BU26"/>
  <c r="BU25"/>
  <c r="BU24"/>
  <c r="BU23"/>
  <c r="BU22"/>
  <c r="BU21"/>
  <c r="BU20"/>
  <c r="BU19"/>
  <c r="BU18"/>
  <c r="BU17"/>
  <c r="BU16"/>
  <c r="BU15"/>
  <c r="BU14"/>
  <c r="BU13"/>
  <c r="BU12"/>
  <c r="BU11"/>
  <c r="BU10"/>
  <c r="BU9"/>
  <c r="BU8"/>
  <c r="BU7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G41"/>
  <c r="BG40"/>
  <c r="BG39"/>
  <c r="BG38"/>
  <c r="BG37"/>
  <c r="BG36"/>
  <c r="BG35"/>
  <c r="BG34"/>
  <c r="BG33"/>
  <c r="BG32"/>
  <c r="BG31"/>
  <c r="BG30"/>
  <c r="BG29"/>
  <c r="BG28"/>
  <c r="BG27"/>
  <c r="BG26"/>
  <c r="BG25"/>
  <c r="BG24"/>
  <c r="BG23"/>
  <c r="BG22"/>
  <c r="BG21"/>
  <c r="BG20"/>
  <c r="BG19"/>
  <c r="BG18"/>
  <c r="BG17"/>
  <c r="BG16"/>
  <c r="BG15"/>
  <c r="BG14"/>
  <c r="BG13"/>
  <c r="BG12"/>
  <c r="BG11"/>
  <c r="BG10"/>
  <c r="BG9"/>
  <c r="BG8"/>
  <c r="BG7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Q41"/>
  <c r="Q40"/>
  <c r="J41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J40"/>
  <c r="J39"/>
  <c r="J38"/>
  <c r="J37"/>
  <c r="J36"/>
  <c r="J35"/>
  <c r="J34"/>
  <c r="J33"/>
  <c r="J32"/>
  <c r="J31"/>
  <c r="J30"/>
  <c r="J29"/>
  <c r="J27"/>
  <c r="J28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AQ42"/>
  <c r="AQ41"/>
  <c r="AQ40"/>
  <c r="AQ39"/>
  <c r="AQ38"/>
  <c r="AR38" s="1"/>
  <c r="AQ37"/>
  <c r="AR39" s="1"/>
  <c r="AQ36"/>
  <c r="AR36" s="1"/>
  <c r="AQ35"/>
  <c r="AQ34"/>
  <c r="AR34" s="1"/>
  <c r="AQ33"/>
  <c r="AR35" s="1"/>
  <c r="AQ32"/>
  <c r="AQ31"/>
  <c r="AR31" s="1"/>
  <c r="AQ30"/>
  <c r="AR32" s="1"/>
  <c r="AQ29"/>
  <c r="AR29" s="1"/>
  <c r="AR28"/>
  <c r="AQ28"/>
  <c r="AQ27"/>
  <c r="AQ26"/>
  <c r="AR26" s="1"/>
  <c r="AR25"/>
  <c r="AQ25"/>
  <c r="AQ24"/>
  <c r="AR23"/>
  <c r="AQ23"/>
  <c r="AQ22"/>
  <c r="AR22" s="1"/>
  <c r="AR21"/>
  <c r="AQ21"/>
  <c r="AQ20"/>
  <c r="AQ19"/>
  <c r="AR19" s="1"/>
  <c r="AQ18"/>
  <c r="AQ17"/>
  <c r="AR17" s="1"/>
  <c r="AQ16"/>
  <c r="AR15" s="1"/>
  <c r="AQ15"/>
  <c r="AQ14"/>
  <c r="AR13"/>
  <c r="AQ13"/>
  <c r="AQ12"/>
  <c r="AQ11"/>
  <c r="AQ10"/>
  <c r="AQ9"/>
  <c r="AQ8"/>
  <c r="AQ7"/>
  <c r="BT36" i="11"/>
  <c r="BT35"/>
  <c r="BT39"/>
  <c r="BT38"/>
  <c r="BT34"/>
  <c r="BT32"/>
  <c r="BT31"/>
  <c r="BT29"/>
  <c r="BT28"/>
  <c r="BT26"/>
  <c r="BT25"/>
  <c r="BT23"/>
  <c r="BT22"/>
  <c r="BT21"/>
  <c r="BT19"/>
  <c r="BT17"/>
  <c r="BT15"/>
  <c r="BT13"/>
  <c r="BM39"/>
  <c r="BM38"/>
  <c r="BM36"/>
  <c r="BM35"/>
  <c r="BM34"/>
  <c r="BM32"/>
  <c r="BM31"/>
  <c r="BM29"/>
  <c r="BM28"/>
  <c r="BM26"/>
  <c r="BM25"/>
  <c r="BM23"/>
  <c r="BM22"/>
  <c r="BM21"/>
  <c r="BM19"/>
  <c r="BM17"/>
  <c r="BM15"/>
  <c r="BM13"/>
  <c r="BF39"/>
  <c r="BF38"/>
  <c r="BF36"/>
  <c r="BF35"/>
  <c r="BF34"/>
  <c r="BF32"/>
  <c r="BF31"/>
  <c r="BF29"/>
  <c r="BF28"/>
  <c r="BF26"/>
  <c r="BF25"/>
  <c r="BF23"/>
  <c r="BF22"/>
  <c r="BF21"/>
  <c r="BF19"/>
  <c r="BF17"/>
  <c r="BF15"/>
  <c r="BF13"/>
  <c r="AY32"/>
  <c r="AY35"/>
  <c r="AY34"/>
  <c r="AY28"/>
  <c r="AY31"/>
  <c r="AY29"/>
  <c r="AR36"/>
  <c r="AR34"/>
  <c r="AR39"/>
  <c r="AR38"/>
  <c r="AR35"/>
  <c r="AR32"/>
  <c r="AR31"/>
  <c r="AR28"/>
  <c r="AR26"/>
  <c r="AY23"/>
  <c r="AR29"/>
  <c r="AR19"/>
  <c r="AR15"/>
  <c r="AR13"/>
  <c r="AK31"/>
  <c r="AK19"/>
  <c r="AD19"/>
  <c r="AD31"/>
  <c r="W31"/>
  <c r="W19"/>
  <c r="P19"/>
  <c r="P31"/>
  <c r="W35" i="10"/>
  <c r="W29" i="11"/>
  <c r="AR25"/>
  <c r="AR23"/>
  <c r="AR22"/>
  <c r="AR21"/>
  <c r="AR17"/>
  <c r="AK39"/>
  <c r="AK36"/>
  <c r="AK35"/>
  <c r="AK34"/>
  <c r="AK29"/>
  <c r="AK28"/>
  <c r="AK26"/>
  <c r="AK25"/>
  <c r="AK23"/>
  <c r="AD39"/>
  <c r="AD38"/>
  <c r="AD36"/>
  <c r="AD35"/>
  <c r="AD34"/>
  <c r="AD32"/>
  <c r="AD26"/>
  <c r="AD23"/>
  <c r="W39"/>
  <c r="W38"/>
  <c r="W36"/>
  <c r="W35"/>
  <c r="W34"/>
  <c r="W32"/>
  <c r="W28"/>
  <c r="W26"/>
  <c r="W23"/>
  <c r="P39"/>
  <c r="P38"/>
  <c r="P35"/>
  <c r="P34"/>
  <c r="P29"/>
  <c r="P28"/>
  <c r="P26"/>
  <c r="P25"/>
  <c r="P23"/>
  <c r="P22"/>
  <c r="P21"/>
  <c r="O19"/>
  <c r="P15"/>
  <c r="P13"/>
  <c r="I39"/>
  <c r="I38"/>
  <c r="I36"/>
  <c r="I35"/>
  <c r="I34"/>
  <c r="I31"/>
  <c r="I29"/>
  <c r="I26"/>
  <c r="I25"/>
  <c r="I21"/>
  <c r="I22"/>
  <c r="I23"/>
  <c r="AK32"/>
  <c r="W39" i="3"/>
  <c r="W38"/>
  <c r="V38" i="10"/>
  <c r="W38"/>
  <c r="AY26"/>
  <c r="AY32"/>
  <c r="AK38" i="11"/>
  <c r="AK22"/>
  <c r="AK21"/>
  <c r="AK17"/>
  <c r="AK15"/>
  <c r="AK13"/>
  <c r="AD29"/>
  <c r="AD28"/>
  <c r="AD25"/>
  <c r="AD22"/>
  <c r="AD21"/>
  <c r="AD17"/>
  <c r="AD15"/>
  <c r="AD13"/>
  <c r="W25"/>
  <c r="W22"/>
  <c r="W21"/>
  <c r="W17"/>
  <c r="W15"/>
  <c r="W13"/>
  <c r="P36"/>
  <c r="P32"/>
  <c r="P17"/>
  <c r="I32"/>
  <c r="I28"/>
  <c r="I19"/>
  <c r="I17"/>
  <c r="I15"/>
  <c r="I13"/>
  <c r="I36" i="10"/>
  <c r="O40" i="11"/>
  <c r="BT39" i="10"/>
  <c r="BT38"/>
  <c r="BT36"/>
  <c r="BT35"/>
  <c r="BT34"/>
  <c r="BT32"/>
  <c r="BT31"/>
  <c r="BT29"/>
  <c r="BT28"/>
  <c r="BT26"/>
  <c r="BT25"/>
  <c r="BT23"/>
  <c r="BT22"/>
  <c r="BT21"/>
  <c r="BT19"/>
  <c r="BT17"/>
  <c r="BT15"/>
  <c r="BT13"/>
  <c r="BM39"/>
  <c r="BM38"/>
  <c r="BM36"/>
  <c r="BM35"/>
  <c r="BM34"/>
  <c r="BM32"/>
  <c r="BM31"/>
  <c r="BM29"/>
  <c r="BM28"/>
  <c r="BM26"/>
  <c r="BM25"/>
  <c r="BM23"/>
  <c r="BM22"/>
  <c r="BM21"/>
  <c r="BM19"/>
  <c r="BM17"/>
  <c r="BM15"/>
  <c r="BM13"/>
  <c r="BF39"/>
  <c r="BF38"/>
  <c r="BF36"/>
  <c r="BF35"/>
  <c r="BF34"/>
  <c r="BF32"/>
  <c r="BF31"/>
  <c r="BF29"/>
  <c r="BF28"/>
  <c r="BF26"/>
  <c r="BF25"/>
  <c r="BF23"/>
  <c r="BF22"/>
  <c r="BF21"/>
  <c r="BF19"/>
  <c r="BF17"/>
  <c r="BF15"/>
  <c r="BF13"/>
  <c r="AX42"/>
  <c r="AX41"/>
  <c r="AX40"/>
  <c r="AX39"/>
  <c r="AX38"/>
  <c r="AX37"/>
  <c r="AX36"/>
  <c r="AY36" s="1"/>
  <c r="AX35"/>
  <c r="AX34"/>
  <c r="AX33"/>
  <c r="AX32"/>
  <c r="AX31"/>
  <c r="AX30"/>
  <c r="AX29"/>
  <c r="AY29" s="1"/>
  <c r="AX28"/>
  <c r="AX27"/>
  <c r="AX26"/>
  <c r="AX25"/>
  <c r="AX24"/>
  <c r="AX23"/>
  <c r="AX22"/>
  <c r="AX21"/>
  <c r="AX20"/>
  <c r="AY23" s="1"/>
  <c r="AX19"/>
  <c r="AX18"/>
  <c r="AX17"/>
  <c r="AY17" s="1"/>
  <c r="AX16"/>
  <c r="AX15"/>
  <c r="AX14"/>
  <c r="AX13"/>
  <c r="AX12"/>
  <c r="AX11"/>
  <c r="AX10"/>
  <c r="AX9"/>
  <c r="AX8"/>
  <c r="AY39"/>
  <c r="AY38"/>
  <c r="AY35"/>
  <c r="AY34"/>
  <c r="AY31"/>
  <c r="AY28"/>
  <c r="AY25"/>
  <c r="AY22"/>
  <c r="AY21"/>
  <c r="AY19"/>
  <c r="AY15"/>
  <c r="AY13"/>
  <c r="AR39"/>
  <c r="AR38"/>
  <c r="AR36"/>
  <c r="AR35"/>
  <c r="AR34"/>
  <c r="AR32"/>
  <c r="AR31"/>
  <c r="AR29"/>
  <c r="AR28"/>
  <c r="AR26"/>
  <c r="AR25"/>
  <c r="AR23"/>
  <c r="AR22"/>
  <c r="AR21"/>
  <c r="AR19"/>
  <c r="AR17"/>
  <c r="AR15"/>
  <c r="AR13"/>
  <c r="BF39" i="7"/>
  <c r="BF38"/>
  <c r="BF36"/>
  <c r="BF35"/>
  <c r="BF34"/>
  <c r="BF32"/>
  <c r="BF31"/>
  <c r="BF29"/>
  <c r="BF28"/>
  <c r="BF26"/>
  <c r="BF25"/>
  <c r="BF23"/>
  <c r="BF22"/>
  <c r="BF21"/>
  <c r="BF19"/>
  <c r="BF17"/>
  <c r="BF15"/>
  <c r="BF13"/>
  <c r="I40" i="8"/>
  <c r="AC8" i="9"/>
  <c r="AE8" s="1"/>
  <c r="AC9"/>
  <c r="AE9" s="1"/>
  <c r="AC10"/>
  <c r="AE10" s="1"/>
  <c r="AC11"/>
  <c r="AE11" s="1"/>
  <c r="AC12"/>
  <c r="AE12" s="1"/>
  <c r="AC13"/>
  <c r="AD13" s="1"/>
  <c r="AC14"/>
  <c r="AD15" s="1"/>
  <c r="AC15"/>
  <c r="AE15" s="1"/>
  <c r="AC16"/>
  <c r="AE16" s="1"/>
  <c r="AC17"/>
  <c r="AE17" s="1"/>
  <c r="AC18"/>
  <c r="AD19" s="1"/>
  <c r="AC19"/>
  <c r="AE19" s="1"/>
  <c r="AC20"/>
  <c r="AE20" s="1"/>
  <c r="AC21"/>
  <c r="AD21" s="1"/>
  <c r="AC22"/>
  <c r="AD22" s="1"/>
  <c r="AC23"/>
  <c r="AE23" s="1"/>
  <c r="AC24"/>
  <c r="AE24" s="1"/>
  <c r="AC25"/>
  <c r="AE25" s="1"/>
  <c r="AC26"/>
  <c r="AD26" s="1"/>
  <c r="AC27"/>
  <c r="AE27" s="1"/>
  <c r="AC28"/>
  <c r="AE28" s="1"/>
  <c r="AC29"/>
  <c r="AE29" s="1"/>
  <c r="AC30"/>
  <c r="AE30" s="1"/>
  <c r="AC31"/>
  <c r="AE31" s="1"/>
  <c r="AC32"/>
  <c r="AE32" s="1"/>
  <c r="AC33"/>
  <c r="AE33" s="1"/>
  <c r="AC34"/>
  <c r="AD34" s="1"/>
  <c r="AC35"/>
  <c r="AE35" s="1"/>
  <c r="AC36"/>
  <c r="AD36" s="1"/>
  <c r="AC37"/>
  <c r="AE37" s="1"/>
  <c r="AC38"/>
  <c r="AD38" s="1"/>
  <c r="AC39"/>
  <c r="AE39" s="1"/>
  <c r="AC40"/>
  <c r="AE40" s="1"/>
  <c r="AC41"/>
  <c r="AE41" s="1"/>
  <c r="AC42"/>
  <c r="AE42" s="1"/>
  <c r="BM33" i="8"/>
  <c r="BM27"/>
  <c r="BM40"/>
  <c r="BM39"/>
  <c r="BM37"/>
  <c r="BM36"/>
  <c r="BM35"/>
  <c r="BM32"/>
  <c r="BM30"/>
  <c r="BM29"/>
  <c r="BM26"/>
  <c r="BM24"/>
  <c r="BM23"/>
  <c r="BM22"/>
  <c r="BM20"/>
  <c r="BM18"/>
  <c r="BM16"/>
  <c r="BM14"/>
  <c r="BF26"/>
  <c r="BF23"/>
  <c r="BF40"/>
  <c r="BF39"/>
  <c r="BF37"/>
  <c r="BF36"/>
  <c r="BF35"/>
  <c r="AY36"/>
  <c r="AY35"/>
  <c r="BF33"/>
  <c r="BF32"/>
  <c r="O8" i="11"/>
  <c r="BF30" i="8"/>
  <c r="BF29"/>
  <c r="BF27"/>
  <c r="BF24"/>
  <c r="BF22"/>
  <c r="BF20"/>
  <c r="BF18"/>
  <c r="BF16"/>
  <c r="BF14"/>
  <c r="AY30"/>
  <c r="AY32"/>
  <c r="AY40"/>
  <c r="AY39"/>
  <c r="AY37"/>
  <c r="AY33"/>
  <c r="AY29"/>
  <c r="AY27"/>
  <c r="AY26"/>
  <c r="AY24"/>
  <c r="AY23"/>
  <c r="AY22"/>
  <c r="AY20"/>
  <c r="AY18"/>
  <c r="AY16"/>
  <c r="AY14"/>
  <c r="AR40"/>
  <c r="AR39"/>
  <c r="AR37"/>
  <c r="AR36"/>
  <c r="AR35"/>
  <c r="AR33"/>
  <c r="AR32"/>
  <c r="AR30"/>
  <c r="AR29"/>
  <c r="AR27"/>
  <c r="AR26"/>
  <c r="AR24"/>
  <c r="AR23"/>
  <c r="AR22"/>
  <c r="AR20"/>
  <c r="AR18"/>
  <c r="AR16"/>
  <c r="AR14"/>
  <c r="AK40"/>
  <c r="AK39"/>
  <c r="AK37"/>
  <c r="AK36"/>
  <c r="AK35"/>
  <c r="AK33"/>
  <c r="AK32"/>
  <c r="AK30"/>
  <c r="AK29"/>
  <c r="AK27"/>
  <c r="AK26"/>
  <c r="AK24"/>
  <c r="AK23"/>
  <c r="AK22"/>
  <c r="AK20"/>
  <c r="AK18"/>
  <c r="AK16"/>
  <c r="AK14"/>
  <c r="AD40"/>
  <c r="AD39"/>
  <c r="AD37"/>
  <c r="AD36"/>
  <c r="AD35"/>
  <c r="AD33"/>
  <c r="AD32"/>
  <c r="AD30"/>
  <c r="AD29"/>
  <c r="AD27"/>
  <c r="AD26"/>
  <c r="AD24"/>
  <c r="AD23"/>
  <c r="AD22"/>
  <c r="AD20"/>
  <c r="AD18"/>
  <c r="AD16"/>
  <c r="AD14"/>
  <c r="W40"/>
  <c r="W39"/>
  <c r="W37"/>
  <c r="W36"/>
  <c r="W35"/>
  <c r="W33"/>
  <c r="W32"/>
  <c r="W30"/>
  <c r="W29"/>
  <c r="W27"/>
  <c r="W26"/>
  <c r="W24"/>
  <c r="W23"/>
  <c r="W22"/>
  <c r="W20"/>
  <c r="W18"/>
  <c r="W16"/>
  <c r="W14"/>
  <c r="P40"/>
  <c r="P39"/>
  <c r="P37"/>
  <c r="P36"/>
  <c r="P35"/>
  <c r="P33"/>
  <c r="P32"/>
  <c r="P30"/>
  <c r="P29"/>
  <c r="P27"/>
  <c r="P26"/>
  <c r="P24"/>
  <c r="P23"/>
  <c r="P22"/>
  <c r="P20"/>
  <c r="P18"/>
  <c r="P16"/>
  <c r="P14"/>
  <c r="I33"/>
  <c r="I32"/>
  <c r="I39"/>
  <c r="I37"/>
  <c r="I36"/>
  <c r="I35"/>
  <c r="I39" i="7"/>
  <c r="I30" i="8"/>
  <c r="I29"/>
  <c r="I27"/>
  <c r="I26"/>
  <c r="I24"/>
  <c r="I23"/>
  <c r="I22"/>
  <c r="I20"/>
  <c r="I18"/>
  <c r="I16"/>
  <c r="I14"/>
  <c r="I13" i="7"/>
  <c r="I28"/>
  <c r="I28" i="4"/>
  <c r="I28" i="3"/>
  <c r="I28" i="2"/>
  <c r="I32" i="7"/>
  <c r="I31"/>
  <c r="BT39"/>
  <c r="BT38"/>
  <c r="BT36"/>
  <c r="BT35"/>
  <c r="BT34"/>
  <c r="BT32"/>
  <c r="BT31"/>
  <c r="BT29"/>
  <c r="BT28"/>
  <c r="BT26"/>
  <c r="BT25"/>
  <c r="BT23"/>
  <c r="BT22"/>
  <c r="BT21"/>
  <c r="BT19"/>
  <c r="BT17"/>
  <c r="BT15"/>
  <c r="BT13"/>
  <c r="BM32"/>
  <c r="BM39"/>
  <c r="BM38"/>
  <c r="BM36"/>
  <c r="BM35"/>
  <c r="BM34"/>
  <c r="BM31"/>
  <c r="BM29"/>
  <c r="BM28"/>
  <c r="BM26"/>
  <c r="BM25"/>
  <c r="BM23"/>
  <c r="BM22"/>
  <c r="BM21"/>
  <c r="BM19"/>
  <c r="BM17"/>
  <c r="BM15"/>
  <c r="BM13"/>
  <c r="AY39"/>
  <c r="AY38"/>
  <c r="AY36"/>
  <c r="AY35"/>
  <c r="AY34"/>
  <c r="AY32"/>
  <c r="AY31"/>
  <c r="AY29"/>
  <c r="AY28"/>
  <c r="AY26"/>
  <c r="AY25"/>
  <c r="AY23"/>
  <c r="AY22"/>
  <c r="AY21"/>
  <c r="AY19"/>
  <c r="AY17"/>
  <c r="AY15"/>
  <c r="AY13"/>
  <c r="AR39"/>
  <c r="AR38"/>
  <c r="AR36"/>
  <c r="AR35"/>
  <c r="AR34"/>
  <c r="AR32"/>
  <c r="AR31"/>
  <c r="AR29"/>
  <c r="AR28"/>
  <c r="AR26"/>
  <c r="AR25"/>
  <c r="AR23"/>
  <c r="AR22"/>
  <c r="AR21"/>
  <c r="AR19"/>
  <c r="AR17"/>
  <c r="AR15"/>
  <c r="AR13"/>
  <c r="AK39"/>
  <c r="AK38"/>
  <c r="AK36"/>
  <c r="AK35"/>
  <c r="AK34"/>
  <c r="AK32"/>
  <c r="AK31"/>
  <c r="AK29"/>
  <c r="AK28"/>
  <c r="AK26"/>
  <c r="AK25"/>
  <c r="AK23"/>
  <c r="AK22"/>
  <c r="AK21"/>
  <c r="AK19"/>
  <c r="AK17"/>
  <c r="AK15"/>
  <c r="AK13"/>
  <c r="AD39"/>
  <c r="AD38"/>
  <c r="AD36"/>
  <c r="AD35"/>
  <c r="AD34"/>
  <c r="AD32"/>
  <c r="AD31"/>
  <c r="AD29"/>
  <c r="AD28"/>
  <c r="AD26"/>
  <c r="AD25"/>
  <c r="AD23"/>
  <c r="AD22"/>
  <c r="AD21"/>
  <c r="AD19"/>
  <c r="AD17"/>
  <c r="AD15"/>
  <c r="AD13"/>
  <c r="W39"/>
  <c r="W38"/>
  <c r="W36"/>
  <c r="W35"/>
  <c r="W34"/>
  <c r="W32"/>
  <c r="W31"/>
  <c r="W29"/>
  <c r="W28"/>
  <c r="W26"/>
  <c r="W25"/>
  <c r="W23"/>
  <c r="W22"/>
  <c r="W21"/>
  <c r="W19"/>
  <c r="W17"/>
  <c r="W15"/>
  <c r="W13"/>
  <c r="P39"/>
  <c r="P38"/>
  <c r="P36"/>
  <c r="P35"/>
  <c r="P34"/>
  <c r="P32"/>
  <c r="P31"/>
  <c r="P29"/>
  <c r="P28"/>
  <c r="P26"/>
  <c r="P25"/>
  <c r="P23"/>
  <c r="P22"/>
  <c r="P21"/>
  <c r="P19"/>
  <c r="P17"/>
  <c r="P15"/>
  <c r="P13"/>
  <c r="I38"/>
  <c r="I36"/>
  <c r="I35"/>
  <c r="I34"/>
  <c r="I29"/>
  <c r="I26"/>
  <c r="I25"/>
  <c r="I23"/>
  <c r="I22"/>
  <c r="I21"/>
  <c r="I19"/>
  <c r="I17"/>
  <c r="I15"/>
  <c r="AY21" i="11" l="1"/>
  <c r="AY25"/>
  <c r="AY38"/>
  <c r="AZ10"/>
  <c r="AZ14"/>
  <c r="AZ18"/>
  <c r="AZ22"/>
  <c r="AZ26"/>
  <c r="AZ30"/>
  <c r="AZ34"/>
  <c r="AZ38"/>
  <c r="AZ42"/>
  <c r="AY19"/>
  <c r="AZ9"/>
  <c r="AZ13"/>
  <c r="AZ17"/>
  <c r="AZ21"/>
  <c r="AZ25"/>
  <c r="AZ29"/>
  <c r="AZ33"/>
  <c r="AZ37"/>
  <c r="AZ41"/>
  <c r="AZ36"/>
  <c r="AZ40"/>
  <c r="AY22"/>
  <c r="AZ11"/>
  <c r="AZ15"/>
  <c r="AZ19"/>
  <c r="AZ23"/>
  <c r="AZ27"/>
  <c r="AZ31"/>
  <c r="AZ35"/>
  <c r="AD25" i="9"/>
  <c r="AD31"/>
  <c r="AD17"/>
  <c r="AD23"/>
  <c r="AD29"/>
  <c r="AD35"/>
  <c r="AE14"/>
  <c r="AE18"/>
  <c r="AE22"/>
  <c r="AE26"/>
  <c r="AE34"/>
  <c r="AE38"/>
  <c r="AD28"/>
  <c r="AD39"/>
  <c r="AE13"/>
  <c r="AE21"/>
  <c r="AD32"/>
  <c r="AE36"/>
  <c r="W38" i="2"/>
  <c r="P38"/>
  <c r="I34"/>
  <c r="H25" i="5"/>
  <c r="BT21" i="2"/>
  <c r="BM19"/>
  <c r="BM21"/>
  <c r="BF21"/>
  <c r="AY21"/>
  <c r="AK21"/>
  <c r="AD21"/>
  <c r="W21"/>
  <c r="P21"/>
  <c r="I21"/>
  <c r="BT21" i="3"/>
  <c r="BM21"/>
  <c r="BF21"/>
  <c r="AY21"/>
  <c r="AR21"/>
  <c r="AK21"/>
  <c r="AD21"/>
  <c r="W21"/>
  <c r="P21"/>
  <c r="I21"/>
  <c r="BT21" i="4"/>
  <c r="BM21"/>
  <c r="BF21"/>
  <c r="AY21"/>
  <c r="AR21"/>
  <c r="AK21"/>
  <c r="AD21"/>
  <c r="W21"/>
  <c r="P21"/>
  <c r="I21"/>
  <c r="I19"/>
  <c r="BT32"/>
  <c r="BT26"/>
  <c r="BT39"/>
  <c r="BT38"/>
  <c r="BT36"/>
  <c r="BT35"/>
  <c r="BT34"/>
  <c r="BT31"/>
  <c r="BT29"/>
  <c r="BT28"/>
  <c r="BT25"/>
  <c r="BT23"/>
  <c r="BT22"/>
  <c r="BT19"/>
  <c r="BT17"/>
  <c r="BT15"/>
  <c r="BT13"/>
  <c r="BM32"/>
  <c r="BL32"/>
  <c r="BF32"/>
  <c r="BM39"/>
  <c r="BM38"/>
  <c r="BM36"/>
  <c r="BM35"/>
  <c r="BM34"/>
  <c r="BM31"/>
  <c r="BM29"/>
  <c r="BM28"/>
  <c r="BM26"/>
  <c r="BM25"/>
  <c r="BM23"/>
  <c r="BM22"/>
  <c r="BM19"/>
  <c r="BM17"/>
  <c r="BM15"/>
  <c r="BM13"/>
  <c r="BF39"/>
  <c r="BF38"/>
  <c r="BF36"/>
  <c r="BF35"/>
  <c r="BF34"/>
  <c r="BF31"/>
  <c r="BF29"/>
  <c r="BF28"/>
  <c r="BF26"/>
  <c r="BF25"/>
  <c r="BF23"/>
  <c r="BF22"/>
  <c r="BF19"/>
  <c r="BF17"/>
  <c r="BF15"/>
  <c r="BF13"/>
  <c r="AY32"/>
  <c r="AY39"/>
  <c r="AY38"/>
  <c r="AY36"/>
  <c r="AY35"/>
  <c r="AY34"/>
  <c r="AY31"/>
  <c r="AY29"/>
  <c r="AY28"/>
  <c r="AY26"/>
  <c r="AY25"/>
  <c r="AY23"/>
  <c r="AY22"/>
  <c r="AY19"/>
  <c r="AY17"/>
  <c r="AY15"/>
  <c r="AY13"/>
  <c r="AR39"/>
  <c r="AR38"/>
  <c r="AR36"/>
  <c r="AR35"/>
  <c r="AR34"/>
  <c r="AR32"/>
  <c r="AR31"/>
  <c r="AR29"/>
  <c r="AR28"/>
  <c r="AR26"/>
  <c r="AR25"/>
  <c r="AR23"/>
  <c r="AR22"/>
  <c r="AR19"/>
  <c r="AR17"/>
  <c r="AR15"/>
  <c r="AR13"/>
  <c r="AK39"/>
  <c r="AK38"/>
  <c r="AK36"/>
  <c r="AK35"/>
  <c r="AK34"/>
  <c r="AK32"/>
  <c r="AK31"/>
  <c r="AK29"/>
  <c r="AK28"/>
  <c r="AK26"/>
  <c r="AK25"/>
  <c r="AK23"/>
  <c r="AK22"/>
  <c r="AK19"/>
  <c r="AK17"/>
  <c r="AK15"/>
  <c r="AK13"/>
  <c r="AR39" i="3"/>
  <c r="AR38"/>
  <c r="AR36"/>
  <c r="AR35"/>
  <c r="AR34"/>
  <c r="AR32"/>
  <c r="AR31"/>
  <c r="AR29"/>
  <c r="AR28"/>
  <c r="AR26"/>
  <c r="AR25"/>
  <c r="AR23"/>
  <c r="AR22"/>
  <c r="AR19"/>
  <c r="AR17"/>
  <c r="AR15"/>
  <c r="AR13"/>
  <c r="AJ42" i="4"/>
  <c r="AJ41"/>
  <c r="AJ40"/>
  <c r="AJ39"/>
  <c r="AJ38"/>
  <c r="AJ37"/>
  <c r="AJ36"/>
  <c r="AJ35"/>
  <c r="AJ34"/>
  <c r="AJ33"/>
  <c r="AJ32"/>
  <c r="AJ31"/>
  <c r="AJ30"/>
  <c r="AJ29"/>
  <c r="AJ28"/>
  <c r="AJ27"/>
  <c r="AJ26"/>
  <c r="AJ25"/>
  <c r="AJ24"/>
  <c r="AJ23"/>
  <c r="AJ8"/>
  <c r="AJ9"/>
  <c r="AJ10"/>
  <c r="AJ11"/>
  <c r="AJ12"/>
  <c r="AJ13"/>
  <c r="AJ14"/>
  <c r="AJ15"/>
  <c r="AJ16"/>
  <c r="AJ17"/>
  <c r="AJ18"/>
  <c r="AJ19"/>
  <c r="AJ20"/>
  <c r="AJ21"/>
  <c r="AJ22"/>
  <c r="AJ7"/>
  <c r="AK39" i="3"/>
  <c r="AK38"/>
  <c r="AK36"/>
  <c r="AK35"/>
  <c r="AK34"/>
  <c r="AK32"/>
  <c r="AK31"/>
  <c r="AK29"/>
  <c r="AK28"/>
  <c r="AK26"/>
  <c r="AK25"/>
  <c r="AK23"/>
  <c r="AK22"/>
  <c r="AK19"/>
  <c r="AK17"/>
  <c r="AK15"/>
  <c r="AK13"/>
  <c r="AD39" i="4"/>
  <c r="AD38"/>
  <c r="AD36"/>
  <c r="AD35"/>
  <c r="AD34"/>
  <c r="AD32"/>
  <c r="AD31"/>
  <c r="AD29"/>
  <c r="AD28"/>
  <c r="AD26"/>
  <c r="AD25"/>
  <c r="AD23"/>
  <c r="AD22"/>
  <c r="AD19"/>
  <c r="AD17"/>
  <c r="AD15"/>
  <c r="AD13"/>
  <c r="W39"/>
  <c r="W38"/>
  <c r="W36"/>
  <c r="W35"/>
  <c r="W34"/>
  <c r="W32"/>
  <c r="W31"/>
  <c r="W29"/>
  <c r="W28"/>
  <c r="W26"/>
  <c r="W25"/>
  <c r="W23"/>
  <c r="W22"/>
  <c r="W19"/>
  <c r="W17"/>
  <c r="W15"/>
  <c r="W13"/>
  <c r="P39"/>
  <c r="P38"/>
  <c r="P36"/>
  <c r="P35"/>
  <c r="P34"/>
  <c r="P32"/>
  <c r="P31"/>
  <c r="P29"/>
  <c r="P28"/>
  <c r="P26"/>
  <c r="P25"/>
  <c r="P23"/>
  <c r="P22"/>
  <c r="P19"/>
  <c r="P17"/>
  <c r="P15"/>
  <c r="P13"/>
  <c r="BT26" i="3"/>
  <c r="BM39"/>
  <c r="BM38"/>
  <c r="BM36"/>
  <c r="BM35"/>
  <c r="BM34"/>
  <c r="BM32"/>
  <c r="BM31"/>
  <c r="BM29"/>
  <c r="BM28"/>
  <c r="BM26"/>
  <c r="BM25"/>
  <c r="BM23"/>
  <c r="BM22"/>
  <c r="BM19"/>
  <c r="BM17"/>
  <c r="BM15"/>
  <c r="BM13"/>
  <c r="BF39"/>
  <c r="BF38"/>
  <c r="BF36"/>
  <c r="BF35"/>
  <c r="BF34"/>
  <c r="BF32"/>
  <c r="BF31"/>
  <c r="BF29"/>
  <c r="BF28"/>
  <c r="BF26"/>
  <c r="BF25"/>
  <c r="BF23"/>
  <c r="BF22"/>
  <c r="BF19"/>
  <c r="BF17"/>
  <c r="BF15"/>
  <c r="BF13"/>
  <c r="AY39"/>
  <c r="AY38"/>
  <c r="AY36"/>
  <c r="AY35"/>
  <c r="AY34"/>
  <c r="AY32"/>
  <c r="AY31"/>
  <c r="AY29"/>
  <c r="AY28"/>
  <c r="AY26"/>
  <c r="AY25"/>
  <c r="AY23"/>
  <c r="AY22"/>
  <c r="AY19"/>
  <c r="AY17"/>
  <c r="AY15"/>
  <c r="AY13"/>
  <c r="AD39"/>
  <c r="AD38"/>
  <c r="AD36"/>
  <c r="AD35"/>
  <c r="AD34"/>
  <c r="AD32"/>
  <c r="AD31"/>
  <c r="AD29"/>
  <c r="AD28"/>
  <c r="AD26"/>
  <c r="AD25"/>
  <c r="AD23"/>
  <c r="AD22"/>
  <c r="AD19"/>
  <c r="AD17"/>
  <c r="AD15"/>
  <c r="AD13"/>
  <c r="W36"/>
  <c r="W35"/>
  <c r="W34"/>
  <c r="W32"/>
  <c r="W31"/>
  <c r="W29"/>
  <c r="W28"/>
  <c r="W26"/>
  <c r="W25"/>
  <c r="W23"/>
  <c r="W22"/>
  <c r="W19"/>
  <c r="W17"/>
  <c r="W15"/>
  <c r="W13"/>
  <c r="P39"/>
  <c r="P38"/>
  <c r="P36"/>
  <c r="P35"/>
  <c r="P34"/>
  <c r="P32"/>
  <c r="P31"/>
  <c r="P29"/>
  <c r="P28"/>
  <c r="P26"/>
  <c r="P25"/>
  <c r="P23"/>
  <c r="P22"/>
  <c r="P19"/>
  <c r="P17"/>
  <c r="P15"/>
  <c r="P13"/>
  <c r="I39"/>
  <c r="I38"/>
  <c r="I36"/>
  <c r="I35"/>
  <c r="I34"/>
  <c r="I32"/>
  <c r="I31"/>
  <c r="I29"/>
  <c r="I26"/>
  <c r="I25"/>
  <c r="I23"/>
  <c r="I22"/>
  <c r="I19"/>
  <c r="I17"/>
  <c r="I15"/>
  <c r="I13"/>
  <c r="BT39"/>
  <c r="BT38"/>
  <c r="BT36"/>
  <c r="BT35"/>
  <c r="BT34"/>
  <c r="BT32"/>
  <c r="BT31"/>
  <c r="BT29"/>
  <c r="BT28"/>
  <c r="BT25"/>
  <c r="BT23"/>
  <c r="BT22"/>
  <c r="BT19"/>
  <c r="BT17"/>
  <c r="BT15"/>
  <c r="BT13"/>
  <c r="BT39" i="2"/>
  <c r="BT38"/>
  <c r="BT36"/>
  <c r="BT35"/>
  <c r="BT34"/>
  <c r="BT29"/>
  <c r="BT31"/>
  <c r="BS34"/>
  <c r="BT28"/>
  <c r="BT32"/>
  <c r="BT26"/>
  <c r="BM26"/>
  <c r="BT25"/>
  <c r="BM39"/>
  <c r="BM38"/>
  <c r="BM36"/>
  <c r="BM34"/>
  <c r="BM35"/>
  <c r="BF32"/>
  <c r="BF39"/>
  <c r="BF38"/>
  <c r="BF36"/>
  <c r="BF35"/>
  <c r="BF34"/>
  <c r="BM32"/>
  <c r="AY39"/>
  <c r="AY38"/>
  <c r="AY36"/>
  <c r="AY35"/>
  <c r="AY34"/>
  <c r="AK39"/>
  <c r="AK38"/>
  <c r="AK36"/>
  <c r="AK35"/>
  <c r="AK34"/>
  <c r="AD38"/>
  <c r="AD39"/>
  <c r="W39"/>
  <c r="AD36"/>
  <c r="AD35"/>
  <c r="AD34"/>
  <c r="W35"/>
  <c r="W34"/>
  <c r="W36"/>
  <c r="P39"/>
  <c r="I39"/>
  <c r="P36"/>
  <c r="I36"/>
  <c r="P35"/>
  <c r="P34"/>
  <c r="P31"/>
  <c r="P32"/>
  <c r="I38"/>
  <c r="I35"/>
  <c r="BT23"/>
  <c r="BT22"/>
  <c r="BT19"/>
  <c r="BT17"/>
  <c r="BT15"/>
  <c r="BT13"/>
  <c r="BM23"/>
  <c r="BM31"/>
  <c r="BM29"/>
  <c r="BM28"/>
  <c r="BM25"/>
  <c r="BM22"/>
  <c r="BM17"/>
  <c r="BM15"/>
  <c r="BM13"/>
  <c r="BF31"/>
  <c r="BF29"/>
  <c r="BF28"/>
  <c r="BF26"/>
  <c r="BF25"/>
  <c r="BF23"/>
  <c r="BF22"/>
  <c r="BF19"/>
  <c r="BF17"/>
  <c r="BF15"/>
  <c r="BF13"/>
  <c r="AY32"/>
  <c r="AY31"/>
  <c r="AY29"/>
  <c r="AY28"/>
  <c r="AY26"/>
  <c r="AY25"/>
  <c r="AY23"/>
  <c r="AY22"/>
  <c r="AY19"/>
  <c r="AY17"/>
  <c r="AY15"/>
  <c r="AY13"/>
  <c r="AK32"/>
  <c r="AK31"/>
  <c r="AK29"/>
  <c r="AK28"/>
  <c r="AK26"/>
  <c r="AK25"/>
  <c r="AK23"/>
  <c r="AK22"/>
  <c r="AK19"/>
  <c r="AK17"/>
  <c r="AK15"/>
  <c r="AK13"/>
  <c r="AD32"/>
  <c r="AD31"/>
  <c r="AD29"/>
  <c r="AD28"/>
  <c r="AD26"/>
  <c r="AD25"/>
  <c r="AD23"/>
  <c r="AD22"/>
  <c r="AD19"/>
  <c r="AD17"/>
  <c r="AD15"/>
  <c r="AD13"/>
  <c r="W32"/>
  <c r="W31"/>
  <c r="W29"/>
  <c r="W28"/>
  <c r="W26"/>
  <c r="W25"/>
  <c r="W23"/>
  <c r="W22"/>
  <c r="W19"/>
  <c r="W17"/>
  <c r="W15"/>
  <c r="W13"/>
  <c r="P29"/>
  <c r="P28"/>
  <c r="P26"/>
  <c r="P25"/>
  <c r="P23"/>
  <c r="P22"/>
  <c r="P19"/>
  <c r="P17"/>
  <c r="P15"/>
  <c r="P13"/>
  <c r="I25"/>
  <c r="I22"/>
  <c r="I17"/>
  <c r="I15"/>
  <c r="I13"/>
  <c r="I32"/>
  <c r="I29"/>
  <c r="I31"/>
  <c r="I26"/>
  <c r="I23"/>
  <c r="I19"/>
  <c r="BS42" i="11"/>
  <c r="BS41"/>
  <c r="BS40"/>
  <c r="BS39"/>
  <c r="BS38"/>
  <c r="BS37"/>
  <c r="BS36"/>
  <c r="BS35"/>
  <c r="BS34"/>
  <c r="BS33"/>
  <c r="BS32"/>
  <c r="BS31"/>
  <c r="BS30"/>
  <c r="BS29"/>
  <c r="BS28"/>
  <c r="BS27"/>
  <c r="BS26"/>
  <c r="BS25"/>
  <c r="BS24"/>
  <c r="BS23"/>
  <c r="BS22"/>
  <c r="BS21"/>
  <c r="BS20"/>
  <c r="BS19"/>
  <c r="BS18"/>
  <c r="BS17"/>
  <c r="BS16"/>
  <c r="BS15"/>
  <c r="BS14"/>
  <c r="BS13"/>
  <c r="BS12"/>
  <c r="BS11"/>
  <c r="BS10"/>
  <c r="BS9"/>
  <c r="BS8"/>
  <c r="BL42"/>
  <c r="BL41"/>
  <c r="BL40"/>
  <c r="BL39"/>
  <c r="BL38"/>
  <c r="BL37"/>
  <c r="BL36"/>
  <c r="BL35"/>
  <c r="BL34"/>
  <c r="BL33"/>
  <c r="BL32"/>
  <c r="BL31"/>
  <c r="BL30"/>
  <c r="BL29"/>
  <c r="BL28"/>
  <c r="BL27"/>
  <c r="BL26"/>
  <c r="BL25"/>
  <c r="BL24"/>
  <c r="BL23"/>
  <c r="BL22"/>
  <c r="BL21"/>
  <c r="BL20"/>
  <c r="BL19"/>
  <c r="BL18"/>
  <c r="BL17"/>
  <c r="BL16"/>
  <c r="BL15"/>
  <c r="BL14"/>
  <c r="BL13"/>
  <c r="BL12"/>
  <c r="BL11"/>
  <c r="BL10"/>
  <c r="BL9"/>
  <c r="BL8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E9"/>
  <c r="BE8"/>
  <c r="AX42" i="9"/>
  <c r="AX41"/>
  <c r="AX40"/>
  <c r="AX39"/>
  <c r="AX38"/>
  <c r="AX37"/>
  <c r="AX36"/>
  <c r="AX35"/>
  <c r="AX34"/>
  <c r="AX33"/>
  <c r="AX32"/>
  <c r="AX31"/>
  <c r="AX30"/>
  <c r="AX29"/>
  <c r="AX28"/>
  <c r="AX27"/>
  <c r="AX26"/>
  <c r="AX25"/>
  <c r="AX24"/>
  <c r="AX23"/>
  <c r="AX22"/>
  <c r="AX21"/>
  <c r="AX20"/>
  <c r="AZ20" s="1"/>
  <c r="AX19"/>
  <c r="AX18"/>
  <c r="AX17"/>
  <c r="AX16"/>
  <c r="AZ16" s="1"/>
  <c r="AX15"/>
  <c r="AX14"/>
  <c r="AX13"/>
  <c r="AX12"/>
  <c r="AZ12" s="1"/>
  <c r="AX11"/>
  <c r="AZ11" s="1"/>
  <c r="AX10"/>
  <c r="AX9"/>
  <c r="AZ9" s="1"/>
  <c r="AX8"/>
  <c r="AZ8" s="1"/>
  <c r="AQ42" i="11"/>
  <c r="AQ41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J42"/>
  <c r="AJ41"/>
  <c r="AJ40"/>
  <c r="AJ39"/>
  <c r="AJ38"/>
  <c r="AJ37"/>
  <c r="AJ36"/>
  <c r="AJ35"/>
  <c r="AJ34"/>
  <c r="AJ33"/>
  <c r="AJ32"/>
  <c r="AJ31"/>
  <c r="AJ30"/>
  <c r="AJ29"/>
  <c r="AJ28"/>
  <c r="AJ27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J8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O42"/>
  <c r="O41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8"/>
  <c r="O17"/>
  <c r="O16"/>
  <c r="O15"/>
  <c r="O14"/>
  <c r="O13"/>
  <c r="O12"/>
  <c r="O11"/>
  <c r="O10"/>
  <c r="O9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BS42" i="10"/>
  <c r="BS41"/>
  <c r="BS40"/>
  <c r="BS39"/>
  <c r="BS38"/>
  <c r="BS37"/>
  <c r="BS36"/>
  <c r="BS35"/>
  <c r="BS34"/>
  <c r="BS33"/>
  <c r="BS32"/>
  <c r="BS31"/>
  <c r="BS30"/>
  <c r="BS29"/>
  <c r="BS28"/>
  <c r="BS27"/>
  <c r="BS26"/>
  <c r="BS25"/>
  <c r="BS24"/>
  <c r="BS23"/>
  <c r="BS22"/>
  <c r="BS21"/>
  <c r="BS20"/>
  <c r="BS19"/>
  <c r="BS18"/>
  <c r="BS17"/>
  <c r="BS16"/>
  <c r="BS15"/>
  <c r="BS14"/>
  <c r="BS13"/>
  <c r="BS12"/>
  <c r="BS11"/>
  <c r="BS10"/>
  <c r="BS9"/>
  <c r="BS8"/>
  <c r="BL42"/>
  <c r="BL41"/>
  <c r="BL40"/>
  <c r="BL39"/>
  <c r="BL38"/>
  <c r="BL37"/>
  <c r="BL36"/>
  <c r="BL35"/>
  <c r="BL34"/>
  <c r="BL33"/>
  <c r="BL32"/>
  <c r="BL31"/>
  <c r="BL30"/>
  <c r="BL29"/>
  <c r="BL28"/>
  <c r="BL27"/>
  <c r="BL26"/>
  <c r="BL25"/>
  <c r="BL24"/>
  <c r="BL23"/>
  <c r="BL22"/>
  <c r="BL21"/>
  <c r="BL20"/>
  <c r="BL19"/>
  <c r="BL18"/>
  <c r="BL17"/>
  <c r="BL16"/>
  <c r="BL15"/>
  <c r="BL14"/>
  <c r="BL13"/>
  <c r="BL12"/>
  <c r="BL11"/>
  <c r="BL10"/>
  <c r="BL9"/>
  <c r="BL8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E9"/>
  <c r="BE8"/>
  <c r="AQ42"/>
  <c r="AQ41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J42"/>
  <c r="AJ41"/>
  <c r="AJ40"/>
  <c r="AJ39"/>
  <c r="AJ38"/>
  <c r="AJ37"/>
  <c r="AJ36"/>
  <c r="AJ35"/>
  <c r="AK35" s="1"/>
  <c r="AJ34"/>
  <c r="AJ33"/>
  <c r="AJ32"/>
  <c r="AJ31"/>
  <c r="AJ30"/>
  <c r="AJ29"/>
  <c r="AJ28"/>
  <c r="AJ27"/>
  <c r="AJ26"/>
  <c r="AJ25"/>
  <c r="AJ24"/>
  <c r="AJ23"/>
  <c r="AK23" s="1"/>
  <c r="AJ22"/>
  <c r="AJ21"/>
  <c r="AJ20"/>
  <c r="AJ19"/>
  <c r="AK19" s="1"/>
  <c r="AJ18"/>
  <c r="AJ17"/>
  <c r="AJ16"/>
  <c r="AJ15"/>
  <c r="AK15" s="1"/>
  <c r="AJ14"/>
  <c r="AJ13"/>
  <c r="AJ12"/>
  <c r="AJ11"/>
  <c r="AJ10"/>
  <c r="AJ9"/>
  <c r="AJ8"/>
  <c r="AC42"/>
  <c r="AC41"/>
  <c r="AC40"/>
  <c r="AC39"/>
  <c r="AC38"/>
  <c r="AD38" s="1"/>
  <c r="AC37"/>
  <c r="AC36"/>
  <c r="AC35"/>
  <c r="AC34"/>
  <c r="AD34" s="1"/>
  <c r="AC33"/>
  <c r="AC32"/>
  <c r="AC31"/>
  <c r="AC30"/>
  <c r="AC29"/>
  <c r="AC28"/>
  <c r="AC27"/>
  <c r="AC26"/>
  <c r="AD26" s="1"/>
  <c r="AC25"/>
  <c r="AC24"/>
  <c r="AC23"/>
  <c r="AC22"/>
  <c r="AD22" s="1"/>
  <c r="AC21"/>
  <c r="AC20"/>
  <c r="AC19"/>
  <c r="AC18"/>
  <c r="AC17"/>
  <c r="AC16"/>
  <c r="AC15"/>
  <c r="AC14"/>
  <c r="AC13"/>
  <c r="AC12"/>
  <c r="AC11"/>
  <c r="AC10"/>
  <c r="AC9"/>
  <c r="AC8"/>
  <c r="V42"/>
  <c r="V41"/>
  <c r="V40"/>
  <c r="V39"/>
  <c r="V37"/>
  <c r="V36"/>
  <c r="V35"/>
  <c r="V34"/>
  <c r="V33"/>
  <c r="V32"/>
  <c r="V31"/>
  <c r="V30"/>
  <c r="V29"/>
  <c r="W29" s="1"/>
  <c r="V28"/>
  <c r="V27"/>
  <c r="V26"/>
  <c r="V25"/>
  <c r="W25" s="1"/>
  <c r="V24"/>
  <c r="V23"/>
  <c r="V22"/>
  <c r="V21"/>
  <c r="W21" s="1"/>
  <c r="V20"/>
  <c r="V19"/>
  <c r="V18"/>
  <c r="V17"/>
  <c r="W17" s="1"/>
  <c r="V16"/>
  <c r="V15"/>
  <c r="V14"/>
  <c r="V13"/>
  <c r="W13" s="1"/>
  <c r="V12"/>
  <c r="V11"/>
  <c r="V10"/>
  <c r="V9"/>
  <c r="V8"/>
  <c r="O42"/>
  <c r="O41"/>
  <c r="O40"/>
  <c r="O39"/>
  <c r="O38"/>
  <c r="O37"/>
  <c r="O36"/>
  <c r="P36" s="1"/>
  <c r="O35"/>
  <c r="O34"/>
  <c r="O33"/>
  <c r="O32"/>
  <c r="P32" s="1"/>
  <c r="O31"/>
  <c r="O30"/>
  <c r="O29"/>
  <c r="O28"/>
  <c r="P28" s="1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H33"/>
  <c r="H42"/>
  <c r="H41"/>
  <c r="H40"/>
  <c r="H39"/>
  <c r="H38"/>
  <c r="H37"/>
  <c r="H36"/>
  <c r="H35"/>
  <c r="H34"/>
  <c r="H32"/>
  <c r="H31"/>
  <c r="I31" s="1"/>
  <c r="H30"/>
  <c r="H29"/>
  <c r="H28"/>
  <c r="H27"/>
  <c r="H26"/>
  <c r="H25"/>
  <c r="H24"/>
  <c r="H23"/>
  <c r="I23" s="1"/>
  <c r="H22"/>
  <c r="H21"/>
  <c r="H20"/>
  <c r="H19"/>
  <c r="I19" s="1"/>
  <c r="H18"/>
  <c r="H17"/>
  <c r="H16"/>
  <c r="H15"/>
  <c r="I15" s="1"/>
  <c r="H14"/>
  <c r="H13"/>
  <c r="H12"/>
  <c r="H11"/>
  <c r="H10"/>
  <c r="H9"/>
  <c r="H8"/>
  <c r="BS42" i="9"/>
  <c r="BS41"/>
  <c r="BS40"/>
  <c r="BS39"/>
  <c r="BS38"/>
  <c r="BS37"/>
  <c r="BS36"/>
  <c r="BS35"/>
  <c r="BS34"/>
  <c r="BS33"/>
  <c r="BS32"/>
  <c r="BS31"/>
  <c r="BS30"/>
  <c r="BS29"/>
  <c r="BS28"/>
  <c r="BS27"/>
  <c r="BS26"/>
  <c r="BS25"/>
  <c r="BS24"/>
  <c r="BS23"/>
  <c r="BS22"/>
  <c r="BS21"/>
  <c r="BS20"/>
  <c r="BU20" s="1"/>
  <c r="BS19"/>
  <c r="BS18"/>
  <c r="BS17"/>
  <c r="BS16"/>
  <c r="BU16" s="1"/>
  <c r="BS15"/>
  <c r="BS14"/>
  <c r="BS13"/>
  <c r="BS12"/>
  <c r="BU12" s="1"/>
  <c r="BS11"/>
  <c r="BU11" s="1"/>
  <c r="BS10"/>
  <c r="BS9"/>
  <c r="BU9" s="1"/>
  <c r="BS8"/>
  <c r="BU8" s="1"/>
  <c r="BL42"/>
  <c r="BL41"/>
  <c r="BL40"/>
  <c r="BL39"/>
  <c r="BL38"/>
  <c r="BL37"/>
  <c r="BL36"/>
  <c r="BL35"/>
  <c r="BL34"/>
  <c r="BL33"/>
  <c r="BL32"/>
  <c r="BL31"/>
  <c r="BL30"/>
  <c r="BL29"/>
  <c r="BL28"/>
  <c r="BL27"/>
  <c r="BL26"/>
  <c r="BL25"/>
  <c r="BL24"/>
  <c r="BL23"/>
  <c r="BL22"/>
  <c r="BL21"/>
  <c r="BL20"/>
  <c r="BN20" s="1"/>
  <c r="BL19"/>
  <c r="BL18"/>
  <c r="BN18" s="1"/>
  <c r="BL17"/>
  <c r="BL16"/>
  <c r="BN16" s="1"/>
  <c r="BL15"/>
  <c r="BL14"/>
  <c r="BN14" s="1"/>
  <c r="BL13"/>
  <c r="BL12"/>
  <c r="BN12" s="1"/>
  <c r="BL11"/>
  <c r="BN11" s="1"/>
  <c r="BL10"/>
  <c r="BN10" s="1"/>
  <c r="BL9"/>
  <c r="BL8"/>
  <c r="BN8" s="1"/>
  <c r="BE42"/>
  <c r="BG42" s="1"/>
  <c r="BE41"/>
  <c r="BG41" s="1"/>
  <c r="BE40"/>
  <c r="BE39"/>
  <c r="BE38"/>
  <c r="BE37"/>
  <c r="BG37" s="1"/>
  <c r="BE36"/>
  <c r="BE35"/>
  <c r="BE34"/>
  <c r="BE33"/>
  <c r="BG33" s="1"/>
  <c r="BE32"/>
  <c r="BE31"/>
  <c r="BE30"/>
  <c r="BG30" s="1"/>
  <c r="BE29"/>
  <c r="BE28"/>
  <c r="BE27"/>
  <c r="BG27" s="1"/>
  <c r="BE26"/>
  <c r="BE25"/>
  <c r="BE24"/>
  <c r="BE23"/>
  <c r="BE22"/>
  <c r="BE21"/>
  <c r="BE20"/>
  <c r="BG20" s="1"/>
  <c r="BE19"/>
  <c r="BE18"/>
  <c r="BG18" s="1"/>
  <c r="BE17"/>
  <c r="BE16"/>
  <c r="BG16" s="1"/>
  <c r="BE15"/>
  <c r="BE14"/>
  <c r="BG14" s="1"/>
  <c r="BE13"/>
  <c r="BE12"/>
  <c r="BG12" s="1"/>
  <c r="BE11"/>
  <c r="BG11" s="1"/>
  <c r="BE10"/>
  <c r="BG10" s="1"/>
  <c r="BE9"/>
  <c r="BG9" s="1"/>
  <c r="BE8"/>
  <c r="BG8" s="1"/>
  <c r="AQ42"/>
  <c r="AQ41"/>
  <c r="AQ40"/>
  <c r="AQ39"/>
  <c r="AQ38"/>
  <c r="AR38" s="1"/>
  <c r="AQ37"/>
  <c r="AQ36"/>
  <c r="AQ35"/>
  <c r="AQ34"/>
  <c r="AR34" s="1"/>
  <c r="AQ33"/>
  <c r="AQ32"/>
  <c r="AQ31"/>
  <c r="AQ30"/>
  <c r="AQ29"/>
  <c r="AQ28"/>
  <c r="AR28" s="1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J42"/>
  <c r="AJ41"/>
  <c r="AJ40"/>
  <c r="AJ39"/>
  <c r="AJ38"/>
  <c r="AJ37"/>
  <c r="AJ36"/>
  <c r="AJ35"/>
  <c r="AJ34"/>
  <c r="AJ33"/>
  <c r="AJ32"/>
  <c r="AJ31"/>
  <c r="AJ30"/>
  <c r="AJ29"/>
  <c r="AJ28"/>
  <c r="AJ27"/>
  <c r="AJ26"/>
  <c r="AJ25"/>
  <c r="AJ24"/>
  <c r="AJ23"/>
  <c r="AJ22"/>
  <c r="AJ21"/>
  <c r="AJ20"/>
  <c r="AL20" s="1"/>
  <c r="AJ19"/>
  <c r="AJ18"/>
  <c r="AJ17"/>
  <c r="AJ16"/>
  <c r="AL16" s="1"/>
  <c r="AJ15"/>
  <c r="AJ14"/>
  <c r="AJ13"/>
  <c r="AJ12"/>
  <c r="AL12" s="1"/>
  <c r="AJ11"/>
  <c r="AL11" s="1"/>
  <c r="AJ10"/>
  <c r="AJ9"/>
  <c r="AL9" s="1"/>
  <c r="AJ8"/>
  <c r="AL8" s="1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X20" s="1"/>
  <c r="V19"/>
  <c r="V18"/>
  <c r="V17"/>
  <c r="V16"/>
  <c r="X16" s="1"/>
  <c r="V15"/>
  <c r="V14"/>
  <c r="X14" s="1"/>
  <c r="V13"/>
  <c r="V12"/>
  <c r="X12" s="1"/>
  <c r="V11"/>
  <c r="X11" s="1"/>
  <c r="V10"/>
  <c r="X10" s="1"/>
  <c r="V9"/>
  <c r="V8"/>
  <c r="X8" s="1"/>
  <c r="O42"/>
  <c r="Q42" s="1"/>
  <c r="O41"/>
  <c r="Q41" s="1"/>
  <c r="O40"/>
  <c r="O39"/>
  <c r="O38"/>
  <c r="O37"/>
  <c r="Q37" s="1"/>
  <c r="O36"/>
  <c r="O35"/>
  <c r="O34"/>
  <c r="O33"/>
  <c r="Q33" s="1"/>
  <c r="O32"/>
  <c r="O31"/>
  <c r="O30"/>
  <c r="Q30" s="1"/>
  <c r="O29"/>
  <c r="O28"/>
  <c r="O27"/>
  <c r="Q27" s="1"/>
  <c r="O26"/>
  <c r="O25"/>
  <c r="O24"/>
  <c r="O23"/>
  <c r="O22"/>
  <c r="O21"/>
  <c r="O20"/>
  <c r="Q20" s="1"/>
  <c r="O19"/>
  <c r="O18"/>
  <c r="Q18" s="1"/>
  <c r="O17"/>
  <c r="O16"/>
  <c r="Q16" s="1"/>
  <c r="O15"/>
  <c r="O14"/>
  <c r="Q14" s="1"/>
  <c r="O13"/>
  <c r="O12"/>
  <c r="Q12" s="1"/>
  <c r="O11"/>
  <c r="Q11" s="1"/>
  <c r="O10"/>
  <c r="Q10" s="1"/>
  <c r="O9"/>
  <c r="Q9" s="1"/>
  <c r="O8"/>
  <c r="Q8" s="1"/>
  <c r="H42"/>
  <c r="J42" s="1"/>
  <c r="H41"/>
  <c r="J41" s="1"/>
  <c r="H40"/>
  <c r="H39"/>
  <c r="H38"/>
  <c r="H37"/>
  <c r="J37" s="1"/>
  <c r="H36"/>
  <c r="H35"/>
  <c r="H34"/>
  <c r="H33"/>
  <c r="J33" s="1"/>
  <c r="H32"/>
  <c r="H31"/>
  <c r="H30"/>
  <c r="J30" s="1"/>
  <c r="H29"/>
  <c r="H28"/>
  <c r="H27"/>
  <c r="H26"/>
  <c r="H25"/>
  <c r="H24"/>
  <c r="H23"/>
  <c r="H22"/>
  <c r="H21"/>
  <c r="H20"/>
  <c r="J20" s="1"/>
  <c r="H19"/>
  <c r="H18"/>
  <c r="J18" s="1"/>
  <c r="H17"/>
  <c r="H16"/>
  <c r="J16" s="1"/>
  <c r="H15"/>
  <c r="H14"/>
  <c r="J14" s="1"/>
  <c r="H13"/>
  <c r="H12"/>
  <c r="J12" s="1"/>
  <c r="H11"/>
  <c r="H10"/>
  <c r="J10" s="1"/>
  <c r="H9"/>
  <c r="J9" s="1"/>
  <c r="H8"/>
  <c r="J8" s="1"/>
  <c r="BS43" i="8"/>
  <c r="BS42"/>
  <c r="BS41"/>
  <c r="BS40"/>
  <c r="BS39"/>
  <c r="BS38"/>
  <c r="BS37"/>
  <c r="BS36"/>
  <c r="BS35"/>
  <c r="BS34"/>
  <c r="BS33"/>
  <c r="BS32"/>
  <c r="BS31"/>
  <c r="BS30"/>
  <c r="BS29"/>
  <c r="BS28"/>
  <c r="BS27"/>
  <c r="BS26"/>
  <c r="BS25"/>
  <c r="BS24"/>
  <c r="BS23"/>
  <c r="BS22"/>
  <c r="BS21"/>
  <c r="BS20"/>
  <c r="BS19"/>
  <c r="BS18"/>
  <c r="BS17"/>
  <c r="BS16"/>
  <c r="BS15"/>
  <c r="BS14"/>
  <c r="BS13"/>
  <c r="BS12"/>
  <c r="BS11"/>
  <c r="BS10"/>
  <c r="BS9"/>
  <c r="BL43"/>
  <c r="BL42"/>
  <c r="BL41"/>
  <c r="BL40"/>
  <c r="BL39"/>
  <c r="BL38"/>
  <c r="BL37"/>
  <c r="BL36"/>
  <c r="BL35"/>
  <c r="BL34"/>
  <c r="BL33"/>
  <c r="BL32"/>
  <c r="BL31"/>
  <c r="BL30"/>
  <c r="BL29"/>
  <c r="BL28"/>
  <c r="BL27"/>
  <c r="BL26"/>
  <c r="BL25"/>
  <c r="BL24"/>
  <c r="BL23"/>
  <c r="BL22"/>
  <c r="BL21"/>
  <c r="BL20"/>
  <c r="BL19"/>
  <c r="BL18"/>
  <c r="BL17"/>
  <c r="BL16"/>
  <c r="BL15"/>
  <c r="BL14"/>
  <c r="BL13"/>
  <c r="BL12"/>
  <c r="BL11"/>
  <c r="BL10"/>
  <c r="BL9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E9"/>
  <c r="AX43"/>
  <c r="AX42"/>
  <c r="AX41"/>
  <c r="AX40"/>
  <c r="AX39"/>
  <c r="AX38"/>
  <c r="AX37"/>
  <c r="AX36"/>
  <c r="AX35"/>
  <c r="AX34"/>
  <c r="AX33"/>
  <c r="AX32"/>
  <c r="AX31"/>
  <c r="AX30"/>
  <c r="AX29"/>
  <c r="AX28"/>
  <c r="AX27"/>
  <c r="AX26"/>
  <c r="AX25"/>
  <c r="AX24"/>
  <c r="AX23"/>
  <c r="AX22"/>
  <c r="AX21"/>
  <c r="AX20"/>
  <c r="AX19"/>
  <c r="AX18"/>
  <c r="AX17"/>
  <c r="AX16"/>
  <c r="AX15"/>
  <c r="AX14"/>
  <c r="AX13"/>
  <c r="AX12"/>
  <c r="AX11"/>
  <c r="AX10"/>
  <c r="AX9"/>
  <c r="AQ43"/>
  <c r="AQ42"/>
  <c r="AQ41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J43"/>
  <c r="AJ42"/>
  <c r="AJ41"/>
  <c r="AJ40"/>
  <c r="AJ39"/>
  <c r="AJ38"/>
  <c r="AJ37"/>
  <c r="AJ36"/>
  <c r="AJ35"/>
  <c r="AJ34"/>
  <c r="AJ33"/>
  <c r="AJ32"/>
  <c r="AJ31"/>
  <c r="AJ30"/>
  <c r="AJ29"/>
  <c r="AJ28"/>
  <c r="AJ27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C43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I28" i="9" l="1"/>
  <c r="J28"/>
  <c r="J36"/>
  <c r="I36"/>
  <c r="Q17"/>
  <c r="P17"/>
  <c r="Q25"/>
  <c r="P25"/>
  <c r="X22"/>
  <c r="W22"/>
  <c r="I15"/>
  <c r="J15"/>
  <c r="J19"/>
  <c r="I19"/>
  <c r="J23"/>
  <c r="I23"/>
  <c r="J31"/>
  <c r="I31"/>
  <c r="J35"/>
  <c r="I35"/>
  <c r="J39"/>
  <c r="I39"/>
  <c r="P28"/>
  <c r="Q28"/>
  <c r="P32"/>
  <c r="Q32"/>
  <c r="P36"/>
  <c r="Q36"/>
  <c r="X13"/>
  <c r="W13"/>
  <c r="W17"/>
  <c r="X17"/>
  <c r="X21"/>
  <c r="W21"/>
  <c r="W25"/>
  <c r="X25"/>
  <c r="W29"/>
  <c r="X29"/>
  <c r="AK22"/>
  <c r="AL22"/>
  <c r="AL26"/>
  <c r="AK26"/>
  <c r="AL34"/>
  <c r="AK34"/>
  <c r="AL38"/>
  <c r="AK38"/>
  <c r="BG28"/>
  <c r="BF28"/>
  <c r="BG32"/>
  <c r="BF32"/>
  <c r="BG36"/>
  <c r="BF36"/>
  <c r="BN13"/>
  <c r="BM13"/>
  <c r="BN17"/>
  <c r="BM17"/>
  <c r="BN21"/>
  <c r="BM21"/>
  <c r="BN25"/>
  <c r="BM25"/>
  <c r="BN29"/>
  <c r="BM29"/>
  <c r="BU22"/>
  <c r="BT22"/>
  <c r="BU26"/>
  <c r="BT26"/>
  <c r="BU34"/>
  <c r="BT34"/>
  <c r="BU38"/>
  <c r="BT38"/>
  <c r="AZ22"/>
  <c r="AY22"/>
  <c r="AY26"/>
  <c r="AZ26"/>
  <c r="AZ34"/>
  <c r="AY34"/>
  <c r="AZ38"/>
  <c r="AY38"/>
  <c r="J11"/>
  <c r="J27"/>
  <c r="Q24"/>
  <c r="Q40"/>
  <c r="X9"/>
  <c r="X33"/>
  <c r="X37"/>
  <c r="X41"/>
  <c r="AL10"/>
  <c r="AL14"/>
  <c r="AL18"/>
  <c r="AL30"/>
  <c r="AL42"/>
  <c r="AR15"/>
  <c r="AR19"/>
  <c r="AR23"/>
  <c r="AR31"/>
  <c r="AR35"/>
  <c r="AR39"/>
  <c r="BG24"/>
  <c r="BG40"/>
  <c r="BN9"/>
  <c r="BN33"/>
  <c r="BN37"/>
  <c r="BN41"/>
  <c r="BU10"/>
  <c r="BU14"/>
  <c r="BU18"/>
  <c r="BU30"/>
  <c r="BU42"/>
  <c r="AZ10"/>
  <c r="AZ14"/>
  <c r="AZ18"/>
  <c r="AZ30"/>
  <c r="AZ42"/>
  <c r="J22"/>
  <c r="I22"/>
  <c r="J26"/>
  <c r="I26"/>
  <c r="J34"/>
  <c r="I34"/>
  <c r="J38"/>
  <c r="I38"/>
  <c r="Q15"/>
  <c r="P15"/>
  <c r="Q19"/>
  <c r="P19"/>
  <c r="Q23"/>
  <c r="P23"/>
  <c r="Q31"/>
  <c r="P31"/>
  <c r="Q35"/>
  <c r="P35"/>
  <c r="Q39"/>
  <c r="P39"/>
  <c r="W28"/>
  <c r="X28"/>
  <c r="X32"/>
  <c r="W32"/>
  <c r="X36"/>
  <c r="W36"/>
  <c r="AL13"/>
  <c r="AK13"/>
  <c r="AL17"/>
  <c r="AK17"/>
  <c r="AL21"/>
  <c r="AK21"/>
  <c r="AL25"/>
  <c r="AK25"/>
  <c r="AL29"/>
  <c r="AK29"/>
  <c r="BG15"/>
  <c r="BF15"/>
  <c r="BG19"/>
  <c r="BF19"/>
  <c r="BG23"/>
  <c r="BF23"/>
  <c r="BG31"/>
  <c r="BF31"/>
  <c r="BG35"/>
  <c r="BF35"/>
  <c r="BG39"/>
  <c r="BF39"/>
  <c r="BN28"/>
  <c r="BM28"/>
  <c r="BN32"/>
  <c r="BM32"/>
  <c r="BN36"/>
  <c r="BM36"/>
  <c r="BU13"/>
  <c r="BT13"/>
  <c r="BU17"/>
  <c r="BT17"/>
  <c r="BU21"/>
  <c r="BT21"/>
  <c r="BU25"/>
  <c r="BT25"/>
  <c r="BU29"/>
  <c r="BT29"/>
  <c r="AZ13"/>
  <c r="AY13"/>
  <c r="AZ17"/>
  <c r="AY17"/>
  <c r="AZ21"/>
  <c r="AY21"/>
  <c r="AZ25"/>
  <c r="AY25"/>
  <c r="AZ29"/>
  <c r="AY29"/>
  <c r="X24"/>
  <c r="X40"/>
  <c r="AL33"/>
  <c r="AL37"/>
  <c r="AL41"/>
  <c r="AR22"/>
  <c r="AR26"/>
  <c r="BN24"/>
  <c r="BN40"/>
  <c r="BU33"/>
  <c r="BU37"/>
  <c r="BU41"/>
  <c r="AZ33"/>
  <c r="AZ37"/>
  <c r="AZ41"/>
  <c r="I13"/>
  <c r="J13"/>
  <c r="J17"/>
  <c r="I17"/>
  <c r="J21"/>
  <c r="I21"/>
  <c r="J25"/>
  <c r="I25"/>
  <c r="I29"/>
  <c r="J29"/>
  <c r="Q22"/>
  <c r="P22"/>
  <c r="Q26"/>
  <c r="P26"/>
  <c r="Q34"/>
  <c r="P34"/>
  <c r="Q38"/>
  <c r="P38"/>
  <c r="X15"/>
  <c r="W15"/>
  <c r="X19"/>
  <c r="W19"/>
  <c r="X23"/>
  <c r="W23"/>
  <c r="X31"/>
  <c r="W31"/>
  <c r="X35"/>
  <c r="W35"/>
  <c r="X39"/>
  <c r="W39"/>
  <c r="AL28"/>
  <c r="AK28"/>
  <c r="AL32"/>
  <c r="AK32"/>
  <c r="AL36"/>
  <c r="AK36"/>
  <c r="BF22"/>
  <c r="BG22"/>
  <c r="BF26"/>
  <c r="BG26"/>
  <c r="BF34"/>
  <c r="BG34"/>
  <c r="BG38"/>
  <c r="BF38"/>
  <c r="BM15"/>
  <c r="BN15"/>
  <c r="BM19"/>
  <c r="BN19"/>
  <c r="BM23"/>
  <c r="BN23"/>
  <c r="BM31"/>
  <c r="BN31"/>
  <c r="BM35"/>
  <c r="BN35"/>
  <c r="BM39"/>
  <c r="BN39"/>
  <c r="BT28"/>
  <c r="BU28"/>
  <c r="BT32"/>
  <c r="BU32"/>
  <c r="BT36"/>
  <c r="BU36"/>
  <c r="AY28"/>
  <c r="AZ28"/>
  <c r="AZ32"/>
  <c r="AY32"/>
  <c r="AY36"/>
  <c r="AZ36"/>
  <c r="X27"/>
  <c r="AL24"/>
  <c r="AL40"/>
  <c r="AR13"/>
  <c r="AR17"/>
  <c r="AR21"/>
  <c r="AR25"/>
  <c r="AR29"/>
  <c r="BN27"/>
  <c r="BU24"/>
  <c r="BU40"/>
  <c r="AZ24"/>
  <c r="AZ40"/>
  <c r="J32"/>
  <c r="I32"/>
  <c r="Q13"/>
  <c r="P13"/>
  <c r="Q21"/>
  <c r="P21"/>
  <c r="Q29"/>
  <c r="P29"/>
  <c r="X26"/>
  <c r="W26"/>
  <c r="X34"/>
  <c r="W34"/>
  <c r="X38"/>
  <c r="W38"/>
  <c r="AL15"/>
  <c r="AK15"/>
  <c r="AK19"/>
  <c r="AL19"/>
  <c r="AK23"/>
  <c r="AL23"/>
  <c r="AK31"/>
  <c r="AL31"/>
  <c r="AK35"/>
  <c r="AL35"/>
  <c r="AK39"/>
  <c r="AL39"/>
  <c r="BF13"/>
  <c r="BG13"/>
  <c r="BG17"/>
  <c r="BF17"/>
  <c r="BF21"/>
  <c r="BG21"/>
  <c r="BG25"/>
  <c r="BF25"/>
  <c r="BG29"/>
  <c r="BF29"/>
  <c r="BN22"/>
  <c r="BM22"/>
  <c r="BN26"/>
  <c r="BM26"/>
  <c r="BN34"/>
  <c r="BM34"/>
  <c r="BN38"/>
  <c r="BM38"/>
  <c r="BU15"/>
  <c r="BT15"/>
  <c r="BT19"/>
  <c r="BU19"/>
  <c r="BU23"/>
  <c r="BT23"/>
  <c r="BT31"/>
  <c r="BU31"/>
  <c r="BU35"/>
  <c r="BT35"/>
  <c r="BU39"/>
  <c r="BT39"/>
  <c r="AY15"/>
  <c r="AZ15"/>
  <c r="AZ19"/>
  <c r="AY19"/>
  <c r="AZ23"/>
  <c r="AY23"/>
  <c r="AZ31"/>
  <c r="AY31"/>
  <c r="AY35"/>
  <c r="AZ35"/>
  <c r="AZ39"/>
  <c r="AY39"/>
  <c r="J24"/>
  <c r="J40"/>
  <c r="X18"/>
  <c r="X30"/>
  <c r="X42"/>
  <c r="AL27"/>
  <c r="AR32"/>
  <c r="AR36"/>
  <c r="BN30"/>
  <c r="BN42"/>
  <c r="BU27"/>
  <c r="AZ27"/>
  <c r="AK39" i="10"/>
  <c r="AK26"/>
  <c r="AK34"/>
  <c r="I32"/>
  <c r="P29"/>
  <c r="W22"/>
  <c r="W26"/>
  <c r="AD23"/>
  <c r="AD35"/>
  <c r="AD39"/>
  <c r="AK32"/>
  <c r="AK36"/>
  <c r="AK31"/>
  <c r="I28"/>
  <c r="P13"/>
  <c r="P17"/>
  <c r="P21"/>
  <c r="P25"/>
  <c r="W34"/>
  <c r="AD15"/>
  <c r="AD19"/>
  <c r="AD31"/>
  <c r="AK28"/>
  <c r="I22"/>
  <c r="I26"/>
  <c r="I35"/>
  <c r="I39"/>
  <c r="P15"/>
  <c r="P19"/>
  <c r="P23"/>
  <c r="P31"/>
  <c r="P35"/>
  <c r="P39"/>
  <c r="W28"/>
  <c r="W32"/>
  <c r="W36"/>
  <c r="AD13"/>
  <c r="AD17"/>
  <c r="AD21"/>
  <c r="AD25"/>
  <c r="AD29"/>
  <c r="AK22"/>
  <c r="AK38"/>
  <c r="I13"/>
  <c r="I17"/>
  <c r="I21"/>
  <c r="I25"/>
  <c r="I29"/>
  <c r="I34"/>
  <c r="I38"/>
  <c r="P22"/>
  <c r="P26"/>
  <c r="P34"/>
  <c r="P38"/>
  <c r="W15"/>
  <c r="W19"/>
  <c r="W23"/>
  <c r="W31"/>
  <c r="W39"/>
  <c r="AD28"/>
  <c r="AD32"/>
  <c r="AD36"/>
  <c r="AK13"/>
  <c r="AK17"/>
  <c r="AK21"/>
  <c r="AK25"/>
  <c r="AK29"/>
  <c r="V43" i="8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H9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BS42" i="7"/>
  <c r="BS41"/>
  <c r="BS40"/>
  <c r="BS39"/>
  <c r="BS38"/>
  <c r="BS37"/>
  <c r="BS36"/>
  <c r="BS35"/>
  <c r="BS34"/>
  <c r="BS33"/>
  <c r="BS32"/>
  <c r="BS31"/>
  <c r="BS30"/>
  <c r="BS29"/>
  <c r="BS28"/>
  <c r="BS27"/>
  <c r="BS26"/>
  <c r="BS25"/>
  <c r="BS24"/>
  <c r="BS23"/>
  <c r="BS22"/>
  <c r="BS21"/>
  <c r="BS20"/>
  <c r="BS19"/>
  <c r="BS18"/>
  <c r="BS17"/>
  <c r="BS16"/>
  <c r="BS15"/>
  <c r="BS14"/>
  <c r="BS13"/>
  <c r="BS12"/>
  <c r="BS11"/>
  <c r="BS10"/>
  <c r="BS9"/>
  <c r="BS8"/>
  <c r="BS7"/>
  <c r="BL42"/>
  <c r="BL41"/>
  <c r="BL40"/>
  <c r="BL39"/>
  <c r="BL38"/>
  <c r="BL37"/>
  <c r="BL36"/>
  <c r="BL35"/>
  <c r="BL34"/>
  <c r="BL33"/>
  <c r="BL32"/>
  <c r="BL31"/>
  <c r="BL30"/>
  <c r="BL29"/>
  <c r="BL28"/>
  <c r="BL27"/>
  <c r="BL26"/>
  <c r="BL25"/>
  <c r="BL24"/>
  <c r="BL23"/>
  <c r="BL22"/>
  <c r="BL21"/>
  <c r="BL20"/>
  <c r="BL19"/>
  <c r="BL18"/>
  <c r="BL17"/>
  <c r="BL16"/>
  <c r="BL15"/>
  <c r="BL14"/>
  <c r="BL13"/>
  <c r="BL12"/>
  <c r="BL11"/>
  <c r="BL10"/>
  <c r="BL9"/>
  <c r="BL8"/>
  <c r="BL7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E9"/>
  <c r="BE8"/>
  <c r="BE7"/>
  <c r="AX42"/>
  <c r="AX41"/>
  <c r="AX40"/>
  <c r="AX39"/>
  <c r="AX38"/>
  <c r="AX37"/>
  <c r="AX36"/>
  <c r="AX35"/>
  <c r="AX34"/>
  <c r="AX33"/>
  <c r="AX32"/>
  <c r="AX31"/>
  <c r="AX30"/>
  <c r="AX29"/>
  <c r="AX28"/>
  <c r="AX27"/>
  <c r="AX26"/>
  <c r="AX25"/>
  <c r="AX24"/>
  <c r="AX23"/>
  <c r="AX22"/>
  <c r="AX21"/>
  <c r="AX20"/>
  <c r="AX19"/>
  <c r="AX18"/>
  <c r="AX17"/>
  <c r="AX16"/>
  <c r="AX15"/>
  <c r="AX14"/>
  <c r="AX13"/>
  <c r="AX12"/>
  <c r="AX11"/>
  <c r="AX10"/>
  <c r="AX9"/>
  <c r="AX8"/>
  <c r="AX7"/>
  <c r="AQ42"/>
  <c r="AQ41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J42"/>
  <c r="AJ41"/>
  <c r="AJ40"/>
  <c r="AJ39"/>
  <c r="AJ38"/>
  <c r="AJ37"/>
  <c r="AJ36"/>
  <c r="AJ35"/>
  <c r="AJ34"/>
  <c r="AJ33"/>
  <c r="AJ32"/>
  <c r="AJ31"/>
  <c r="AJ30"/>
  <c r="AJ29"/>
  <c r="AJ28"/>
  <c r="AJ27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J8"/>
  <c r="AJ7"/>
  <c r="AC24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H42"/>
  <c r="H41"/>
  <c r="H40"/>
  <c r="H39"/>
  <c r="H38"/>
  <c r="H37"/>
  <c r="H36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BS42" i="6"/>
  <c r="BS41"/>
  <c r="BS40"/>
  <c r="BS39"/>
  <c r="BS38"/>
  <c r="BS37"/>
  <c r="BS36"/>
  <c r="BT36" s="1"/>
  <c r="BS35"/>
  <c r="BT35" s="1"/>
  <c r="BS34"/>
  <c r="BT34" s="1"/>
  <c r="BS33"/>
  <c r="BS32"/>
  <c r="BS31"/>
  <c r="BS30"/>
  <c r="BS29"/>
  <c r="BS28"/>
  <c r="BT28" s="1"/>
  <c r="BS27"/>
  <c r="BS26"/>
  <c r="BS25"/>
  <c r="BS24"/>
  <c r="BS23"/>
  <c r="BS22"/>
  <c r="BS21"/>
  <c r="BS20"/>
  <c r="BS19"/>
  <c r="BS18"/>
  <c r="BS17"/>
  <c r="BS16"/>
  <c r="BS15"/>
  <c r="BS14"/>
  <c r="BS13"/>
  <c r="BS12"/>
  <c r="BS11"/>
  <c r="BS10"/>
  <c r="BS9"/>
  <c r="BS8"/>
  <c r="BS7"/>
  <c r="BL42"/>
  <c r="BL41"/>
  <c r="BL40"/>
  <c r="BL39"/>
  <c r="BL38"/>
  <c r="BL37"/>
  <c r="BL36"/>
  <c r="BM36" s="1"/>
  <c r="BL35"/>
  <c r="BM35" s="1"/>
  <c r="BL34"/>
  <c r="BM34" s="1"/>
  <c r="BL33"/>
  <c r="BL32"/>
  <c r="BL31"/>
  <c r="BL30"/>
  <c r="BL29"/>
  <c r="BL28"/>
  <c r="BL27"/>
  <c r="BL26"/>
  <c r="BL25"/>
  <c r="BL24"/>
  <c r="BL23"/>
  <c r="BL22"/>
  <c r="BL21"/>
  <c r="BL20"/>
  <c r="BL19"/>
  <c r="BL18"/>
  <c r="BL17"/>
  <c r="BL16"/>
  <c r="BL15"/>
  <c r="BL14"/>
  <c r="BL13"/>
  <c r="BL12"/>
  <c r="BL11"/>
  <c r="BL10"/>
  <c r="BL9"/>
  <c r="BL8"/>
  <c r="BL7"/>
  <c r="BE42"/>
  <c r="BE41"/>
  <c r="BE40"/>
  <c r="BE39"/>
  <c r="BE38"/>
  <c r="BE37"/>
  <c r="BE36"/>
  <c r="BF36" s="1"/>
  <c r="BE35"/>
  <c r="BF35" s="1"/>
  <c r="BE34"/>
  <c r="BF34" s="1"/>
  <c r="BE33"/>
  <c r="BE32"/>
  <c r="BE31"/>
  <c r="BE30"/>
  <c r="BE29"/>
  <c r="BE28"/>
  <c r="BF28" s="1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E9"/>
  <c r="BE8"/>
  <c r="BE7"/>
  <c r="AX42"/>
  <c r="AX41"/>
  <c r="AX40"/>
  <c r="AX39"/>
  <c r="AX38"/>
  <c r="AX37"/>
  <c r="AX36"/>
  <c r="AY36" s="1"/>
  <c r="AX35"/>
  <c r="AY35" s="1"/>
  <c r="AX34"/>
  <c r="AY34" s="1"/>
  <c r="AX33"/>
  <c r="AX32"/>
  <c r="AX31"/>
  <c r="AX30"/>
  <c r="AX29"/>
  <c r="AX28"/>
  <c r="AX27"/>
  <c r="AX26"/>
  <c r="AX25"/>
  <c r="AX24"/>
  <c r="AX23"/>
  <c r="AX22"/>
  <c r="AX21"/>
  <c r="AX20"/>
  <c r="AX19"/>
  <c r="AX18"/>
  <c r="AX17"/>
  <c r="AX16"/>
  <c r="AX15"/>
  <c r="AX14"/>
  <c r="AX13"/>
  <c r="AX12"/>
  <c r="AX11"/>
  <c r="AX10"/>
  <c r="AX9"/>
  <c r="AX8"/>
  <c r="AX7"/>
  <c r="AQ42"/>
  <c r="AQ41"/>
  <c r="AQ40"/>
  <c r="AQ39"/>
  <c r="AQ38"/>
  <c r="AQ37"/>
  <c r="AQ36"/>
  <c r="AR36" s="1"/>
  <c r="AQ35"/>
  <c r="AR35" s="1"/>
  <c r="AQ34"/>
  <c r="AR34" s="1"/>
  <c r="AQ33"/>
  <c r="AQ32"/>
  <c r="AQ31"/>
  <c r="AR31" s="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J42"/>
  <c r="AJ41"/>
  <c r="AJ40"/>
  <c r="AJ39"/>
  <c r="AJ38"/>
  <c r="AJ37"/>
  <c r="AJ36"/>
  <c r="AK36" s="1"/>
  <c r="AJ35"/>
  <c r="AK35" s="1"/>
  <c r="AJ34"/>
  <c r="AK34" s="1"/>
  <c r="AJ33"/>
  <c r="AJ32"/>
  <c r="AJ31"/>
  <c r="AK31" s="1"/>
  <c r="AJ30"/>
  <c r="AJ29"/>
  <c r="AJ28"/>
  <c r="AJ27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J8"/>
  <c r="AJ7"/>
  <c r="AC42"/>
  <c r="AC41"/>
  <c r="AC40"/>
  <c r="AC39"/>
  <c r="AC38"/>
  <c r="AC37"/>
  <c r="AC36"/>
  <c r="AD36" s="1"/>
  <c r="AC35"/>
  <c r="AD35" s="1"/>
  <c r="AC34"/>
  <c r="AD34" s="1"/>
  <c r="AC33"/>
  <c r="AC32"/>
  <c r="AC31"/>
  <c r="AD31" s="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V42"/>
  <c r="V41"/>
  <c r="V40"/>
  <c r="V39"/>
  <c r="V38"/>
  <c r="V37"/>
  <c r="V36"/>
  <c r="W36" s="1"/>
  <c r="V35"/>
  <c r="W35" s="1"/>
  <c r="V34"/>
  <c r="W34" s="1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O42"/>
  <c r="O41"/>
  <c r="O40"/>
  <c r="O39"/>
  <c r="O38"/>
  <c r="O37"/>
  <c r="O36"/>
  <c r="P36" s="1"/>
  <c r="O35"/>
  <c r="P35" s="1"/>
  <c r="O34"/>
  <c r="P34" s="1"/>
  <c r="O33"/>
  <c r="O32"/>
  <c r="O31"/>
  <c r="P31" s="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H7"/>
  <c r="H42"/>
  <c r="H41"/>
  <c r="H40"/>
  <c r="H39"/>
  <c r="H38"/>
  <c r="H37"/>
  <c r="H36"/>
  <c r="H35"/>
  <c r="H34"/>
  <c r="H33"/>
  <c r="H32"/>
  <c r="H31"/>
  <c r="H30"/>
  <c r="H29"/>
  <c r="H28"/>
  <c r="I28" s="1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BS40" i="5"/>
  <c r="BS39"/>
  <c r="BS42"/>
  <c r="BS41"/>
  <c r="BS38"/>
  <c r="BS37"/>
  <c r="BS36"/>
  <c r="BS35"/>
  <c r="BS34"/>
  <c r="BS33"/>
  <c r="BS32"/>
  <c r="BT32" s="1"/>
  <c r="BS31"/>
  <c r="BT31" s="1"/>
  <c r="BS30"/>
  <c r="BS29"/>
  <c r="BS28"/>
  <c r="BS27"/>
  <c r="BS26"/>
  <c r="BS25"/>
  <c r="BS24"/>
  <c r="BS23"/>
  <c r="BT23" s="1"/>
  <c r="BS22"/>
  <c r="BS21"/>
  <c r="BT21" s="1"/>
  <c r="BS20"/>
  <c r="BS19"/>
  <c r="BT19" s="1"/>
  <c r="BS18"/>
  <c r="BS17"/>
  <c r="BT17" s="1"/>
  <c r="BS16"/>
  <c r="BS15"/>
  <c r="BT15" s="1"/>
  <c r="BS14"/>
  <c r="BS13"/>
  <c r="BT13" s="1"/>
  <c r="BS12"/>
  <c r="BS11"/>
  <c r="BS10"/>
  <c r="BS9"/>
  <c r="BS8"/>
  <c r="BS7"/>
  <c r="BL42"/>
  <c r="BL41"/>
  <c r="BL40"/>
  <c r="BL39"/>
  <c r="BM39" s="1"/>
  <c r="BL38"/>
  <c r="BL37"/>
  <c r="BL36"/>
  <c r="BL35"/>
  <c r="BM35" s="1"/>
  <c r="BL34"/>
  <c r="BL33"/>
  <c r="BL32"/>
  <c r="BL31"/>
  <c r="BM31" s="1"/>
  <c r="BL30"/>
  <c r="BL29"/>
  <c r="BL28"/>
  <c r="BL27"/>
  <c r="BL26"/>
  <c r="BL25"/>
  <c r="BL24"/>
  <c r="BL23"/>
  <c r="BM23" s="1"/>
  <c r="BL22"/>
  <c r="BL21"/>
  <c r="BM21" s="1"/>
  <c r="BL20"/>
  <c r="BL19"/>
  <c r="BM19" s="1"/>
  <c r="BL18"/>
  <c r="BL17"/>
  <c r="BM17" s="1"/>
  <c r="BL16"/>
  <c r="BL15"/>
  <c r="BM15" s="1"/>
  <c r="BL14"/>
  <c r="BL13"/>
  <c r="BM13" s="1"/>
  <c r="BL12"/>
  <c r="BL11"/>
  <c r="BL10"/>
  <c r="BL9"/>
  <c r="BL8"/>
  <c r="BL7"/>
  <c r="BE33"/>
  <c r="BE42"/>
  <c r="BE41"/>
  <c r="BE40"/>
  <c r="BE39"/>
  <c r="BE38"/>
  <c r="BF38" s="1"/>
  <c r="BE37"/>
  <c r="BE36"/>
  <c r="BF36" s="1"/>
  <c r="BE35"/>
  <c r="BE34"/>
  <c r="BF34" s="1"/>
  <c r="BE32"/>
  <c r="BF32" s="1"/>
  <c r="BE31"/>
  <c r="BF31" s="1"/>
  <c r="BE30"/>
  <c r="BE29"/>
  <c r="BE28"/>
  <c r="BE27"/>
  <c r="BE26"/>
  <c r="BE25"/>
  <c r="BF25" s="1"/>
  <c r="BE24"/>
  <c r="BE23"/>
  <c r="BF23" s="1"/>
  <c r="BE22"/>
  <c r="BE21"/>
  <c r="BF21" s="1"/>
  <c r="BE20"/>
  <c r="BE19"/>
  <c r="BF19" s="1"/>
  <c r="BE18"/>
  <c r="BE17"/>
  <c r="BF17" s="1"/>
  <c r="BE16"/>
  <c r="BE15"/>
  <c r="BF15" s="1"/>
  <c r="BE14"/>
  <c r="BE13"/>
  <c r="BF13" s="1"/>
  <c r="BE12"/>
  <c r="BE11"/>
  <c r="BE10"/>
  <c r="BE9"/>
  <c r="BE8"/>
  <c r="BE7"/>
  <c r="AX42"/>
  <c r="AX41"/>
  <c r="AX40"/>
  <c r="AX39"/>
  <c r="AX38"/>
  <c r="AX37"/>
  <c r="AX36"/>
  <c r="AX35"/>
  <c r="AX34"/>
  <c r="AX33"/>
  <c r="AX32"/>
  <c r="AX31"/>
  <c r="AY31" s="1"/>
  <c r="AX30"/>
  <c r="AX29"/>
  <c r="AX28"/>
  <c r="AX27"/>
  <c r="AX26"/>
  <c r="AX25"/>
  <c r="AY25" s="1"/>
  <c r="AX24"/>
  <c r="AX23"/>
  <c r="AY23" s="1"/>
  <c r="AX22"/>
  <c r="AX21"/>
  <c r="AY21" s="1"/>
  <c r="AX20"/>
  <c r="AX19"/>
  <c r="AY19" s="1"/>
  <c r="AX18"/>
  <c r="AX17"/>
  <c r="AY17" s="1"/>
  <c r="AX16"/>
  <c r="AX15"/>
  <c r="AY15" s="1"/>
  <c r="AX14"/>
  <c r="AX13"/>
  <c r="AY13" s="1"/>
  <c r="AX12"/>
  <c r="AX11"/>
  <c r="AX10"/>
  <c r="AX9"/>
  <c r="AX8"/>
  <c r="AX7"/>
  <c r="AQ42"/>
  <c r="AQ41"/>
  <c r="AQ40"/>
  <c r="AQ39"/>
  <c r="AQ38"/>
  <c r="AQ37"/>
  <c r="AQ36"/>
  <c r="AQ35"/>
  <c r="AQ34"/>
  <c r="AQ33"/>
  <c r="AQ32"/>
  <c r="AQ31"/>
  <c r="AR31" s="1"/>
  <c r="AQ30"/>
  <c r="AQ29"/>
  <c r="AQ28"/>
  <c r="AQ27"/>
  <c r="AQ26"/>
  <c r="AQ25"/>
  <c r="AQ24"/>
  <c r="AQ23"/>
  <c r="AR23" s="1"/>
  <c r="AQ22"/>
  <c r="AQ21"/>
  <c r="AR21" s="1"/>
  <c r="AQ20"/>
  <c r="AQ19"/>
  <c r="AR19" s="1"/>
  <c r="AQ18"/>
  <c r="AQ17"/>
  <c r="AR17" s="1"/>
  <c r="AQ16"/>
  <c r="AQ15"/>
  <c r="AR15" s="1"/>
  <c r="AQ14"/>
  <c r="AQ13"/>
  <c r="AR13" s="1"/>
  <c r="AQ12"/>
  <c r="AQ11"/>
  <c r="AQ10"/>
  <c r="AQ9"/>
  <c r="AQ8"/>
  <c r="AQ7"/>
  <c r="AJ42"/>
  <c r="AJ41"/>
  <c r="AJ40"/>
  <c r="AJ39"/>
  <c r="AK39" s="1"/>
  <c r="AJ38"/>
  <c r="AJ37"/>
  <c r="AJ36"/>
  <c r="AJ35"/>
  <c r="AK35" s="1"/>
  <c r="AJ34"/>
  <c r="AJ33"/>
  <c r="AJ32"/>
  <c r="AJ31"/>
  <c r="AK31" s="1"/>
  <c r="AJ30"/>
  <c r="AJ29"/>
  <c r="AJ28"/>
  <c r="AJ27"/>
  <c r="AJ26"/>
  <c r="AJ25"/>
  <c r="AJ24"/>
  <c r="AJ23"/>
  <c r="AK23" s="1"/>
  <c r="AJ22"/>
  <c r="AJ21"/>
  <c r="AK21" s="1"/>
  <c r="AJ20"/>
  <c r="AJ19"/>
  <c r="AK19" s="1"/>
  <c r="AJ18"/>
  <c r="AJ17"/>
  <c r="AK17" s="1"/>
  <c r="AJ16"/>
  <c r="AJ15"/>
  <c r="AK15" s="1"/>
  <c r="AJ14"/>
  <c r="AJ13"/>
  <c r="AK13" s="1"/>
  <c r="AJ12"/>
  <c r="AJ11"/>
  <c r="AJ10"/>
  <c r="AJ9"/>
  <c r="AJ8"/>
  <c r="AJ7"/>
  <c r="AC42"/>
  <c r="AC41"/>
  <c r="AC40"/>
  <c r="AC39"/>
  <c r="AD39" s="1"/>
  <c r="AC38"/>
  <c r="AC37"/>
  <c r="AC36"/>
  <c r="AC35"/>
  <c r="AD35" s="1"/>
  <c r="AC34"/>
  <c r="AC33"/>
  <c r="AC32"/>
  <c r="AC31"/>
  <c r="AD31" s="1"/>
  <c r="AC30"/>
  <c r="AC29"/>
  <c r="AC28"/>
  <c r="AC27"/>
  <c r="AC26"/>
  <c r="AC25"/>
  <c r="AD25" s="1"/>
  <c r="AC24"/>
  <c r="AC23"/>
  <c r="AD23" s="1"/>
  <c r="AC22"/>
  <c r="AC21"/>
  <c r="AD21" s="1"/>
  <c r="AC20"/>
  <c r="AC19"/>
  <c r="AD19" s="1"/>
  <c r="AC18"/>
  <c r="AC17"/>
  <c r="AD17" s="1"/>
  <c r="AC16"/>
  <c r="AC15"/>
  <c r="AD15" s="1"/>
  <c r="AC14"/>
  <c r="AC13"/>
  <c r="AD13" s="1"/>
  <c r="AC12"/>
  <c r="AC11"/>
  <c r="AC10"/>
  <c r="AC9"/>
  <c r="AC8"/>
  <c r="AC7"/>
  <c r="V42"/>
  <c r="V41"/>
  <c r="V40"/>
  <c r="V39"/>
  <c r="V38"/>
  <c r="V37"/>
  <c r="V36"/>
  <c r="V35"/>
  <c r="W35" s="1"/>
  <c r="V34"/>
  <c r="V33"/>
  <c r="V32"/>
  <c r="V31"/>
  <c r="W31" s="1"/>
  <c r="V30"/>
  <c r="V29"/>
  <c r="V28"/>
  <c r="V27"/>
  <c r="V26"/>
  <c r="V25"/>
  <c r="V24"/>
  <c r="V23"/>
  <c r="W23" s="1"/>
  <c r="V22"/>
  <c r="V21"/>
  <c r="W21" s="1"/>
  <c r="V20"/>
  <c r="V19"/>
  <c r="W19" s="1"/>
  <c r="V18"/>
  <c r="V17"/>
  <c r="W17" s="1"/>
  <c r="V16"/>
  <c r="V15"/>
  <c r="W15" s="1"/>
  <c r="V14"/>
  <c r="V13"/>
  <c r="W13" s="1"/>
  <c r="V12"/>
  <c r="V11"/>
  <c r="V10"/>
  <c r="V9"/>
  <c r="V8"/>
  <c r="V7"/>
  <c r="O42"/>
  <c r="O41"/>
  <c r="O40"/>
  <c r="O39"/>
  <c r="P39" s="1"/>
  <c r="O38"/>
  <c r="O37"/>
  <c r="O36"/>
  <c r="O35"/>
  <c r="P35" s="1"/>
  <c r="O34"/>
  <c r="O33"/>
  <c r="O32"/>
  <c r="O31"/>
  <c r="P31" s="1"/>
  <c r="O30"/>
  <c r="O29"/>
  <c r="O28"/>
  <c r="O27"/>
  <c r="O26"/>
  <c r="O25"/>
  <c r="O24"/>
  <c r="O23"/>
  <c r="P23" s="1"/>
  <c r="O22"/>
  <c r="O21"/>
  <c r="P21" s="1"/>
  <c r="O20"/>
  <c r="O19"/>
  <c r="P19" s="1"/>
  <c r="O18"/>
  <c r="O17"/>
  <c r="P17" s="1"/>
  <c r="O16"/>
  <c r="O15"/>
  <c r="P15" s="1"/>
  <c r="O14"/>
  <c r="O13"/>
  <c r="P13" s="1"/>
  <c r="O12"/>
  <c r="O11"/>
  <c r="O10"/>
  <c r="O9"/>
  <c r="O8"/>
  <c r="O7"/>
  <c r="H42"/>
  <c r="H41"/>
  <c r="H40"/>
  <c r="H39"/>
  <c r="H38"/>
  <c r="H37"/>
  <c r="H36"/>
  <c r="H35"/>
  <c r="I35" s="1"/>
  <c r="H34"/>
  <c r="H33"/>
  <c r="H32"/>
  <c r="H31"/>
  <c r="I31" s="1"/>
  <c r="H30"/>
  <c r="H29"/>
  <c r="H28"/>
  <c r="H27"/>
  <c r="H26"/>
  <c r="H24"/>
  <c r="I25" s="1"/>
  <c r="H23"/>
  <c r="H22"/>
  <c r="H21"/>
  <c r="H20"/>
  <c r="H19"/>
  <c r="H18"/>
  <c r="H17"/>
  <c r="H16"/>
  <c r="H15"/>
  <c r="H14"/>
  <c r="H13"/>
  <c r="H12"/>
  <c r="H11"/>
  <c r="H10"/>
  <c r="H9"/>
  <c r="H8"/>
  <c r="H7"/>
  <c r="L54" i="16"/>
  <c r="D54"/>
  <c r="E54"/>
  <c r="F54"/>
  <c r="G54"/>
  <c r="H54"/>
  <c r="I54"/>
  <c r="C54"/>
  <c r="E53"/>
  <c r="F53"/>
  <c r="G53"/>
  <c r="H53"/>
  <c r="I53"/>
  <c r="D53"/>
  <c r="C53"/>
  <c r="C55"/>
  <c r="D55"/>
  <c r="E55"/>
  <c r="F55"/>
  <c r="G55"/>
  <c r="H55"/>
  <c r="I55"/>
  <c r="H24"/>
  <c r="H25" s="1"/>
  <c r="BS42" i="4"/>
  <c r="BS41"/>
  <c r="BS40"/>
  <c r="BS39"/>
  <c r="BS38"/>
  <c r="BS37"/>
  <c r="BS36"/>
  <c r="BS35"/>
  <c r="BS34"/>
  <c r="BS33"/>
  <c r="BS32"/>
  <c r="BS31"/>
  <c r="BS30"/>
  <c r="BS29"/>
  <c r="BS28"/>
  <c r="BS27"/>
  <c r="BS26"/>
  <c r="BS25"/>
  <c r="BS24"/>
  <c r="BS23"/>
  <c r="BS22"/>
  <c r="BS21"/>
  <c r="BS20"/>
  <c r="BS19"/>
  <c r="BS18"/>
  <c r="BS17"/>
  <c r="BS16"/>
  <c r="BS15"/>
  <c r="BS14"/>
  <c r="BS13"/>
  <c r="BS12"/>
  <c r="BS11"/>
  <c r="BS10"/>
  <c r="BS9"/>
  <c r="BS8"/>
  <c r="BS7"/>
  <c r="BL42"/>
  <c r="BL41"/>
  <c r="BL40"/>
  <c r="BL39"/>
  <c r="BL38"/>
  <c r="BL37"/>
  <c r="BL36"/>
  <c r="BL35"/>
  <c r="BL34"/>
  <c r="BL33"/>
  <c r="BL31"/>
  <c r="BL30"/>
  <c r="BL29"/>
  <c r="BL28"/>
  <c r="BL27"/>
  <c r="BL26"/>
  <c r="BL25"/>
  <c r="BL24"/>
  <c r="BL23"/>
  <c r="BL22"/>
  <c r="BL21"/>
  <c r="BL20"/>
  <c r="BL19"/>
  <c r="BL18"/>
  <c r="BL17"/>
  <c r="BL16"/>
  <c r="BL15"/>
  <c r="BL14"/>
  <c r="BL13"/>
  <c r="BL12"/>
  <c r="BL11"/>
  <c r="BL10"/>
  <c r="BL9"/>
  <c r="BL8"/>
  <c r="BL7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E9"/>
  <c r="BE8"/>
  <c r="BE7"/>
  <c r="AX42"/>
  <c r="AX41"/>
  <c r="AX40"/>
  <c r="AX39"/>
  <c r="AX38"/>
  <c r="AX37"/>
  <c r="AX36"/>
  <c r="AX35"/>
  <c r="AX34"/>
  <c r="AX33"/>
  <c r="AX32"/>
  <c r="AX31"/>
  <c r="AX30"/>
  <c r="AX29"/>
  <c r="AX28"/>
  <c r="AX27"/>
  <c r="AX26"/>
  <c r="AX25"/>
  <c r="AX24"/>
  <c r="AX23"/>
  <c r="AX22"/>
  <c r="AX21"/>
  <c r="AX20"/>
  <c r="AX19"/>
  <c r="AX18"/>
  <c r="AX17"/>
  <c r="AX16"/>
  <c r="AX15"/>
  <c r="AX14"/>
  <c r="AX13"/>
  <c r="AX12"/>
  <c r="AX11"/>
  <c r="AX10"/>
  <c r="AX9"/>
  <c r="AX8"/>
  <c r="AX7"/>
  <c r="AQ42"/>
  <c r="AQ41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I39" i="6" l="1"/>
  <c r="I32"/>
  <c r="I36"/>
  <c r="P15"/>
  <c r="P19"/>
  <c r="P23"/>
  <c r="P39"/>
  <c r="W15"/>
  <c r="W19"/>
  <c r="W23"/>
  <c r="W31"/>
  <c r="W39"/>
  <c r="AD15"/>
  <c r="AD19"/>
  <c r="AD23"/>
  <c r="AD39"/>
  <c r="AK15"/>
  <c r="AK19"/>
  <c r="AK23"/>
  <c r="AK39"/>
  <c r="AR15"/>
  <c r="AR19"/>
  <c r="AR23"/>
  <c r="AR39"/>
  <c r="AY15"/>
  <c r="AY39"/>
  <c r="BF39"/>
  <c r="BM39"/>
  <c r="BT39"/>
  <c r="I31"/>
  <c r="I35"/>
  <c r="P22"/>
  <c r="P38"/>
  <c r="W22"/>
  <c r="W38"/>
  <c r="AD22"/>
  <c r="AD38"/>
  <c r="AK22"/>
  <c r="AK38"/>
  <c r="AR22"/>
  <c r="AR38"/>
  <c r="AY38"/>
  <c r="BF22"/>
  <c r="BF38"/>
  <c r="BM22"/>
  <c r="BM26"/>
  <c r="BM38"/>
  <c r="BT22"/>
  <c r="BT38"/>
  <c r="I22"/>
  <c r="I26"/>
  <c r="I34"/>
  <c r="I38"/>
  <c r="P13"/>
  <c r="P17"/>
  <c r="P21"/>
  <c r="P25"/>
  <c r="P29"/>
  <c r="W13"/>
  <c r="W17"/>
  <c r="W21"/>
  <c r="W25"/>
  <c r="W29"/>
  <c r="AD13"/>
  <c r="AD17"/>
  <c r="AD21"/>
  <c r="AD25"/>
  <c r="AD29"/>
  <c r="AK13"/>
  <c r="AK17"/>
  <c r="AK21"/>
  <c r="AK25"/>
  <c r="AK29"/>
  <c r="AR13"/>
  <c r="AR17"/>
  <c r="AR21"/>
  <c r="AR25"/>
  <c r="AR29"/>
  <c r="AY13"/>
  <c r="AY17"/>
  <c r="AY21"/>
  <c r="AY25"/>
  <c r="AY29"/>
  <c r="BF13"/>
  <c r="BF17"/>
  <c r="BF21"/>
  <c r="BF25"/>
  <c r="BF29"/>
  <c r="BM13"/>
  <c r="BM17"/>
  <c r="BM21"/>
  <c r="BM25"/>
  <c r="BM29"/>
  <c r="BT13"/>
  <c r="BT17"/>
  <c r="BT21"/>
  <c r="BT25"/>
  <c r="BT29"/>
  <c r="I13"/>
  <c r="I17"/>
  <c r="I21"/>
  <c r="I25"/>
  <c r="I29"/>
  <c r="P28"/>
  <c r="P32"/>
  <c r="W28"/>
  <c r="W32"/>
  <c r="AD28"/>
  <c r="AD32"/>
  <c r="AK28"/>
  <c r="AK32"/>
  <c r="AR28"/>
  <c r="AR32"/>
  <c r="AY28"/>
  <c r="AY32"/>
  <c r="BF32"/>
  <c r="BM28"/>
  <c r="BM32"/>
  <c r="BT32"/>
  <c r="AY19"/>
  <c r="AY23"/>
  <c r="AY31"/>
  <c r="BF15"/>
  <c r="BF19"/>
  <c r="BF23"/>
  <c r="BF31"/>
  <c r="BM15"/>
  <c r="BM19"/>
  <c r="BM23"/>
  <c r="BM31"/>
  <c r="BT15"/>
  <c r="BT19"/>
  <c r="BT23"/>
  <c r="BT31"/>
  <c r="I15"/>
  <c r="I19"/>
  <c r="I23"/>
  <c r="P26"/>
  <c r="W26"/>
  <c r="AD26"/>
  <c r="AK26"/>
  <c r="AR26"/>
  <c r="AY22"/>
  <c r="AY26"/>
  <c r="BF26"/>
  <c r="BT26"/>
  <c r="I13" i="5"/>
  <c r="I17"/>
  <c r="I21"/>
  <c r="I26"/>
  <c r="I34"/>
  <c r="I38"/>
  <c r="P22"/>
  <c r="P26"/>
  <c r="P34"/>
  <c r="P38"/>
  <c r="W22"/>
  <c r="W26"/>
  <c r="W34"/>
  <c r="W38"/>
  <c r="AD22"/>
  <c r="AD26"/>
  <c r="AD34"/>
  <c r="AD38"/>
  <c r="AK22"/>
  <c r="AK26"/>
  <c r="AK34"/>
  <c r="AK38"/>
  <c r="AR22"/>
  <c r="AR26"/>
  <c r="AR34"/>
  <c r="AR38"/>
  <c r="AY22"/>
  <c r="AY26"/>
  <c r="AY34"/>
  <c r="AY38"/>
  <c r="BF22"/>
  <c r="BF26"/>
  <c r="BF35"/>
  <c r="BF39"/>
  <c r="BM22"/>
  <c r="BM26"/>
  <c r="BM34"/>
  <c r="BM38"/>
  <c r="BT22"/>
  <c r="BT26"/>
  <c r="BT34"/>
  <c r="BT38"/>
  <c r="I29"/>
  <c r="P25"/>
  <c r="P29"/>
  <c r="W25"/>
  <c r="W29"/>
  <c r="AD29"/>
  <c r="AK25"/>
  <c r="AK29"/>
  <c r="AR25"/>
  <c r="AR29"/>
  <c r="AY29"/>
  <c r="BF29"/>
  <c r="BM25"/>
  <c r="BM29"/>
  <c r="BT25"/>
  <c r="BT29"/>
  <c r="BT39"/>
  <c r="I15"/>
  <c r="I19"/>
  <c r="I23"/>
  <c r="I28"/>
  <c r="I32"/>
  <c r="I36"/>
  <c r="P28"/>
  <c r="P32"/>
  <c r="P36"/>
  <c r="W28"/>
  <c r="W32"/>
  <c r="W36"/>
  <c r="AD28"/>
  <c r="AD32"/>
  <c r="AD36"/>
  <c r="AK28"/>
  <c r="AK32"/>
  <c r="AK36"/>
  <c r="AR28"/>
  <c r="AR32"/>
  <c r="AR36"/>
  <c r="AY28"/>
  <c r="AY32"/>
  <c r="AY36"/>
  <c r="BF28"/>
  <c r="BM28"/>
  <c r="BM32"/>
  <c r="BM36"/>
  <c r="BT28"/>
  <c r="BT36"/>
  <c r="I22"/>
  <c r="I39"/>
  <c r="W39"/>
  <c r="AR35"/>
  <c r="AR39"/>
  <c r="AY35"/>
  <c r="AY39"/>
  <c r="BT35"/>
  <c r="O42" i="4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H38"/>
  <c r="H42"/>
  <c r="H41"/>
  <c r="H40"/>
  <c r="H39"/>
  <c r="H37"/>
  <c r="H36"/>
  <c r="H35"/>
  <c r="H34"/>
  <c r="H33"/>
  <c r="H32"/>
  <c r="H31"/>
  <c r="H30"/>
  <c r="H29"/>
  <c r="I29" s="1"/>
  <c r="H28"/>
  <c r="H27"/>
  <c r="H26"/>
  <c r="H25"/>
  <c r="I25" s="1"/>
  <c r="H24"/>
  <c r="H23"/>
  <c r="I23" s="1"/>
  <c r="H22"/>
  <c r="I22" s="1"/>
  <c r="H21"/>
  <c r="H20"/>
  <c r="H19"/>
  <c r="H18"/>
  <c r="H17"/>
  <c r="I17" s="1"/>
  <c r="H16"/>
  <c r="H15"/>
  <c r="I15" s="1"/>
  <c r="H14"/>
  <c r="H13"/>
  <c r="I13" s="1"/>
  <c r="H12"/>
  <c r="H11"/>
  <c r="H10"/>
  <c r="H9"/>
  <c r="H8"/>
  <c r="H7"/>
  <c r="BL24" i="3"/>
  <c r="BL23"/>
  <c r="BL27"/>
  <c r="BL26"/>
  <c r="BL33"/>
  <c r="BL32"/>
  <c r="BL34"/>
  <c r="BL36"/>
  <c r="BL35"/>
  <c r="BL39"/>
  <c r="BL38"/>
  <c r="BE39"/>
  <c r="BE38"/>
  <c r="BE36"/>
  <c r="BE35"/>
  <c r="BE34"/>
  <c r="BE33"/>
  <c r="BE32"/>
  <c r="BE27"/>
  <c r="BE26"/>
  <c r="BE24"/>
  <c r="BE23"/>
  <c r="AX39"/>
  <c r="AX38"/>
  <c r="AX35"/>
  <c r="AX36"/>
  <c r="AX34"/>
  <c r="AX33"/>
  <c r="AX32"/>
  <c r="AX27"/>
  <c r="AX26"/>
  <c r="AX24"/>
  <c r="AX23"/>
  <c r="AQ33"/>
  <c r="AQ32"/>
  <c r="AQ39"/>
  <c r="AQ38"/>
  <c r="AQ35"/>
  <c r="AQ34"/>
  <c r="AQ27"/>
  <c r="AQ26"/>
  <c r="AQ24"/>
  <c r="AQ23"/>
  <c r="AC35"/>
  <c r="AC34"/>
  <c r="AC33"/>
  <c r="AC32"/>
  <c r="AC24"/>
  <c r="AC23"/>
  <c r="AC7"/>
  <c r="AC8"/>
  <c r="AC9"/>
  <c r="AC10"/>
  <c r="AC11"/>
  <c r="AC12"/>
  <c r="AC13"/>
  <c r="AC14"/>
  <c r="AC15"/>
  <c r="AC16"/>
  <c r="AC17"/>
  <c r="AC18"/>
  <c r="AC19"/>
  <c r="AC20"/>
  <c r="AC21"/>
  <c r="AC22"/>
  <c r="AC25"/>
  <c r="AC26"/>
  <c r="AC27"/>
  <c r="AC28"/>
  <c r="AC29"/>
  <c r="AC30"/>
  <c r="AC31"/>
  <c r="AC36"/>
  <c r="AC37"/>
  <c r="AC38"/>
  <c r="AC39"/>
  <c r="AC40"/>
  <c r="AC41"/>
  <c r="AC42"/>
  <c r="AJ42"/>
  <c r="AJ41"/>
  <c r="AJ40"/>
  <c r="AJ39"/>
  <c r="AJ38"/>
  <c r="AJ37"/>
  <c r="AJ36"/>
  <c r="AJ35"/>
  <c r="AJ34"/>
  <c r="AJ33"/>
  <c r="AJ32"/>
  <c r="AJ31"/>
  <c r="AJ30"/>
  <c r="AJ29"/>
  <c r="AJ28"/>
  <c r="AJ27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J8"/>
  <c r="AJ7"/>
  <c r="V39"/>
  <c r="V38"/>
  <c r="V35"/>
  <c r="V34"/>
  <c r="V24"/>
  <c r="V23"/>
  <c r="O37"/>
  <c r="O39"/>
  <c r="O38"/>
  <c r="O28"/>
  <c r="O27"/>
  <c r="O35"/>
  <c r="O34"/>
  <c r="H39"/>
  <c r="H38"/>
  <c r="H37"/>
  <c r="H35"/>
  <c r="H34"/>
  <c r="H33"/>
  <c r="H28"/>
  <c r="H27"/>
  <c r="H27" i="2"/>
  <c r="H7"/>
  <c r="BS39" i="3"/>
  <c r="BS38"/>
  <c r="BS36"/>
  <c r="BS35"/>
  <c r="BS34"/>
  <c r="BS33"/>
  <c r="BS32"/>
  <c r="BS27"/>
  <c r="BS26"/>
  <c r="BS24"/>
  <c r="BS23"/>
  <c r="BE37"/>
  <c r="BE29"/>
  <c r="BE30"/>
  <c r="BE31"/>
  <c r="BE28"/>
  <c r="BE25"/>
  <c r="BE8"/>
  <c r="BE9"/>
  <c r="BE10"/>
  <c r="BE11"/>
  <c r="BE12"/>
  <c r="BE13"/>
  <c r="BE14"/>
  <c r="BE15"/>
  <c r="BE16"/>
  <c r="BE17"/>
  <c r="BE18"/>
  <c r="BE19"/>
  <c r="BE20"/>
  <c r="BE21"/>
  <c r="BE22"/>
  <c r="BE7"/>
  <c r="AX37"/>
  <c r="AX29"/>
  <c r="AX30"/>
  <c r="AX31"/>
  <c r="AX28"/>
  <c r="AX25"/>
  <c r="AX8"/>
  <c r="AX9"/>
  <c r="AX10"/>
  <c r="AX11"/>
  <c r="AX12"/>
  <c r="AX13"/>
  <c r="AX14"/>
  <c r="AX15"/>
  <c r="AX16"/>
  <c r="AX17"/>
  <c r="AX18"/>
  <c r="AX19"/>
  <c r="AX20"/>
  <c r="AX21"/>
  <c r="AX22"/>
  <c r="AX7"/>
  <c r="AQ37"/>
  <c r="AQ36"/>
  <c r="AQ29"/>
  <c r="AQ30"/>
  <c r="AQ31"/>
  <c r="AQ28"/>
  <c r="AQ25"/>
  <c r="BL37"/>
  <c r="BL29"/>
  <c r="BL30"/>
  <c r="BL31"/>
  <c r="BL28"/>
  <c r="BL25"/>
  <c r="BS25"/>
  <c r="BS29"/>
  <c r="BS30"/>
  <c r="BS31"/>
  <c r="BS28"/>
  <c r="BS37"/>
  <c r="BS42"/>
  <c r="BS41"/>
  <c r="BS40"/>
  <c r="BL42"/>
  <c r="BL41"/>
  <c r="BL40"/>
  <c r="BE42"/>
  <c r="BE41"/>
  <c r="BE40"/>
  <c r="AX42"/>
  <c r="AX41"/>
  <c r="AX40"/>
  <c r="AQ41"/>
  <c r="AQ42"/>
  <c r="AQ40"/>
  <c r="V41"/>
  <c r="V42"/>
  <c r="V40"/>
  <c r="V37"/>
  <c r="V36"/>
  <c r="V26"/>
  <c r="V27"/>
  <c r="V28"/>
  <c r="V29"/>
  <c r="V30"/>
  <c r="V31"/>
  <c r="V32"/>
  <c r="V33"/>
  <c r="V25"/>
  <c r="O41"/>
  <c r="O42"/>
  <c r="O40"/>
  <c r="O36"/>
  <c r="O30"/>
  <c r="O31"/>
  <c r="O32"/>
  <c r="O33"/>
  <c r="O29"/>
  <c r="H41"/>
  <c r="H42"/>
  <c r="H40"/>
  <c r="H36"/>
  <c r="H30"/>
  <c r="H31"/>
  <c r="H32"/>
  <c r="H29"/>
  <c r="H26"/>
  <c r="O23"/>
  <c r="O24"/>
  <c r="O25"/>
  <c r="O26"/>
  <c r="H23"/>
  <c r="H24"/>
  <c r="H25"/>
  <c r="BS22"/>
  <c r="BS21"/>
  <c r="BS20"/>
  <c r="BS19"/>
  <c r="BS18"/>
  <c r="BS17"/>
  <c r="BS16"/>
  <c r="BS15"/>
  <c r="BS14"/>
  <c r="BS13"/>
  <c r="BS12"/>
  <c r="BS11"/>
  <c r="BS10"/>
  <c r="BS9"/>
  <c r="BS8"/>
  <c r="BS7"/>
  <c r="BL22"/>
  <c r="BL21"/>
  <c r="BL20"/>
  <c r="BL19"/>
  <c r="BL18"/>
  <c r="BL17"/>
  <c r="BL16"/>
  <c r="BL15"/>
  <c r="BL14"/>
  <c r="BL13"/>
  <c r="BL12"/>
  <c r="BL11"/>
  <c r="BL10"/>
  <c r="BL9"/>
  <c r="BL8"/>
  <c r="BL7"/>
  <c r="AQ22"/>
  <c r="AQ21"/>
  <c r="AQ20"/>
  <c r="AQ19"/>
  <c r="AQ18"/>
  <c r="AQ17"/>
  <c r="AQ16"/>
  <c r="AQ15"/>
  <c r="AQ14"/>
  <c r="AQ13"/>
  <c r="AQ12"/>
  <c r="AQ11"/>
  <c r="AQ10"/>
  <c r="AQ9"/>
  <c r="AQ8"/>
  <c r="AQ7"/>
  <c r="V22"/>
  <c r="V21"/>
  <c r="V20"/>
  <c r="V19"/>
  <c r="V18"/>
  <c r="V17"/>
  <c r="V16"/>
  <c r="V15"/>
  <c r="V14"/>
  <c r="V13"/>
  <c r="V12"/>
  <c r="V11"/>
  <c r="V10"/>
  <c r="V9"/>
  <c r="V8"/>
  <c r="V7"/>
  <c r="O22"/>
  <c r="O21"/>
  <c r="O20"/>
  <c r="O19"/>
  <c r="O18"/>
  <c r="O17"/>
  <c r="O16"/>
  <c r="O15"/>
  <c r="O14"/>
  <c r="O13"/>
  <c r="O12"/>
  <c r="O11"/>
  <c r="O10"/>
  <c r="O9"/>
  <c r="O8"/>
  <c r="O7"/>
  <c r="H8"/>
  <c r="H9"/>
  <c r="H10"/>
  <c r="H11"/>
  <c r="H12"/>
  <c r="H13"/>
  <c r="H14"/>
  <c r="H15"/>
  <c r="H16"/>
  <c r="H17"/>
  <c r="H18"/>
  <c r="H19"/>
  <c r="H20"/>
  <c r="H21"/>
  <c r="H22"/>
  <c r="H7"/>
  <c r="BS39" i="2"/>
  <c r="BS38"/>
  <c r="BS37"/>
  <c r="BS36"/>
  <c r="BS35"/>
  <c r="BS33"/>
  <c r="BS32"/>
  <c r="BS29"/>
  <c r="BS30"/>
  <c r="BS31"/>
  <c r="BS28"/>
  <c r="BS27"/>
  <c r="BS26"/>
  <c r="BS25"/>
  <c r="BS24"/>
  <c r="BS23"/>
  <c r="BL31"/>
  <c r="BL30"/>
  <c r="BL29"/>
  <c r="BL28"/>
  <c r="BL27"/>
  <c r="BL26"/>
  <c r="BL25"/>
  <c r="BL24"/>
  <c r="BL23"/>
  <c r="BL34"/>
  <c r="BL35"/>
  <c r="BL36"/>
  <c r="BL39"/>
  <c r="BL38"/>
  <c r="BL37"/>
  <c r="BL33"/>
  <c r="BL32"/>
  <c r="BE39"/>
  <c r="BE38"/>
  <c r="BE37"/>
  <c r="BE36"/>
  <c r="BE35"/>
  <c r="BE34"/>
  <c r="BE33"/>
  <c r="BE32"/>
  <c r="BE24"/>
  <c r="BE31"/>
  <c r="BE30"/>
  <c r="BE29"/>
  <c r="BE28"/>
  <c r="BE27"/>
  <c r="BE26"/>
  <c r="BE25"/>
  <c r="BE23"/>
  <c r="AX39"/>
  <c r="AX38"/>
  <c r="AX37"/>
  <c r="AX35"/>
  <c r="AX36"/>
  <c r="AX34"/>
  <c r="AX33"/>
  <c r="AX32"/>
  <c r="AX26"/>
  <c r="AX27"/>
  <c r="AX25"/>
  <c r="AX24"/>
  <c r="AX23"/>
  <c r="AX31"/>
  <c r="AX30"/>
  <c r="AX29"/>
  <c r="AX28"/>
  <c r="BS42"/>
  <c r="BS41"/>
  <c r="BS40"/>
  <c r="BL42"/>
  <c r="BL41"/>
  <c r="BL40"/>
  <c r="BE42"/>
  <c r="BE41"/>
  <c r="BE40"/>
  <c r="AX42"/>
  <c r="AX41"/>
  <c r="AX40"/>
  <c r="AJ42"/>
  <c r="AJ41"/>
  <c r="AJ40"/>
  <c r="AJ39"/>
  <c r="AJ38"/>
  <c r="AJ37"/>
  <c r="AJ36"/>
  <c r="AJ35"/>
  <c r="AJ34"/>
  <c r="AJ33"/>
  <c r="AJ32"/>
  <c r="AJ29"/>
  <c r="AJ30"/>
  <c r="AJ31"/>
  <c r="AJ28"/>
  <c r="AJ27"/>
  <c r="AJ26"/>
  <c r="AJ25"/>
  <c r="AJ24"/>
  <c r="AJ23"/>
  <c r="AC41"/>
  <c r="AC42"/>
  <c r="AC40"/>
  <c r="AC39"/>
  <c r="AC38"/>
  <c r="AC37"/>
  <c r="AC36"/>
  <c r="AC35"/>
  <c r="AC34"/>
  <c r="AC33"/>
  <c r="AC32"/>
  <c r="AC26"/>
  <c r="AC27"/>
  <c r="AC28"/>
  <c r="AC29"/>
  <c r="AC30"/>
  <c r="AC31"/>
  <c r="AC25"/>
  <c r="AC24"/>
  <c r="AC23"/>
  <c r="V41"/>
  <c r="V42"/>
  <c r="V40"/>
  <c r="V39"/>
  <c r="V38"/>
  <c r="V37"/>
  <c r="V36"/>
  <c r="V35"/>
  <c r="V34"/>
  <c r="V26"/>
  <c r="V27"/>
  <c r="V28"/>
  <c r="V29"/>
  <c r="V30"/>
  <c r="V31"/>
  <c r="V32"/>
  <c r="V33"/>
  <c r="V25"/>
  <c r="V24"/>
  <c r="O24"/>
  <c r="V23"/>
  <c r="V22"/>
  <c r="BS22"/>
  <c r="BS21"/>
  <c r="BS20"/>
  <c r="BS19"/>
  <c r="BS18"/>
  <c r="BS17"/>
  <c r="BS16"/>
  <c r="BS15"/>
  <c r="BS14"/>
  <c r="BS13"/>
  <c r="BS12"/>
  <c r="BS11"/>
  <c r="BS10"/>
  <c r="BS9"/>
  <c r="BS8"/>
  <c r="BS7"/>
  <c r="BL22"/>
  <c r="BL21"/>
  <c r="BL20"/>
  <c r="BL19"/>
  <c r="BL18"/>
  <c r="BL17"/>
  <c r="BL16"/>
  <c r="BL15"/>
  <c r="BL14"/>
  <c r="BL13"/>
  <c r="BL12"/>
  <c r="BL11"/>
  <c r="BL10"/>
  <c r="BL9"/>
  <c r="BL8"/>
  <c r="BL7"/>
  <c r="BE22"/>
  <c r="BE21"/>
  <c r="BE20"/>
  <c r="BE19"/>
  <c r="BE18"/>
  <c r="BE17"/>
  <c r="BE16"/>
  <c r="BE15"/>
  <c r="BE14"/>
  <c r="BE13"/>
  <c r="BE12"/>
  <c r="BE11"/>
  <c r="BE10"/>
  <c r="BE9"/>
  <c r="BE8"/>
  <c r="BE7"/>
  <c r="AX22"/>
  <c r="AX21"/>
  <c r="AX20"/>
  <c r="AX19"/>
  <c r="AX18"/>
  <c r="AX17"/>
  <c r="AX16"/>
  <c r="AX15"/>
  <c r="AX14"/>
  <c r="AX13"/>
  <c r="AX12"/>
  <c r="AX11"/>
  <c r="AX10"/>
  <c r="AX9"/>
  <c r="AX8"/>
  <c r="AX7"/>
  <c r="AJ22"/>
  <c r="AJ21"/>
  <c r="AJ20"/>
  <c r="AJ19"/>
  <c r="AJ18"/>
  <c r="AJ17"/>
  <c r="AJ16"/>
  <c r="AJ15"/>
  <c r="AJ14"/>
  <c r="AJ13"/>
  <c r="AJ12"/>
  <c r="AJ11"/>
  <c r="AJ10"/>
  <c r="AJ9"/>
  <c r="AJ8"/>
  <c r="AJ7"/>
  <c r="AC22"/>
  <c r="AC21"/>
  <c r="AC20"/>
  <c r="AC19"/>
  <c r="AC18"/>
  <c r="AC17"/>
  <c r="AC16"/>
  <c r="AC15"/>
  <c r="AC14"/>
  <c r="AC13"/>
  <c r="AC12"/>
  <c r="AC11"/>
  <c r="AC10"/>
  <c r="AC9"/>
  <c r="AC8"/>
  <c r="AC7"/>
  <c r="V21"/>
  <c r="V20"/>
  <c r="V19"/>
  <c r="V18"/>
  <c r="V17"/>
  <c r="V16"/>
  <c r="V15"/>
  <c r="V14"/>
  <c r="V13"/>
  <c r="V12"/>
  <c r="V11"/>
  <c r="V10"/>
  <c r="V9"/>
  <c r="V8"/>
  <c r="V7"/>
  <c r="O41"/>
  <c r="O42"/>
  <c r="O40"/>
  <c r="O38"/>
  <c r="O39"/>
  <c r="O37"/>
  <c r="O36"/>
  <c r="O35"/>
  <c r="O34"/>
  <c r="O8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7"/>
  <c r="H41"/>
  <c r="H42"/>
  <c r="H40"/>
  <c r="H39"/>
  <c r="H38"/>
  <c r="H37"/>
  <c r="H36"/>
  <c r="H34"/>
  <c r="H35"/>
  <c r="H33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8"/>
  <c r="H29"/>
  <c r="H30"/>
  <c r="H31"/>
  <c r="H32"/>
  <c r="I32" i="4" l="1"/>
  <c r="I36"/>
  <c r="I31"/>
  <c r="I35"/>
  <c r="I26"/>
  <c r="I34"/>
  <c r="I39"/>
  <c r="I38"/>
  <c r="C45" i="16"/>
  <c r="C44" s="1"/>
  <c r="C38"/>
  <c r="C39" s="1"/>
  <c r="C40" s="1"/>
  <c r="C33" l="1"/>
  <c r="C37" s="1"/>
  <c r="C24"/>
  <c r="C25" s="1"/>
  <c r="C30"/>
  <c r="C29" s="1"/>
  <c r="D24"/>
  <c r="D25" s="1"/>
  <c r="E24"/>
  <c r="F24"/>
  <c r="F25" s="1"/>
  <c r="G24"/>
  <c r="I24"/>
  <c r="J24"/>
  <c r="J25" s="1"/>
  <c r="K24"/>
  <c r="K25" s="1"/>
  <c r="L24"/>
  <c r="L25" s="1"/>
  <c r="D26"/>
  <c r="C26"/>
  <c r="E25"/>
  <c r="G25"/>
  <c r="I25"/>
  <c r="E18"/>
  <c r="F18" s="1"/>
  <c r="F26" s="1"/>
  <c r="E10"/>
  <c r="D10"/>
  <c r="G35" i="7"/>
  <c r="H35" s="1"/>
  <c r="E26" i="16" l="1"/>
  <c r="C31"/>
  <c r="C32" s="1"/>
  <c r="G18"/>
  <c r="H18" s="1"/>
  <c r="H26" s="1"/>
  <c r="G26" l="1"/>
  <c r="I18" l="1"/>
  <c r="J18" l="1"/>
  <c r="I26"/>
  <c r="K18" l="1"/>
  <c r="J26"/>
  <c r="L18" l="1"/>
  <c r="L26" s="1"/>
  <c r="K26"/>
</calcChain>
</file>

<file path=xl/sharedStrings.xml><?xml version="1.0" encoding="utf-8"?>
<sst xmlns="http://schemas.openxmlformats.org/spreadsheetml/2006/main" count="1403" uniqueCount="233">
  <si>
    <t>Время выхода на изотерму: (минуты)</t>
  </si>
  <si>
    <t>Чило кр.св</t>
  </si>
  <si>
    <t>z</t>
  </si>
  <si>
    <t>M</t>
  </si>
  <si>
    <t>ECL</t>
  </si>
  <si>
    <t>tотн</t>
  </si>
  <si>
    <t>Methyl octanoate</t>
  </si>
  <si>
    <t>Methyl decanoate</t>
  </si>
  <si>
    <t>Methyl undecanoate</t>
  </si>
  <si>
    <t>Methyl dodecanoate</t>
  </si>
  <si>
    <t>Methyl tridecanoate</t>
  </si>
  <si>
    <t xml:space="preserve">Methyl pentadecanoate </t>
  </si>
  <si>
    <t>Methyl palmitate</t>
  </si>
  <si>
    <t>Methyl heptadecanoate</t>
  </si>
  <si>
    <t>Methyl  stearate</t>
  </si>
  <si>
    <t>Methyl arachidate</t>
  </si>
  <si>
    <t>Methyl cis-11 eicosenoate</t>
  </si>
  <si>
    <t>Methyl heneicosanoate</t>
  </si>
  <si>
    <t>Methyl cis-11,14 eicosadienoate</t>
  </si>
  <si>
    <t>Methyl cis-8,11,14 eicosatrienoate</t>
  </si>
  <si>
    <t>Methyl cis-11,14,17 eicosatrienoate</t>
  </si>
  <si>
    <t>Methyl arachidonate</t>
  </si>
  <si>
    <t>Methyl tricosanoate</t>
  </si>
  <si>
    <t>Methyl cis-13,16 docosadienoate</t>
  </si>
  <si>
    <t>Methyl cis-5,8,11,14,17 eicosapentaenoate</t>
  </si>
  <si>
    <t>-</t>
  </si>
  <si>
    <t>Methyl cis-4,7,10,13,16,19 docosahexaenoate</t>
  </si>
  <si>
    <t>60-1°C-w=1мл/мин</t>
  </si>
  <si>
    <t>60-2°C-w=1мл/мин</t>
  </si>
  <si>
    <t>60-3°C-w=1мл/мин</t>
  </si>
  <si>
    <t>60-4°С-w=1мл/мин</t>
  </si>
  <si>
    <t>60-5°С-w=1мл/мин</t>
  </si>
  <si>
    <t>60-6°C-w=1мл/мин</t>
  </si>
  <si>
    <t>60-7°C-w=1мл/мин</t>
  </si>
  <si>
    <t>60-8°C-w=1мл/мин</t>
  </si>
  <si>
    <t>60-9°C-w=1мл/мин</t>
  </si>
  <si>
    <t>60-10°C-w=1мл/мин</t>
  </si>
  <si>
    <t>70-1°C-w=1мл/мин</t>
  </si>
  <si>
    <t>70-2°C-w=1мл/мин</t>
  </si>
  <si>
    <t>70-3°C-w=1мл/мин</t>
  </si>
  <si>
    <t>70-4°С-w=1мл/мин</t>
  </si>
  <si>
    <t>70-5°С-w=1мл/мин</t>
  </si>
  <si>
    <t>70-6°C-w=1мл/мин</t>
  </si>
  <si>
    <t>70-7°C-w=1мл/мин</t>
  </si>
  <si>
    <t>70-8°C-w=1мл/мин</t>
  </si>
  <si>
    <t>70-9°C-w=1мл/мин</t>
  </si>
  <si>
    <t>70-10°C-w=1мл/мин</t>
  </si>
  <si>
    <t>80-1°C-w=1мл/мин</t>
  </si>
  <si>
    <t>80-2°C-w=1мл/мин</t>
  </si>
  <si>
    <t>80-3°C-w=1мл/мин</t>
  </si>
  <si>
    <t>80-4°С-w=1мл/мин</t>
  </si>
  <si>
    <t>80-5°С-w=1мл/мин</t>
  </si>
  <si>
    <t>80-6°C-w=1мл/мин</t>
  </si>
  <si>
    <t>80-7°C-w=1мл/мин</t>
  </si>
  <si>
    <t>80-8°C-w=1мл/мин</t>
  </si>
  <si>
    <t>80-9°C-w=1мл/мин</t>
  </si>
  <si>
    <t>80-10°C-w=1мл/мин</t>
  </si>
  <si>
    <t>90-1°C-w=1мл/мин</t>
  </si>
  <si>
    <t>90-2°C-w=1мл/мин</t>
  </si>
  <si>
    <t>90-3°C-w=1мл/мин</t>
  </si>
  <si>
    <t>90-4°С-w=1мл/мин</t>
  </si>
  <si>
    <t>90-5°С-w=1мл/мин</t>
  </si>
  <si>
    <t>90-6°C-w=1мл/мин</t>
  </si>
  <si>
    <t>90-7°C-w=1мл/мин</t>
  </si>
  <si>
    <t>90-8°C-w=1мл/мин</t>
  </si>
  <si>
    <t>90-9°C-w=1мл/мин</t>
  </si>
  <si>
    <t>90-10°C-w=1мл/мин</t>
  </si>
  <si>
    <t>100-1°C-w=1мл/мин</t>
  </si>
  <si>
    <t>100-2°C-w=1мл/мин</t>
  </si>
  <si>
    <t>100-3°C-w=1мл/мин</t>
  </si>
  <si>
    <t>100-4°С-w=1мл/мин</t>
  </si>
  <si>
    <t>100-5°С-w=1мл/мин</t>
  </si>
  <si>
    <t>100-6°C-w=1мл/мин</t>
  </si>
  <si>
    <t>100-7°C-w=1мл/мин</t>
  </si>
  <si>
    <t>100-8°C-w=1мл/мин</t>
  </si>
  <si>
    <t>100-9°C-w=1мл/мин</t>
  </si>
  <si>
    <t>100-10°C-w=1мл/мин</t>
  </si>
  <si>
    <t>110-1°C-w=1мл/мин</t>
  </si>
  <si>
    <t>110-2°C-w=1мл/мин</t>
  </si>
  <si>
    <t>110-3°C-w=1мл/мин</t>
  </si>
  <si>
    <t>110-4°С-w=1мл/мин</t>
  </si>
  <si>
    <t>110-5°С-w=1мл/мин</t>
  </si>
  <si>
    <t>110-6°C-w=1мл/мин</t>
  </si>
  <si>
    <t>110-7°C-w=1мл/мин</t>
  </si>
  <si>
    <t>110-8°C-w=1мл/мин</t>
  </si>
  <si>
    <t>110-9°C-w=1мл/мин</t>
  </si>
  <si>
    <t>110-10°C-w=1мл/мин</t>
  </si>
  <si>
    <t>120-1°C-w=1мл/мин</t>
  </si>
  <si>
    <t>120-2°C-w=1мл/мин</t>
  </si>
  <si>
    <t>120-3°C-w=1мл/мин</t>
  </si>
  <si>
    <t>120-4°С-w=1мл/мин</t>
  </si>
  <si>
    <t>120-5°С-w=1мл/мин</t>
  </si>
  <si>
    <t>120-6°C-w=1мл/мин</t>
  </si>
  <si>
    <t>120-7°C-w=1мл/мин</t>
  </si>
  <si>
    <t>120-8°C-w=1мл/мин</t>
  </si>
  <si>
    <t>120-9°C-w=1мл/мин</t>
  </si>
  <si>
    <t>120-10°C-w=1мл/мин</t>
  </si>
  <si>
    <t>130-1°C-w=1мл/мин</t>
  </si>
  <si>
    <t>130-2°C-w=1мл/мин</t>
  </si>
  <si>
    <t>130-3°C-w=1мл/мин</t>
  </si>
  <si>
    <t>130-4°С-w=1мл/мин</t>
  </si>
  <si>
    <t>130-5°С-w=1мл/мин</t>
  </si>
  <si>
    <t>130-6°C-w=1мл/мин</t>
  </si>
  <si>
    <t>130-7°C-w=1мл/мин</t>
  </si>
  <si>
    <t>130-8°C-w=1мл/мин</t>
  </si>
  <si>
    <t>130-9°C-w=1мл/мин</t>
  </si>
  <si>
    <t>130-10°C-w=1мл/мин</t>
  </si>
  <si>
    <t>140-1°C-w=1мл/мин</t>
  </si>
  <si>
    <t>140-2°C-w=1мл/мин</t>
  </si>
  <si>
    <t>140-3°C-w=1мл/мин</t>
  </si>
  <si>
    <t>140-4°С-w=1мл/мин</t>
  </si>
  <si>
    <t>140-5°С-w=1мл/мин</t>
  </si>
  <si>
    <t>140-6°C-w=1мл/мин</t>
  </si>
  <si>
    <t>140-7°C-w=1мл/мин</t>
  </si>
  <si>
    <t>140-8°C-w=1мл/мин</t>
  </si>
  <si>
    <t>140-9°C-w=1мл/мин</t>
  </si>
  <si>
    <t>140-10°C-w=1мл/мин</t>
  </si>
  <si>
    <t>150-1°C-w=1мл/мин</t>
  </si>
  <si>
    <t>150-2°C-w=1мл/мин</t>
  </si>
  <si>
    <t>150-3°C-w=1мл/мин</t>
  </si>
  <si>
    <t>150-4°С-w=1мл/мин</t>
  </si>
  <si>
    <t>150-5°С-w=1мл/мин</t>
  </si>
  <si>
    <t>150-6°C-w=1мл/мин</t>
  </si>
  <si>
    <t>150-7°C-w=1мл/мин</t>
  </si>
  <si>
    <t>150-8°C-w=1мл/мин</t>
  </si>
  <si>
    <t>150-9°C-w=1мл/мин</t>
  </si>
  <si>
    <t>150-10°C-w=1мл/мин</t>
  </si>
  <si>
    <t>ПР= Н</t>
  </si>
  <si>
    <t>ПР=Н</t>
  </si>
  <si>
    <t>ПР=+</t>
  </si>
  <si>
    <t>ПР=-</t>
  </si>
  <si>
    <t>ПР=+-</t>
  </si>
  <si>
    <t>x 3</t>
  </si>
  <si>
    <t>x2</t>
  </si>
  <si>
    <t>x1</t>
  </si>
  <si>
    <t>изменился ПЭ, x1,x2 в одном вышли раньше чем x3</t>
  </si>
  <si>
    <t>Уже более четкий масс спектр</t>
  </si>
  <si>
    <t>при 10С/min, T0=130</t>
  </si>
  <si>
    <t>1С/min</t>
  </si>
  <si>
    <r>
      <t xml:space="preserve"> №1 t</t>
    </r>
    <r>
      <rPr>
        <b/>
        <vertAlign val="subscript"/>
        <sz val="10"/>
        <color theme="3" tint="-0.249977111117893"/>
        <rFont val="Arial"/>
        <family val="2"/>
        <charset val="204"/>
      </rPr>
      <t>R</t>
    </r>
    <r>
      <rPr>
        <b/>
        <sz val="10"/>
        <color theme="3" tint="-0.249977111117893"/>
        <rFont val="Arial"/>
        <family val="2"/>
        <charset val="204"/>
      </rPr>
      <t xml:space="preserve">, мин </t>
    </r>
  </si>
  <si>
    <t>№2 tR, мин</t>
  </si>
  <si>
    <r>
      <t>№2 t</t>
    </r>
    <r>
      <rPr>
        <b/>
        <vertAlign val="subscript"/>
        <sz val="10"/>
        <color theme="3" tint="-0.249977111117893"/>
        <rFont val="Arial"/>
        <family val="2"/>
        <charset val="204"/>
      </rPr>
      <t>R</t>
    </r>
    <r>
      <rPr>
        <b/>
        <sz val="10"/>
        <color theme="3" tint="-0.249977111117893"/>
        <rFont val="Arial"/>
        <family val="2"/>
        <charset val="204"/>
      </rPr>
      <t>, мин</t>
    </r>
  </si>
  <si>
    <r>
      <t>№1 t</t>
    </r>
    <r>
      <rPr>
        <b/>
        <vertAlign val="subscript"/>
        <sz val="10"/>
        <color theme="3" tint="-0.249977111117893"/>
        <rFont val="Arial"/>
        <family val="2"/>
        <charset val="204"/>
      </rPr>
      <t>R</t>
    </r>
    <r>
      <rPr>
        <b/>
        <sz val="10"/>
        <color theme="3" tint="-0.249977111117893"/>
        <rFont val="Arial"/>
        <family val="2"/>
        <charset val="204"/>
      </rPr>
      <t>, мин</t>
    </r>
  </si>
  <si>
    <t xml:space="preserve"> №2 tR, мин </t>
  </si>
  <si>
    <r>
      <t>№1 t</t>
    </r>
    <r>
      <rPr>
        <b/>
        <vertAlign val="subscript"/>
        <sz val="10"/>
        <color theme="3" tint="-0.249977111117893"/>
        <rFont val="Arial"/>
        <family val="2"/>
        <charset val="204"/>
      </rPr>
      <t xml:space="preserve">R </t>
    </r>
    <r>
      <rPr>
        <b/>
        <sz val="10"/>
        <color theme="3" tint="-0.249977111117893"/>
        <rFont val="Arial"/>
        <family val="2"/>
        <charset val="204"/>
      </rPr>
      <t>, мин</t>
    </r>
  </si>
  <si>
    <r>
      <t>№2 t</t>
    </r>
    <r>
      <rPr>
        <b/>
        <vertAlign val="subscript"/>
        <sz val="10"/>
        <color theme="3" tint="-0.249977111117893"/>
        <rFont val="Arial"/>
        <family val="2"/>
        <charset val="204"/>
      </rPr>
      <t xml:space="preserve">R </t>
    </r>
    <r>
      <rPr>
        <b/>
        <sz val="10"/>
        <color theme="3" tint="-0.249977111117893"/>
        <rFont val="Arial"/>
        <family val="2"/>
        <charset val="204"/>
      </rPr>
      <t>, мин</t>
    </r>
  </si>
  <si>
    <r>
      <t>№3 t</t>
    </r>
    <r>
      <rPr>
        <b/>
        <vertAlign val="subscript"/>
        <sz val="10"/>
        <color theme="3" tint="-0.249977111117893"/>
        <rFont val="Arial"/>
        <family val="2"/>
        <charset val="204"/>
      </rPr>
      <t xml:space="preserve">R </t>
    </r>
    <r>
      <rPr>
        <b/>
        <sz val="10"/>
        <color theme="3" tint="-0.249977111117893"/>
        <rFont val="Arial"/>
        <family val="2"/>
        <charset val="204"/>
      </rPr>
      <t>, мин</t>
    </r>
  </si>
  <si>
    <r>
      <t>№3 t</t>
    </r>
    <r>
      <rPr>
        <b/>
        <vertAlign val="subscript"/>
        <sz val="10"/>
        <color theme="3" tint="-0.249977111117893"/>
        <rFont val="Arial"/>
        <family val="2"/>
        <charset val="204"/>
      </rPr>
      <t>R</t>
    </r>
    <r>
      <rPr>
        <b/>
        <sz val="10"/>
        <color theme="3" tint="-0.249977111117893"/>
        <rFont val="Arial"/>
        <family val="2"/>
        <charset val="204"/>
      </rPr>
      <t>, мин</t>
    </r>
  </si>
  <si>
    <t xml:space="preserve"> Nonadecanoic acid methyl ester</t>
  </si>
  <si>
    <t>№3 tR, мин</t>
  </si>
  <si>
    <t xml:space="preserve"> №3 tR, мин </t>
  </si>
  <si>
    <t>Methyl  cis-10 heptadecenoate</t>
  </si>
  <si>
    <t xml:space="preserve">Methyl cis-10 pentadecenoate </t>
  </si>
  <si>
    <r>
      <t xml:space="preserve">Methyl myristate </t>
    </r>
    <r>
      <rPr>
        <b/>
        <sz val="12"/>
        <color theme="1"/>
        <rFont val="Arial"/>
        <family val="2"/>
        <charset val="204"/>
      </rPr>
      <t>[Methyl tetradecanoate]</t>
    </r>
  </si>
  <si>
    <r>
      <t xml:space="preserve">Methyl myristoleate </t>
    </r>
    <r>
      <rPr>
        <b/>
        <sz val="12"/>
        <color theme="1"/>
        <rFont val="Arial"/>
        <family val="2"/>
        <charset val="204"/>
      </rPr>
      <t>[Methyl cis-9-tetradecenoate]</t>
    </r>
  </si>
  <si>
    <r>
      <t>Methyl trans-9 eladiate</t>
    </r>
    <r>
      <rPr>
        <b/>
        <sz val="12"/>
        <color theme="1"/>
        <rFont val="Arial"/>
        <family val="2"/>
        <charset val="204"/>
      </rPr>
      <t xml:space="preserve"> [Methyl trans-9-octadecenoate]</t>
    </r>
  </si>
  <si>
    <r>
      <t>Methyl cis-9 oleate</t>
    </r>
    <r>
      <rPr>
        <b/>
        <sz val="12"/>
        <color theme="1"/>
        <rFont val="Arial"/>
        <family val="2"/>
        <charset val="204"/>
      </rPr>
      <t xml:space="preserve"> [Methyl cis-9-octadecenoate]</t>
    </r>
  </si>
  <si>
    <r>
      <t xml:space="preserve">Methyl linolelaidate </t>
    </r>
    <r>
      <rPr>
        <b/>
        <sz val="12"/>
        <color theme="1"/>
        <rFont val="Arial"/>
        <family val="2"/>
        <charset val="204"/>
      </rPr>
      <t>[Methyl trans,trans-9,12-octadecadienoate]</t>
    </r>
  </si>
  <si>
    <r>
      <t>Methyl linoleate</t>
    </r>
    <r>
      <rPr>
        <b/>
        <sz val="12"/>
        <color theme="1"/>
        <rFont val="Arial"/>
        <family val="2"/>
        <charset val="204"/>
      </rPr>
      <t xml:space="preserve"> [Methyl 9-cis,12-cis-octadecadienoate]</t>
    </r>
  </si>
  <si>
    <r>
      <t xml:space="preserve">Methyl </t>
    </r>
    <r>
      <rPr>
        <b/>
        <sz val="12"/>
        <color theme="1"/>
        <rFont val="Arial"/>
        <family val="2"/>
        <charset val="204"/>
      </rPr>
      <t>alfa</t>
    </r>
    <r>
      <rPr>
        <sz val="12"/>
        <color theme="1"/>
        <rFont val="Arial"/>
        <family val="2"/>
        <charset val="204"/>
      </rPr>
      <t xml:space="preserve"> linolenate ,   </t>
    </r>
    <r>
      <rPr>
        <b/>
        <sz val="12"/>
        <color theme="1"/>
        <rFont val="Arial"/>
        <family val="2"/>
        <charset val="204"/>
      </rPr>
      <t>Methyl (9Z,12Z,15Z)-octadeca-9,12,15-trienoate</t>
    </r>
  </si>
  <si>
    <r>
      <t>Methyl behenate</t>
    </r>
    <r>
      <rPr>
        <b/>
        <sz val="12"/>
        <color theme="1"/>
        <rFont val="Arial"/>
        <family val="2"/>
        <charset val="204"/>
      </rPr>
      <t xml:space="preserve"> [Methyl docosanoate]</t>
    </r>
  </si>
  <si>
    <r>
      <t xml:space="preserve">Methyl erucate </t>
    </r>
    <r>
      <rPr>
        <b/>
        <sz val="12"/>
        <color theme="1"/>
        <rFont val="Arial"/>
        <family val="2"/>
        <charset val="204"/>
      </rPr>
      <t>[ Methyl cis-13-docosenoate]</t>
    </r>
  </si>
  <si>
    <r>
      <t xml:space="preserve">Methyl lignocerate </t>
    </r>
    <r>
      <rPr>
        <b/>
        <sz val="12"/>
        <color theme="1"/>
        <rFont val="Arial"/>
        <family val="2"/>
        <charset val="204"/>
      </rPr>
      <t>[Methyl tetracosanoate]</t>
    </r>
  </si>
  <si>
    <r>
      <t>Methyl nervonate</t>
    </r>
    <r>
      <rPr>
        <b/>
        <sz val="12"/>
        <color theme="1"/>
        <rFont val="Arial"/>
        <family val="2"/>
        <charset val="204"/>
      </rPr>
      <t xml:space="preserve"> [Methyl cis-15-tetracosenoate]</t>
    </r>
  </si>
  <si>
    <r>
      <t xml:space="preserve">Methyl </t>
    </r>
    <r>
      <rPr>
        <b/>
        <sz val="12"/>
        <color theme="1"/>
        <rFont val="Arial"/>
        <family val="2"/>
        <charset val="204"/>
      </rPr>
      <t>alfa</t>
    </r>
    <r>
      <rPr>
        <sz val="12"/>
        <color theme="1"/>
        <rFont val="Arial"/>
        <family val="2"/>
        <charset val="204"/>
      </rPr>
      <t xml:space="preserve"> linolenate,  </t>
    </r>
    <r>
      <rPr>
        <b/>
        <sz val="12"/>
        <color theme="1"/>
        <rFont val="Arial"/>
        <family val="2"/>
        <charset val="204"/>
      </rPr>
      <t>Methyl (9Z,12Z,15Z)-octadeca-9,12,15-trienoate</t>
    </r>
  </si>
  <si>
    <t>Kas&gt;1</t>
  </si>
  <si>
    <t>размыт задний фронт пика</t>
  </si>
  <si>
    <t>Rt</t>
  </si>
  <si>
    <t>150 1С/min, потом со 140 два сливаются</t>
  </si>
  <si>
    <t xml:space="preserve">до 100 1С/min два в одном, но на 90С 1С/min </t>
  </si>
  <si>
    <t xml:space="preserve"> немножечко появляется хвост третьего компонента</t>
  </si>
  <si>
    <t>Для 23:0, 22:2,20:5 делятся хорошо на</t>
  </si>
  <si>
    <t>326/292 исправить 1С все темпер</t>
  </si>
  <si>
    <t>Внести исправления</t>
  </si>
  <si>
    <r>
      <t xml:space="preserve">Methyl-gamma-linolenate, </t>
    </r>
    <r>
      <rPr>
        <b/>
        <sz val="12"/>
        <color theme="1"/>
        <rFont val="Arial"/>
        <family val="2"/>
        <charset val="204"/>
      </rPr>
      <t>(cis- 6,9,12-octadecatrienoate)</t>
    </r>
  </si>
  <si>
    <t>tm=</t>
  </si>
  <si>
    <t>350/316, 60С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</si>
  <si>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T</t>
    </r>
  </si>
  <si>
    <t>α</t>
  </si>
  <si>
    <r>
      <t>ln</t>
    </r>
    <r>
      <rPr>
        <sz val="11"/>
        <color theme="1"/>
        <rFont val="Calibri"/>
        <family val="2"/>
        <charset val="204"/>
      </rPr>
      <t>α</t>
    </r>
  </si>
  <si>
    <t>lnRT</t>
  </si>
  <si>
    <t>lnRTтеор=</t>
  </si>
  <si>
    <t>lnα</t>
  </si>
  <si>
    <r>
      <t xml:space="preserve">Methyl-gamma-linolenate, </t>
    </r>
    <r>
      <rPr>
        <b/>
        <sz val="12"/>
        <color theme="1"/>
        <rFont val="Arial"/>
        <family val="2"/>
        <charset val="204"/>
      </rPr>
      <t>(6Z,9Z,12Z-octadecatrienoate)</t>
    </r>
  </si>
  <si>
    <t>tM=</t>
  </si>
  <si>
    <t>α экп=</t>
  </si>
  <si>
    <t>tR(316)=</t>
  </si>
  <si>
    <t>tR(350)=</t>
  </si>
  <si>
    <r>
      <t>ln</t>
    </r>
    <r>
      <rPr>
        <sz val="11"/>
        <color theme="1"/>
        <rFont val="Calibri"/>
        <family val="2"/>
        <charset val="204"/>
      </rPr>
      <t>α=</t>
    </r>
  </si>
  <si>
    <t>RT=0,5</t>
  </si>
  <si>
    <t>RT=0,75</t>
  </si>
  <si>
    <r>
      <t>ln</t>
    </r>
    <r>
      <rPr>
        <b/>
        <sz val="11"/>
        <color rgb="FF00B050"/>
        <rFont val="Calibri"/>
        <family val="2"/>
        <charset val="204"/>
      </rPr>
      <t>α=</t>
    </r>
  </si>
  <si>
    <t>lnRT=</t>
  </si>
  <si>
    <t>α=</t>
  </si>
  <si>
    <t>Теор значение</t>
  </si>
  <si>
    <t>Экспер значение</t>
  </si>
  <si>
    <t>экспер значение</t>
  </si>
  <si>
    <t>RT</t>
  </si>
  <si>
    <t>tR, мин</t>
  </si>
  <si>
    <t>Сорбаты</t>
  </si>
  <si>
    <t>k(242)/k(228)</t>
  </si>
  <si>
    <t>lnk(242)/k(228)</t>
  </si>
  <si>
    <t>lnRt</t>
  </si>
  <si>
    <t>To=150C</t>
  </si>
  <si>
    <t>tM</t>
  </si>
  <si>
    <t>Telu2</t>
  </si>
  <si>
    <t>Telu1</t>
  </si>
  <si>
    <r>
      <t>t</t>
    </r>
    <r>
      <rPr>
        <b/>
        <vertAlign val="subscript"/>
        <sz val="10"/>
        <color theme="3" tint="-0.249977111117893"/>
        <rFont val="Arial"/>
        <family val="2"/>
        <charset val="204"/>
      </rPr>
      <t>Rср</t>
    </r>
    <r>
      <rPr>
        <b/>
        <sz val="10"/>
        <color theme="3" tint="-0.249977111117893"/>
        <rFont val="Arial"/>
        <family val="2"/>
        <charset val="204"/>
      </rPr>
      <t>, мин</t>
    </r>
  </si>
  <si>
    <r>
      <t xml:space="preserve"> t</t>
    </r>
    <r>
      <rPr>
        <b/>
        <vertAlign val="subscript"/>
        <sz val="10"/>
        <color theme="3" tint="-0.249977111117893"/>
        <rFont val="Arial"/>
        <family val="2"/>
        <charset val="204"/>
      </rPr>
      <t xml:space="preserve">Rср </t>
    </r>
    <r>
      <rPr>
        <b/>
        <sz val="10"/>
        <color theme="3" tint="-0.249977111117893"/>
        <rFont val="Arial"/>
        <family val="2"/>
        <charset val="204"/>
      </rPr>
      <t>, мин</t>
    </r>
  </si>
  <si>
    <r>
      <t>t</t>
    </r>
    <r>
      <rPr>
        <b/>
        <vertAlign val="subscript"/>
        <sz val="10"/>
        <color theme="3" tint="-0.249977111117893"/>
        <rFont val="Arial"/>
        <family val="2"/>
        <charset val="204"/>
      </rPr>
      <t xml:space="preserve">Rср </t>
    </r>
    <r>
      <rPr>
        <b/>
        <sz val="10"/>
        <color theme="3" tint="-0.249977111117893"/>
        <rFont val="Arial"/>
        <family val="2"/>
        <charset val="204"/>
      </rPr>
      <t>, мин</t>
    </r>
  </si>
  <si>
    <r>
      <t xml:space="preserve"> t</t>
    </r>
    <r>
      <rPr>
        <b/>
        <vertAlign val="subscript"/>
        <sz val="10"/>
        <color theme="3" tint="-0.249977111117893"/>
        <rFont val="Arial"/>
        <family val="2"/>
        <charset val="204"/>
      </rPr>
      <t>Rср</t>
    </r>
    <r>
      <rPr>
        <b/>
        <sz val="10"/>
        <color theme="3" tint="-0.249977111117893"/>
        <rFont val="Arial"/>
        <family val="2"/>
        <charset val="204"/>
      </rPr>
      <t>, мин</t>
    </r>
  </si>
  <si>
    <t xml:space="preserve"> tср, мин</t>
  </si>
  <si>
    <t>Methyl palmitoleate-Z9</t>
  </si>
  <si>
    <t>Methyl palmitoleate Z9</t>
  </si>
  <si>
    <t>Methyl palmitoleate-z9</t>
  </si>
  <si>
    <r>
      <t>T</t>
    </r>
    <r>
      <rPr>
        <b/>
        <vertAlign val="subscript"/>
        <sz val="10"/>
        <color theme="3" tint="-0.249977111117893"/>
        <rFont val="Arial"/>
        <family val="2"/>
        <charset val="204"/>
      </rPr>
      <t>elu</t>
    </r>
  </si>
  <si>
    <t>T0=</t>
  </si>
  <si>
    <r>
      <t>R</t>
    </r>
    <r>
      <rPr>
        <b/>
        <vertAlign val="subscript"/>
        <sz val="11"/>
        <color theme="1"/>
        <rFont val="Calibri"/>
        <family val="2"/>
        <charset val="204"/>
        <scheme val="minor"/>
      </rPr>
      <t xml:space="preserve">T </t>
    </r>
    <r>
      <rPr>
        <b/>
        <sz val="11"/>
        <color theme="1"/>
        <rFont val="Calibri"/>
        <family val="2"/>
        <charset val="204"/>
        <scheme val="minor"/>
      </rPr>
      <t>=</t>
    </r>
  </si>
  <si>
    <t>Telu</t>
  </si>
  <si>
    <t>tR</t>
  </si>
  <si>
    <t>T0=60</t>
  </si>
  <si>
    <t>T0=70</t>
  </si>
  <si>
    <t>T0=80</t>
  </si>
  <si>
    <t>T0=90</t>
  </si>
  <si>
    <t>T0=100</t>
  </si>
  <si>
    <t>T0=110</t>
  </si>
  <si>
    <t>T0=120</t>
  </si>
  <si>
    <t>T0=130</t>
  </si>
  <si>
    <t>T0=140</t>
  </si>
  <si>
    <t>Cорбат</t>
  </si>
  <si>
    <t>T0=150</t>
  </si>
  <si>
    <r>
      <t>18:3Δ</t>
    </r>
    <r>
      <rPr>
        <b/>
        <vertAlign val="superscript"/>
        <sz val="14"/>
        <color theme="1"/>
        <rFont val="Times New Roman"/>
        <family val="1"/>
        <charset val="204"/>
      </rPr>
      <t>6,9,12</t>
    </r>
  </si>
  <si>
    <t>20:0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</si>
</sst>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"/>
  </numFmts>
  <fonts count="3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3" tint="-0.249977111117893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3"/>
      <name val="Times New Roman"/>
      <family val="1"/>
      <charset val="204"/>
    </font>
    <font>
      <sz val="11"/>
      <color theme="4"/>
      <name val="Times New Roman"/>
      <family val="1"/>
      <charset val="204"/>
    </font>
    <font>
      <sz val="11"/>
      <color rgb="FF002060"/>
      <name val="Times New Roman"/>
      <family val="1"/>
      <charset val="204"/>
    </font>
    <font>
      <sz val="14"/>
      <color theme="8" tint="0.39997558519241921"/>
      <name val="Times New Roman"/>
      <family val="1"/>
      <charset val="204"/>
    </font>
    <font>
      <sz val="14"/>
      <color rgb="FF0070C0"/>
      <name val="Times New Roman"/>
      <family val="1"/>
      <charset val="204"/>
    </font>
    <font>
      <sz val="14"/>
      <color theme="8" tint="0.59999389629810485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0"/>
      <color theme="3" tint="-0.249977111117893"/>
      <name val="Arial"/>
      <family val="2"/>
      <charset val="204"/>
    </font>
    <font>
      <b/>
      <vertAlign val="subscript"/>
      <sz val="10"/>
      <color theme="3" tint="-0.249977111117893"/>
      <name val="Arial"/>
      <family val="2"/>
      <charset val="204"/>
    </font>
    <font>
      <sz val="14"/>
      <color theme="2"/>
      <name val="Times New Roman"/>
      <family val="1"/>
      <charset val="204"/>
    </font>
    <font>
      <b/>
      <sz val="20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color theme="1"/>
      <name val="Times New Roman"/>
      <family val="1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</font>
    <font>
      <b/>
      <sz val="11"/>
      <color rgb="FF00B05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b/>
      <vertAlign val="superscript"/>
      <sz val="14"/>
      <color theme="1"/>
      <name val="Times New Roman"/>
      <family val="1"/>
      <charset val="204"/>
    </font>
  </fonts>
  <fills count="27">
    <fill>
      <patternFill patternType="none"/>
    </fill>
    <fill>
      <patternFill patternType="gray125"/>
    </fill>
    <fill>
      <patternFill patternType="solid">
        <fgColor rgb="FF85D4F7"/>
        <bgColor indexed="64"/>
      </patternFill>
    </fill>
    <fill>
      <patternFill patternType="solid">
        <fgColor rgb="FFF3A7DF"/>
        <bgColor indexed="64"/>
      </patternFill>
    </fill>
    <fill>
      <patternFill patternType="solid">
        <fgColor rgb="FF7BE5BD"/>
        <bgColor indexed="64"/>
      </patternFill>
    </fill>
    <fill>
      <patternFill patternType="solid">
        <fgColor rgb="FFB9E5E3"/>
        <bgColor indexed="64"/>
      </patternFill>
    </fill>
    <fill>
      <patternFill patternType="solid">
        <fgColor rgb="FFB6AFD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7AEAAD"/>
        <bgColor indexed="64"/>
      </patternFill>
    </fill>
    <fill>
      <patternFill patternType="solid">
        <fgColor rgb="FF9EF1FC"/>
        <bgColor indexed="64"/>
      </patternFill>
    </fill>
    <fill>
      <patternFill patternType="solid">
        <fgColor rgb="FF9A9EF8"/>
        <bgColor indexed="64"/>
      </patternFill>
    </fill>
    <fill>
      <patternFill patternType="solid">
        <fgColor rgb="FFD978F4"/>
        <bgColor indexed="64"/>
      </patternFill>
    </fill>
    <fill>
      <patternFill patternType="solid">
        <fgColor rgb="FF4FF3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CEEA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A3C3"/>
        <bgColor indexed="64"/>
      </patternFill>
    </fill>
    <fill>
      <patternFill patternType="solid">
        <fgColor rgb="FF82DAA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98F8F"/>
        <bgColor indexed="64"/>
      </patternFill>
    </fill>
  </fills>
  <borders count="1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thin">
        <color indexed="64"/>
      </bottom>
      <diagonal/>
    </border>
    <border>
      <left style="medium">
        <color rgb="FF7030A0"/>
      </left>
      <right style="medium">
        <color rgb="FF7030A0"/>
      </right>
      <top style="thin">
        <color indexed="64"/>
      </top>
      <bottom style="medium">
        <color rgb="FF7030A0"/>
      </bottom>
      <diagonal/>
    </border>
    <border>
      <left style="medium">
        <color rgb="FFFF0000"/>
      </left>
      <right style="medium">
        <color rgb="FFFF0000"/>
      </right>
      <top style="medium">
        <color rgb="FF7030A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thin">
        <color theme="1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theme="1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thin">
        <color indexed="64"/>
      </bottom>
      <diagonal/>
    </border>
    <border>
      <left style="medium">
        <color rgb="FFFFC000"/>
      </left>
      <right style="medium">
        <color rgb="FFFFC000"/>
      </right>
      <top style="thin">
        <color indexed="64"/>
      </top>
      <bottom style="medium">
        <color rgb="FFFFC000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 style="thin">
        <color indexed="64"/>
      </top>
      <bottom style="medium">
        <color rgb="FFC00000"/>
      </bottom>
      <diagonal/>
    </border>
    <border>
      <left style="medium">
        <color rgb="FFFFC000"/>
      </left>
      <right style="medium">
        <color rgb="FFFFC000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7030A0"/>
      </right>
      <top style="thin">
        <color indexed="64"/>
      </top>
      <bottom style="thin">
        <color indexed="64"/>
      </bottom>
      <diagonal/>
    </border>
    <border>
      <left/>
      <right style="medium">
        <color rgb="FF7030A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7030A0"/>
      </bottom>
      <diagonal/>
    </border>
    <border>
      <left/>
      <right style="medium">
        <color rgb="FF7030A0"/>
      </right>
      <top/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7030A0"/>
      </left>
      <right style="medium">
        <color rgb="FF7030A0"/>
      </right>
      <top style="thin">
        <color indexed="64"/>
      </top>
      <bottom/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thin">
        <color theme="1"/>
      </left>
      <right style="medium">
        <color rgb="FFFF0000"/>
      </right>
      <top style="thin">
        <color theme="1"/>
      </top>
      <bottom style="thin">
        <color theme="1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 style="medium">
        <color rgb="FFFFC000"/>
      </right>
      <top/>
      <bottom style="medium">
        <color rgb="FFFFC000"/>
      </bottom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thin">
        <color theme="1"/>
      </left>
      <right style="medium">
        <color rgb="FF7030A0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medium">
        <color rgb="FF7030A0"/>
      </right>
      <top style="thin">
        <color indexed="64"/>
      </top>
      <bottom style="thin">
        <color theme="1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0000"/>
      </bottom>
      <diagonal/>
    </border>
    <border>
      <left style="medium">
        <color rgb="FFFFFF00"/>
      </left>
      <right/>
      <top style="medium">
        <color rgb="FFFFFF00"/>
      </top>
      <bottom style="thin">
        <color indexed="64"/>
      </bottom>
      <diagonal/>
    </border>
    <border>
      <left style="medium">
        <color rgb="FFFFFF00"/>
      </left>
      <right/>
      <top style="thin">
        <color indexed="64"/>
      </top>
      <bottom style="medium">
        <color rgb="FFFFFF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medium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medium">
        <color rgb="FF7030A0"/>
      </left>
      <right/>
      <top style="medium">
        <color rgb="FF7030A0"/>
      </top>
      <bottom style="thin">
        <color indexed="64"/>
      </bottom>
      <diagonal/>
    </border>
    <border>
      <left style="medium">
        <color rgb="FF7030A0"/>
      </left>
      <right/>
      <top style="thin">
        <color indexed="64"/>
      </top>
      <bottom style="medium">
        <color rgb="FF7030A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rgb="FFFFC000"/>
      </left>
      <right style="medium">
        <color rgb="FFFFC000"/>
      </right>
      <top style="thin">
        <color theme="1"/>
      </top>
      <bottom style="medium">
        <color rgb="FFFFC000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rgb="FFFFFF00"/>
      </bottom>
      <diagonal/>
    </border>
    <border>
      <left style="medium">
        <color rgb="FFFFFF00"/>
      </left>
      <right style="medium">
        <color rgb="FFFFC000"/>
      </right>
      <top style="medium">
        <color rgb="FFFFFF00"/>
      </top>
      <bottom style="medium">
        <color rgb="FFFFFF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thin">
        <color theme="1"/>
      </left>
      <right style="thin">
        <color theme="1"/>
      </right>
      <top style="medium">
        <color rgb="FFFF0000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 style="thin">
        <color indexed="64"/>
      </bottom>
      <diagonal/>
    </border>
    <border>
      <left/>
      <right style="medium">
        <color theme="9" tint="-0.249977111117893"/>
      </right>
      <top style="thin">
        <color indexed="64"/>
      </top>
      <bottom style="medium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thin">
        <color indexed="64"/>
      </bottom>
      <diagonal/>
    </border>
    <border>
      <left style="medium">
        <color theme="9" tint="-0.249977111117893"/>
      </left>
      <right style="medium">
        <color theme="9" tint="-0.249977111117893"/>
      </right>
      <top style="thin">
        <color indexed="64"/>
      </top>
      <bottom style="medium">
        <color theme="9" tint="-0.249977111117893"/>
      </bottom>
      <diagonal/>
    </border>
    <border>
      <left style="medium">
        <color rgb="FFFF0000"/>
      </left>
      <right style="medium">
        <color rgb="FFFF0000"/>
      </right>
      <top style="medium">
        <color rgb="FF7030A0"/>
      </top>
      <bottom/>
      <diagonal/>
    </border>
    <border>
      <left/>
      <right/>
      <top/>
      <bottom style="thin">
        <color theme="1"/>
      </bottom>
      <diagonal/>
    </border>
    <border>
      <left style="medium">
        <color rgb="FF7030A0"/>
      </left>
      <right style="medium">
        <color rgb="FF7030A0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7030A0"/>
      </bottom>
      <diagonal/>
    </border>
    <border>
      <left style="medium">
        <color rgb="FFFF0000"/>
      </left>
      <right style="medium">
        <color rgb="FFFF0000"/>
      </right>
      <top style="medium">
        <color rgb="FFFFC000"/>
      </top>
      <bottom style="medium">
        <color rgb="FFFF0000"/>
      </bottom>
      <diagonal/>
    </border>
    <border>
      <left style="medium">
        <color rgb="FFFFC000"/>
      </left>
      <right style="medium">
        <color rgb="FFFFC000"/>
      </right>
      <top style="thin">
        <color indexed="64"/>
      </top>
      <bottom/>
      <diagonal/>
    </border>
    <border>
      <left style="medium">
        <color rgb="FFFF0000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rgb="FFFF0000"/>
      </top>
      <bottom style="thin">
        <color indexed="64"/>
      </bottom>
      <diagonal/>
    </border>
    <border>
      <left style="medium">
        <color rgb="FFFFC000"/>
      </left>
      <right style="medium">
        <color rgb="FFFFC000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rgb="FFFFC000"/>
      </top>
      <bottom style="thin">
        <color theme="1"/>
      </bottom>
      <diagonal/>
    </border>
    <border>
      <left style="medium">
        <color rgb="FFFFC000"/>
      </left>
      <right/>
      <top style="thin">
        <color indexed="64"/>
      </top>
      <bottom style="medium">
        <color rgb="FFFFC000"/>
      </bottom>
      <diagonal/>
    </border>
    <border>
      <left style="medium">
        <color rgb="FFFFC000"/>
      </left>
      <right/>
      <top style="medium">
        <color rgb="FFFFC000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C000"/>
      </left>
      <right style="medium">
        <color rgb="FFFFC000"/>
      </right>
      <top/>
      <bottom style="thin">
        <color theme="1"/>
      </bottom>
      <diagonal/>
    </border>
    <border>
      <left style="medium">
        <color rgb="FFFFC000"/>
      </left>
      <right/>
      <top style="medium">
        <color rgb="FFFFC000"/>
      </top>
      <bottom style="medium">
        <color rgb="FFFF0000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FFC000"/>
      </left>
      <right style="medium">
        <color rgb="FFFFC000"/>
      </right>
      <top style="medium">
        <color rgb="FFFFFF00"/>
      </top>
      <bottom style="medium">
        <color rgb="FFFFC000"/>
      </bottom>
      <diagonal/>
    </border>
    <border>
      <left style="medium">
        <color rgb="FFFFFF00"/>
      </left>
      <right style="medium">
        <color rgb="FFFFC000"/>
      </right>
      <top style="medium">
        <color rgb="FFFFFF00"/>
      </top>
      <bottom style="medium">
        <color rgb="FFFFC00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 style="medium">
        <color rgb="FFFFC000"/>
      </left>
      <right/>
      <top style="thin">
        <color theme="1"/>
      </top>
      <bottom style="medium">
        <color rgb="FFFFC000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theme="9" tint="-0.249977111117893"/>
      </left>
      <right style="medium">
        <color theme="9" tint="-0.249977111117893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theme="9" tint="-0.249977111117893"/>
      </top>
      <bottom style="thin">
        <color indexed="64"/>
      </bottom>
      <diagonal/>
    </border>
    <border>
      <left style="medium">
        <color rgb="FFFFC000"/>
      </left>
      <right/>
      <top style="medium">
        <color rgb="FFFFC000"/>
      </top>
      <bottom style="thin">
        <color theme="1"/>
      </bottom>
      <diagonal/>
    </border>
    <border>
      <left style="medium">
        <color rgb="FFFFC000"/>
      </left>
      <right/>
      <top style="thin">
        <color theme="1"/>
      </top>
      <bottom/>
      <diagonal/>
    </border>
    <border>
      <left style="medium">
        <color rgb="FFFF0000"/>
      </left>
      <right style="medium">
        <color rgb="FFC0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C00000"/>
      </top>
      <bottom style="medium">
        <color rgb="FFFF0000"/>
      </bottom>
      <diagonal/>
    </border>
    <border>
      <left style="medium">
        <color rgb="FFFF0000"/>
      </left>
      <right/>
      <top style="thin">
        <color theme="1"/>
      </top>
      <bottom style="medium">
        <color rgb="FFFF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medium">
        <color rgb="FFFFC000"/>
      </left>
      <right style="thin">
        <color indexed="64"/>
      </right>
      <top style="medium">
        <color rgb="FFFFC000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medium">
        <color rgb="FFFFC000"/>
      </left>
      <right style="thin">
        <color indexed="64"/>
      </right>
      <top style="medium">
        <color rgb="FFFFC000"/>
      </top>
      <bottom style="thin">
        <color indexed="64"/>
      </bottom>
      <diagonal/>
    </border>
    <border>
      <left style="medium">
        <color rgb="FFFFC000"/>
      </left>
      <right style="thin">
        <color indexed="64"/>
      </right>
      <top style="thin">
        <color indexed="64"/>
      </top>
      <bottom style="medium">
        <color rgb="FFFFC000"/>
      </bottom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558">
    <xf numFmtId="0" fontId="0" fillId="0" borderId="0" xfId="0"/>
    <xf numFmtId="164" fontId="2" fillId="0" borderId="0" xfId="0" applyNumberFormat="1" applyFont="1" applyBorder="1"/>
    <xf numFmtId="164" fontId="0" fillId="0" borderId="0" xfId="0" applyNumberFormat="1"/>
    <xf numFmtId="0" fontId="0" fillId="0" borderId="0" xfId="0" applyFont="1" applyFill="1"/>
    <xf numFmtId="0" fontId="0" fillId="0" borderId="0" xfId="0" applyBorder="1"/>
    <xf numFmtId="164" fontId="2" fillId="0" borderId="0" xfId="0" applyNumberFormat="1" applyFont="1" applyFill="1" applyBorder="1" applyAlignment="1">
      <alignment wrapText="1"/>
    </xf>
    <xf numFmtId="164" fontId="0" fillId="0" borderId="0" xfId="0" applyNumberFormat="1" applyBorder="1"/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Fill="1" applyBorder="1"/>
    <xf numFmtId="0" fontId="1" fillId="0" borderId="3" xfId="0" applyFont="1" applyBorder="1" applyAlignment="1">
      <alignment vertical="center"/>
    </xf>
    <xf numFmtId="0" fontId="1" fillId="0" borderId="3" xfId="0" applyFont="1" applyBorder="1"/>
    <xf numFmtId="2" fontId="1" fillId="0" borderId="3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0" fontId="0" fillId="0" borderId="6" xfId="0" applyBorder="1" applyAlignment="1"/>
    <xf numFmtId="0" fontId="1" fillId="0" borderId="6" xfId="0" applyFont="1" applyBorder="1"/>
    <xf numFmtId="0" fontId="1" fillId="0" borderId="5" xfId="0" applyFont="1" applyBorder="1"/>
    <xf numFmtId="0" fontId="3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6" fillId="0" borderId="11" xfId="0" applyFont="1" applyBorder="1" applyAlignment="1">
      <alignment horizontal="center" wrapText="1"/>
    </xf>
    <xf numFmtId="0" fontId="4" fillId="12" borderId="7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" fillId="14" borderId="7" xfId="0" applyFont="1" applyFill="1" applyBorder="1"/>
    <xf numFmtId="164" fontId="2" fillId="14" borderId="7" xfId="0" applyNumberFormat="1" applyFont="1" applyFill="1" applyBorder="1"/>
    <xf numFmtId="0" fontId="2" fillId="0" borderId="0" xfId="0" applyFont="1"/>
    <xf numFmtId="0" fontId="7" fillId="0" borderId="7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wrapText="1"/>
    </xf>
    <xf numFmtId="0" fontId="2" fillId="14" borderId="10" xfId="0" applyFont="1" applyFill="1" applyBorder="1"/>
    <xf numFmtId="1" fontId="7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2" fillId="0" borderId="0" xfId="0" applyFont="1" applyFill="1"/>
    <xf numFmtId="0" fontId="3" fillId="0" borderId="10" xfId="0" applyFont="1" applyBorder="1" applyAlignment="1">
      <alignment horizontal="center" vertical="top" wrapText="1"/>
    </xf>
    <xf numFmtId="0" fontId="2" fillId="14" borderId="0" xfId="0" applyFont="1" applyFill="1"/>
    <xf numFmtId="0" fontId="0" fillId="14" borderId="0" xfId="0" applyFill="1"/>
    <xf numFmtId="0" fontId="2" fillId="14" borderId="13" xfId="0" applyFont="1" applyFill="1" applyBorder="1"/>
    <xf numFmtId="164" fontId="2" fillId="0" borderId="7" xfId="0" applyNumberFormat="1" applyFont="1" applyFill="1" applyBorder="1"/>
    <xf numFmtId="164" fontId="2" fillId="15" borderId="7" xfId="0" applyNumberFormat="1" applyFont="1" applyFill="1" applyBorder="1"/>
    <xf numFmtId="164" fontId="2" fillId="14" borderId="11" xfId="0" applyNumberFormat="1" applyFont="1" applyFill="1" applyBorder="1"/>
    <xf numFmtId="164" fontId="2" fillId="14" borderId="13" xfId="0" applyNumberFormat="1" applyFont="1" applyFill="1" applyBorder="1"/>
    <xf numFmtId="0" fontId="0" fillId="14" borderId="0" xfId="0" applyFill="1" applyBorder="1"/>
    <xf numFmtId="164" fontId="2" fillId="15" borderId="18" xfId="0" applyNumberFormat="1" applyFont="1" applyFill="1" applyBorder="1"/>
    <xf numFmtId="164" fontId="2" fillId="15" borderId="19" xfId="0" applyNumberFormat="1" applyFont="1" applyFill="1" applyBorder="1"/>
    <xf numFmtId="164" fontId="9" fillId="15" borderId="18" xfId="0" applyNumberFormat="1" applyFont="1" applyFill="1" applyBorder="1"/>
    <xf numFmtId="164" fontId="9" fillId="15" borderId="20" xfId="0" applyNumberFormat="1" applyFont="1" applyFill="1" applyBorder="1"/>
    <xf numFmtId="164" fontId="2" fillId="15" borderId="22" xfId="0" applyNumberFormat="1" applyFont="1" applyFill="1" applyBorder="1"/>
    <xf numFmtId="164" fontId="9" fillId="15" borderId="21" xfId="0" applyNumberFormat="1" applyFont="1" applyFill="1" applyBorder="1"/>
    <xf numFmtId="164" fontId="2" fillId="0" borderId="13" xfId="0" applyNumberFormat="1" applyFont="1" applyFill="1" applyBorder="1"/>
    <xf numFmtId="0" fontId="2" fillId="15" borderId="7" xfId="0" applyFont="1" applyFill="1" applyBorder="1"/>
    <xf numFmtId="164" fontId="2" fillId="15" borderId="23" xfId="0" applyNumberFormat="1" applyFont="1" applyFill="1" applyBorder="1"/>
    <xf numFmtId="164" fontId="2" fillId="15" borderId="24" xfId="0" applyNumberFormat="1" applyFont="1" applyFill="1" applyBorder="1"/>
    <xf numFmtId="164" fontId="2" fillId="15" borderId="13" xfId="0" applyNumberFormat="1" applyFont="1" applyFill="1" applyBorder="1"/>
    <xf numFmtId="164" fontId="2" fillId="15" borderId="25" xfId="0" applyNumberFormat="1" applyFont="1" applyFill="1" applyBorder="1"/>
    <xf numFmtId="164" fontId="2" fillId="15" borderId="26" xfId="0" applyNumberFormat="1" applyFont="1" applyFill="1" applyBorder="1"/>
    <xf numFmtId="0" fontId="2" fillId="15" borderId="18" xfId="0" applyFont="1" applyFill="1" applyBorder="1"/>
    <xf numFmtId="0" fontId="2" fillId="15" borderId="19" xfId="0" applyFont="1" applyFill="1" applyBorder="1"/>
    <xf numFmtId="164" fontId="2" fillId="15" borderId="27" xfId="0" applyNumberFormat="1" applyFont="1" applyFill="1" applyBorder="1"/>
    <xf numFmtId="164" fontId="2" fillId="15" borderId="28" xfId="0" applyNumberFormat="1" applyFont="1" applyFill="1" applyBorder="1"/>
    <xf numFmtId="0" fontId="9" fillId="15" borderId="19" xfId="0" applyFont="1" applyFill="1" applyBorder="1"/>
    <xf numFmtId="0" fontId="9" fillId="15" borderId="7" xfId="0" applyFont="1" applyFill="1" applyBorder="1"/>
    <xf numFmtId="164" fontId="9" fillId="15" borderId="7" xfId="0" applyNumberFormat="1" applyFont="1" applyFill="1" applyBorder="1"/>
    <xf numFmtId="0" fontId="9" fillId="15" borderId="18" xfId="0" applyFont="1" applyFill="1" applyBorder="1"/>
    <xf numFmtId="164" fontId="2" fillId="15" borderId="29" xfId="0" applyNumberFormat="1" applyFont="1" applyFill="1" applyBorder="1"/>
    <xf numFmtId="164" fontId="2" fillId="15" borderId="31" xfId="0" applyNumberFormat="1" applyFont="1" applyFill="1" applyBorder="1"/>
    <xf numFmtId="164" fontId="9" fillId="15" borderId="19" xfId="0" applyNumberFormat="1" applyFont="1" applyFill="1" applyBorder="1"/>
    <xf numFmtId="164" fontId="2" fillId="14" borderId="6" xfId="0" applyNumberFormat="1" applyFont="1" applyFill="1" applyBorder="1"/>
    <xf numFmtId="164" fontId="9" fillId="15" borderId="30" xfId="0" applyNumberFormat="1" applyFont="1" applyFill="1" applyBorder="1"/>
    <xf numFmtId="164" fontId="2" fillId="15" borderId="34" xfId="0" applyNumberFormat="1" applyFont="1" applyFill="1" applyBorder="1"/>
    <xf numFmtId="164" fontId="2" fillId="14" borderId="10" xfId="0" applyNumberFormat="1" applyFont="1" applyFill="1" applyBorder="1"/>
    <xf numFmtId="164" fontId="2" fillId="0" borderId="0" xfId="0" applyNumberFormat="1" applyFont="1"/>
    <xf numFmtId="164" fontId="2" fillId="14" borderId="0" xfId="0" applyNumberFormat="1" applyFont="1" applyFill="1"/>
    <xf numFmtId="164" fontId="2" fillId="0" borderId="0" xfId="0" applyNumberFormat="1" applyFont="1" applyFill="1"/>
    <xf numFmtId="164" fontId="2" fillId="14" borderId="8" xfId="0" applyNumberFormat="1" applyFont="1" applyFill="1" applyBorder="1"/>
    <xf numFmtId="164" fontId="2" fillId="14" borderId="9" xfId="0" applyNumberFormat="1" applyFont="1" applyFill="1" applyBorder="1"/>
    <xf numFmtId="164" fontId="2" fillId="14" borderId="41" xfId="0" applyNumberFormat="1" applyFont="1" applyFill="1" applyBorder="1"/>
    <xf numFmtId="164" fontId="2" fillId="14" borderId="1" xfId="0" applyNumberFormat="1" applyFont="1" applyFill="1" applyBorder="1"/>
    <xf numFmtId="164" fontId="2" fillId="14" borderId="42" xfId="0" applyNumberFormat="1" applyFont="1" applyFill="1" applyBorder="1"/>
    <xf numFmtId="164" fontId="2" fillId="14" borderId="3" xfId="0" applyNumberFormat="1" applyFont="1" applyFill="1" applyBorder="1"/>
    <xf numFmtId="164" fontId="2" fillId="15" borderId="43" xfId="0" applyNumberFormat="1" applyFont="1" applyFill="1" applyBorder="1"/>
    <xf numFmtId="164" fontId="9" fillId="15" borderId="45" xfId="0" applyNumberFormat="1" applyFont="1" applyFill="1" applyBorder="1"/>
    <xf numFmtId="164" fontId="9" fillId="15" borderId="47" xfId="0" applyNumberFormat="1" applyFont="1" applyFill="1" applyBorder="1"/>
    <xf numFmtId="164" fontId="2" fillId="14" borderId="46" xfId="0" applyNumberFormat="1" applyFont="1" applyFill="1" applyBorder="1"/>
    <xf numFmtId="164" fontId="2" fillId="14" borderId="40" xfId="0" applyNumberFormat="1" applyFont="1" applyFill="1" applyBorder="1"/>
    <xf numFmtId="0" fontId="0" fillId="0" borderId="23" xfId="0" applyBorder="1"/>
    <xf numFmtId="0" fontId="0" fillId="0" borderId="31" xfId="0" applyBorder="1"/>
    <xf numFmtId="164" fontId="0" fillId="0" borderId="31" xfId="0" applyNumberFormat="1" applyBorder="1"/>
    <xf numFmtId="0" fontId="0" fillId="0" borderId="53" xfId="0" applyBorder="1"/>
    <xf numFmtId="164" fontId="0" fillId="0" borderId="54" xfId="0" applyNumberFormat="1" applyBorder="1"/>
    <xf numFmtId="0" fontId="1" fillId="0" borderId="53" xfId="0" applyFont="1" applyBorder="1"/>
    <xf numFmtId="164" fontId="1" fillId="0" borderId="54" xfId="0" applyNumberFormat="1" applyFont="1" applyBorder="1"/>
    <xf numFmtId="0" fontId="8" fillId="0" borderId="8" xfId="0" applyFont="1" applyFill="1" applyBorder="1" applyAlignment="1">
      <alignment horizontal="center" vertical="center" wrapText="1"/>
    </xf>
    <xf numFmtId="0" fontId="0" fillId="16" borderId="0" xfId="0" applyFill="1"/>
    <xf numFmtId="0" fontId="0" fillId="17" borderId="0" xfId="0" applyFill="1"/>
    <xf numFmtId="0" fontId="2" fillId="0" borderId="7" xfId="0" applyNumberFormat="1" applyFont="1" applyBorder="1"/>
    <xf numFmtId="0" fontId="9" fillId="18" borderId="43" xfId="0" applyFont="1" applyFill="1" applyBorder="1"/>
    <xf numFmtId="0" fontId="10" fillId="0" borderId="0" xfId="0" applyFont="1"/>
    <xf numFmtId="0" fontId="0" fillId="15" borderId="0" xfId="0" applyFill="1"/>
    <xf numFmtId="164" fontId="2" fillId="15" borderId="32" xfId="0" applyNumberFormat="1" applyFont="1" applyFill="1" applyBorder="1"/>
    <xf numFmtId="164" fontId="2" fillId="15" borderId="33" xfId="0" applyNumberFormat="1" applyFont="1" applyFill="1" applyBorder="1"/>
    <xf numFmtId="164" fontId="2" fillId="15" borderId="55" xfId="0" applyNumberFormat="1" applyFont="1" applyFill="1" applyBorder="1"/>
    <xf numFmtId="0" fontId="11" fillId="19" borderId="56" xfId="0" applyFont="1" applyFill="1" applyBorder="1"/>
    <xf numFmtId="0" fontId="11" fillId="19" borderId="57" xfId="0" applyFont="1" applyFill="1" applyBorder="1"/>
    <xf numFmtId="0" fontId="8" fillId="0" borderId="8" xfId="0" applyFont="1" applyBorder="1" applyAlignment="1">
      <alignment horizontal="center" vertical="center"/>
    </xf>
    <xf numFmtId="164" fontId="9" fillId="18" borderId="43" xfId="0" applyNumberFormat="1" applyFont="1" applyFill="1" applyBorder="1"/>
    <xf numFmtId="0" fontId="2" fillId="21" borderId="7" xfId="0" applyFont="1" applyFill="1" applyBorder="1"/>
    <xf numFmtId="164" fontId="2" fillId="21" borderId="7" xfId="0" applyNumberFormat="1" applyFont="1" applyFill="1" applyBorder="1"/>
    <xf numFmtId="164" fontId="14" fillId="21" borderId="61" xfId="0" applyNumberFormat="1" applyFont="1" applyFill="1" applyBorder="1"/>
    <xf numFmtId="164" fontId="14" fillId="21" borderId="62" xfId="0" applyNumberFormat="1" applyFont="1" applyFill="1" applyBorder="1"/>
    <xf numFmtId="164" fontId="9" fillId="15" borderId="64" xfId="0" applyNumberFormat="1" applyFont="1" applyFill="1" applyBorder="1"/>
    <xf numFmtId="0" fontId="9" fillId="15" borderId="63" xfId="0" applyFont="1" applyFill="1" applyBorder="1"/>
    <xf numFmtId="0" fontId="15" fillId="0" borderId="10" xfId="0" applyFont="1" applyBorder="1" applyAlignment="1">
      <alignment horizontal="center" vertical="top" wrapText="1"/>
    </xf>
    <xf numFmtId="164" fontId="2" fillId="15" borderId="65" xfId="0" applyNumberFormat="1" applyFont="1" applyFill="1" applyBorder="1"/>
    <xf numFmtId="164" fontId="13" fillId="15" borderId="63" xfId="0" applyNumberFormat="1" applyFont="1" applyFill="1" applyBorder="1"/>
    <xf numFmtId="164" fontId="2" fillId="14" borderId="4" xfId="0" applyNumberFormat="1" applyFont="1" applyFill="1" applyBorder="1"/>
    <xf numFmtId="164" fontId="2" fillId="15" borderId="8" xfId="0" applyNumberFormat="1" applyFont="1" applyFill="1" applyBorder="1"/>
    <xf numFmtId="164" fontId="2" fillId="15" borderId="49" xfId="0" applyNumberFormat="1" applyFont="1" applyFill="1" applyBorder="1"/>
    <xf numFmtId="164" fontId="2" fillId="14" borderId="49" xfId="0" applyNumberFormat="1" applyFont="1" applyFill="1" applyBorder="1"/>
    <xf numFmtId="164" fontId="9" fillId="15" borderId="66" xfId="0" applyNumberFormat="1" applyFont="1" applyFill="1" applyBorder="1"/>
    <xf numFmtId="164" fontId="9" fillId="15" borderId="67" xfId="0" applyNumberFormat="1" applyFont="1" applyFill="1" applyBorder="1"/>
    <xf numFmtId="164" fontId="2" fillId="15" borderId="68" xfId="0" applyNumberFormat="1" applyFont="1" applyFill="1" applyBorder="1"/>
    <xf numFmtId="164" fontId="2" fillId="15" borderId="63" xfId="0" applyNumberFormat="1" applyFont="1" applyFill="1" applyBorder="1"/>
    <xf numFmtId="164" fontId="2" fillId="15" borderId="64" xfId="0" applyNumberFormat="1" applyFont="1" applyFill="1" applyBorder="1"/>
    <xf numFmtId="0" fontId="2" fillId="15" borderId="63" xfId="0" applyFont="1" applyFill="1" applyBorder="1"/>
    <xf numFmtId="0" fontId="2" fillId="15" borderId="64" xfId="0" applyFont="1" applyFill="1" applyBorder="1"/>
    <xf numFmtId="0" fontId="16" fillId="4" borderId="12" xfId="0" applyFont="1" applyFill="1" applyBorder="1" applyAlignment="1">
      <alignment horizontal="center"/>
    </xf>
    <xf numFmtId="164" fontId="2" fillId="14" borderId="70" xfId="0" applyNumberFormat="1" applyFont="1" applyFill="1" applyBorder="1"/>
    <xf numFmtId="164" fontId="13" fillId="15" borderId="25" xfId="0" applyNumberFormat="1" applyFont="1" applyFill="1" applyBorder="1"/>
    <xf numFmtId="164" fontId="13" fillId="15" borderId="26" xfId="0" applyNumberFormat="1" applyFont="1" applyFill="1" applyBorder="1"/>
    <xf numFmtId="164" fontId="14" fillId="21" borderId="71" xfId="0" applyNumberFormat="1" applyFont="1" applyFill="1" applyBorder="1"/>
    <xf numFmtId="164" fontId="14" fillId="21" borderId="72" xfId="0" applyNumberFormat="1" applyFont="1" applyFill="1" applyBorder="1"/>
    <xf numFmtId="164" fontId="18" fillId="21" borderId="27" xfId="0" applyNumberFormat="1" applyFont="1" applyFill="1" applyBorder="1"/>
    <xf numFmtId="164" fontId="18" fillId="21" borderId="28" xfId="0" applyNumberFormat="1" applyFont="1" applyFill="1" applyBorder="1"/>
    <xf numFmtId="0" fontId="16" fillId="11" borderId="11" xfId="0" applyFont="1" applyFill="1" applyBorder="1" applyAlignment="1">
      <alignment horizontal="center" vertical="center"/>
    </xf>
    <xf numFmtId="0" fontId="16" fillId="10" borderId="11" xfId="0" applyFont="1" applyFill="1" applyBorder="1" applyAlignment="1">
      <alignment horizontal="center" vertical="center"/>
    </xf>
    <xf numFmtId="0" fontId="16" fillId="9" borderId="11" xfId="0" applyFont="1" applyFill="1" applyBorder="1" applyAlignment="1">
      <alignment horizontal="center" vertical="center"/>
    </xf>
    <xf numFmtId="0" fontId="16" fillId="8" borderId="11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164" fontId="2" fillId="14" borderId="2" xfId="0" applyNumberFormat="1" applyFont="1" applyFill="1" applyBorder="1"/>
    <xf numFmtId="164" fontId="2" fillId="14" borderId="73" xfId="0" applyNumberFormat="1" applyFont="1" applyFill="1" applyBorder="1"/>
    <xf numFmtId="164" fontId="12" fillId="21" borderId="74" xfId="0" applyNumberFormat="1" applyFont="1" applyFill="1" applyBorder="1"/>
    <xf numFmtId="164" fontId="9" fillId="15" borderId="50" xfId="0" applyNumberFormat="1" applyFont="1" applyFill="1" applyBorder="1"/>
    <xf numFmtId="164" fontId="2" fillId="15" borderId="14" xfId="0" applyNumberFormat="1" applyFont="1" applyFill="1" applyBorder="1"/>
    <xf numFmtId="164" fontId="2" fillId="0" borderId="7" xfId="0" applyNumberFormat="1" applyFont="1" applyBorder="1"/>
    <xf numFmtId="164" fontId="1" fillId="0" borderId="35" xfId="0" applyNumberFormat="1" applyFont="1" applyBorder="1"/>
    <xf numFmtId="2" fontId="1" fillId="0" borderId="35" xfId="0" applyNumberFormat="1" applyFont="1" applyBorder="1"/>
    <xf numFmtId="0" fontId="1" fillId="0" borderId="35" xfId="0" applyFont="1" applyBorder="1"/>
    <xf numFmtId="164" fontId="2" fillId="14" borderId="76" xfId="0" applyNumberFormat="1" applyFont="1" applyFill="1" applyBorder="1"/>
    <xf numFmtId="164" fontId="2" fillId="14" borderId="77" xfId="0" applyNumberFormat="1" applyFont="1" applyFill="1" applyBorder="1"/>
    <xf numFmtId="164" fontId="2" fillId="14" borderId="14" xfId="0" applyNumberFormat="1" applyFont="1" applyFill="1" applyBorder="1"/>
    <xf numFmtId="164" fontId="2" fillId="14" borderId="12" xfId="0" applyNumberFormat="1" applyFont="1" applyFill="1" applyBorder="1"/>
    <xf numFmtId="164" fontId="2" fillId="15" borderId="79" xfId="0" applyNumberFormat="1" applyFont="1" applyFill="1" applyBorder="1"/>
    <xf numFmtId="164" fontId="2" fillId="15" borderId="80" xfId="0" applyNumberFormat="1" applyFont="1" applyFill="1" applyBorder="1"/>
    <xf numFmtId="164" fontId="2" fillId="15" borderId="81" xfId="0" applyNumberFormat="1" applyFont="1" applyFill="1" applyBorder="1"/>
    <xf numFmtId="164" fontId="2" fillId="15" borderId="82" xfId="0" applyNumberFormat="1" applyFont="1" applyFill="1" applyBorder="1"/>
    <xf numFmtId="164" fontId="2" fillId="15" borderId="71" xfId="0" applyNumberFormat="1" applyFont="1" applyFill="1" applyBorder="1"/>
    <xf numFmtId="164" fontId="2" fillId="15" borderId="41" xfId="0" applyNumberFormat="1" applyFont="1" applyFill="1" applyBorder="1"/>
    <xf numFmtId="164" fontId="9" fillId="15" borderId="69" xfId="0" applyNumberFormat="1" applyFont="1" applyFill="1" applyBorder="1"/>
    <xf numFmtId="164" fontId="9" fillId="15" borderId="49" xfId="0" applyNumberFormat="1" applyFont="1" applyFill="1" applyBorder="1"/>
    <xf numFmtId="164" fontId="2" fillId="14" borderId="35" xfId="0" applyNumberFormat="1" applyFont="1" applyFill="1" applyBorder="1"/>
    <xf numFmtId="164" fontId="12" fillId="21" borderId="19" xfId="0" applyNumberFormat="1" applyFont="1" applyFill="1" applyBorder="1"/>
    <xf numFmtId="164" fontId="2" fillId="15" borderId="83" xfId="0" applyNumberFormat="1" applyFont="1" applyFill="1" applyBorder="1"/>
    <xf numFmtId="164" fontId="2" fillId="15" borderId="4" xfId="0" applyNumberFormat="1" applyFont="1" applyFill="1" applyBorder="1"/>
    <xf numFmtId="0" fontId="19" fillId="0" borderId="0" xfId="0" applyFont="1" applyBorder="1" applyAlignment="1"/>
    <xf numFmtId="0" fontId="19" fillId="0" borderId="84" xfId="0" applyFont="1" applyBorder="1" applyAlignment="1"/>
    <xf numFmtId="164" fontId="2" fillId="14" borderId="0" xfId="0" applyNumberFormat="1" applyFont="1" applyFill="1" applyBorder="1"/>
    <xf numFmtId="164" fontId="2" fillId="15" borderId="1" xfId="0" applyNumberFormat="1" applyFont="1" applyFill="1" applyBorder="1"/>
    <xf numFmtId="164" fontId="9" fillId="15" borderId="85" xfId="0" applyNumberFormat="1" applyFont="1" applyFill="1" applyBorder="1"/>
    <xf numFmtId="164" fontId="13" fillId="15" borderId="75" xfId="0" applyNumberFormat="1" applyFont="1" applyFill="1" applyBorder="1"/>
    <xf numFmtId="164" fontId="2" fillId="15" borderId="36" xfId="0" applyNumberFormat="1" applyFont="1" applyFill="1" applyBorder="1"/>
    <xf numFmtId="164" fontId="2" fillId="15" borderId="38" xfId="0" applyNumberFormat="1" applyFont="1" applyFill="1" applyBorder="1"/>
    <xf numFmtId="164" fontId="2" fillId="14" borderId="86" xfId="0" applyNumberFormat="1" applyFont="1" applyFill="1" applyBorder="1"/>
    <xf numFmtId="164" fontId="18" fillId="21" borderId="88" xfId="0" applyNumberFormat="1" applyFont="1" applyFill="1" applyBorder="1"/>
    <xf numFmtId="164" fontId="2" fillId="15" borderId="87" xfId="0" applyNumberFormat="1" applyFont="1" applyFill="1" applyBorder="1"/>
    <xf numFmtId="0" fontId="20" fillId="0" borderId="7" xfId="0" applyFont="1" applyBorder="1" applyAlignment="1">
      <alignment horizont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164" fontId="13" fillId="15" borderId="89" xfId="0" applyNumberFormat="1" applyFont="1" applyFill="1" applyBorder="1"/>
    <xf numFmtId="164" fontId="2" fillId="15" borderId="19" xfId="0" applyNumberFormat="1" applyFont="1" applyFill="1" applyBorder="1" applyAlignment="1">
      <alignment horizontal="right"/>
    </xf>
    <xf numFmtId="164" fontId="2" fillId="14" borderId="90" xfId="0" applyNumberFormat="1" applyFont="1" applyFill="1" applyBorder="1"/>
    <xf numFmtId="164" fontId="14" fillId="21" borderId="91" xfId="0" applyNumberFormat="1" applyFont="1" applyFill="1" applyBorder="1"/>
    <xf numFmtId="164" fontId="2" fillId="14" borderId="92" xfId="0" applyNumberFormat="1" applyFont="1" applyFill="1" applyBorder="1"/>
    <xf numFmtId="0" fontId="2" fillId="14" borderId="7" xfId="0" applyFont="1" applyFill="1" applyBorder="1" applyAlignment="1">
      <alignment horizontal="center"/>
    </xf>
    <xf numFmtId="164" fontId="2" fillId="15" borderId="94" xfId="0" applyNumberFormat="1" applyFont="1" applyFill="1" applyBorder="1"/>
    <xf numFmtId="164" fontId="2" fillId="22" borderId="7" xfId="0" applyNumberFormat="1" applyFont="1" applyFill="1" applyBorder="1"/>
    <xf numFmtId="0" fontId="2" fillId="22" borderId="7" xfId="0" applyFont="1" applyFill="1" applyBorder="1"/>
    <xf numFmtId="0" fontId="2" fillId="22" borderId="11" xfId="0" applyFont="1" applyFill="1" applyBorder="1"/>
    <xf numFmtId="0" fontId="0" fillId="20" borderId="0" xfId="0" applyFill="1" applyAlignment="1"/>
    <xf numFmtId="0" fontId="0" fillId="22" borderId="49" xfId="0" applyFill="1" applyBorder="1"/>
    <xf numFmtId="164" fontId="2" fillId="22" borderId="11" xfId="0" applyNumberFormat="1" applyFont="1" applyFill="1" applyBorder="1"/>
    <xf numFmtId="164" fontId="2" fillId="15" borderId="93" xfId="0" applyNumberFormat="1" applyFont="1" applyFill="1" applyBorder="1"/>
    <xf numFmtId="0" fontId="2" fillId="22" borderId="7" xfId="0" applyNumberFormat="1" applyFont="1" applyFill="1" applyBorder="1"/>
    <xf numFmtId="164" fontId="2" fillId="15" borderId="11" xfId="0" applyNumberFormat="1" applyFont="1" applyFill="1" applyBorder="1"/>
    <xf numFmtId="0" fontId="9" fillId="18" borderId="0" xfId="0" applyFont="1" applyFill="1" applyBorder="1"/>
    <xf numFmtId="0" fontId="0" fillId="0" borderId="7" xfId="0" applyBorder="1"/>
    <xf numFmtId="164" fontId="2" fillId="0" borderId="11" xfId="0" applyNumberFormat="1" applyFont="1" applyBorder="1"/>
    <xf numFmtId="164" fontId="9" fillId="15" borderId="63" xfId="0" applyNumberFormat="1" applyFont="1" applyFill="1" applyBorder="1"/>
    <xf numFmtId="0" fontId="1" fillId="0" borderId="0" xfId="0" applyFont="1" applyBorder="1"/>
    <xf numFmtId="164" fontId="1" fillId="0" borderId="0" xfId="0" applyNumberFormat="1" applyFont="1" applyBorder="1"/>
    <xf numFmtId="164" fontId="2" fillId="14" borderId="97" xfId="0" applyNumberFormat="1" applyFont="1" applyFill="1" applyBorder="1"/>
    <xf numFmtId="164" fontId="2" fillId="14" borderId="98" xfId="0" applyNumberFormat="1" applyFont="1" applyFill="1" applyBorder="1"/>
    <xf numFmtId="164" fontId="2" fillId="15" borderId="100" xfId="0" applyNumberFormat="1" applyFont="1" applyFill="1" applyBorder="1"/>
    <xf numFmtId="164" fontId="2" fillId="15" borderId="99" xfId="0" applyNumberFormat="1" applyFont="1" applyFill="1" applyBorder="1"/>
    <xf numFmtId="164" fontId="9" fillId="18" borderId="101" xfId="0" applyNumberFormat="1" applyFont="1" applyFill="1" applyBorder="1"/>
    <xf numFmtId="164" fontId="2" fillId="14" borderId="102" xfId="0" applyNumberFormat="1" applyFont="1" applyFill="1" applyBorder="1"/>
    <xf numFmtId="164" fontId="9" fillId="18" borderId="19" xfId="0" applyNumberFormat="1" applyFont="1" applyFill="1" applyBorder="1"/>
    <xf numFmtId="164" fontId="9" fillId="15" borderId="103" xfId="0" applyNumberFormat="1" applyFont="1" applyFill="1" applyBorder="1"/>
    <xf numFmtId="164" fontId="2" fillId="15" borderId="51" xfId="0" applyNumberFormat="1" applyFont="1" applyFill="1" applyBorder="1"/>
    <xf numFmtId="164" fontId="2" fillId="15" borderId="48" xfId="0" applyNumberFormat="1" applyFont="1" applyFill="1" applyBorder="1"/>
    <xf numFmtId="164" fontId="2" fillId="20" borderId="7" xfId="0" applyNumberFormat="1" applyFont="1" applyFill="1" applyBorder="1"/>
    <xf numFmtId="164" fontId="9" fillId="18" borderId="104" xfId="0" applyNumberFormat="1" applyFont="1" applyFill="1" applyBorder="1"/>
    <xf numFmtId="164" fontId="9" fillId="18" borderId="1" xfId="0" applyNumberFormat="1" applyFont="1" applyFill="1" applyBorder="1"/>
    <xf numFmtId="0" fontId="9" fillId="15" borderId="10" xfId="0" applyFont="1" applyFill="1" applyBorder="1"/>
    <xf numFmtId="0" fontId="0" fillId="0" borderId="107" xfId="0" applyBorder="1"/>
    <xf numFmtId="0" fontId="0" fillId="0" borderId="108" xfId="0" applyBorder="1"/>
    <xf numFmtId="0" fontId="0" fillId="0" borderId="109" xfId="0" applyBorder="1"/>
    <xf numFmtId="0" fontId="0" fillId="0" borderId="110" xfId="0" applyBorder="1"/>
    <xf numFmtId="0" fontId="24" fillId="0" borderId="0" xfId="0" applyFont="1"/>
    <xf numFmtId="164" fontId="9" fillId="14" borderId="13" xfId="0" applyNumberFormat="1" applyFont="1" applyFill="1" applyBorder="1"/>
    <xf numFmtId="164" fontId="9" fillId="14" borderId="12" xfId="0" applyNumberFormat="1" applyFont="1" applyFill="1" applyBorder="1"/>
    <xf numFmtId="0" fontId="0" fillId="0" borderId="2" xfId="0" applyBorder="1"/>
    <xf numFmtId="0" fontId="0" fillId="0" borderId="5" xfId="0" applyBorder="1"/>
    <xf numFmtId="164" fontId="2" fillId="15" borderId="0" xfId="0" applyNumberFormat="1" applyFont="1" applyFill="1" applyBorder="1"/>
    <xf numFmtId="0" fontId="25" fillId="0" borderId="0" xfId="0" applyFont="1"/>
    <xf numFmtId="0" fontId="24" fillId="0" borderId="7" xfId="0" applyFont="1" applyBorder="1"/>
    <xf numFmtId="0" fontId="26" fillId="0" borderId="7" xfId="0" applyFont="1" applyBorder="1"/>
    <xf numFmtId="0" fontId="27" fillId="0" borderId="7" xfId="0" applyFont="1" applyBorder="1"/>
    <xf numFmtId="0" fontId="0" fillId="0" borderId="105" xfId="0" applyBorder="1" applyAlignment="1"/>
    <xf numFmtId="0" fontId="0" fillId="0" borderId="106" xfId="0" applyBorder="1" applyAlignment="1"/>
    <xf numFmtId="164" fontId="9" fillId="15" borderId="24" xfId="0" applyNumberFormat="1" applyFont="1" applyFill="1" applyBorder="1"/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7" xfId="0" applyFont="1" applyBorder="1" applyAlignment="1"/>
    <xf numFmtId="0" fontId="0" fillId="0" borderId="7" xfId="0" applyFill="1" applyBorder="1"/>
    <xf numFmtId="0" fontId="0" fillId="0" borderId="0" xfId="0" applyFill="1" applyBorder="1"/>
    <xf numFmtId="164" fontId="2" fillId="15" borderId="88" xfId="0" applyNumberFormat="1" applyFont="1" applyFill="1" applyBorder="1"/>
    <xf numFmtId="164" fontId="0" fillId="0" borderId="111" xfId="0" applyNumberFormat="1" applyBorder="1"/>
    <xf numFmtId="164" fontId="0" fillId="0" borderId="84" xfId="0" applyNumberFormat="1" applyBorder="1"/>
    <xf numFmtId="164" fontId="2" fillId="21" borderId="8" xfId="0" applyNumberFormat="1" applyFont="1" applyFill="1" applyBorder="1"/>
    <xf numFmtId="164" fontId="2" fillId="21" borderId="41" xfId="0" applyNumberFormat="1" applyFont="1" applyFill="1" applyBorder="1"/>
    <xf numFmtId="164" fontId="2" fillId="21" borderId="49" xfId="0" applyNumberFormat="1" applyFont="1" applyFill="1" applyBorder="1"/>
    <xf numFmtId="164" fontId="0" fillId="14" borderId="0" xfId="0" applyNumberFormat="1" applyFill="1"/>
    <xf numFmtId="164" fontId="2" fillId="14" borderId="17" xfId="0" applyNumberFormat="1" applyFont="1" applyFill="1" applyBorder="1"/>
    <xf numFmtId="164" fontId="0" fillId="14" borderId="2" xfId="0" applyNumberFormat="1" applyFill="1" applyBorder="1"/>
    <xf numFmtId="164" fontId="0" fillId="14" borderId="0" xfId="0" applyNumberFormat="1" applyFill="1" applyBorder="1"/>
    <xf numFmtId="164" fontId="7" fillId="0" borderId="0" xfId="0" applyNumberFormat="1" applyFont="1"/>
    <xf numFmtId="164" fontId="2" fillId="0" borderId="8" xfId="0" applyNumberFormat="1" applyFont="1" applyBorder="1"/>
    <xf numFmtId="164" fontId="7" fillId="14" borderId="0" xfId="0" applyNumberFormat="1" applyFont="1" applyFill="1"/>
    <xf numFmtId="164" fontId="2" fillId="0" borderId="1" xfId="0" applyNumberFormat="1" applyFont="1" applyBorder="1"/>
    <xf numFmtId="164" fontId="2" fillId="14" borderId="52" xfId="0" applyNumberFormat="1" applyFont="1" applyFill="1" applyBorder="1"/>
    <xf numFmtId="164" fontId="9" fillId="14" borderId="40" xfId="0" applyNumberFormat="1" applyFont="1" applyFill="1" applyBorder="1"/>
    <xf numFmtId="164" fontId="2" fillId="14" borderId="44" xfId="0" applyNumberFormat="1" applyFont="1" applyFill="1" applyBorder="1"/>
    <xf numFmtId="164" fontId="2" fillId="15" borderId="10" xfId="0" applyNumberFormat="1" applyFont="1" applyFill="1" applyBorder="1"/>
    <xf numFmtId="164" fontId="9" fillId="18" borderId="96" xfId="0" applyNumberFormat="1" applyFont="1" applyFill="1" applyBorder="1"/>
    <xf numFmtId="164" fontId="2" fillId="21" borderId="112" xfId="0" applyNumberFormat="1" applyFont="1" applyFill="1" applyBorder="1"/>
    <xf numFmtId="164" fontId="2" fillId="15" borderId="53" xfId="0" applyNumberFormat="1" applyFont="1" applyFill="1" applyBorder="1"/>
    <xf numFmtId="164" fontId="12" fillId="21" borderId="114" xfId="0" applyNumberFormat="1" applyFont="1" applyFill="1" applyBorder="1"/>
    <xf numFmtId="164" fontId="12" fillId="21" borderId="115" xfId="0" applyNumberFormat="1" applyFont="1" applyFill="1" applyBorder="1"/>
    <xf numFmtId="164" fontId="12" fillId="21" borderId="116" xfId="0" applyNumberFormat="1" applyFont="1" applyFill="1" applyBorder="1"/>
    <xf numFmtId="164" fontId="14" fillId="21" borderId="113" xfId="0" applyNumberFormat="1" applyFont="1" applyFill="1" applyBorder="1"/>
    <xf numFmtId="164" fontId="2" fillId="15" borderId="118" xfId="0" applyNumberFormat="1" applyFont="1" applyFill="1" applyBorder="1"/>
    <xf numFmtId="164" fontId="2" fillId="15" borderId="120" xfId="0" applyNumberFormat="1" applyFont="1" applyFill="1" applyBorder="1"/>
    <xf numFmtId="164" fontId="9" fillId="15" borderId="23" xfId="0" applyNumberFormat="1" applyFont="1" applyFill="1" applyBorder="1"/>
    <xf numFmtId="164" fontId="9" fillId="15" borderId="25" xfId="0" applyNumberFormat="1" applyFont="1" applyFill="1" applyBorder="1"/>
    <xf numFmtId="0" fontId="16" fillId="2" borderId="12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center" vertical="center" wrapText="1"/>
    </xf>
    <xf numFmtId="0" fontId="16" fillId="9" borderId="11" xfId="0" applyFont="1" applyFill="1" applyBorder="1" applyAlignment="1">
      <alignment horizontal="center" vertical="center" wrapText="1"/>
    </xf>
    <xf numFmtId="0" fontId="16" fillId="10" borderId="1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/>
    </xf>
    <xf numFmtId="0" fontId="16" fillId="11" borderId="49" xfId="0" applyFont="1" applyFill="1" applyBorder="1" applyAlignment="1">
      <alignment horizontal="center" vertical="center"/>
    </xf>
    <xf numFmtId="164" fontId="2" fillId="0" borderId="70" xfId="0" applyNumberFormat="1" applyFont="1" applyFill="1" applyBorder="1"/>
    <xf numFmtId="164" fontId="2" fillId="15" borderId="12" xfId="0" applyNumberFormat="1" applyFont="1" applyFill="1" applyBorder="1"/>
    <xf numFmtId="164" fontId="2" fillId="15" borderId="69" xfId="0" applyNumberFormat="1" applyFont="1" applyFill="1" applyBorder="1"/>
    <xf numFmtId="164" fontId="14" fillId="21" borderId="122" xfId="0" applyNumberFormat="1" applyFont="1" applyFill="1" applyBorder="1"/>
    <xf numFmtId="164" fontId="14" fillId="21" borderId="123" xfId="0" applyNumberFormat="1" applyFont="1" applyFill="1" applyBorder="1"/>
    <xf numFmtId="164" fontId="14" fillId="21" borderId="27" xfId="0" applyNumberFormat="1" applyFont="1" applyFill="1" applyBorder="1"/>
    <xf numFmtId="164" fontId="14" fillId="21" borderId="28" xfId="0" applyNumberFormat="1" applyFont="1" applyFill="1" applyBorder="1"/>
    <xf numFmtId="164" fontId="18" fillId="21" borderId="94" xfId="0" applyNumberFormat="1" applyFont="1" applyFill="1" applyBorder="1"/>
    <xf numFmtId="164" fontId="18" fillId="21" borderId="93" xfId="0" applyNumberFormat="1" applyFont="1" applyFill="1" applyBorder="1"/>
    <xf numFmtId="164" fontId="2" fillId="22" borderId="8" xfId="0" applyNumberFormat="1" applyFont="1" applyFill="1" applyBorder="1"/>
    <xf numFmtId="164" fontId="2" fillId="22" borderId="1" xfId="0" applyNumberFormat="1" applyFont="1" applyFill="1" applyBorder="1"/>
    <xf numFmtId="164" fontId="14" fillId="21" borderId="94" xfId="0" applyNumberFormat="1" applyFont="1" applyFill="1" applyBorder="1"/>
    <xf numFmtId="164" fontId="14" fillId="21" borderId="93" xfId="0" applyNumberFormat="1" applyFont="1" applyFill="1" applyBorder="1"/>
    <xf numFmtId="164" fontId="14" fillId="21" borderId="118" xfId="0" applyNumberFormat="1" applyFont="1" applyFill="1" applyBorder="1"/>
    <xf numFmtId="164" fontId="14" fillId="21" borderId="53" xfId="0" applyNumberFormat="1" applyFont="1" applyFill="1" applyBorder="1"/>
    <xf numFmtId="164" fontId="13" fillId="15" borderId="29" xfId="0" applyNumberFormat="1" applyFont="1" applyFill="1" applyBorder="1"/>
    <xf numFmtId="164" fontId="13" fillId="15" borderId="19" xfId="0" applyNumberFormat="1" applyFont="1" applyFill="1" applyBorder="1"/>
    <xf numFmtId="0" fontId="0" fillId="0" borderId="2" xfId="0" applyBorder="1"/>
    <xf numFmtId="0" fontId="0" fillId="0" borderId="5" xfId="0" applyBorder="1"/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4" fontId="9" fillId="15" borderId="32" xfId="0" applyNumberFormat="1" applyFont="1" applyFill="1" applyBorder="1"/>
    <xf numFmtId="164" fontId="9" fillId="15" borderId="33" xfId="0" applyNumberFormat="1" applyFont="1" applyFill="1" applyBorder="1"/>
    <xf numFmtId="164" fontId="2" fillId="15" borderId="124" xfId="0" applyNumberFormat="1" applyFont="1" applyFill="1" applyBorder="1"/>
    <xf numFmtId="164" fontId="2" fillId="15" borderId="125" xfId="0" applyNumberFormat="1" applyFont="1" applyFill="1" applyBorder="1"/>
    <xf numFmtId="164" fontId="9" fillId="15" borderId="40" xfId="0" applyNumberFormat="1" applyFont="1" applyFill="1" applyBorder="1"/>
    <xf numFmtId="164" fontId="2" fillId="15" borderId="5" xfId="0" applyNumberFormat="1" applyFont="1" applyFill="1" applyBorder="1"/>
    <xf numFmtId="164" fontId="2" fillId="15" borderId="2" xfId="0" applyNumberFormat="1" applyFont="1" applyFill="1" applyBorder="1"/>
    <xf numFmtId="164" fontId="9" fillId="15" borderId="8" xfId="0" applyNumberFormat="1" applyFont="1" applyFill="1" applyBorder="1"/>
    <xf numFmtId="0" fontId="0" fillId="0" borderId="2" xfId="0" applyBorder="1"/>
    <xf numFmtId="0" fontId="0" fillId="0" borderId="5" xfId="0" applyBorder="1"/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2" xfId="0" applyBorder="1"/>
    <xf numFmtId="0" fontId="0" fillId="0" borderId="5" xfId="0" applyBorder="1"/>
    <xf numFmtId="164" fontId="2" fillId="15" borderId="75" xfId="0" applyNumberFormat="1" applyFont="1" applyFill="1" applyBorder="1"/>
    <xf numFmtId="164" fontId="2" fillId="15" borderId="126" xfId="0" applyNumberFormat="1" applyFont="1" applyFill="1" applyBorder="1"/>
    <xf numFmtId="164" fontId="2" fillId="14" borderId="7" xfId="0" applyNumberFormat="1" applyFont="1" applyFill="1" applyBorder="1" applyAlignment="1">
      <alignment horizontal="right" vertical="center"/>
    </xf>
    <xf numFmtId="164" fontId="2" fillId="0" borderId="7" xfId="0" applyNumberFormat="1" applyFont="1" applyBorder="1" applyAlignment="1">
      <alignment horizontal="right" vertical="center"/>
    </xf>
    <xf numFmtId="164" fontId="9" fillId="18" borderId="0" xfId="0" applyNumberFormat="1" applyFont="1" applyFill="1" applyBorder="1"/>
    <xf numFmtId="164" fontId="2" fillId="0" borderId="7" xfId="0" applyNumberFormat="1" applyFont="1" applyBorder="1" applyAlignment="1">
      <alignment horizontal="right"/>
    </xf>
    <xf numFmtId="164" fontId="2" fillId="14" borderId="7" xfId="0" applyNumberFormat="1" applyFont="1" applyFill="1" applyBorder="1" applyAlignment="1">
      <alignment horizontal="right"/>
    </xf>
    <xf numFmtId="164" fontId="2" fillId="14" borderId="11" xfId="0" applyNumberFormat="1" applyFont="1" applyFill="1" applyBorder="1" applyAlignment="1">
      <alignment horizontal="right"/>
    </xf>
    <xf numFmtId="164" fontId="2" fillId="15" borderId="18" xfId="0" applyNumberFormat="1" applyFont="1" applyFill="1" applyBorder="1" applyAlignment="1">
      <alignment horizontal="right"/>
    </xf>
    <xf numFmtId="164" fontId="2" fillId="14" borderId="13" xfId="0" applyNumberFormat="1" applyFont="1" applyFill="1" applyBorder="1" applyAlignment="1">
      <alignment horizontal="right"/>
    </xf>
    <xf numFmtId="164" fontId="9" fillId="15" borderId="18" xfId="0" applyNumberFormat="1" applyFont="1" applyFill="1" applyBorder="1" applyAlignment="1">
      <alignment horizontal="right"/>
    </xf>
    <xf numFmtId="164" fontId="9" fillId="15" borderId="24" xfId="0" applyNumberFormat="1" applyFont="1" applyFill="1" applyBorder="1" applyAlignment="1">
      <alignment horizontal="right"/>
    </xf>
    <xf numFmtId="164" fontId="9" fillId="15" borderId="19" xfId="0" applyNumberFormat="1" applyFont="1" applyFill="1" applyBorder="1" applyAlignment="1">
      <alignment horizontal="right"/>
    </xf>
    <xf numFmtId="164" fontId="2" fillId="14" borderId="35" xfId="0" applyNumberFormat="1" applyFont="1" applyFill="1" applyBorder="1" applyAlignment="1">
      <alignment horizontal="right"/>
    </xf>
    <xf numFmtId="164" fontId="9" fillId="18" borderId="43" xfId="0" applyNumberFormat="1" applyFont="1" applyFill="1" applyBorder="1" applyAlignment="1">
      <alignment horizontal="right"/>
    </xf>
    <xf numFmtId="164" fontId="9" fillId="14" borderId="12" xfId="0" applyNumberFormat="1" applyFont="1" applyFill="1" applyBorder="1" applyAlignment="1">
      <alignment horizontal="right"/>
    </xf>
    <xf numFmtId="0" fontId="0" fillId="0" borderId="2" xfId="0" applyBorder="1"/>
    <xf numFmtId="0" fontId="0" fillId="0" borderId="5" xfId="0" applyBorder="1"/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4" fontId="2" fillId="15" borderId="6" xfId="0" applyNumberFormat="1" applyFont="1" applyFill="1" applyBorder="1"/>
    <xf numFmtId="164" fontId="2" fillId="0" borderId="7" xfId="0" applyNumberFormat="1" applyFont="1" applyFill="1" applyBorder="1" applyAlignment="1">
      <alignment horizontal="right"/>
    </xf>
    <xf numFmtId="164" fontId="2" fillId="0" borderId="7" xfId="0" applyNumberFormat="1" applyFont="1" applyFill="1" applyBorder="1" applyAlignment="1">
      <alignment horizontal="right" wrapText="1"/>
    </xf>
    <xf numFmtId="164" fontId="2" fillId="0" borderId="11" xfId="0" applyNumberFormat="1" applyFont="1" applyFill="1" applyBorder="1" applyAlignment="1">
      <alignment horizontal="right" wrapText="1"/>
    </xf>
    <xf numFmtId="164" fontId="2" fillId="15" borderId="33" xfId="0" applyNumberFormat="1" applyFont="1" applyFill="1" applyBorder="1" applyAlignment="1">
      <alignment horizontal="right"/>
    </xf>
    <xf numFmtId="164" fontId="2" fillId="0" borderId="13" xfId="0" applyNumberFormat="1" applyFont="1" applyBorder="1" applyAlignment="1">
      <alignment horizontal="right"/>
    </xf>
    <xf numFmtId="164" fontId="2" fillId="0" borderId="11" xfId="0" applyNumberFormat="1" applyFont="1" applyBorder="1" applyAlignment="1">
      <alignment horizontal="right"/>
    </xf>
    <xf numFmtId="164" fontId="9" fillId="15" borderId="128" xfId="0" applyNumberFormat="1" applyFont="1" applyFill="1" applyBorder="1" applyAlignment="1">
      <alignment horizontal="right"/>
    </xf>
    <xf numFmtId="164" fontId="9" fillId="15" borderId="33" xfId="0" applyNumberFormat="1" applyFont="1" applyFill="1" applyBorder="1" applyAlignment="1">
      <alignment horizontal="right"/>
    </xf>
    <xf numFmtId="164" fontId="2" fillId="0" borderId="12" xfId="0" applyNumberFormat="1" applyFont="1" applyBorder="1" applyAlignment="1">
      <alignment horizontal="right"/>
    </xf>
    <xf numFmtId="164" fontId="9" fillId="14" borderId="12" xfId="0" applyNumberFormat="1" applyFont="1" applyFill="1" applyBorder="1" applyAlignment="1">
      <alignment horizontal="right" wrapText="1"/>
    </xf>
    <xf numFmtId="164" fontId="2" fillId="18" borderId="127" xfId="0" applyNumberFormat="1" applyFont="1" applyFill="1" applyBorder="1" applyAlignment="1">
      <alignment horizontal="right"/>
    </xf>
    <xf numFmtId="0" fontId="0" fillId="0" borderId="2" xfId="0" applyBorder="1"/>
    <xf numFmtId="0" fontId="0" fillId="0" borderId="5" xfId="0" applyBorder="1"/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4" fontId="28" fillId="14" borderId="10" xfId="0" applyNumberFormat="1" applyFont="1" applyFill="1" applyBorder="1"/>
    <xf numFmtId="164" fontId="29" fillId="14" borderId="7" xfId="0" applyNumberFormat="1" applyFont="1" applyFill="1" applyBorder="1"/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2" xfId="0" applyBorder="1"/>
    <xf numFmtId="0" fontId="0" fillId="0" borderId="5" xfId="0" applyBorder="1"/>
    <xf numFmtId="164" fontId="2" fillId="21" borderId="129" xfId="0" applyNumberFormat="1" applyFont="1" applyFill="1" applyBorder="1"/>
    <xf numFmtId="164" fontId="2" fillId="21" borderId="40" xfId="0" applyNumberFormat="1" applyFont="1" applyFill="1" applyBorder="1"/>
    <xf numFmtId="0" fontId="7" fillId="0" borderId="7" xfId="0" applyFont="1" applyBorder="1" applyAlignment="1">
      <alignment horizontal="right"/>
    </xf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2" xfId="0" applyBorder="1"/>
    <xf numFmtId="0" fontId="0" fillId="0" borderId="5" xfId="0" applyBorder="1"/>
    <xf numFmtId="164" fontId="2" fillId="0" borderId="13" xfId="0" applyNumberFormat="1" applyFont="1" applyBorder="1"/>
    <xf numFmtId="164" fontId="10" fillId="0" borderId="0" xfId="0" applyNumberFormat="1" applyFont="1"/>
    <xf numFmtId="0" fontId="0" fillId="0" borderId="2" xfId="0" applyBorder="1"/>
    <xf numFmtId="0" fontId="0" fillId="0" borderId="5" xfId="0" applyBorder="1"/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164" fontId="14" fillId="21" borderId="63" xfId="0" applyNumberFormat="1" applyFont="1" applyFill="1" applyBorder="1"/>
    <xf numFmtId="164" fontId="14" fillId="21" borderId="64" xfId="0" applyNumberFormat="1" applyFont="1" applyFill="1" applyBorder="1"/>
    <xf numFmtId="164" fontId="9" fillId="14" borderId="17" xfId="0" applyNumberFormat="1" applyFont="1" applyFill="1" applyBorder="1"/>
    <xf numFmtId="0" fontId="16" fillId="11" borderId="0" xfId="0" applyFont="1" applyFill="1" applyBorder="1" applyAlignment="1">
      <alignment horizontal="center" vertical="center"/>
    </xf>
    <xf numFmtId="0" fontId="16" fillId="11" borderId="7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/>
    </xf>
    <xf numFmtId="0" fontId="16" fillId="2" borderId="17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16" fillId="2" borderId="35" xfId="0" applyFont="1" applyFill="1" applyBorder="1" applyAlignment="1">
      <alignment horizontal="center"/>
    </xf>
    <xf numFmtId="0" fontId="16" fillId="3" borderId="12" xfId="0" applyFont="1" applyFill="1" applyBorder="1" applyAlignment="1">
      <alignment horizontal="center"/>
    </xf>
    <xf numFmtId="0" fontId="16" fillId="5" borderId="11" xfId="0" applyFont="1" applyFill="1" applyBorder="1" applyAlignment="1">
      <alignment horizontal="center"/>
    </xf>
    <xf numFmtId="0" fontId="16" fillId="7" borderId="1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6" fillId="10" borderId="49" xfId="0" applyFont="1" applyFill="1" applyBorder="1" applyAlignment="1">
      <alignment horizontal="center" vertical="center"/>
    </xf>
    <xf numFmtId="0" fontId="16" fillId="10" borderId="3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/>
    </xf>
    <xf numFmtId="0" fontId="16" fillId="7" borderId="8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16" fillId="8" borderId="39" xfId="0" applyFont="1" applyFill="1" applyBorder="1" applyAlignment="1">
      <alignment horizontal="center" vertical="center"/>
    </xf>
    <xf numFmtId="164" fontId="2" fillId="21" borderId="130" xfId="0" applyNumberFormat="1" applyFont="1" applyFill="1" applyBorder="1"/>
    <xf numFmtId="164" fontId="2" fillId="21" borderId="131" xfId="0" applyNumberFormat="1" applyFont="1" applyFill="1" applyBorder="1"/>
    <xf numFmtId="164" fontId="2" fillId="21" borderId="132" xfId="0" applyNumberFormat="1" applyFont="1" applyFill="1" applyBorder="1"/>
    <xf numFmtId="164" fontId="14" fillId="21" borderId="133" xfId="0" applyNumberFormat="1" applyFont="1" applyFill="1" applyBorder="1"/>
    <xf numFmtId="164" fontId="14" fillId="21" borderId="134" xfId="0" applyNumberFormat="1" applyFont="1" applyFill="1" applyBorder="1"/>
    <xf numFmtId="164" fontId="9" fillId="18" borderId="135" xfId="0" applyNumberFormat="1" applyFont="1" applyFill="1" applyBorder="1"/>
    <xf numFmtId="164" fontId="9" fillId="15" borderId="10" xfId="0" applyNumberFormat="1" applyFont="1" applyFill="1" applyBorder="1"/>
    <xf numFmtId="164" fontId="2" fillId="14" borderId="16" xfId="0" applyNumberFormat="1" applyFont="1" applyFill="1" applyBorder="1"/>
    <xf numFmtId="164" fontId="2" fillId="15" borderId="136" xfId="0" applyNumberFormat="1" applyFont="1" applyFill="1" applyBorder="1"/>
    <xf numFmtId="164" fontId="2" fillId="15" borderId="137" xfId="0" applyNumberFormat="1" applyFont="1" applyFill="1" applyBorder="1"/>
    <xf numFmtId="164" fontId="2" fillId="15" borderId="133" xfId="0" applyNumberFormat="1" applyFont="1" applyFill="1" applyBorder="1"/>
    <xf numFmtId="164" fontId="2" fillId="15" borderId="134" xfId="0" applyNumberFormat="1" applyFont="1" applyFill="1" applyBorder="1"/>
    <xf numFmtId="164" fontId="14" fillId="21" borderId="136" xfId="0" applyNumberFormat="1" applyFont="1" applyFill="1" applyBorder="1"/>
    <xf numFmtId="164" fontId="14" fillId="21" borderId="137" xfId="0" applyNumberFormat="1" applyFont="1" applyFill="1" applyBorder="1"/>
    <xf numFmtId="164" fontId="2" fillId="15" borderId="138" xfId="0" applyNumberFormat="1" applyFont="1" applyFill="1" applyBorder="1"/>
    <xf numFmtId="164" fontId="7" fillId="0" borderId="7" xfId="0" applyNumberFormat="1" applyFont="1" applyBorder="1" applyAlignment="1">
      <alignment horizontal="right"/>
    </xf>
    <xf numFmtId="164" fontId="2" fillId="15" borderId="117" xfId="0" applyNumberFormat="1" applyFont="1" applyFill="1" applyBorder="1"/>
    <xf numFmtId="164" fontId="2" fillId="14" borderId="69" xfId="0" applyNumberFormat="1" applyFont="1" applyFill="1" applyBorder="1"/>
    <xf numFmtId="164" fontId="2" fillId="14" borderId="78" xfId="0" applyNumberFormat="1" applyFont="1" applyFill="1" applyBorder="1"/>
    <xf numFmtId="164" fontId="2" fillId="21" borderId="60" xfId="0" applyNumberFormat="1" applyFont="1" applyFill="1" applyBorder="1"/>
    <xf numFmtId="164" fontId="12" fillId="21" borderId="18" xfId="0" applyNumberFormat="1" applyFont="1" applyFill="1" applyBorder="1"/>
    <xf numFmtId="164" fontId="2" fillId="15" borderId="77" xfId="0" applyNumberFormat="1" applyFont="1" applyFill="1" applyBorder="1"/>
    <xf numFmtId="164" fontId="2" fillId="15" borderId="70" xfId="0" applyNumberFormat="1" applyFont="1" applyFill="1" applyBorder="1"/>
    <xf numFmtId="164" fontId="2" fillId="15" borderId="119" xfId="0" applyNumberFormat="1" applyFont="1" applyFill="1" applyBorder="1"/>
    <xf numFmtId="164" fontId="2" fillId="15" borderId="121" xfId="0" applyNumberFormat="1" applyFont="1" applyFill="1" applyBorder="1"/>
    <xf numFmtId="164" fontId="2" fillId="15" borderId="40" xfId="0" applyNumberFormat="1" applyFont="1" applyFill="1" applyBorder="1"/>
    <xf numFmtId="164" fontId="9" fillId="15" borderId="12" xfId="0" applyNumberFormat="1" applyFont="1" applyFill="1" applyBorder="1"/>
    <xf numFmtId="164" fontId="9" fillId="15" borderId="17" xfId="0" applyNumberFormat="1" applyFont="1" applyFill="1" applyBorder="1"/>
    <xf numFmtId="164" fontId="2" fillId="0" borderId="49" xfId="0" applyNumberFormat="1" applyFont="1" applyBorder="1"/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2" xfId="0" applyBorder="1"/>
    <xf numFmtId="0" fontId="0" fillId="0" borderId="5" xfId="0" applyBorder="1"/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4" fontId="2" fillId="15" borderId="139" xfId="0" applyNumberFormat="1" applyFont="1" applyFill="1" applyBorder="1"/>
    <xf numFmtId="164" fontId="2" fillId="0" borderId="9" xfId="0" applyNumberFormat="1" applyFont="1" applyBorder="1"/>
    <xf numFmtId="164" fontId="2" fillId="14" borderId="36" xfId="0" applyNumberFormat="1" applyFont="1" applyFill="1" applyBorder="1"/>
    <xf numFmtId="164" fontId="2" fillId="14" borderId="38" xfId="0" applyNumberFormat="1" applyFont="1" applyFill="1" applyBorder="1"/>
    <xf numFmtId="0" fontId="16" fillId="11" borderId="3" xfId="0" applyFont="1" applyFill="1" applyBorder="1" applyAlignment="1">
      <alignment horizontal="center" vertical="center"/>
    </xf>
    <xf numFmtId="164" fontId="2" fillId="15" borderId="32" xfId="0" applyNumberFormat="1" applyFont="1" applyFill="1" applyBorder="1" applyAlignment="1">
      <alignment horizontal="right"/>
    </xf>
    <xf numFmtId="164" fontId="9" fillId="15" borderId="32" xfId="0" applyNumberFormat="1" applyFont="1" applyFill="1" applyBorder="1" applyAlignment="1">
      <alignment horizontal="right"/>
    </xf>
    <xf numFmtId="164" fontId="2" fillId="0" borderId="7" xfId="0" applyNumberFormat="1" applyFont="1" applyBorder="1" applyAlignment="1">
      <alignment horizontal="center" vertical="center"/>
    </xf>
    <xf numFmtId="164" fontId="2" fillId="15" borderId="140" xfId="0" applyNumberFormat="1" applyFont="1" applyFill="1" applyBorder="1"/>
    <xf numFmtId="164" fontId="2" fillId="15" borderId="141" xfId="0" applyNumberFormat="1" applyFont="1" applyFill="1" applyBorder="1"/>
    <xf numFmtId="164" fontId="2" fillId="20" borderId="58" xfId="0" applyNumberFormat="1" applyFont="1" applyFill="1" applyBorder="1"/>
    <xf numFmtId="164" fontId="2" fillId="20" borderId="59" xfId="0" applyNumberFormat="1" applyFont="1" applyFill="1" applyBorder="1"/>
    <xf numFmtId="164" fontId="2" fillId="20" borderId="13" xfId="0" applyNumberFormat="1" applyFont="1" applyFill="1" applyBorder="1"/>
    <xf numFmtId="164" fontId="2" fillId="14" borderId="30" xfId="0" applyNumberFormat="1" applyFont="1" applyFill="1" applyBorder="1"/>
    <xf numFmtId="164" fontId="9" fillId="15" borderId="37" xfId="0" applyNumberFormat="1" applyFont="1" applyFill="1" applyBorder="1"/>
    <xf numFmtId="164" fontId="9" fillId="15" borderId="38" xfId="0" applyNumberFormat="1" applyFont="1" applyFill="1" applyBorder="1"/>
    <xf numFmtId="0" fontId="1" fillId="0" borderId="49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13" xfId="0" applyBorder="1"/>
    <xf numFmtId="0" fontId="0" fillId="0" borderId="7" xfId="0" applyBorder="1" applyAlignment="1">
      <alignment vertic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23" borderId="7" xfId="0" applyFill="1" applyBorder="1" applyAlignment="1"/>
    <xf numFmtId="0" fontId="0" fillId="23" borderId="13" xfId="0" applyFill="1" applyBorder="1"/>
    <xf numFmtId="0" fontId="0" fillId="23" borderId="7" xfId="0" applyFill="1" applyBorder="1"/>
    <xf numFmtId="0" fontId="0" fillId="24" borderId="7" xfId="0" applyFill="1" applyBorder="1" applyAlignment="1"/>
    <xf numFmtId="0" fontId="0" fillId="24" borderId="13" xfId="0" applyFill="1" applyBorder="1"/>
    <xf numFmtId="0" fontId="0" fillId="24" borderId="7" xfId="0" applyFill="1" applyBorder="1" applyAlignment="1">
      <alignment vertical="center"/>
    </xf>
    <xf numFmtId="0" fontId="0" fillId="24" borderId="7" xfId="0" applyFill="1" applyBorder="1"/>
    <xf numFmtId="0" fontId="0" fillId="25" borderId="13" xfId="0" applyFill="1" applyBorder="1"/>
    <xf numFmtId="0" fontId="0" fillId="25" borderId="7" xfId="0" applyFill="1" applyBorder="1"/>
    <xf numFmtId="0" fontId="0" fillId="25" borderId="7" xfId="0" applyFill="1" applyBorder="1" applyAlignment="1">
      <alignment vertical="center"/>
    </xf>
    <xf numFmtId="0" fontId="0" fillId="24" borderId="3" xfId="0" applyFill="1" applyBorder="1" applyAlignment="1"/>
    <xf numFmtId="0" fontId="0" fillId="24" borderId="35" xfId="0" applyFill="1" applyBorder="1" applyAlignment="1"/>
    <xf numFmtId="0" fontId="0" fillId="24" borderId="6" xfId="0" applyFill="1" applyBorder="1" applyAlignment="1"/>
    <xf numFmtId="0" fontId="0" fillId="23" borderId="3" xfId="0" applyFill="1" applyBorder="1" applyAlignment="1"/>
    <xf numFmtId="0" fontId="0" fillId="23" borderId="35" xfId="0" applyFill="1" applyBorder="1" applyAlignment="1"/>
    <xf numFmtId="0" fontId="0" fillId="23" borderId="6" xfId="0" applyFill="1" applyBorder="1" applyAlignment="1"/>
    <xf numFmtId="0" fontId="0" fillId="0" borderId="3" xfId="0" applyBorder="1" applyAlignment="1"/>
    <xf numFmtId="0" fontId="0" fillId="0" borderId="35" xfId="0" applyBorder="1" applyAlignment="1"/>
    <xf numFmtId="0" fontId="0" fillId="26" borderId="13" xfId="0" applyFill="1" applyBorder="1"/>
    <xf numFmtId="0" fontId="0" fillId="26" borderId="7" xfId="0" applyFill="1" applyBorder="1"/>
    <xf numFmtId="0" fontId="0" fillId="26" borderId="7" xfId="0" applyFill="1" applyBorder="1" applyAlignment="1">
      <alignment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/>
    </xf>
    <xf numFmtId="164" fontId="22" fillId="0" borderId="40" xfId="0" applyNumberFormat="1" applyFont="1" applyFill="1" applyBorder="1" applyAlignment="1">
      <alignment horizontal="center" wrapText="1"/>
    </xf>
    <xf numFmtId="164" fontId="22" fillId="0" borderId="95" xfId="0" applyNumberFormat="1" applyFont="1" applyFill="1" applyBorder="1" applyAlignment="1">
      <alignment horizontal="center" wrapText="1"/>
    </xf>
    <xf numFmtId="164" fontId="22" fillId="0" borderId="69" xfId="0" applyNumberFormat="1" applyFont="1" applyFill="1" applyBorder="1" applyAlignment="1">
      <alignment horizontal="center" wrapText="1"/>
    </xf>
    <xf numFmtId="0" fontId="5" fillId="8" borderId="4" xfId="0" applyFont="1" applyFill="1" applyBorder="1" applyAlignment="1">
      <alignment horizontal="center" vertical="center"/>
    </xf>
    <xf numFmtId="0" fontId="0" fillId="0" borderId="6" xfId="0" applyBorder="1"/>
    <xf numFmtId="0" fontId="5" fillId="9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9" fontId="28" fillId="0" borderId="11" xfId="0" applyNumberFormat="1" applyFont="1" applyBorder="1" applyAlignment="1">
      <alignment horizontal="center" vertical="center" textRotation="90"/>
    </xf>
    <xf numFmtId="49" fontId="28" fillId="0" borderId="12" xfId="0" applyNumberFormat="1" applyFont="1" applyBorder="1" applyAlignment="1">
      <alignment horizontal="center" vertical="center" textRotation="90"/>
    </xf>
    <xf numFmtId="49" fontId="28" fillId="0" borderId="13" xfId="0" applyNumberFormat="1" applyFont="1" applyBorder="1" applyAlignment="1">
      <alignment horizontal="center" vertical="center" textRotation="90"/>
    </xf>
    <xf numFmtId="0" fontId="28" fillId="0" borderId="11" xfId="0" applyFont="1" applyBorder="1" applyAlignment="1">
      <alignment horizontal="center" vertical="center" textRotation="90"/>
    </xf>
    <xf numFmtId="0" fontId="28" fillId="0" borderId="12" xfId="0" applyFont="1" applyBorder="1" applyAlignment="1">
      <alignment horizontal="center" vertical="center" textRotation="90"/>
    </xf>
    <xf numFmtId="0" fontId="28" fillId="0" borderId="13" xfId="0" applyFont="1" applyBorder="1" applyAlignment="1">
      <alignment horizontal="center" vertical="center" textRotation="90"/>
    </xf>
    <xf numFmtId="0" fontId="0" fillId="24" borderId="8" xfId="0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3" borderId="8" xfId="0" applyFill="1" applyBorder="1" applyAlignment="1">
      <alignment horizontal="center"/>
    </xf>
    <xf numFmtId="0" fontId="0" fillId="23" borderId="9" xfId="0" applyFill="1" applyBorder="1" applyAlignment="1">
      <alignment horizontal="center"/>
    </xf>
    <xf numFmtId="0" fontId="0" fillId="23" borderId="10" xfId="0" applyFill="1" applyBorder="1" applyAlignment="1">
      <alignment horizontal="center"/>
    </xf>
    <xf numFmtId="0" fontId="0" fillId="25" borderId="8" xfId="0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0" fillId="25" borderId="10" xfId="0" applyFill="1" applyBorder="1" applyAlignment="1">
      <alignment horizontal="center"/>
    </xf>
    <xf numFmtId="0" fontId="0" fillId="26" borderId="8" xfId="0" applyFill="1" applyBorder="1" applyAlignment="1">
      <alignment horizontal="center"/>
    </xf>
    <xf numFmtId="0" fontId="0" fillId="26" borderId="9" xfId="0" applyFill="1" applyBorder="1" applyAlignment="1">
      <alignment horizontal="center"/>
    </xf>
    <xf numFmtId="0" fontId="0" fillId="26" borderId="1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98F8F"/>
      <color rgb="FFEE5475"/>
      <color rgb="FFFFFF66"/>
      <color rgb="FF82DAA6"/>
      <color rgb="FFF7A3C3"/>
      <color rgb="FFA0F232"/>
      <color rgb="FF6CEEA7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4778022415444544"/>
          <c:y val="7.3889818890748901E-2"/>
          <c:w val="0.59594666407439822"/>
          <c:h val="0.83218437120947364"/>
        </c:manualLayout>
      </c:layout>
      <c:scatterChart>
        <c:scatterStyle val="lineMarker"/>
        <c:ser>
          <c:idx val="0"/>
          <c:order val="0"/>
          <c:tx>
            <c:v>350/316,60C 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Лист3!$C$26:$M$26</c:f>
              <c:numCache>
                <c:formatCode>General</c:formatCode>
                <c:ptCount val="11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-0.69314718055994529</c:v>
                </c:pt>
              </c:numCache>
            </c:numRef>
          </c:xVal>
          <c:yVal>
            <c:numRef>
              <c:f>Лист3!$C$25:$M$25</c:f>
              <c:numCache>
                <c:formatCode>General</c:formatCode>
                <c:ptCount val="11"/>
                <c:pt idx="0">
                  <c:v>-9.0255403388398124E-3</c:v>
                </c:pt>
                <c:pt idx="1">
                  <c:v>-4.2241149793959716E-3</c:v>
                </c:pt>
                <c:pt idx="2">
                  <c:v>-1.3858182638788797E-3</c:v>
                </c:pt>
                <c:pt idx="3">
                  <c:v>1.0910092664774899E-4</c:v>
                </c:pt>
                <c:pt idx="4">
                  <c:v>1.5416947616289467E-3</c:v>
                </c:pt>
                <c:pt idx="5">
                  <c:v>2.6240160092725986E-3</c:v>
                </c:pt>
                <c:pt idx="6">
                  <c:v>3.5896270821070171E-3</c:v>
                </c:pt>
                <c:pt idx="7">
                  <c:v>4.2890908557777037E-3</c:v>
                </c:pt>
                <c:pt idx="8">
                  <c:v>5.3285678084001994E-3</c:v>
                </c:pt>
                <c:pt idx="9">
                  <c:v>6.6810481506443331E-3</c:v>
                </c:pt>
                <c:pt idx="10">
                  <c:v>-1.3405456673639644E-2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Лист3!$C$29</c:f>
              <c:numCache>
                <c:formatCode>General</c:formatCode>
                <c:ptCount val="1"/>
                <c:pt idx="0">
                  <c:v>-0.69314718055994529</c:v>
                </c:pt>
              </c:numCache>
            </c:numRef>
          </c:xVal>
          <c:yVal>
            <c:numRef>
              <c:f>Лист3!$C$31</c:f>
              <c:numCache>
                <c:formatCode>General</c:formatCode>
                <c:ptCount val="1"/>
                <c:pt idx="0">
                  <c:v>-1.3405456673639644E-2</c:v>
                </c:pt>
              </c:numCache>
            </c:numRef>
          </c:yVal>
        </c:ser>
        <c:ser>
          <c:idx val="3"/>
          <c:order val="2"/>
          <c:spPr>
            <a:ln w="28575">
              <a:noFill/>
            </a:ln>
          </c:spPr>
          <c:xVal>
            <c:numRef>
              <c:f>Лист3!$I$38</c:f>
              <c:numCache>
                <c:formatCode>General</c:formatCode>
                <c:ptCount val="1"/>
              </c:numCache>
            </c:numRef>
          </c:xVal>
          <c:yVal>
            <c:numRef>
              <c:f>Лист3!$H$38</c:f>
              <c:numCache>
                <c:formatCode>General</c:formatCode>
                <c:ptCount val="1"/>
              </c:numCache>
            </c:numRef>
          </c:yVal>
        </c:ser>
        <c:ser>
          <c:idx val="2"/>
          <c:order val="3"/>
          <c:spPr>
            <a:ln w="28575">
              <a:noFill/>
            </a:ln>
          </c:spPr>
          <c:xVal>
            <c:numRef>
              <c:f>Лист3!$C$29</c:f>
              <c:numCache>
                <c:formatCode>General</c:formatCode>
                <c:ptCount val="1"/>
                <c:pt idx="0">
                  <c:v>-0.69314718055994529</c:v>
                </c:pt>
              </c:numCache>
            </c:numRef>
          </c:xVal>
          <c:yVal>
            <c:numRef>
              <c:f>Лист3!$C$37</c:f>
              <c:numCache>
                <c:formatCode>General</c:formatCode>
                <c:ptCount val="1"/>
                <c:pt idx="0">
                  <c:v>-1.378155915487846E-2</c:v>
                </c:pt>
              </c:numCache>
            </c:numRef>
          </c:yVal>
        </c:ser>
        <c:ser>
          <c:idx val="4"/>
          <c:order val="4"/>
          <c:spPr>
            <a:ln w="28575">
              <a:noFill/>
            </a:ln>
          </c:spPr>
          <c:xVal>
            <c:numRef>
              <c:f>Лист3!$C$38</c:f>
              <c:numCache>
                <c:formatCode>General</c:formatCode>
                <c:ptCount val="1"/>
                <c:pt idx="0">
                  <c:v>-0.2876820724517809</c:v>
                </c:pt>
              </c:numCache>
            </c:numRef>
          </c:xVal>
          <c:yVal>
            <c:numRef>
              <c:f>Лист3!$C$44</c:f>
              <c:numCache>
                <c:formatCode>General</c:formatCode>
                <c:ptCount val="1"/>
                <c:pt idx="0">
                  <c:v>-1.0660034761306414E-2</c:v>
                </c:pt>
              </c:numCache>
            </c:numRef>
          </c:yVal>
        </c:ser>
        <c:ser>
          <c:idx val="5"/>
          <c:order val="5"/>
          <c:spPr>
            <a:ln w="28575">
              <a:noFill/>
            </a:ln>
          </c:spPr>
          <c:xVal>
            <c:numRef>
              <c:f>Лист3!$C$38</c:f>
              <c:numCache>
                <c:formatCode>General</c:formatCode>
                <c:ptCount val="1"/>
                <c:pt idx="0">
                  <c:v>-0.2876820724517809</c:v>
                </c:pt>
              </c:numCache>
            </c:numRef>
          </c:xVal>
          <c:yVal>
            <c:numRef>
              <c:f>Лист3!$C$39</c:f>
              <c:numCache>
                <c:formatCode>General</c:formatCode>
                <c:ptCount val="1"/>
                <c:pt idx="0">
                  <c:v>-1.0769933470936575E-2</c:v>
                </c:pt>
              </c:numCache>
            </c:numRef>
          </c:yVal>
        </c:ser>
        <c:axId val="85079168"/>
        <c:axId val="85080704"/>
      </c:scatterChart>
      <c:valAx>
        <c:axId val="85079168"/>
        <c:scaling>
          <c:orientation val="minMax"/>
        </c:scaling>
        <c:axPos val="b"/>
        <c:numFmt formatCode="General" sourceLinked="1"/>
        <c:tickLblPos val="nextTo"/>
        <c:crossAx val="85080704"/>
        <c:crosses val="autoZero"/>
        <c:crossBetween val="midCat"/>
      </c:valAx>
      <c:valAx>
        <c:axId val="85080704"/>
        <c:scaling>
          <c:orientation val="minMax"/>
        </c:scaling>
        <c:axPos val="l"/>
        <c:majorGridlines/>
        <c:numFmt formatCode="General" sourceLinked="1"/>
        <c:tickLblPos val="nextTo"/>
        <c:crossAx val="85079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55261350510737"/>
          <c:y val="0.18428968223632392"/>
          <c:w val="0.23193901019710347"/>
          <c:h val="0.31211069490100346"/>
        </c:manualLayout>
      </c:layout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0905320508405839E-2"/>
          <c:y val="3.4831434306005875E-2"/>
          <c:w val="0.81664669467337625"/>
          <c:h val="0.8865751428130305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3102377508933833"/>
                  <c:y val="3.0688775667747557E-2"/>
                </c:manualLayout>
              </c:layout>
              <c:numFmt formatCode="General" sourceLinked="0"/>
            </c:trendlineLbl>
          </c:trendline>
          <c:xVal>
            <c:numRef>
              <c:f>Лист3!$C$55:$L$55</c:f>
              <c:numCache>
                <c:formatCode>General</c:formatCode>
                <c:ptCount val="10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1.9459101490553132</c:v>
                </c:pt>
                <c:pt idx="6">
                  <c:v>2.0794415416798357</c:v>
                </c:pt>
              </c:numCache>
            </c:numRef>
          </c:xVal>
          <c:yVal>
            <c:numRef>
              <c:f>Лист3!$C$54:$L$54</c:f>
              <c:numCache>
                <c:formatCode>General</c:formatCode>
                <c:ptCount val="10"/>
                <c:pt idx="0">
                  <c:v>0.32077333863817703</c:v>
                </c:pt>
                <c:pt idx="1">
                  <c:v>0.29899808337322298</c:v>
                </c:pt>
                <c:pt idx="2">
                  <c:v>0.28445983367132793</c:v>
                </c:pt>
                <c:pt idx="3">
                  <c:v>0.27485182908515399</c:v>
                </c:pt>
                <c:pt idx="4">
                  <c:v>0.26587739919620695</c:v>
                </c:pt>
                <c:pt idx="5">
                  <c:v>0.25779304697196442</c:v>
                </c:pt>
                <c:pt idx="6">
                  <c:v>0.25398930979555451</c:v>
                </c:pt>
                <c:pt idx="9">
                  <c:v>-8.3381608939051013E-2</c:v>
                </c:pt>
              </c:numCache>
            </c:numRef>
          </c:yVal>
        </c:ser>
        <c:axId val="77377920"/>
        <c:axId val="77379456"/>
      </c:scatterChart>
      <c:valAx>
        <c:axId val="77377920"/>
        <c:scaling>
          <c:orientation val="minMax"/>
        </c:scaling>
        <c:axPos val="b"/>
        <c:numFmt formatCode="General" sourceLinked="1"/>
        <c:tickLblPos val="nextTo"/>
        <c:crossAx val="77379456"/>
        <c:crosses val="autoZero"/>
        <c:crossBetween val="midCat"/>
      </c:valAx>
      <c:valAx>
        <c:axId val="77379456"/>
        <c:scaling>
          <c:orientation val="minMax"/>
        </c:scaling>
        <c:axPos val="l"/>
        <c:majorGridlines/>
        <c:numFmt formatCode="General" sourceLinked="1"/>
        <c:tickLblPos val="nextTo"/>
        <c:crossAx val="773779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Лист3!$C$53:$I$53</c:f>
              <c:numCache>
                <c:formatCode>General</c:formatCode>
                <c:ptCount val="7"/>
                <c:pt idx="0">
                  <c:v>1.3781931623494519</c:v>
                </c:pt>
                <c:pt idx="1">
                  <c:v>1.3485070388857341</c:v>
                </c:pt>
                <c:pt idx="2">
                  <c:v>1.329043929412568</c:v>
                </c:pt>
                <c:pt idx="3">
                  <c:v>1.3163356177643553</c:v>
                </c:pt>
                <c:pt idx="4">
                  <c:v>1.3045751069253035</c:v>
                </c:pt>
                <c:pt idx="5">
                  <c:v>1.2940709790024858</c:v>
                </c:pt>
                <c:pt idx="6">
                  <c:v>1.2891580228313146</c:v>
                </c:pt>
              </c:numCache>
            </c:numRef>
          </c:xVal>
          <c:yVal>
            <c:numRef>
              <c:f>Лист3!$C$56:$I$56</c:f>
              <c:numCache>
                <c:formatCode>General</c:formatCode>
                <c:ptCount val="7"/>
              </c:numCache>
            </c:numRef>
          </c:yVal>
          <c:smooth val="1"/>
        </c:ser>
        <c:axId val="77395072"/>
        <c:axId val="77396608"/>
      </c:scatterChart>
      <c:valAx>
        <c:axId val="77395072"/>
        <c:scaling>
          <c:orientation val="minMax"/>
        </c:scaling>
        <c:axPos val="b"/>
        <c:numFmt formatCode="General" sourceLinked="1"/>
        <c:tickLblPos val="nextTo"/>
        <c:crossAx val="77396608"/>
        <c:crosses val="autoZero"/>
        <c:crossBetween val="midCat"/>
      </c:valAx>
      <c:valAx>
        <c:axId val="77396608"/>
        <c:scaling>
          <c:orientation val="minMax"/>
        </c:scaling>
        <c:axPos val="l"/>
        <c:numFmt formatCode="General" sourceLinked="1"/>
        <c:tickLblPos val="nextTo"/>
        <c:crossAx val="773950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Лист3!$H$32:$Q$32</c:f>
              <c:numCache>
                <c:formatCode>General</c:formatCode>
                <c:ptCount val="10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</c:numCache>
            </c:numRef>
          </c:xVal>
          <c:yVal>
            <c:numRef>
              <c:f>Лист3!$H$31:$Q$31</c:f>
              <c:numCache>
                <c:formatCode>General</c:formatCode>
                <c:ptCount val="10"/>
                <c:pt idx="0">
                  <c:v>9.0255403388397899E-3</c:v>
                </c:pt>
                <c:pt idx="1">
                  <c:v>4.2241149793958372E-3</c:v>
                </c:pt>
                <c:pt idx="2">
                  <c:v>1.385818263878775E-3</c:v>
                </c:pt>
                <c:pt idx="3">
                  <c:v>-1.0910092664793575E-4</c:v>
                </c:pt>
                <c:pt idx="4">
                  <c:v>-1.5416947616290607E-3</c:v>
                </c:pt>
                <c:pt idx="5">
                  <c:v>-2.6240160092724386E-3</c:v>
                </c:pt>
                <c:pt idx="6">
                  <c:v>-3.5896270821070475E-3</c:v>
                </c:pt>
                <c:pt idx="7">
                  <c:v>-4.2890908557776794E-3</c:v>
                </c:pt>
                <c:pt idx="8">
                  <c:v>-5.3285678084001075E-3</c:v>
                </c:pt>
                <c:pt idx="9">
                  <c:v>-6.6810481506443314E-3</c:v>
                </c:pt>
              </c:numCache>
            </c:numRef>
          </c:yVal>
        </c:ser>
        <c:axId val="77425280"/>
        <c:axId val="77431168"/>
      </c:scatterChart>
      <c:valAx>
        <c:axId val="77425280"/>
        <c:scaling>
          <c:orientation val="minMax"/>
        </c:scaling>
        <c:axPos val="b"/>
        <c:numFmt formatCode="General" sourceLinked="1"/>
        <c:tickLblPos val="nextTo"/>
        <c:crossAx val="77431168"/>
        <c:crosses val="autoZero"/>
        <c:crossBetween val="midCat"/>
      </c:valAx>
      <c:valAx>
        <c:axId val="77431168"/>
        <c:scaling>
          <c:orientation val="minMax"/>
        </c:scaling>
        <c:axPos val="l"/>
        <c:majorGridlines/>
        <c:numFmt formatCode="General" sourceLinked="1"/>
        <c:tickLblPos val="nextTo"/>
        <c:crossAx val="774252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209549</xdr:colOff>
      <xdr:row>13</xdr:row>
      <xdr:rowOff>28574</xdr:rowOff>
    </xdr:from>
    <xdr:to>
      <xdr:col>32</xdr:col>
      <xdr:colOff>561974</xdr:colOff>
      <xdr:row>33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171450</xdr:colOff>
      <xdr:row>0</xdr:row>
      <xdr:rowOff>0</xdr:rowOff>
    </xdr:from>
    <xdr:to>
      <xdr:col>34</xdr:col>
      <xdr:colOff>0</xdr:colOff>
      <xdr:row>19</xdr:row>
      <xdr:rowOff>219075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48</xdr:row>
      <xdr:rowOff>114300</xdr:rowOff>
    </xdr:from>
    <xdr:to>
      <xdr:col>21</xdr:col>
      <xdr:colOff>457200</xdr:colOff>
      <xdr:row>62</xdr:row>
      <xdr:rowOff>57150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161925</xdr:colOff>
      <xdr:row>1</xdr:row>
      <xdr:rowOff>9524</xdr:rowOff>
    </xdr:from>
    <xdr:to>
      <xdr:col>25</xdr:col>
      <xdr:colOff>47625</xdr:colOff>
      <xdr:row>31</xdr:row>
      <xdr:rowOff>104774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Y148"/>
  <sheetViews>
    <sheetView workbookViewId="0">
      <pane xSplit="4" ySplit="6" topLeftCell="BF108" activePane="bottomRight" state="frozen"/>
      <selection pane="topRight" activeCell="E1" sqref="E1"/>
      <selection pane="bottomLeft" activeCell="A7" sqref="A7"/>
      <selection pane="bottomRight" activeCell="A3" sqref="A3:BV135"/>
    </sheetView>
  </sheetViews>
  <sheetFormatPr defaultRowHeight="15"/>
  <cols>
    <col min="1" max="1" width="23.140625" customWidth="1"/>
    <col min="5" max="5" width="13.5703125" customWidth="1"/>
    <col min="6" max="6" width="15" customWidth="1"/>
    <col min="7" max="7" width="12.85546875" customWidth="1"/>
    <col min="8" max="8" width="10.5703125" customWidth="1"/>
    <col min="9" max="9" width="14.140625" customWidth="1"/>
    <col min="10" max="10" width="13" customWidth="1"/>
    <col min="11" max="11" width="13.42578125" customWidth="1"/>
    <col min="12" max="12" width="12.7109375" customWidth="1"/>
    <col min="13" max="13" width="12.140625" customWidth="1"/>
    <col min="14" max="15" width="13.42578125" customWidth="1"/>
    <col min="16" max="16" width="9.7109375" bestFit="1" customWidth="1"/>
    <col min="17" max="17" width="11.140625" customWidth="1"/>
    <col min="19" max="19" width="12.7109375" customWidth="1"/>
    <col min="20" max="20" width="13.5703125" customWidth="1"/>
    <col min="21" max="22" width="11.7109375" customWidth="1"/>
    <col min="23" max="23" width="9.7109375" bestFit="1" customWidth="1"/>
    <col min="24" max="24" width="9.28515625" bestFit="1" customWidth="1"/>
    <col min="26" max="26" width="13.42578125" customWidth="1"/>
    <col min="27" max="27" width="14" customWidth="1"/>
    <col min="28" max="29" width="13.7109375" customWidth="1"/>
    <col min="30" max="30" width="9.7109375" bestFit="1" customWidth="1"/>
    <col min="31" max="31" width="9.28515625" bestFit="1" customWidth="1"/>
    <col min="33" max="33" width="11.85546875" customWidth="1"/>
    <col min="34" max="34" width="14.7109375" customWidth="1"/>
    <col min="35" max="36" width="12.28515625" customWidth="1"/>
    <col min="37" max="37" width="9.7109375" bestFit="1" customWidth="1"/>
    <col min="38" max="38" width="9.28515625" bestFit="1" customWidth="1"/>
    <col min="40" max="40" width="11.7109375" customWidth="1"/>
    <col min="41" max="41" width="14.7109375" customWidth="1"/>
    <col min="42" max="43" width="12.5703125" customWidth="1"/>
    <col min="44" max="44" width="9.7109375" bestFit="1" customWidth="1"/>
    <col min="45" max="45" width="9.28515625" bestFit="1" customWidth="1"/>
    <col min="47" max="47" width="11.42578125" customWidth="1"/>
    <col min="48" max="50" width="13.28515625" customWidth="1"/>
    <col min="51" max="52" width="11.7109375" customWidth="1"/>
    <col min="54" max="54" width="12.5703125" customWidth="1"/>
    <col min="55" max="55" width="11.5703125" customWidth="1"/>
    <col min="56" max="57" width="12" customWidth="1"/>
    <col min="58" max="59" width="9.85546875" customWidth="1"/>
    <col min="61" max="61" width="12.140625" customWidth="1"/>
    <col min="62" max="62" width="12.28515625" customWidth="1"/>
    <col min="63" max="63" width="12.7109375" customWidth="1"/>
    <col min="64" max="64" width="12.42578125" customWidth="1"/>
    <col min="65" max="65" width="9.7109375" bestFit="1" customWidth="1"/>
    <col min="66" max="66" width="9.28515625" bestFit="1" customWidth="1"/>
    <col min="68" max="68" width="12.140625" customWidth="1"/>
    <col min="69" max="69" width="11.5703125" customWidth="1"/>
    <col min="70" max="70" width="11.28515625" customWidth="1"/>
    <col min="71" max="71" width="13" customWidth="1"/>
    <col min="72" max="72" width="9.7109375" bestFit="1" customWidth="1"/>
    <col min="73" max="73" width="9.28515625" bestFit="1" customWidth="1"/>
  </cols>
  <sheetData>
    <row r="1" spans="1:76" ht="18.75">
      <c r="A1" t="s">
        <v>172</v>
      </c>
      <c r="B1" s="1"/>
      <c r="D1" s="2"/>
      <c r="K1" s="3"/>
      <c r="L1" s="1"/>
      <c r="M1" s="1"/>
      <c r="N1" s="1"/>
      <c r="O1" s="1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76" ht="18.75">
      <c r="B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2"/>
      <c r="AL2" s="2"/>
      <c r="AM2" s="1"/>
      <c r="AN2" s="6"/>
      <c r="AO2" s="6"/>
      <c r="AP2" s="6"/>
      <c r="AQ2" s="6"/>
      <c r="AR2" s="6"/>
      <c r="AS2" s="6"/>
      <c r="AT2" s="7"/>
    </row>
    <row r="3" spans="1:76" ht="18.75">
      <c r="B3" s="8"/>
      <c r="E3" s="498" t="s">
        <v>0</v>
      </c>
      <c r="F3" s="499"/>
      <c r="G3" s="499"/>
      <c r="H3" s="499"/>
      <c r="I3" s="500"/>
      <c r="J3" s="430"/>
      <c r="K3" s="9"/>
      <c r="L3" s="498" t="s">
        <v>0</v>
      </c>
      <c r="M3" s="499"/>
      <c r="N3" s="499"/>
      <c r="O3" s="499"/>
      <c r="P3" s="500"/>
      <c r="Q3" s="430"/>
      <c r="R3" s="10"/>
      <c r="S3" s="498" t="s">
        <v>0</v>
      </c>
      <c r="T3" s="499"/>
      <c r="U3" s="499"/>
      <c r="V3" s="499"/>
      <c r="W3" s="500"/>
      <c r="X3" s="430"/>
      <c r="Y3" s="11"/>
      <c r="Z3" s="498" t="s">
        <v>0</v>
      </c>
      <c r="AA3" s="499"/>
      <c r="AB3" s="499"/>
      <c r="AC3" s="499"/>
      <c r="AD3" s="500"/>
      <c r="AE3" s="430"/>
      <c r="AF3" s="12"/>
      <c r="AG3" s="493" t="s">
        <v>0</v>
      </c>
      <c r="AH3" s="491"/>
      <c r="AI3" s="491"/>
      <c r="AJ3" s="491"/>
      <c r="AK3" s="491"/>
      <c r="AL3" s="428"/>
      <c r="AM3" s="12"/>
      <c r="AN3" s="493" t="s">
        <v>0</v>
      </c>
      <c r="AO3" s="491"/>
      <c r="AP3" s="491"/>
      <c r="AQ3" s="491"/>
      <c r="AR3" s="491"/>
      <c r="AS3" s="432"/>
      <c r="AT3" s="11"/>
      <c r="AU3" s="491" t="s">
        <v>0</v>
      </c>
      <c r="AV3" s="491"/>
      <c r="AW3" s="491"/>
      <c r="AX3" s="491"/>
      <c r="AY3" s="491"/>
      <c r="AZ3" s="432"/>
      <c r="BA3" s="11"/>
      <c r="BB3" s="493" t="s">
        <v>0</v>
      </c>
      <c r="BC3" s="491"/>
      <c r="BD3" s="491"/>
      <c r="BE3" s="491"/>
      <c r="BF3" s="491"/>
      <c r="BG3" s="432"/>
      <c r="BH3" s="13"/>
      <c r="BI3" s="493" t="s">
        <v>0</v>
      </c>
      <c r="BJ3" s="491"/>
      <c r="BK3" s="491"/>
      <c r="BL3" s="491"/>
      <c r="BM3" s="491"/>
      <c r="BN3" s="432"/>
      <c r="BO3" s="11"/>
      <c r="BP3" s="493" t="s">
        <v>0</v>
      </c>
      <c r="BQ3" s="491"/>
      <c r="BR3" s="491"/>
      <c r="BS3" s="491"/>
      <c r="BT3" s="491"/>
      <c r="BU3" s="432"/>
      <c r="BV3" s="10"/>
    </row>
    <row r="4" spans="1:76">
      <c r="E4" s="501"/>
      <c r="F4" s="502"/>
      <c r="G4" s="502"/>
      <c r="H4" s="502"/>
      <c r="I4" s="502"/>
      <c r="J4" s="431"/>
      <c r="K4" s="14"/>
      <c r="L4" s="501"/>
      <c r="M4" s="502"/>
      <c r="N4" s="502"/>
      <c r="O4" s="502"/>
      <c r="P4" s="502"/>
      <c r="Q4" s="431"/>
      <c r="R4" s="15"/>
      <c r="S4" s="501"/>
      <c r="T4" s="502"/>
      <c r="U4" s="502"/>
      <c r="V4" s="502"/>
      <c r="W4" s="502"/>
      <c r="X4" s="431"/>
      <c r="Y4" s="15"/>
      <c r="Z4" s="501"/>
      <c r="AA4" s="502"/>
      <c r="AB4" s="502"/>
      <c r="AC4" s="502"/>
      <c r="AD4" s="502"/>
      <c r="AE4" s="431"/>
      <c r="AF4" s="16"/>
      <c r="AG4" s="494"/>
      <c r="AH4" s="492"/>
      <c r="AI4" s="492"/>
      <c r="AJ4" s="492"/>
      <c r="AK4" s="492"/>
      <c r="AL4" s="429"/>
      <c r="AM4" s="16"/>
      <c r="AN4" s="494"/>
      <c r="AO4" s="492"/>
      <c r="AP4" s="492"/>
      <c r="AQ4" s="492"/>
      <c r="AR4" s="492"/>
      <c r="AS4" s="433"/>
      <c r="AT4" s="15"/>
      <c r="AU4" s="492"/>
      <c r="AV4" s="492"/>
      <c r="AW4" s="492"/>
      <c r="AX4" s="492"/>
      <c r="AY4" s="492"/>
      <c r="AZ4" s="433"/>
      <c r="BA4" s="15"/>
      <c r="BB4" s="494"/>
      <c r="BC4" s="492"/>
      <c r="BD4" s="492"/>
      <c r="BE4" s="492"/>
      <c r="BF4" s="492"/>
      <c r="BG4" s="433"/>
      <c r="BH4" s="15"/>
      <c r="BI4" s="494"/>
      <c r="BJ4" s="492"/>
      <c r="BK4" s="492"/>
      <c r="BL4" s="492"/>
      <c r="BM4" s="492"/>
      <c r="BN4" s="433"/>
      <c r="BO4" s="15"/>
      <c r="BP4" s="494"/>
      <c r="BQ4" s="492"/>
      <c r="BR4" s="492"/>
      <c r="BS4" s="492"/>
      <c r="BT4" s="492"/>
      <c r="BU4" s="433"/>
      <c r="BV4" s="15"/>
    </row>
    <row r="5" spans="1:76" ht="21">
      <c r="B5" s="17"/>
      <c r="C5" s="18"/>
      <c r="D5" s="17"/>
      <c r="E5" s="503" t="s">
        <v>27</v>
      </c>
      <c r="F5" s="504"/>
      <c r="G5" s="504"/>
      <c r="H5" s="504"/>
      <c r="I5" s="504"/>
      <c r="J5" s="504"/>
      <c r="K5" s="505"/>
      <c r="L5" s="506" t="s">
        <v>28</v>
      </c>
      <c r="M5" s="507"/>
      <c r="N5" s="507"/>
      <c r="O5" s="507"/>
      <c r="P5" s="507"/>
      <c r="Q5" s="507"/>
      <c r="R5" s="508"/>
      <c r="S5" s="509" t="s">
        <v>29</v>
      </c>
      <c r="T5" s="510"/>
      <c r="U5" s="510"/>
      <c r="V5" s="510"/>
      <c r="W5" s="510"/>
      <c r="X5" s="510"/>
      <c r="Y5" s="511"/>
      <c r="Z5" s="512" t="s">
        <v>30</v>
      </c>
      <c r="AA5" s="513"/>
      <c r="AB5" s="513"/>
      <c r="AC5" s="513"/>
      <c r="AD5" s="513"/>
      <c r="AE5" s="513"/>
      <c r="AF5" s="514"/>
      <c r="AG5" s="515" t="s">
        <v>31</v>
      </c>
      <c r="AH5" s="516"/>
      <c r="AI5" s="516"/>
      <c r="AJ5" s="516"/>
      <c r="AK5" s="516"/>
      <c r="AL5" s="516"/>
      <c r="AM5" s="517"/>
      <c r="AN5" s="495" t="s">
        <v>32</v>
      </c>
      <c r="AO5" s="496"/>
      <c r="AP5" s="496"/>
      <c r="AQ5" s="496"/>
      <c r="AR5" s="496"/>
      <c r="AS5" s="496"/>
      <c r="AT5" s="497"/>
      <c r="AU5" s="479" t="s">
        <v>33</v>
      </c>
      <c r="AV5" s="480"/>
      <c r="AW5" s="480"/>
      <c r="AX5" s="480"/>
      <c r="AY5" s="480"/>
      <c r="AZ5" s="480"/>
      <c r="BA5" s="481"/>
      <c r="BB5" s="482" t="s">
        <v>34</v>
      </c>
      <c r="BC5" s="483"/>
      <c r="BD5" s="483"/>
      <c r="BE5" s="483"/>
      <c r="BF5" s="483"/>
      <c r="BG5" s="483"/>
      <c r="BH5" s="484"/>
      <c r="BI5" s="485" t="s">
        <v>35</v>
      </c>
      <c r="BJ5" s="486"/>
      <c r="BK5" s="486"/>
      <c r="BL5" s="486"/>
      <c r="BM5" s="486"/>
      <c r="BN5" s="486"/>
      <c r="BO5" s="487"/>
      <c r="BP5" s="488" t="s">
        <v>36</v>
      </c>
      <c r="BQ5" s="489"/>
      <c r="BR5" s="489"/>
      <c r="BS5" s="489"/>
      <c r="BT5" s="489"/>
      <c r="BU5" s="489"/>
      <c r="BV5" s="490"/>
    </row>
    <row r="6" spans="1:76" ht="31.5">
      <c r="A6" s="19"/>
      <c r="B6" s="35" t="s">
        <v>1</v>
      </c>
      <c r="C6" s="20" t="s">
        <v>2</v>
      </c>
      <c r="D6" s="21" t="s">
        <v>3</v>
      </c>
      <c r="E6" s="384" t="s">
        <v>144</v>
      </c>
      <c r="F6" s="384" t="s">
        <v>145</v>
      </c>
      <c r="G6" s="384" t="s">
        <v>146</v>
      </c>
      <c r="H6" s="384" t="s">
        <v>208</v>
      </c>
      <c r="I6" s="384" t="s">
        <v>4</v>
      </c>
      <c r="J6" s="387" t="s">
        <v>5</v>
      </c>
      <c r="K6" s="387"/>
      <c r="L6" s="388" t="s">
        <v>144</v>
      </c>
      <c r="M6" s="388" t="s">
        <v>145</v>
      </c>
      <c r="N6" s="388" t="s">
        <v>146</v>
      </c>
      <c r="O6" s="388" t="s">
        <v>208</v>
      </c>
      <c r="P6" s="388" t="s">
        <v>4</v>
      </c>
      <c r="Q6" s="388" t="s">
        <v>5</v>
      </c>
      <c r="R6" s="388"/>
      <c r="S6" s="127" t="s">
        <v>144</v>
      </c>
      <c r="T6" s="127" t="s">
        <v>145</v>
      </c>
      <c r="U6" s="127" t="s">
        <v>146</v>
      </c>
      <c r="V6" s="127" t="s">
        <v>209</v>
      </c>
      <c r="W6" s="127" t="s">
        <v>4</v>
      </c>
      <c r="X6" s="127" t="s">
        <v>5</v>
      </c>
      <c r="Y6" s="127"/>
      <c r="Z6" s="389" t="s">
        <v>144</v>
      </c>
      <c r="AA6" s="389" t="s">
        <v>145</v>
      </c>
      <c r="AB6" s="389" t="s">
        <v>146</v>
      </c>
      <c r="AC6" s="389" t="s">
        <v>209</v>
      </c>
      <c r="AD6" s="389" t="s">
        <v>4</v>
      </c>
      <c r="AE6" s="389" t="s">
        <v>5</v>
      </c>
      <c r="AF6" s="389"/>
      <c r="AG6" s="139" t="s">
        <v>144</v>
      </c>
      <c r="AH6" s="139" t="s">
        <v>145</v>
      </c>
      <c r="AI6" s="139" t="s">
        <v>146</v>
      </c>
      <c r="AJ6" s="139" t="s">
        <v>209</v>
      </c>
      <c r="AK6" s="139" t="s">
        <v>4</v>
      </c>
      <c r="AL6" s="139" t="s">
        <v>5</v>
      </c>
      <c r="AM6" s="139"/>
      <c r="AN6" s="390" t="s">
        <v>142</v>
      </c>
      <c r="AO6" s="390" t="s">
        <v>141</v>
      </c>
      <c r="AP6" s="390" t="s">
        <v>147</v>
      </c>
      <c r="AQ6" s="390" t="s">
        <v>207</v>
      </c>
      <c r="AR6" s="390" t="s">
        <v>4</v>
      </c>
      <c r="AS6" s="390" t="s">
        <v>5</v>
      </c>
      <c r="AT6" s="390"/>
      <c r="AU6" s="138" t="s">
        <v>142</v>
      </c>
      <c r="AV6" s="138" t="s">
        <v>141</v>
      </c>
      <c r="AW6" s="138" t="s">
        <v>147</v>
      </c>
      <c r="AX6" s="138" t="s">
        <v>207</v>
      </c>
      <c r="AY6" s="138" t="s">
        <v>4</v>
      </c>
      <c r="AZ6" s="138" t="s">
        <v>5</v>
      </c>
      <c r="BA6" s="138"/>
      <c r="BB6" s="137" t="s">
        <v>142</v>
      </c>
      <c r="BC6" s="137" t="s">
        <v>141</v>
      </c>
      <c r="BD6" s="137" t="s">
        <v>147</v>
      </c>
      <c r="BE6" s="137" t="s">
        <v>207</v>
      </c>
      <c r="BF6" s="137" t="s">
        <v>4</v>
      </c>
      <c r="BG6" s="137" t="s">
        <v>5</v>
      </c>
      <c r="BH6" s="137"/>
      <c r="BI6" s="136" t="s">
        <v>142</v>
      </c>
      <c r="BJ6" s="136" t="s">
        <v>141</v>
      </c>
      <c r="BK6" s="136" t="s">
        <v>147</v>
      </c>
      <c r="BL6" s="136" t="s">
        <v>207</v>
      </c>
      <c r="BM6" s="136" t="s">
        <v>4</v>
      </c>
      <c r="BN6" s="136" t="s">
        <v>5</v>
      </c>
      <c r="BO6" s="136"/>
      <c r="BP6" s="135" t="s">
        <v>142</v>
      </c>
      <c r="BQ6" s="135" t="s">
        <v>141</v>
      </c>
      <c r="BR6" s="135" t="s">
        <v>147</v>
      </c>
      <c r="BS6" s="135" t="s">
        <v>207</v>
      </c>
      <c r="BT6" s="382" t="s">
        <v>4</v>
      </c>
      <c r="BU6" s="135" t="s">
        <v>5</v>
      </c>
      <c r="BV6" s="135"/>
      <c r="BW6" s="3"/>
    </row>
    <row r="7" spans="1:76" ht="30" customHeight="1">
      <c r="A7" s="177" t="s">
        <v>6</v>
      </c>
      <c r="B7" s="180">
        <v>0</v>
      </c>
      <c r="C7" s="32">
        <v>8</v>
      </c>
      <c r="D7" s="105">
        <v>158</v>
      </c>
      <c r="E7" s="25">
        <v>23.417000000000002</v>
      </c>
      <c r="F7" s="25">
        <v>23.338000000000001</v>
      </c>
      <c r="G7" s="25">
        <v>23.338999999999999</v>
      </c>
      <c r="H7" s="25">
        <f>AVERAGE(E7:G7)</f>
        <v>23.364666666666665</v>
      </c>
      <c r="I7" s="326">
        <v>8</v>
      </c>
      <c r="J7" s="326">
        <f>H7/H20</f>
        <v>0.23240639122549328</v>
      </c>
      <c r="K7" s="2"/>
      <c r="L7" s="25">
        <v>17.98</v>
      </c>
      <c r="M7" s="25">
        <v>17.954999999999998</v>
      </c>
      <c r="N7" s="25">
        <v>17.939</v>
      </c>
      <c r="O7" s="25">
        <f>AVERAGE(L7:N7)</f>
        <v>17.958000000000002</v>
      </c>
      <c r="P7" s="324">
        <v>8</v>
      </c>
      <c r="Q7" s="324">
        <f>O7/O20</f>
        <v>0.30971324763722496</v>
      </c>
      <c r="R7" s="25"/>
      <c r="S7" s="25">
        <v>15.164999999999999</v>
      </c>
      <c r="T7" s="25">
        <v>15.135999999999999</v>
      </c>
      <c r="U7" s="25">
        <v>15.125</v>
      </c>
      <c r="V7" s="25">
        <f>AVERAGE(S7:U7)</f>
        <v>15.142000000000001</v>
      </c>
      <c r="W7" s="324">
        <v>8</v>
      </c>
      <c r="X7" s="324">
        <f>V7/V20</f>
        <v>0.35905056237501681</v>
      </c>
      <c r="Y7" s="25"/>
      <c r="Z7" s="25">
        <v>13.359</v>
      </c>
      <c r="AA7" s="25">
        <v>13.331</v>
      </c>
      <c r="AB7" s="25">
        <v>13.327999999999999</v>
      </c>
      <c r="AC7" s="25">
        <f>AVERAGE(Z7:AB7)</f>
        <v>13.339333333333334</v>
      </c>
      <c r="AD7" s="324">
        <v>8</v>
      </c>
      <c r="AE7" s="324">
        <f>AC7/AC20</f>
        <v>0.39534102584367342</v>
      </c>
      <c r="AF7" s="25"/>
      <c r="AG7" s="25">
        <v>12.09</v>
      </c>
      <c r="AH7" s="25">
        <v>12.077</v>
      </c>
      <c r="AI7" s="25">
        <v>12.066000000000001</v>
      </c>
      <c r="AJ7" s="25">
        <f t="shared" ref="AJ7:AJ42" si="0">AVERAGE(AG7:AI7)</f>
        <v>12.077666666666667</v>
      </c>
      <c r="AK7" s="324">
        <v>8</v>
      </c>
      <c r="AL7" s="324">
        <f>AJ7/AJ20</f>
        <v>0.42454245072996977</v>
      </c>
      <c r="AM7" s="25"/>
      <c r="AN7" s="25">
        <v>11.154</v>
      </c>
      <c r="AO7" s="25">
        <v>11.118</v>
      </c>
      <c r="AP7" s="25">
        <v>11.127000000000001</v>
      </c>
      <c r="AQ7" s="25">
        <f t="shared" ref="AQ7:AQ42" si="1">AVERAGE(AN7:AP7)</f>
        <v>11.133000000000001</v>
      </c>
      <c r="AR7" s="25">
        <v>8</v>
      </c>
      <c r="AS7" s="25">
        <f>AQ7/AQ20</f>
        <v>0.44906218487394961</v>
      </c>
      <c r="AT7" s="25"/>
      <c r="AU7" s="25">
        <v>10.416</v>
      </c>
      <c r="AV7" s="25">
        <v>10.4</v>
      </c>
      <c r="AW7" s="25">
        <v>10.393000000000001</v>
      </c>
      <c r="AX7" s="25">
        <f>AVERAGE(AU7:AW7)</f>
        <v>10.403</v>
      </c>
      <c r="AY7" s="324">
        <v>8</v>
      </c>
      <c r="AZ7" s="324">
        <f>AX7/AX20</f>
        <v>0.47035507595852422</v>
      </c>
      <c r="BA7" s="25"/>
      <c r="BB7" s="25">
        <v>9.8190000000000008</v>
      </c>
      <c r="BC7" s="25">
        <v>9.81</v>
      </c>
      <c r="BD7" s="25">
        <v>9.8059999999999992</v>
      </c>
      <c r="BE7" s="25">
        <f>AVERAGE(BB7:BD7)</f>
        <v>9.8116666666666674</v>
      </c>
      <c r="BF7" s="324">
        <v>8</v>
      </c>
      <c r="BG7" s="324">
        <f>BE7/BE20</f>
        <v>0.4891159853772018</v>
      </c>
      <c r="BH7" s="25"/>
      <c r="BI7" s="25">
        <v>9.3360000000000003</v>
      </c>
      <c r="BJ7" s="25">
        <v>9.3239999999999998</v>
      </c>
      <c r="BK7" s="25">
        <v>9.32</v>
      </c>
      <c r="BL7" s="25">
        <f>AVERAGE(BI7:BK7)</f>
        <v>9.3266666666666662</v>
      </c>
      <c r="BM7" s="324">
        <v>8</v>
      </c>
      <c r="BN7" s="324">
        <f>BL7/BL20</f>
        <v>0.50611388466825846</v>
      </c>
      <c r="BO7" s="25"/>
      <c r="BP7" s="25">
        <v>8.9239999999999995</v>
      </c>
      <c r="BQ7" s="25">
        <v>8.9160000000000004</v>
      </c>
      <c r="BR7" s="25">
        <v>8.9179999999999993</v>
      </c>
      <c r="BS7" s="25">
        <f>AVERAGE(BP7:BR7)</f>
        <v>8.9193333333333324</v>
      </c>
      <c r="BT7" s="324">
        <v>8</v>
      </c>
      <c r="BU7" s="324">
        <f>BS7/BS20</f>
        <v>0.52164928355590212</v>
      </c>
      <c r="BV7" s="25"/>
      <c r="BW7" s="72"/>
      <c r="BX7" s="2"/>
    </row>
    <row r="8" spans="1:76" ht="30" customHeight="1">
      <c r="A8" s="177" t="s">
        <v>7</v>
      </c>
      <c r="B8" s="180">
        <v>0</v>
      </c>
      <c r="C8" s="32">
        <v>10</v>
      </c>
      <c r="D8" s="105">
        <v>186</v>
      </c>
      <c r="E8" s="25">
        <v>39.093000000000004</v>
      </c>
      <c r="F8" s="25">
        <v>38.99</v>
      </c>
      <c r="G8" s="25">
        <v>38.997999999999998</v>
      </c>
      <c r="H8" s="25">
        <f t="shared" ref="H8:H32" si="2">AVERAGE(E8:G8)</f>
        <v>39.026999999999994</v>
      </c>
      <c r="I8" s="326">
        <v>10</v>
      </c>
      <c r="J8" s="326">
        <f>H8/H20</f>
        <v>0.38819831499232427</v>
      </c>
      <c r="K8" s="25"/>
      <c r="L8" s="25">
        <v>26.747</v>
      </c>
      <c r="M8" s="25">
        <v>26.71</v>
      </c>
      <c r="N8" s="25">
        <v>26.69</v>
      </c>
      <c r="O8" s="25">
        <f t="shared" ref="O8:O33" si="3">AVERAGE(L8:N8)</f>
        <v>26.715666666666667</v>
      </c>
      <c r="P8" s="324">
        <v>10</v>
      </c>
      <c r="Q8" s="324">
        <f>O8/O20</f>
        <v>0.46075263871961741</v>
      </c>
      <c r="R8" s="25"/>
      <c r="S8" s="25">
        <v>21.253</v>
      </c>
      <c r="T8" s="25">
        <v>21.22</v>
      </c>
      <c r="U8" s="25">
        <v>21.204999999999998</v>
      </c>
      <c r="V8" s="25">
        <f t="shared" ref="V8:V21" si="4">AVERAGE(S8:U8)</f>
        <v>21.225999999999999</v>
      </c>
      <c r="W8" s="324">
        <v>10</v>
      </c>
      <c r="X8" s="324">
        <f>V8/V20</f>
        <v>0.50331575993739963</v>
      </c>
      <c r="Y8" s="25"/>
      <c r="Z8" s="25">
        <v>18.021000000000001</v>
      </c>
      <c r="AA8" s="25">
        <v>17.992000000000001</v>
      </c>
      <c r="AB8" s="25">
        <v>17.986000000000001</v>
      </c>
      <c r="AC8" s="25">
        <f t="shared" ref="AC8:AC22" si="5">AVERAGE(Z8:AB8)</f>
        <v>17.99966666666667</v>
      </c>
      <c r="AD8" s="324">
        <v>10</v>
      </c>
      <c r="AE8" s="324">
        <f>AC8/AC20</f>
        <v>0.53346044416343952</v>
      </c>
      <c r="AF8" s="25"/>
      <c r="AG8" s="25">
        <v>15.87</v>
      </c>
      <c r="AH8" s="25">
        <v>15.849</v>
      </c>
      <c r="AI8" s="25">
        <v>15.837999999999999</v>
      </c>
      <c r="AJ8" s="25">
        <f t="shared" si="0"/>
        <v>15.852333333333334</v>
      </c>
      <c r="AK8" s="324">
        <v>10</v>
      </c>
      <c r="AL8" s="324">
        <f>AJ8/AJ20</f>
        <v>0.55722588053335831</v>
      </c>
      <c r="AM8" s="25"/>
      <c r="AN8" s="25">
        <v>14.32</v>
      </c>
      <c r="AO8" s="25">
        <v>14.284000000000001</v>
      </c>
      <c r="AP8" s="25">
        <v>14.295999999999999</v>
      </c>
      <c r="AQ8" s="25">
        <f t="shared" si="1"/>
        <v>14.299999999999999</v>
      </c>
      <c r="AR8" s="25">
        <v>10</v>
      </c>
      <c r="AS8" s="25">
        <f>AQ8/AQ20</f>
        <v>0.57680672268907551</v>
      </c>
      <c r="AT8" s="25"/>
      <c r="AU8" s="25">
        <v>13.145</v>
      </c>
      <c r="AV8" s="25">
        <v>13.128</v>
      </c>
      <c r="AW8" s="25">
        <v>13.122</v>
      </c>
      <c r="AX8" s="25">
        <f t="shared" ref="AX8:AX22" si="6">AVERAGE(AU8:AW8)</f>
        <v>13.131666666666666</v>
      </c>
      <c r="AY8" s="324">
        <v>10</v>
      </c>
      <c r="AZ8" s="324">
        <f>AX8/AX20</f>
        <v>0.59372739329635871</v>
      </c>
      <c r="BA8" s="25"/>
      <c r="BB8" s="25">
        <v>12.222</v>
      </c>
      <c r="BC8" s="25">
        <v>12.205</v>
      </c>
      <c r="BD8" s="25">
        <v>12.201000000000001</v>
      </c>
      <c r="BE8" s="25">
        <f t="shared" ref="BE8:BE22" si="7">AVERAGE(BB8:BD8)</f>
        <v>12.209333333333333</v>
      </c>
      <c r="BF8" s="324">
        <v>10</v>
      </c>
      <c r="BG8" s="324">
        <f>BE8/BE20</f>
        <v>0.60864074443336658</v>
      </c>
      <c r="BH8" s="25"/>
      <c r="BI8" s="25">
        <v>11.471</v>
      </c>
      <c r="BJ8" s="25">
        <v>11.459</v>
      </c>
      <c r="BK8" s="25">
        <v>11.455</v>
      </c>
      <c r="BL8" s="25">
        <f t="shared" ref="BL8:BL22" si="8">AVERAGE(BI8:BK8)</f>
        <v>11.461666666666666</v>
      </c>
      <c r="BM8" s="324">
        <v>10</v>
      </c>
      <c r="BN8" s="324">
        <f>BL8/BL20</f>
        <v>0.62197019029013823</v>
      </c>
      <c r="BO8" s="25"/>
      <c r="BP8" s="25">
        <v>10.849</v>
      </c>
      <c r="BQ8" s="25">
        <v>10.837</v>
      </c>
      <c r="BR8" s="25">
        <v>10.834</v>
      </c>
      <c r="BS8" s="25">
        <f t="shared" ref="BS8:BS22" si="9">AVERAGE(BP8:BR8)</f>
        <v>10.839999999999998</v>
      </c>
      <c r="BT8" s="324">
        <v>10</v>
      </c>
      <c r="BU8" s="324">
        <f>BS8/BS20</f>
        <v>0.63397992007018222</v>
      </c>
      <c r="BV8" s="25"/>
      <c r="BW8" s="72"/>
      <c r="BX8" s="2"/>
    </row>
    <row r="9" spans="1:76" ht="30" customHeight="1">
      <c r="A9" s="177" t="s">
        <v>8</v>
      </c>
      <c r="B9" s="180">
        <v>0</v>
      </c>
      <c r="C9" s="32">
        <v>11</v>
      </c>
      <c r="D9" s="105">
        <v>200</v>
      </c>
      <c r="E9" s="25">
        <v>47.534999999999997</v>
      </c>
      <c r="F9" s="25">
        <v>47.448</v>
      </c>
      <c r="G9" s="25">
        <v>47.457000000000001</v>
      </c>
      <c r="H9" s="25">
        <f t="shared" si="2"/>
        <v>47.48</v>
      </c>
      <c r="I9" s="326">
        <v>11</v>
      </c>
      <c r="J9" s="326">
        <f>H9/H20</f>
        <v>0.47227960119495627</v>
      </c>
      <c r="K9" s="25"/>
      <c r="L9" s="25">
        <v>31.195</v>
      </c>
      <c r="M9" s="25">
        <v>31.15</v>
      </c>
      <c r="N9" s="25">
        <v>31.141999999999999</v>
      </c>
      <c r="O9" s="25">
        <f t="shared" si="3"/>
        <v>31.162333333333333</v>
      </c>
      <c r="P9" s="324">
        <v>11</v>
      </c>
      <c r="Q9" s="324">
        <f>O9/O20</f>
        <v>0.53744222411295339</v>
      </c>
      <c r="R9" s="25"/>
      <c r="S9" s="25">
        <v>24.262</v>
      </c>
      <c r="T9" s="25">
        <v>24.233000000000001</v>
      </c>
      <c r="U9" s="25">
        <v>24.218</v>
      </c>
      <c r="V9" s="25">
        <f t="shared" si="4"/>
        <v>24.237666666666669</v>
      </c>
      <c r="W9" s="324">
        <v>11</v>
      </c>
      <c r="X9" s="324">
        <f>V9/V20</f>
        <v>0.57472908779057363</v>
      </c>
      <c r="Y9" s="25"/>
      <c r="Z9" s="25">
        <v>20.3</v>
      </c>
      <c r="AA9" s="25">
        <v>20.276</v>
      </c>
      <c r="AB9" s="25">
        <v>20.268999999999998</v>
      </c>
      <c r="AC9" s="25">
        <f t="shared" si="5"/>
        <v>20.281666666666666</v>
      </c>
      <c r="AD9" s="324">
        <v>11</v>
      </c>
      <c r="AE9" s="324">
        <f>AC9/AC20</f>
        <v>0.6010926262546431</v>
      </c>
      <c r="AF9" s="25"/>
      <c r="AG9" s="25">
        <v>17.7</v>
      </c>
      <c r="AH9" s="25">
        <v>17.683</v>
      </c>
      <c r="AI9" s="25">
        <v>17.672000000000001</v>
      </c>
      <c r="AJ9" s="25">
        <f t="shared" si="0"/>
        <v>17.684999999999999</v>
      </c>
      <c r="AK9" s="324">
        <v>11</v>
      </c>
      <c r="AL9" s="324">
        <f>AJ9/AJ20</f>
        <v>0.62164600567103312</v>
      </c>
      <c r="AM9" s="25"/>
      <c r="AN9" s="25">
        <v>15.853</v>
      </c>
      <c r="AO9" s="25">
        <v>15.813000000000001</v>
      </c>
      <c r="AP9" s="25">
        <v>15.826000000000001</v>
      </c>
      <c r="AQ9" s="25">
        <f t="shared" si="1"/>
        <v>15.830666666666668</v>
      </c>
      <c r="AR9" s="25">
        <v>11</v>
      </c>
      <c r="AS9" s="25">
        <f>AQ9/AQ20</f>
        <v>0.63854789915966392</v>
      </c>
      <c r="AT9" s="25"/>
      <c r="AU9" s="25">
        <v>14.46</v>
      </c>
      <c r="AV9" s="25">
        <v>14.443</v>
      </c>
      <c r="AW9" s="25">
        <v>14.436</v>
      </c>
      <c r="AX9" s="25">
        <f t="shared" si="6"/>
        <v>14.446333333333333</v>
      </c>
      <c r="AY9" s="324">
        <v>11</v>
      </c>
      <c r="AZ9" s="324">
        <f>AX9/AX20</f>
        <v>0.65316795273691819</v>
      </c>
      <c r="BA9" s="25"/>
      <c r="BB9" s="25">
        <v>13.372</v>
      </c>
      <c r="BC9" s="25">
        <v>13.355</v>
      </c>
      <c r="BD9" s="25">
        <v>13.351000000000001</v>
      </c>
      <c r="BE9" s="25">
        <f t="shared" si="7"/>
        <v>13.359333333333334</v>
      </c>
      <c r="BF9" s="324">
        <v>11</v>
      </c>
      <c r="BG9" s="324">
        <f>BE9/BE20</f>
        <v>0.66596876038551023</v>
      </c>
      <c r="BH9" s="25"/>
      <c r="BI9" s="25">
        <v>12.494</v>
      </c>
      <c r="BJ9" s="25">
        <v>12.477</v>
      </c>
      <c r="BK9" s="25">
        <v>12.478</v>
      </c>
      <c r="BL9" s="25">
        <f t="shared" si="8"/>
        <v>12.482999999999999</v>
      </c>
      <c r="BM9" s="324">
        <v>11</v>
      </c>
      <c r="BN9" s="324">
        <f>BL9/BL20</f>
        <v>0.67739309746038645</v>
      </c>
      <c r="BO9" s="25"/>
      <c r="BP9" s="25">
        <v>11.768000000000001</v>
      </c>
      <c r="BQ9" s="25">
        <v>11.756</v>
      </c>
      <c r="BR9" s="25">
        <v>11.753</v>
      </c>
      <c r="BS9" s="25">
        <f t="shared" si="9"/>
        <v>11.759</v>
      </c>
      <c r="BT9" s="324">
        <v>11</v>
      </c>
      <c r="BU9" s="324">
        <f>BS9/BS20</f>
        <v>0.6877278487181987</v>
      </c>
      <c r="BV9" s="25"/>
      <c r="BW9" s="72"/>
      <c r="BX9" s="2"/>
    </row>
    <row r="10" spans="1:76" ht="30" customHeight="1">
      <c r="A10" s="177" t="s">
        <v>9</v>
      </c>
      <c r="B10" s="180">
        <v>0</v>
      </c>
      <c r="C10" s="32">
        <v>12</v>
      </c>
      <c r="D10" s="105">
        <v>214</v>
      </c>
      <c r="E10" s="25">
        <v>55.984999999999999</v>
      </c>
      <c r="F10" s="25">
        <v>55.860999999999997</v>
      </c>
      <c r="G10" s="25">
        <v>55.844999999999999</v>
      </c>
      <c r="H10" s="25">
        <f t="shared" si="2"/>
        <v>55.896999999999998</v>
      </c>
      <c r="I10" s="326">
        <v>12</v>
      </c>
      <c r="J10" s="326">
        <f>H10/H20</f>
        <v>0.55600279839920952</v>
      </c>
      <c r="K10" s="25"/>
      <c r="L10" s="25">
        <v>35.534999999999997</v>
      </c>
      <c r="M10" s="25">
        <v>35.481999999999999</v>
      </c>
      <c r="N10" s="25">
        <v>35.47</v>
      </c>
      <c r="O10" s="25">
        <f t="shared" si="3"/>
        <v>35.495666666666665</v>
      </c>
      <c r="P10" s="324">
        <v>12</v>
      </c>
      <c r="Q10" s="324">
        <f>O10/O20</f>
        <v>0.61217720238232121</v>
      </c>
      <c r="R10" s="25"/>
      <c r="S10" s="25">
        <v>27.184000000000001</v>
      </c>
      <c r="T10" s="25">
        <v>27.151</v>
      </c>
      <c r="U10" s="25">
        <v>27.128</v>
      </c>
      <c r="V10" s="25">
        <f t="shared" si="4"/>
        <v>27.15433333333333</v>
      </c>
      <c r="W10" s="324">
        <v>12</v>
      </c>
      <c r="X10" s="324">
        <f>V10/V20</f>
        <v>0.64388975394610992</v>
      </c>
      <c r="Y10" s="25"/>
      <c r="Z10" s="25">
        <v>22.501999999999999</v>
      </c>
      <c r="AA10" s="25">
        <v>22.472999999999999</v>
      </c>
      <c r="AB10" s="25">
        <v>22.462</v>
      </c>
      <c r="AC10" s="25">
        <f t="shared" si="5"/>
        <v>22.478999999999999</v>
      </c>
      <c r="AD10" s="324">
        <v>12</v>
      </c>
      <c r="AE10" s="324">
        <f>AC10/AC20</f>
        <v>0.66621552201059031</v>
      </c>
      <c r="AF10" s="25"/>
      <c r="AG10" s="25">
        <v>19.463999999999999</v>
      </c>
      <c r="AH10" s="25">
        <v>19.443000000000001</v>
      </c>
      <c r="AI10" s="25">
        <v>19.431999999999999</v>
      </c>
      <c r="AJ10" s="25">
        <f t="shared" si="0"/>
        <v>19.446333333333332</v>
      </c>
      <c r="AK10" s="324">
        <v>12</v>
      </c>
      <c r="AL10" s="324">
        <f>AJ10/AJ20</f>
        <v>0.68355869050687779</v>
      </c>
      <c r="AM10" s="25"/>
      <c r="AN10" s="25">
        <v>17.324000000000002</v>
      </c>
      <c r="AO10" s="25">
        <v>17.285</v>
      </c>
      <c r="AP10" s="25">
        <v>17.292999999999999</v>
      </c>
      <c r="AQ10" s="25">
        <f t="shared" si="1"/>
        <v>17.300666666666668</v>
      </c>
      <c r="AR10" s="25">
        <v>12</v>
      </c>
      <c r="AS10" s="25">
        <f>AQ10/AQ20</f>
        <v>0.69784201680672275</v>
      </c>
      <c r="AT10" s="25"/>
      <c r="AU10" s="25">
        <v>15.721</v>
      </c>
      <c r="AV10" s="25">
        <v>15.701000000000001</v>
      </c>
      <c r="AW10" s="25">
        <v>15.694000000000001</v>
      </c>
      <c r="AX10" s="25">
        <f t="shared" si="6"/>
        <v>15.705333333333334</v>
      </c>
      <c r="AY10" s="324">
        <v>12</v>
      </c>
      <c r="AZ10" s="324">
        <f>AX10/AX20</f>
        <v>0.71009163250542562</v>
      </c>
      <c r="BA10" s="25"/>
      <c r="BB10" s="25">
        <v>14.472</v>
      </c>
      <c r="BC10" s="25">
        <v>14.456</v>
      </c>
      <c r="BD10" s="25">
        <v>14.452</v>
      </c>
      <c r="BE10" s="25">
        <f t="shared" si="7"/>
        <v>14.459999999999999</v>
      </c>
      <c r="BF10" s="324">
        <v>12</v>
      </c>
      <c r="BG10" s="324">
        <f>BE10/BE20</f>
        <v>0.72083748753738786</v>
      </c>
      <c r="BH10" s="25"/>
      <c r="BI10" s="25">
        <v>13.475</v>
      </c>
      <c r="BJ10" s="25">
        <v>13.454000000000001</v>
      </c>
      <c r="BK10" s="25">
        <v>13.45</v>
      </c>
      <c r="BL10" s="25">
        <f t="shared" si="8"/>
        <v>13.459666666666669</v>
      </c>
      <c r="BM10" s="324">
        <v>12</v>
      </c>
      <c r="BN10" s="324">
        <f>BL10/BL20</f>
        <v>0.73039215686274528</v>
      </c>
      <c r="BO10" s="25"/>
      <c r="BP10" s="25">
        <v>12.646000000000001</v>
      </c>
      <c r="BQ10" s="25">
        <v>12.634</v>
      </c>
      <c r="BR10" s="25">
        <v>12.631</v>
      </c>
      <c r="BS10" s="25">
        <f t="shared" si="9"/>
        <v>12.637</v>
      </c>
      <c r="BT10" s="324">
        <v>12</v>
      </c>
      <c r="BU10" s="324">
        <f>BS10/BS20</f>
        <v>0.73907788283458431</v>
      </c>
      <c r="BV10" s="25"/>
      <c r="BW10" s="72"/>
      <c r="BX10" s="2"/>
    </row>
    <row r="11" spans="1:76" ht="30" customHeight="1">
      <c r="A11" s="177" t="s">
        <v>10</v>
      </c>
      <c r="B11" s="180">
        <v>0</v>
      </c>
      <c r="C11" s="32">
        <v>13</v>
      </c>
      <c r="D11" s="105">
        <v>228</v>
      </c>
      <c r="E11" s="25">
        <v>64.167000000000002</v>
      </c>
      <c r="F11" s="25">
        <v>64.058999999999997</v>
      </c>
      <c r="G11" s="25">
        <v>64.039000000000001</v>
      </c>
      <c r="H11" s="25">
        <f t="shared" si="2"/>
        <v>64.088333333333324</v>
      </c>
      <c r="I11" s="326">
        <v>13</v>
      </c>
      <c r="J11" s="326">
        <f>H11/H20</f>
        <v>0.63748130808584846</v>
      </c>
      <c r="K11" s="25"/>
      <c r="L11" s="25">
        <v>39.703000000000003</v>
      </c>
      <c r="M11" s="25">
        <v>39.649000000000001</v>
      </c>
      <c r="N11" s="25">
        <v>39.637</v>
      </c>
      <c r="O11" s="25">
        <f t="shared" si="3"/>
        <v>39.663000000000004</v>
      </c>
      <c r="P11" s="324">
        <v>13</v>
      </c>
      <c r="Q11" s="324">
        <f>O11/O20</f>
        <v>0.68404925609952416</v>
      </c>
      <c r="R11" s="25"/>
      <c r="S11" s="25">
        <v>29.978999999999999</v>
      </c>
      <c r="T11" s="25">
        <v>29.942</v>
      </c>
      <c r="U11" s="25">
        <v>29.922999999999998</v>
      </c>
      <c r="V11" s="25">
        <f t="shared" si="4"/>
        <v>29.947999999999997</v>
      </c>
      <c r="W11" s="324">
        <v>13</v>
      </c>
      <c r="X11" s="324">
        <f>V11/V20</f>
        <v>0.71013381600891567</v>
      </c>
      <c r="Y11" s="25"/>
      <c r="Z11" s="25">
        <v>24.6</v>
      </c>
      <c r="AA11" s="25">
        <v>24.571000000000002</v>
      </c>
      <c r="AB11" s="25">
        <v>24.564</v>
      </c>
      <c r="AC11" s="25">
        <f t="shared" si="5"/>
        <v>24.578333333333337</v>
      </c>
      <c r="AD11" s="324">
        <v>13</v>
      </c>
      <c r="AE11" s="324">
        <f>AC11/AC20</f>
        <v>0.72843396822887851</v>
      </c>
      <c r="AF11" s="25"/>
      <c r="AG11" s="25">
        <v>21.146000000000001</v>
      </c>
      <c r="AH11" s="25">
        <v>21.125</v>
      </c>
      <c r="AI11" s="25">
        <v>21.11</v>
      </c>
      <c r="AJ11" s="25">
        <f t="shared" si="0"/>
        <v>21.126999999999999</v>
      </c>
      <c r="AK11" s="324">
        <v>13</v>
      </c>
      <c r="AL11" s="324">
        <f>AJ11/AJ20</f>
        <v>0.74263585873971827</v>
      </c>
      <c r="AM11" s="25"/>
      <c r="AN11" s="25">
        <v>18.722000000000001</v>
      </c>
      <c r="AO11" s="25">
        <v>18.681999999999999</v>
      </c>
      <c r="AP11" s="25">
        <v>18.693999999999999</v>
      </c>
      <c r="AQ11" s="25">
        <f t="shared" si="1"/>
        <v>18.699333333333332</v>
      </c>
      <c r="AR11" s="25">
        <v>13</v>
      </c>
      <c r="AS11" s="25">
        <f>AQ11/AQ20</f>
        <v>0.75425882352941165</v>
      </c>
      <c r="AT11" s="25"/>
      <c r="AU11" s="25">
        <v>16.916</v>
      </c>
      <c r="AV11" s="25">
        <v>16.899999999999999</v>
      </c>
      <c r="AW11" s="25">
        <v>16.893000000000001</v>
      </c>
      <c r="AX11" s="25">
        <f t="shared" si="6"/>
        <v>16.903000000000002</v>
      </c>
      <c r="AY11" s="324">
        <v>13</v>
      </c>
      <c r="AZ11" s="324">
        <f>AX11/AX20</f>
        <v>0.76424222329394753</v>
      </c>
      <c r="BA11" s="25"/>
      <c r="BB11" s="25">
        <v>15.519</v>
      </c>
      <c r="BC11" s="25">
        <v>15.503</v>
      </c>
      <c r="BD11" s="25">
        <v>15.499000000000001</v>
      </c>
      <c r="BE11" s="25">
        <f t="shared" si="7"/>
        <v>15.507</v>
      </c>
      <c r="BF11" s="324">
        <v>13</v>
      </c>
      <c r="BG11" s="324">
        <f>BE11/BE20</f>
        <v>0.77303090727816559</v>
      </c>
      <c r="BH11" s="25"/>
      <c r="BI11" s="25">
        <v>14.401999999999999</v>
      </c>
      <c r="BJ11" s="25">
        <v>14.385999999999999</v>
      </c>
      <c r="BK11" s="25">
        <v>14.382</v>
      </c>
      <c r="BL11" s="25">
        <f t="shared" si="8"/>
        <v>14.389999999999999</v>
      </c>
      <c r="BM11" s="324">
        <v>13</v>
      </c>
      <c r="BN11" s="324">
        <f>BL11/BL20</f>
        <v>0.780876926416323</v>
      </c>
      <c r="BO11" s="25"/>
      <c r="BP11" s="25">
        <v>13.483000000000001</v>
      </c>
      <c r="BQ11" s="25">
        <v>13.467000000000001</v>
      </c>
      <c r="BR11" s="25">
        <v>13.468</v>
      </c>
      <c r="BS11" s="25">
        <f t="shared" si="9"/>
        <v>13.472666666666669</v>
      </c>
      <c r="BT11" s="324">
        <v>13</v>
      </c>
      <c r="BU11" s="324">
        <f>BS11/BS20</f>
        <v>0.78795204210936753</v>
      </c>
      <c r="BV11" s="25"/>
      <c r="BW11" s="72"/>
      <c r="BX11" s="2"/>
    </row>
    <row r="12" spans="1:76" ht="60" customHeight="1">
      <c r="A12" s="177" t="s">
        <v>153</v>
      </c>
      <c r="B12" s="180">
        <v>0</v>
      </c>
      <c r="C12" s="32">
        <v>14</v>
      </c>
      <c r="D12" s="105">
        <v>242</v>
      </c>
      <c r="E12" s="25">
        <v>72.096999999999994</v>
      </c>
      <c r="F12" s="25">
        <v>71.953000000000003</v>
      </c>
      <c r="G12" s="25">
        <v>71.948999999999998</v>
      </c>
      <c r="H12" s="25">
        <f t="shared" si="2"/>
        <v>71.99966666666667</v>
      </c>
      <c r="I12" s="326">
        <v>14</v>
      </c>
      <c r="J12" s="326">
        <f>H12/H20</f>
        <v>0.71617468111843141</v>
      </c>
      <c r="K12" s="25"/>
      <c r="L12" s="25">
        <v>43.709000000000003</v>
      </c>
      <c r="M12" s="25">
        <v>43.648000000000003</v>
      </c>
      <c r="N12" s="25">
        <v>43.636000000000003</v>
      </c>
      <c r="O12" s="25">
        <f t="shared" si="3"/>
        <v>43.664333333333332</v>
      </c>
      <c r="P12" s="324">
        <v>14</v>
      </c>
      <c r="Q12" s="324">
        <f>O12/O20</f>
        <v>0.75305838526456192</v>
      </c>
      <c r="R12" s="25"/>
      <c r="S12" s="25">
        <v>32.658000000000001</v>
      </c>
      <c r="T12" s="25">
        <v>32.616999999999997</v>
      </c>
      <c r="U12" s="25">
        <v>32.597999999999999</v>
      </c>
      <c r="V12" s="25">
        <f t="shared" si="4"/>
        <v>32.624333333333333</v>
      </c>
      <c r="W12" s="324">
        <v>14</v>
      </c>
      <c r="X12" s="324">
        <f>V12/V20</f>
        <v>0.77359564327323593</v>
      </c>
      <c r="Y12" s="25"/>
      <c r="Z12" s="25">
        <v>26.611000000000001</v>
      </c>
      <c r="AA12" s="25">
        <v>26.574000000000002</v>
      </c>
      <c r="AB12" s="25">
        <v>26.568000000000001</v>
      </c>
      <c r="AC12" s="25">
        <f t="shared" si="5"/>
        <v>26.584333333333333</v>
      </c>
      <c r="AD12" s="324">
        <v>14</v>
      </c>
      <c r="AE12" s="324">
        <f>AC12/AC20</f>
        <v>0.78788627203034844</v>
      </c>
      <c r="AF12" s="25"/>
      <c r="AG12" s="25">
        <v>22.757000000000001</v>
      </c>
      <c r="AH12" s="25">
        <v>22.728000000000002</v>
      </c>
      <c r="AI12" s="25">
        <v>22.713999999999999</v>
      </c>
      <c r="AJ12" s="25">
        <f t="shared" si="0"/>
        <v>22.733000000000001</v>
      </c>
      <c r="AK12" s="324">
        <v>14</v>
      </c>
      <c r="AL12" s="324">
        <f>AJ12/AJ20</f>
        <v>0.79908841656316643</v>
      </c>
      <c r="AM12" s="25"/>
      <c r="AN12" s="25">
        <v>20.061</v>
      </c>
      <c r="AO12" s="25">
        <v>20.018000000000001</v>
      </c>
      <c r="AP12" s="25">
        <v>20.03</v>
      </c>
      <c r="AQ12" s="25">
        <f t="shared" si="1"/>
        <v>20.036333333333335</v>
      </c>
      <c r="AR12" s="25">
        <v>14</v>
      </c>
      <c r="AS12" s="25">
        <f>AQ12/AQ20</f>
        <v>0.80818823529411765</v>
      </c>
      <c r="AT12" s="25"/>
      <c r="AU12" s="25">
        <v>18.065999999999999</v>
      </c>
      <c r="AV12" s="25">
        <v>18.042000000000002</v>
      </c>
      <c r="AW12" s="25">
        <v>18.035</v>
      </c>
      <c r="AX12" s="25">
        <f t="shared" si="6"/>
        <v>18.047666666666668</v>
      </c>
      <c r="AY12" s="324">
        <v>14</v>
      </c>
      <c r="AZ12" s="324">
        <f>AX12/AX20</f>
        <v>0.81599650349650354</v>
      </c>
      <c r="BA12" s="25"/>
      <c r="BB12" s="25">
        <v>16.521000000000001</v>
      </c>
      <c r="BC12" s="25">
        <v>16.5</v>
      </c>
      <c r="BD12" s="25">
        <v>16.495999999999999</v>
      </c>
      <c r="BE12" s="25">
        <f t="shared" si="7"/>
        <v>16.505666666666666</v>
      </c>
      <c r="BF12" s="324">
        <v>14</v>
      </c>
      <c r="BG12" s="324">
        <f>BE12/BE20</f>
        <v>0.82281488866733143</v>
      </c>
      <c r="BH12" s="25"/>
      <c r="BI12" s="25">
        <v>15.292</v>
      </c>
      <c r="BJ12" s="25">
        <v>15.272</v>
      </c>
      <c r="BK12" s="25">
        <v>15.268000000000001</v>
      </c>
      <c r="BL12" s="25">
        <f t="shared" si="8"/>
        <v>15.277333333333333</v>
      </c>
      <c r="BM12" s="324">
        <v>14</v>
      </c>
      <c r="BN12" s="324">
        <f>BL12/BL20</f>
        <v>0.82902829028290292</v>
      </c>
      <c r="BO12" s="25"/>
      <c r="BP12" s="25">
        <v>14.282</v>
      </c>
      <c r="BQ12" s="25">
        <v>14.266</v>
      </c>
      <c r="BR12" s="25">
        <v>14.26</v>
      </c>
      <c r="BS12" s="25">
        <f t="shared" si="9"/>
        <v>14.269333333333334</v>
      </c>
      <c r="BT12" s="324">
        <v>14</v>
      </c>
      <c r="BU12" s="324">
        <f>BS12/BS20</f>
        <v>0.83454527731747741</v>
      </c>
      <c r="BV12" s="25"/>
      <c r="BW12" s="72"/>
      <c r="BX12" s="2"/>
    </row>
    <row r="13" spans="1:76" ht="60" customHeight="1">
      <c r="A13" s="177" t="s">
        <v>154</v>
      </c>
      <c r="B13" s="32">
        <v>1</v>
      </c>
      <c r="C13" s="32">
        <v>14</v>
      </c>
      <c r="D13" s="105">
        <v>240</v>
      </c>
      <c r="E13" s="25">
        <v>76.581999999999994</v>
      </c>
      <c r="F13" s="25">
        <v>76.465999999999994</v>
      </c>
      <c r="G13" s="25">
        <v>76.466999999999999</v>
      </c>
      <c r="H13" s="25">
        <f t="shared" si="2"/>
        <v>76.504999999999995</v>
      </c>
      <c r="I13" s="327">
        <f>$C$12+((H13-H12)/(H14-H12))</f>
        <v>14.594449575581651</v>
      </c>
      <c r="J13" s="327">
        <f>H13/H20</f>
        <v>0.76098885613774492</v>
      </c>
      <c r="K13" s="25"/>
      <c r="L13" s="25">
        <v>46.1</v>
      </c>
      <c r="M13" s="25">
        <v>46.051000000000002</v>
      </c>
      <c r="N13" s="25">
        <v>46.046999999999997</v>
      </c>
      <c r="O13" s="25">
        <f t="shared" si="3"/>
        <v>46.066000000000003</v>
      </c>
      <c r="P13" s="323">
        <f>$C$12+((O13-O12)/(O14-O12))</f>
        <v>14.629752643999652</v>
      </c>
      <c r="Q13" s="323">
        <f>O13/O20</f>
        <v>0.79447880975923857</v>
      </c>
      <c r="R13" s="25"/>
      <c r="S13" s="25">
        <v>34.314999999999998</v>
      </c>
      <c r="T13" s="25">
        <v>34.277999999999999</v>
      </c>
      <c r="U13" s="25">
        <v>34.259</v>
      </c>
      <c r="V13" s="25">
        <f t="shared" si="4"/>
        <v>34.283999999999999</v>
      </c>
      <c r="W13" s="323">
        <f>$C$12+((V13-V12)/(V14-V12))</f>
        <v>14.652213780455854</v>
      </c>
      <c r="X13" s="323">
        <f>V13/V20</f>
        <v>0.8129500383347692</v>
      </c>
      <c r="Y13" s="25"/>
      <c r="Z13" s="25">
        <v>27.885000000000002</v>
      </c>
      <c r="AA13" s="25">
        <v>27.856000000000002</v>
      </c>
      <c r="AB13" s="25">
        <v>27.844999999999999</v>
      </c>
      <c r="AC13" s="25">
        <f t="shared" si="5"/>
        <v>27.861999999999998</v>
      </c>
      <c r="AD13" s="323">
        <f>$C$12+((AC13-AC12)/(AC14-AC12))</f>
        <v>14.669402724414949</v>
      </c>
      <c r="AE13" s="323">
        <f>AC13/AC20</f>
        <v>0.82575278590057677</v>
      </c>
      <c r="AF13" s="25"/>
      <c r="AG13" s="25">
        <v>23.792000000000002</v>
      </c>
      <c r="AH13" s="25">
        <v>23.766999999999999</v>
      </c>
      <c r="AI13" s="25">
        <v>23.756</v>
      </c>
      <c r="AJ13" s="25">
        <f t="shared" si="0"/>
        <v>23.771666666666665</v>
      </c>
      <c r="AK13" s="323">
        <f>$C$12+((AJ13-AJ12)/(AJ14-AJ12))</f>
        <v>14.681539807524057</v>
      </c>
      <c r="AL13" s="323">
        <f>AJ13/AJ20</f>
        <v>0.83559862207953495</v>
      </c>
      <c r="AM13" s="25"/>
      <c r="AN13" s="25">
        <v>20.934999999999999</v>
      </c>
      <c r="AO13" s="25">
        <v>20.896000000000001</v>
      </c>
      <c r="AP13" s="25">
        <v>20.904</v>
      </c>
      <c r="AQ13" s="25">
        <f t="shared" si="1"/>
        <v>20.911666666666665</v>
      </c>
      <c r="AR13" s="25">
        <f>$C$12+((AQ13-AQ12)/(AQ14-AQ12))</f>
        <v>14.691052631578945</v>
      </c>
      <c r="AS13" s="25">
        <f>AQ13/AQ20</f>
        <v>0.84349579831932764</v>
      </c>
      <c r="AT13" s="25"/>
      <c r="AU13" s="25">
        <v>18.821000000000002</v>
      </c>
      <c r="AV13" s="25">
        <v>18.803999999999998</v>
      </c>
      <c r="AW13" s="25">
        <v>18.797999999999998</v>
      </c>
      <c r="AX13" s="25">
        <f t="shared" si="6"/>
        <v>18.807666666666666</v>
      </c>
      <c r="AY13" s="323">
        <f>$C$12+((AX13-AX12)/(AX14-AX12))</f>
        <v>14.700891484783275</v>
      </c>
      <c r="AZ13" s="323">
        <f>AX13/AX20</f>
        <v>0.85035869303110678</v>
      </c>
      <c r="BA13" s="25"/>
      <c r="BB13" s="25">
        <v>17.193000000000001</v>
      </c>
      <c r="BC13" s="25">
        <v>17.172000000000001</v>
      </c>
      <c r="BD13" s="25">
        <v>17.167999999999999</v>
      </c>
      <c r="BE13" s="25">
        <f t="shared" si="7"/>
        <v>17.177666666666667</v>
      </c>
      <c r="BF13" s="323">
        <f>$C$12+((BE13-BE12)/(BE14-BE12))</f>
        <v>14.708860759493671</v>
      </c>
      <c r="BG13" s="323">
        <f>BE13/BE20</f>
        <v>0.85631439016284483</v>
      </c>
      <c r="BH13" s="25"/>
      <c r="BI13" s="25">
        <v>15.89</v>
      </c>
      <c r="BJ13" s="25">
        <v>15.874000000000001</v>
      </c>
      <c r="BK13" s="25">
        <v>15.87</v>
      </c>
      <c r="BL13" s="25">
        <f t="shared" si="8"/>
        <v>15.878</v>
      </c>
      <c r="BM13" s="323">
        <f>$C$12+((BL13-BL12)/(BL14-BL12))</f>
        <v>14.715363239380705</v>
      </c>
      <c r="BN13" s="323">
        <f>BL13/BL20</f>
        <v>0.86162361623616246</v>
      </c>
      <c r="BO13" s="25"/>
      <c r="BP13" s="25">
        <v>14.827</v>
      </c>
      <c r="BQ13" s="25">
        <v>14.81</v>
      </c>
      <c r="BR13" s="25">
        <v>14.804</v>
      </c>
      <c r="BS13" s="25">
        <f t="shared" si="9"/>
        <v>14.813666666666668</v>
      </c>
      <c r="BT13" s="323">
        <f>$C$12+((BS13-BS12)/(BS14-BS12))</f>
        <v>14.72033524481694</v>
      </c>
      <c r="BU13" s="323">
        <f>BS13/BS20</f>
        <v>0.86638073886343714</v>
      </c>
      <c r="BV13" s="25"/>
      <c r="BW13" s="72"/>
      <c r="BX13" s="2"/>
    </row>
    <row r="14" spans="1:76" ht="39.950000000000003" customHeight="1">
      <c r="A14" s="177" t="s">
        <v>11</v>
      </c>
      <c r="B14" s="32">
        <v>0</v>
      </c>
      <c r="C14" s="32">
        <v>15</v>
      </c>
      <c r="D14" s="105">
        <v>256</v>
      </c>
      <c r="E14" s="25">
        <v>79.668999999999997</v>
      </c>
      <c r="F14" s="25">
        <v>79.533000000000001</v>
      </c>
      <c r="G14" s="25">
        <v>79.534000000000006</v>
      </c>
      <c r="H14" s="25">
        <f t="shared" si="2"/>
        <v>79.578666666666663</v>
      </c>
      <c r="I14" s="327">
        <v>15</v>
      </c>
      <c r="J14" s="327">
        <f>H14/H20</f>
        <v>0.79156236219375931</v>
      </c>
      <c r="K14" s="25"/>
      <c r="L14" s="25">
        <v>47.521999999999998</v>
      </c>
      <c r="M14" s="25">
        <v>47.46</v>
      </c>
      <c r="N14" s="25">
        <v>47.451999999999998</v>
      </c>
      <c r="O14" s="25">
        <f t="shared" si="3"/>
        <v>47.478000000000002</v>
      </c>
      <c r="P14" s="323">
        <v>15</v>
      </c>
      <c r="Q14" s="323">
        <f>O14/O20</f>
        <v>0.81883091498608795</v>
      </c>
      <c r="R14" s="25"/>
      <c r="S14" s="25">
        <v>35.201000000000001</v>
      </c>
      <c r="T14" s="25">
        <v>35.164999999999999</v>
      </c>
      <c r="U14" s="25">
        <v>35.140999999999998</v>
      </c>
      <c r="V14" s="25">
        <f t="shared" si="4"/>
        <v>35.169000000000004</v>
      </c>
      <c r="W14" s="323">
        <v>15</v>
      </c>
      <c r="X14" s="323">
        <f>V14/V20</f>
        <v>0.83393536046539207</v>
      </c>
      <c r="Y14" s="25"/>
      <c r="Z14" s="25">
        <v>28.52</v>
      </c>
      <c r="AA14" s="25">
        <v>28.486999999999998</v>
      </c>
      <c r="AB14" s="25">
        <v>28.472000000000001</v>
      </c>
      <c r="AC14" s="25">
        <f t="shared" si="5"/>
        <v>28.492999999999999</v>
      </c>
      <c r="AD14" s="323">
        <v>15</v>
      </c>
      <c r="AE14" s="323">
        <f>AC14/AC20</f>
        <v>0.84445388445427949</v>
      </c>
      <c r="AF14" s="25"/>
      <c r="AG14" s="25">
        <v>24.277999999999999</v>
      </c>
      <c r="AH14" s="25">
        <v>24.254000000000001</v>
      </c>
      <c r="AI14" s="25">
        <v>24.239000000000001</v>
      </c>
      <c r="AJ14" s="25">
        <f t="shared" si="0"/>
        <v>24.257000000000001</v>
      </c>
      <c r="AK14" s="323">
        <v>15</v>
      </c>
      <c r="AL14" s="323">
        <f>AJ14/AJ20</f>
        <v>0.85265858974058539</v>
      </c>
      <c r="AM14" s="25"/>
      <c r="AN14" s="25">
        <v>21.327000000000002</v>
      </c>
      <c r="AO14" s="25">
        <v>21.286999999999999</v>
      </c>
      <c r="AP14" s="25">
        <v>21.295000000000002</v>
      </c>
      <c r="AQ14" s="25">
        <f t="shared" si="1"/>
        <v>21.303000000000001</v>
      </c>
      <c r="AR14" s="25">
        <v>15</v>
      </c>
      <c r="AS14" s="25">
        <f>AQ14/AQ20</f>
        <v>0.85928067226890759</v>
      </c>
      <c r="AT14" s="25"/>
      <c r="AU14" s="25">
        <v>19.151</v>
      </c>
      <c r="AV14" s="25">
        <v>19.126000000000001</v>
      </c>
      <c r="AW14" s="25">
        <v>19.119</v>
      </c>
      <c r="AX14" s="25">
        <f t="shared" si="6"/>
        <v>19.132000000000001</v>
      </c>
      <c r="AY14" s="323">
        <v>15</v>
      </c>
      <c r="AZ14" s="323">
        <f>AX14/AX20</f>
        <v>0.8650229081263564</v>
      </c>
      <c r="BA14" s="25"/>
      <c r="BB14" s="25">
        <v>17.469000000000001</v>
      </c>
      <c r="BC14" s="25">
        <v>17.448</v>
      </c>
      <c r="BD14" s="25">
        <v>17.443999999999999</v>
      </c>
      <c r="BE14" s="25">
        <f t="shared" si="7"/>
        <v>17.453666666666667</v>
      </c>
      <c r="BF14" s="323">
        <v>15</v>
      </c>
      <c r="BG14" s="323">
        <f>BE14/BE20</f>
        <v>0.87007311399135934</v>
      </c>
      <c r="BH14" s="25"/>
      <c r="BI14" s="25">
        <v>16.129000000000001</v>
      </c>
      <c r="BJ14" s="25">
        <v>16.113</v>
      </c>
      <c r="BK14" s="25">
        <v>16.109000000000002</v>
      </c>
      <c r="BL14" s="25">
        <f t="shared" si="8"/>
        <v>16.117000000000001</v>
      </c>
      <c r="BM14" s="323">
        <v>15</v>
      </c>
      <c r="BN14" s="323">
        <f>BL14/BL20</f>
        <v>0.87459301063598893</v>
      </c>
      <c r="BO14" s="25"/>
      <c r="BP14" s="25">
        <v>15.037000000000001</v>
      </c>
      <c r="BQ14" s="25">
        <v>15.02</v>
      </c>
      <c r="BR14" s="25">
        <v>15.018000000000001</v>
      </c>
      <c r="BS14" s="25">
        <f t="shared" si="9"/>
        <v>15.025</v>
      </c>
      <c r="BT14" s="323">
        <v>15</v>
      </c>
      <c r="BU14" s="323">
        <f>BS14/BS20</f>
        <v>0.87874061799395653</v>
      </c>
      <c r="BV14" s="25"/>
      <c r="BW14" s="72"/>
      <c r="BX14" s="2"/>
    </row>
    <row r="15" spans="1:76" ht="50.1" customHeight="1">
      <c r="A15" s="177" t="s">
        <v>152</v>
      </c>
      <c r="B15" s="32">
        <v>1</v>
      </c>
      <c r="C15" s="32">
        <v>15</v>
      </c>
      <c r="D15" s="105">
        <v>254</v>
      </c>
      <c r="E15" s="25">
        <v>84.051000000000002</v>
      </c>
      <c r="F15" s="25">
        <v>83.923000000000002</v>
      </c>
      <c r="G15" s="25">
        <v>83.924000000000007</v>
      </c>
      <c r="H15" s="25">
        <f t="shared" si="2"/>
        <v>83.965999999999994</v>
      </c>
      <c r="I15" s="327">
        <f>$C$14+((H15-H14)/(H16-H14))</f>
        <v>15.600291890905773</v>
      </c>
      <c r="J15" s="327">
        <f>H15/H20</f>
        <v>0.83520280105172062</v>
      </c>
      <c r="K15" s="25"/>
      <c r="L15" s="25">
        <v>49.850999999999999</v>
      </c>
      <c r="M15" s="25">
        <v>49.802</v>
      </c>
      <c r="N15" s="25">
        <v>49.79</v>
      </c>
      <c r="O15" s="25">
        <f t="shared" si="3"/>
        <v>49.81433333333333</v>
      </c>
      <c r="P15" s="25">
        <f>$C$14+((O15-O14)/(O16-O14))</f>
        <v>15.636776596711183</v>
      </c>
      <c r="Q15" s="25">
        <f>O15/O20</f>
        <v>0.85912456596224163</v>
      </c>
      <c r="R15" s="25"/>
      <c r="S15" s="25">
        <v>36.813000000000002</v>
      </c>
      <c r="T15" s="25">
        <v>36.776000000000003</v>
      </c>
      <c r="U15" s="25">
        <v>36.765000000000001</v>
      </c>
      <c r="V15" s="25">
        <f t="shared" si="4"/>
        <v>36.784666666666666</v>
      </c>
      <c r="W15" s="25">
        <f>$C$14+((V15-V14)/(V16-V14))</f>
        <v>15.660174339417051</v>
      </c>
      <c r="X15" s="25">
        <f>V15/V20</f>
        <v>0.8722464174774931</v>
      </c>
      <c r="Y15" s="25"/>
      <c r="Z15" s="25">
        <v>29.76</v>
      </c>
      <c r="AA15" s="25">
        <v>29.728000000000002</v>
      </c>
      <c r="AB15" s="25">
        <v>29.721</v>
      </c>
      <c r="AC15" s="25">
        <f t="shared" si="5"/>
        <v>29.736333333333334</v>
      </c>
      <c r="AD15" s="25">
        <f>$C$14+((AC15-AC14)/(AC16-AC14))</f>
        <v>15.677442789683981</v>
      </c>
      <c r="AE15" s="25">
        <f>AC15/AC20</f>
        <v>0.88130285307832124</v>
      </c>
      <c r="AF15" s="25"/>
      <c r="AG15" s="25">
        <v>25.288</v>
      </c>
      <c r="AH15" s="25">
        <v>25.263000000000002</v>
      </c>
      <c r="AI15" s="25">
        <v>25.253</v>
      </c>
      <c r="AJ15" s="25">
        <f t="shared" si="0"/>
        <v>25.268000000000001</v>
      </c>
      <c r="AK15" s="25">
        <f>$C$14+((AJ15-AJ14)/(AJ16-AJ14))</f>
        <v>15.688379482523832</v>
      </c>
      <c r="AL15" s="25">
        <f>AJ15/AJ20</f>
        <v>0.8881962833641881</v>
      </c>
      <c r="AM15" s="25"/>
      <c r="AN15" s="25">
        <v>22.184000000000001</v>
      </c>
      <c r="AO15" s="25">
        <v>22.14</v>
      </c>
      <c r="AP15" s="25">
        <v>22.152999999999999</v>
      </c>
      <c r="AQ15" s="25">
        <f t="shared" si="1"/>
        <v>22.159000000000002</v>
      </c>
      <c r="AR15" s="25">
        <f>$C$14+((AQ15-AQ14)/(AQ16-AQ14))</f>
        <v>15.700682128240112</v>
      </c>
      <c r="AS15" s="25">
        <f>AQ15/AQ20</f>
        <v>0.89380840336134459</v>
      </c>
      <c r="AT15" s="25"/>
      <c r="AU15" s="25">
        <v>19.893000000000001</v>
      </c>
      <c r="AV15" s="25">
        <v>19.872</v>
      </c>
      <c r="AW15" s="25">
        <v>19.861000000000001</v>
      </c>
      <c r="AX15" s="25">
        <f t="shared" si="6"/>
        <v>19.875333333333334</v>
      </c>
      <c r="AY15" s="25">
        <f>$C$14+((AX15-AX14)/(AX16-AX14))</f>
        <v>15.710870258208482</v>
      </c>
      <c r="AZ15" s="25">
        <f>AX15/AX20</f>
        <v>0.89863154087292019</v>
      </c>
      <c r="BA15" s="25"/>
      <c r="BB15" s="25">
        <v>18.123999999999999</v>
      </c>
      <c r="BC15" s="25">
        <v>18.103999999999999</v>
      </c>
      <c r="BD15" s="25">
        <v>18.100000000000001</v>
      </c>
      <c r="BE15" s="25">
        <f t="shared" si="7"/>
        <v>18.109333333333332</v>
      </c>
      <c r="BF15" s="25">
        <f>$C$14+((BE15-BE14)/(BE16-BE14))</f>
        <v>15.718670076726342</v>
      </c>
      <c r="BG15" s="25">
        <f>BE15/BE20</f>
        <v>0.90275839149219006</v>
      </c>
      <c r="BH15" s="25"/>
      <c r="BI15" s="25">
        <v>16.713999999999999</v>
      </c>
      <c r="BJ15" s="25">
        <v>16.698</v>
      </c>
      <c r="BK15" s="25">
        <v>16.693999999999999</v>
      </c>
      <c r="BL15" s="25">
        <f t="shared" si="8"/>
        <v>16.701999999999998</v>
      </c>
      <c r="BM15" s="25">
        <f>$C$14+((BL15-BL14)/(BL16-BL14))</f>
        <v>15.722817133443161</v>
      </c>
      <c r="BN15" s="25">
        <f>BL15/BL20</f>
        <v>0.90633818102886909</v>
      </c>
      <c r="BO15" s="25"/>
      <c r="BP15" s="25">
        <v>15.569000000000001</v>
      </c>
      <c r="BQ15" s="25">
        <v>15.552</v>
      </c>
      <c r="BR15" s="25">
        <v>15.545999999999999</v>
      </c>
      <c r="BS15" s="25">
        <f t="shared" si="9"/>
        <v>15.555666666666667</v>
      </c>
      <c r="BT15" s="25">
        <f>$C$14+((BS15-BS14)/(BS16-BS14))</f>
        <v>15.731617647058822</v>
      </c>
      <c r="BU15" s="25">
        <f>BS15/BS20</f>
        <v>0.90977678136270601</v>
      </c>
      <c r="BV15" s="25"/>
      <c r="BW15" s="72"/>
      <c r="BX15" s="2"/>
    </row>
    <row r="16" spans="1:76" ht="30" customHeight="1">
      <c r="A16" s="177" t="s">
        <v>12</v>
      </c>
      <c r="B16" s="32">
        <v>0</v>
      </c>
      <c r="C16" s="32">
        <v>16</v>
      </c>
      <c r="D16" s="105">
        <v>270</v>
      </c>
      <c r="E16" s="25">
        <v>87.007000000000005</v>
      </c>
      <c r="F16" s="25">
        <v>86.828999999999994</v>
      </c>
      <c r="G16" s="25">
        <v>86.825999999999993</v>
      </c>
      <c r="H16" s="25">
        <f t="shared" si="2"/>
        <v>86.887333333333345</v>
      </c>
      <c r="I16" s="327">
        <v>16</v>
      </c>
      <c r="J16" s="327">
        <f>H16/H20</f>
        <v>0.86426106014237369</v>
      </c>
      <c r="K16" s="25"/>
      <c r="L16" s="25">
        <v>51.207000000000001</v>
      </c>
      <c r="M16" s="25">
        <v>51.125</v>
      </c>
      <c r="N16" s="25">
        <v>51.109000000000002</v>
      </c>
      <c r="O16" s="25">
        <f t="shared" si="3"/>
        <v>51.146999999999998</v>
      </c>
      <c r="P16" s="25">
        <v>16</v>
      </c>
      <c r="Q16" s="25">
        <f>O16/O20</f>
        <v>0.88210844620231343</v>
      </c>
      <c r="R16" s="25"/>
      <c r="S16" s="25">
        <v>37.658000000000001</v>
      </c>
      <c r="T16" s="25">
        <v>37.604999999999997</v>
      </c>
      <c r="U16" s="25">
        <v>37.585999999999999</v>
      </c>
      <c r="V16" s="25">
        <f t="shared" si="4"/>
        <v>37.616333333333337</v>
      </c>
      <c r="W16" s="25">
        <v>16</v>
      </c>
      <c r="X16" s="25">
        <f>V16/V20</f>
        <v>0.89196708742698616</v>
      </c>
      <c r="Y16" s="25"/>
      <c r="Z16" s="25">
        <v>30.361999999999998</v>
      </c>
      <c r="AA16" s="25">
        <v>30.317</v>
      </c>
      <c r="AB16" s="25">
        <v>30.306000000000001</v>
      </c>
      <c r="AC16" s="25">
        <f t="shared" si="5"/>
        <v>30.328333333333333</v>
      </c>
      <c r="AD16" s="25">
        <v>16</v>
      </c>
      <c r="AE16" s="25">
        <f>AC16/AC20</f>
        <v>0.89884809926499631</v>
      </c>
      <c r="AF16" s="25"/>
      <c r="AG16" s="25">
        <v>25.757999999999999</v>
      </c>
      <c r="AH16" s="25">
        <v>25.716999999999999</v>
      </c>
      <c r="AI16" s="25">
        <v>25.702000000000002</v>
      </c>
      <c r="AJ16" s="25">
        <f t="shared" si="0"/>
        <v>25.725666666666665</v>
      </c>
      <c r="AK16" s="25">
        <v>16</v>
      </c>
      <c r="AL16" s="25">
        <f>AJ16/AJ20</f>
        <v>0.9042837391324724</v>
      </c>
      <c r="AM16" s="25"/>
      <c r="AN16" s="25">
        <v>22.555</v>
      </c>
      <c r="AO16" s="25">
        <v>22.503</v>
      </c>
      <c r="AP16" s="25">
        <v>22.515999999999998</v>
      </c>
      <c r="AQ16" s="25">
        <f t="shared" si="1"/>
        <v>22.524666666666665</v>
      </c>
      <c r="AR16" s="25">
        <v>16</v>
      </c>
      <c r="AS16" s="25">
        <f>AQ16/AQ20</f>
        <v>0.90855798319327719</v>
      </c>
      <c r="AT16" s="25"/>
      <c r="AU16" s="25">
        <v>20.198</v>
      </c>
      <c r="AV16" s="25">
        <v>20.172999999999998</v>
      </c>
      <c r="AW16" s="25">
        <v>20.161999999999999</v>
      </c>
      <c r="AX16" s="25">
        <f t="shared" si="6"/>
        <v>20.177666666666664</v>
      </c>
      <c r="AY16" s="25">
        <v>16</v>
      </c>
      <c r="AZ16" s="25">
        <f>AX16/AX20</f>
        <v>0.91230106100795738</v>
      </c>
      <c r="BA16" s="25"/>
      <c r="BB16" s="25">
        <v>18.388000000000002</v>
      </c>
      <c r="BC16" s="25">
        <v>18.359000000000002</v>
      </c>
      <c r="BD16" s="25">
        <v>18.350999999999999</v>
      </c>
      <c r="BE16" s="25">
        <f t="shared" si="7"/>
        <v>18.366</v>
      </c>
      <c r="BF16" s="25">
        <v>16</v>
      </c>
      <c r="BG16" s="25">
        <f>BE16/BE20</f>
        <v>0.91555333998005983</v>
      </c>
      <c r="BH16" s="25"/>
      <c r="BI16" s="25">
        <v>16.945</v>
      </c>
      <c r="BJ16" s="25">
        <v>16.920999999999999</v>
      </c>
      <c r="BK16" s="25">
        <v>16.913</v>
      </c>
      <c r="BL16" s="25">
        <f t="shared" si="8"/>
        <v>16.926333333333332</v>
      </c>
      <c r="BM16" s="25">
        <v>16</v>
      </c>
      <c r="BN16" s="25">
        <f>BL16/BL20</f>
        <v>0.91851168511685122</v>
      </c>
      <c r="BO16" s="25"/>
      <c r="BP16" s="25">
        <v>15.766</v>
      </c>
      <c r="BQ16" s="25">
        <v>15.746</v>
      </c>
      <c r="BR16" s="25">
        <v>15.739000000000001</v>
      </c>
      <c r="BS16" s="25">
        <f t="shared" si="9"/>
        <v>15.750333333333336</v>
      </c>
      <c r="BT16" s="25">
        <v>16</v>
      </c>
      <c r="BU16" s="25">
        <f>BS16/BS20</f>
        <v>0.921161906618579</v>
      </c>
      <c r="BV16" s="25"/>
      <c r="BW16" s="72"/>
      <c r="BX16" s="2"/>
    </row>
    <row r="17" spans="1:77" ht="30" customHeight="1">
      <c r="A17" s="177" t="s">
        <v>212</v>
      </c>
      <c r="B17" s="32">
        <v>1</v>
      </c>
      <c r="C17" s="32">
        <v>16</v>
      </c>
      <c r="D17" s="105">
        <v>268</v>
      </c>
      <c r="E17" s="25">
        <v>90.233999999999995</v>
      </c>
      <c r="F17" s="25">
        <v>90.105999999999995</v>
      </c>
      <c r="G17" s="25">
        <v>90.097999999999999</v>
      </c>
      <c r="H17" s="25">
        <f t="shared" si="2"/>
        <v>90.146000000000001</v>
      </c>
      <c r="I17" s="327">
        <f>$C$16+((H17-H16)/(H18-H16))</f>
        <v>16.470022597240252</v>
      </c>
      <c r="J17" s="327">
        <f>H17/H20</f>
        <v>0.89667474577338935</v>
      </c>
      <c r="K17" s="25"/>
      <c r="L17" s="25">
        <v>52.966999999999999</v>
      </c>
      <c r="M17" s="25">
        <v>52.91</v>
      </c>
      <c r="N17" s="25">
        <v>52.893000000000001</v>
      </c>
      <c r="O17" s="25">
        <f t="shared" si="3"/>
        <v>52.923333333333325</v>
      </c>
      <c r="P17" s="25">
        <f>$C$16+((O17-O16)/(O18-O16))</f>
        <v>16.512453120492353</v>
      </c>
      <c r="Q17" s="25">
        <f>O17/O20</f>
        <v>0.9127440384482719</v>
      </c>
      <c r="R17" s="25"/>
      <c r="S17" s="25">
        <v>38.890999999999998</v>
      </c>
      <c r="T17" s="25">
        <v>38.85</v>
      </c>
      <c r="U17" s="25">
        <v>38.826000000000001</v>
      </c>
      <c r="V17" s="25">
        <f t="shared" si="4"/>
        <v>38.855666666666671</v>
      </c>
      <c r="W17" s="25">
        <f>$C$16+((V17-V16)/(V18-V16))</f>
        <v>16.536043829296425</v>
      </c>
      <c r="X17" s="25">
        <f>V17/V20</f>
        <v>0.92135444248599008</v>
      </c>
      <c r="Y17" s="25"/>
      <c r="Z17" s="25">
        <v>31.318999999999999</v>
      </c>
      <c r="AA17" s="25">
        <v>31.286000000000001</v>
      </c>
      <c r="AB17" s="25">
        <v>31.271000000000001</v>
      </c>
      <c r="AC17" s="25">
        <f t="shared" si="5"/>
        <v>31.292000000000002</v>
      </c>
      <c r="AD17" s="25">
        <f>$C$16+((AC17-AC16)/(AC18-AC16))</f>
        <v>16.557140104066296</v>
      </c>
      <c r="AE17" s="25">
        <f>AC17/AC20</f>
        <v>0.9274085197186438</v>
      </c>
      <c r="AF17" s="25"/>
      <c r="AG17" s="25">
        <v>26.536999999999999</v>
      </c>
      <c r="AH17" s="25">
        <v>26.507999999999999</v>
      </c>
      <c r="AI17" s="25">
        <v>26.492999999999999</v>
      </c>
      <c r="AJ17" s="25">
        <f t="shared" si="0"/>
        <v>26.512666666666664</v>
      </c>
      <c r="AK17" s="25">
        <f>$C$16+((AJ17-AJ16)/(AJ18-AJ16))</f>
        <v>16.570427639526454</v>
      </c>
      <c r="AL17" s="25">
        <f>AJ17/AJ20</f>
        <v>0.93194760152789813</v>
      </c>
      <c r="AM17" s="25"/>
      <c r="AN17" s="25">
        <v>23.219000000000001</v>
      </c>
      <c r="AO17" s="25">
        <v>23.175000000000001</v>
      </c>
      <c r="AP17" s="25">
        <v>23.183</v>
      </c>
      <c r="AQ17" s="25">
        <f t="shared" si="1"/>
        <v>23.192333333333334</v>
      </c>
      <c r="AR17" s="25">
        <f>$C$16+((AQ17-AQ16)/(AQ18-AQ16))</f>
        <v>16.581253627394084</v>
      </c>
      <c r="AS17" s="25">
        <f>AQ17/AQ20</f>
        <v>0.93548907563025208</v>
      </c>
      <c r="AT17" s="25"/>
      <c r="AU17" s="25">
        <v>20.779</v>
      </c>
      <c r="AV17" s="25">
        <v>20.754000000000001</v>
      </c>
      <c r="AW17" s="25">
        <v>20.747</v>
      </c>
      <c r="AX17" s="25">
        <f t="shared" si="6"/>
        <v>20.76</v>
      </c>
      <c r="AY17" s="25">
        <f>$C$16+((AX17-AX16)/(AX18-AX16))</f>
        <v>16.5928062436376</v>
      </c>
      <c r="AZ17" s="25">
        <f>AX17/AX20</f>
        <v>0.93863033518205929</v>
      </c>
      <c r="BA17" s="25"/>
      <c r="BB17" s="25">
        <v>18.899000000000001</v>
      </c>
      <c r="BC17" s="25">
        <v>18.875</v>
      </c>
      <c r="BD17" s="25">
        <v>18.870999999999999</v>
      </c>
      <c r="BE17" s="25">
        <f t="shared" si="7"/>
        <v>18.881666666666664</v>
      </c>
      <c r="BF17" s="25">
        <f>$C$16+((BE17-BE16)/(BE18-BE16))</f>
        <v>16.601243684415078</v>
      </c>
      <c r="BG17" s="25">
        <f>BE17/BE20</f>
        <v>0.94125955466932532</v>
      </c>
      <c r="BH17" s="25"/>
      <c r="BI17" s="25">
        <v>17.402999999999999</v>
      </c>
      <c r="BJ17" s="25">
        <v>17.382000000000001</v>
      </c>
      <c r="BK17" s="25">
        <v>17.379000000000001</v>
      </c>
      <c r="BL17" s="25">
        <f t="shared" si="8"/>
        <v>17.388000000000002</v>
      </c>
      <c r="BM17" s="25">
        <f>$C$16+((BL17-BL16)/(BL18-BL16))</f>
        <v>16.606657906263692</v>
      </c>
      <c r="BN17" s="25">
        <f>BL17/BL20</f>
        <v>0.94356414152376844</v>
      </c>
      <c r="BO17" s="25"/>
      <c r="BP17" s="25">
        <v>16.183</v>
      </c>
      <c r="BQ17" s="25">
        <v>16.166</v>
      </c>
      <c r="BR17" s="25">
        <v>16.16</v>
      </c>
      <c r="BS17" s="25">
        <f t="shared" si="9"/>
        <v>16.169666666666668</v>
      </c>
      <c r="BT17" s="25">
        <f>$C$16+((BS17-BS16)/(BS18-BS16))</f>
        <v>16.613658536585369</v>
      </c>
      <c r="BU17" s="25">
        <f>BS17/BS20</f>
        <v>0.94568671410468863</v>
      </c>
      <c r="BV17" s="25"/>
      <c r="BW17" s="72"/>
      <c r="BX17" s="2"/>
    </row>
    <row r="18" spans="1:77" ht="30" customHeight="1">
      <c r="A18" s="177" t="s">
        <v>13</v>
      </c>
      <c r="B18" s="32">
        <v>0</v>
      </c>
      <c r="C18" s="32">
        <v>17</v>
      </c>
      <c r="D18" s="31">
        <v>284</v>
      </c>
      <c r="E18" s="25">
        <v>93.930999999999997</v>
      </c>
      <c r="F18" s="25">
        <v>93.771000000000001</v>
      </c>
      <c r="G18" s="25">
        <v>93.759</v>
      </c>
      <c r="H18" s="25">
        <f t="shared" si="2"/>
        <v>93.820333333333338</v>
      </c>
      <c r="I18" s="327">
        <v>17</v>
      </c>
      <c r="J18" s="327">
        <f>H18/H20</f>
        <v>0.93322303308012911</v>
      </c>
      <c r="K18" s="25"/>
      <c r="L18" s="25">
        <v>54.661000000000001</v>
      </c>
      <c r="M18" s="25">
        <v>54.6</v>
      </c>
      <c r="N18" s="25">
        <v>54.579000000000001</v>
      </c>
      <c r="O18" s="25">
        <f t="shared" si="3"/>
        <v>54.613333333333337</v>
      </c>
      <c r="P18" s="25">
        <v>17</v>
      </c>
      <c r="Q18" s="25">
        <f>O18/O20</f>
        <v>0.94189067997332554</v>
      </c>
      <c r="R18" s="25"/>
      <c r="S18" s="25">
        <v>39.966000000000001</v>
      </c>
      <c r="T18" s="25">
        <v>39.920999999999999</v>
      </c>
      <c r="U18" s="25">
        <v>39.898000000000003</v>
      </c>
      <c r="V18" s="25">
        <f t="shared" si="4"/>
        <v>39.928333333333335</v>
      </c>
      <c r="W18" s="25">
        <v>17</v>
      </c>
      <c r="X18" s="25">
        <f>V18/V20</f>
        <v>0.94678975947896327</v>
      </c>
      <c r="Y18" s="25"/>
      <c r="Z18" s="25">
        <v>32.088999999999999</v>
      </c>
      <c r="AA18" s="25">
        <v>32.048000000000002</v>
      </c>
      <c r="AB18" s="25">
        <v>32.036999999999999</v>
      </c>
      <c r="AC18" s="25">
        <f t="shared" si="5"/>
        <v>32.058</v>
      </c>
      <c r="AD18" s="25">
        <v>17</v>
      </c>
      <c r="AE18" s="25">
        <f>AC18/AC20</f>
        <v>0.95011064569667258</v>
      </c>
      <c r="AF18" s="25"/>
      <c r="AG18" s="25">
        <v>27.131</v>
      </c>
      <c r="AH18" s="25">
        <v>27.097999999999999</v>
      </c>
      <c r="AI18" s="25">
        <v>27.087</v>
      </c>
      <c r="AJ18" s="25">
        <f t="shared" si="0"/>
        <v>27.105333333333334</v>
      </c>
      <c r="AK18" s="25">
        <v>17</v>
      </c>
      <c r="AL18" s="25">
        <f>AJ18/AJ20</f>
        <v>0.95278044665244999</v>
      </c>
      <c r="AM18" s="25"/>
      <c r="AN18" s="25">
        <v>23.701000000000001</v>
      </c>
      <c r="AO18" s="25">
        <v>23.652999999999999</v>
      </c>
      <c r="AP18" s="25">
        <v>23.666</v>
      </c>
      <c r="AQ18" s="25">
        <f t="shared" si="1"/>
        <v>23.673333333333332</v>
      </c>
      <c r="AR18" s="25">
        <v>17</v>
      </c>
      <c r="AS18" s="25">
        <f>AQ18/AQ20</f>
        <v>0.95489075630252096</v>
      </c>
      <c r="AT18" s="25"/>
      <c r="AU18" s="25">
        <v>21.178999999999998</v>
      </c>
      <c r="AV18" s="25">
        <v>21.154</v>
      </c>
      <c r="AW18" s="25">
        <v>21.146999999999998</v>
      </c>
      <c r="AX18" s="25">
        <f t="shared" si="6"/>
        <v>21.16</v>
      </c>
      <c r="AY18" s="25">
        <v>17</v>
      </c>
      <c r="AZ18" s="25">
        <f>AX18/AX20</f>
        <v>0.95671569809500834</v>
      </c>
      <c r="BA18" s="25"/>
      <c r="BB18" s="25">
        <v>19.241</v>
      </c>
      <c r="BC18" s="25">
        <v>19.216999999999999</v>
      </c>
      <c r="BD18" s="25">
        <v>19.213000000000001</v>
      </c>
      <c r="BE18" s="25">
        <f t="shared" si="7"/>
        <v>19.223666666666666</v>
      </c>
      <c r="BF18" s="25">
        <v>17</v>
      </c>
      <c r="BG18" s="25">
        <f>BE18/BE20</f>
        <v>0.95830840810900642</v>
      </c>
      <c r="BH18" s="25"/>
      <c r="BI18" s="25">
        <v>17.704000000000001</v>
      </c>
      <c r="BJ18" s="25">
        <v>17.683</v>
      </c>
      <c r="BK18" s="25">
        <v>17.675000000000001</v>
      </c>
      <c r="BL18" s="25">
        <f t="shared" si="8"/>
        <v>17.687333333333331</v>
      </c>
      <c r="BM18" s="25">
        <v>17</v>
      </c>
      <c r="BN18" s="25">
        <f>BL18/BL20</f>
        <v>0.95980753925186313</v>
      </c>
      <c r="BO18" s="25"/>
      <c r="BP18" s="25">
        <v>16.446999999999999</v>
      </c>
      <c r="BQ18" s="25">
        <v>16.43</v>
      </c>
      <c r="BR18" s="25">
        <v>16.423999999999999</v>
      </c>
      <c r="BS18" s="25">
        <f t="shared" si="9"/>
        <v>16.433666666666664</v>
      </c>
      <c r="BT18" s="25">
        <v>17</v>
      </c>
      <c r="BU18" s="25">
        <f>BS18/BS20</f>
        <v>0.9611268154790914</v>
      </c>
      <c r="BV18" s="25"/>
      <c r="BW18" s="72"/>
      <c r="BX18" s="2"/>
    </row>
    <row r="19" spans="1:77" ht="30" customHeight="1">
      <c r="A19" s="177" t="s">
        <v>151</v>
      </c>
      <c r="B19" s="32">
        <v>1</v>
      </c>
      <c r="C19" s="32">
        <v>17</v>
      </c>
      <c r="D19" s="31">
        <v>282</v>
      </c>
      <c r="E19" s="25">
        <v>97.093000000000004</v>
      </c>
      <c r="F19" s="25">
        <v>96.960999999999999</v>
      </c>
      <c r="G19" s="25">
        <v>96.953000000000003</v>
      </c>
      <c r="H19" s="25">
        <f t="shared" si="2"/>
        <v>97.00233333333334</v>
      </c>
      <c r="I19" s="327">
        <f>C18+((H19-H18)/(H20-H18))</f>
        <v>17.473982125124131</v>
      </c>
      <c r="J19" s="327">
        <f>H19/H20</f>
        <v>0.96487412177015341</v>
      </c>
      <c r="K19" s="25"/>
      <c r="L19" s="25">
        <v>56.405000000000001</v>
      </c>
      <c r="M19" s="25">
        <v>56.338999999999999</v>
      </c>
      <c r="N19" s="25">
        <v>56.331000000000003</v>
      </c>
      <c r="O19" s="25">
        <f t="shared" si="3"/>
        <v>56.358333333333327</v>
      </c>
      <c r="P19" s="25">
        <f>I18+((O19-O18)/(O20-O18))</f>
        <v>17.517906608626831</v>
      </c>
      <c r="Q19" s="25">
        <f>O19/O20</f>
        <v>0.97198588083795157</v>
      </c>
      <c r="R19" s="25"/>
      <c r="S19" s="25">
        <v>41.186999999999998</v>
      </c>
      <c r="T19" s="25">
        <v>41.137</v>
      </c>
      <c r="U19" s="25">
        <v>41.118000000000002</v>
      </c>
      <c r="V19" s="25">
        <f t="shared" si="4"/>
        <v>41.147333333333336</v>
      </c>
      <c r="W19" s="25">
        <f>P18+((V19-V18)/(V20-V18))</f>
        <v>17.543226381461675</v>
      </c>
      <c r="X19" s="25">
        <f>V19/V20</f>
        <v>0.97569496589391147</v>
      </c>
      <c r="Y19" s="25"/>
      <c r="Z19" s="25">
        <v>33.033000000000001</v>
      </c>
      <c r="AA19" s="25">
        <v>32.996000000000002</v>
      </c>
      <c r="AB19" s="25">
        <v>32.981000000000002</v>
      </c>
      <c r="AC19" s="25">
        <f t="shared" si="5"/>
        <v>33.00333333333333</v>
      </c>
      <c r="AD19" s="25">
        <f>W18+((AC19-AC18)/(AC20-AC18))</f>
        <v>17.56158415841584</v>
      </c>
      <c r="AE19" s="25">
        <f>AC19/AC20</f>
        <v>0.97812771674701637</v>
      </c>
      <c r="AF19" s="25"/>
      <c r="AG19" s="25">
        <v>27.905999999999999</v>
      </c>
      <c r="AH19" s="25">
        <v>27.873000000000001</v>
      </c>
      <c r="AI19" s="25">
        <v>27.861999999999998</v>
      </c>
      <c r="AJ19" s="25">
        <f t="shared" si="0"/>
        <v>27.880333333333329</v>
      </c>
      <c r="AK19" s="25">
        <f>AD18+((AJ19-AJ18)/(AJ20-AJ18))</f>
        <v>17.576923076923073</v>
      </c>
      <c r="AL19" s="25">
        <f>AJ19/AJ20</f>
        <v>0.98002249666065178</v>
      </c>
      <c r="AM19" s="25"/>
      <c r="AN19" s="25">
        <v>24.356999999999999</v>
      </c>
      <c r="AO19" s="25">
        <v>24.312999999999999</v>
      </c>
      <c r="AP19" s="25">
        <v>24.324999999999999</v>
      </c>
      <c r="AQ19" s="25">
        <f t="shared" si="1"/>
        <v>24.331666666666667</v>
      </c>
      <c r="AR19" s="25">
        <f>AK18+((AQ19-AQ18)/(AQ20-AQ18))</f>
        <v>17.588673621460508</v>
      </c>
      <c r="AS19" s="25">
        <f>AQ19/AQ20</f>
        <v>0.98144537815126043</v>
      </c>
      <c r="AT19" s="25"/>
      <c r="AU19" s="25">
        <v>21.751999999999999</v>
      </c>
      <c r="AV19" s="25">
        <v>21.727</v>
      </c>
      <c r="AW19" s="25">
        <v>21.72</v>
      </c>
      <c r="AX19" s="25">
        <f t="shared" si="6"/>
        <v>21.733000000000001</v>
      </c>
      <c r="AY19" s="25">
        <f>AR18+((AX19-AX18)/(AX20-AX18))</f>
        <v>17.598537604456823</v>
      </c>
      <c r="AZ19" s="25">
        <f>AX19/AX20</f>
        <v>0.98262298046780805</v>
      </c>
      <c r="BA19" s="25"/>
      <c r="BB19" s="25">
        <v>19.748000000000001</v>
      </c>
      <c r="BC19" s="25">
        <v>19.724</v>
      </c>
      <c r="BD19" s="25">
        <v>19.72</v>
      </c>
      <c r="BE19" s="25">
        <f t="shared" si="7"/>
        <v>19.730666666666668</v>
      </c>
      <c r="BF19" s="25">
        <f>AY18+((BE19-BE18)/(BE20-BE18))</f>
        <v>17.606217616580313</v>
      </c>
      <c r="BG19" s="25">
        <f>BE19/BE20</f>
        <v>0.98358258557660361</v>
      </c>
      <c r="BH19" s="25"/>
      <c r="BI19" s="25">
        <v>18.157</v>
      </c>
      <c r="BJ19" s="25">
        <v>18.137</v>
      </c>
      <c r="BK19" s="25">
        <v>18.129000000000001</v>
      </c>
      <c r="BL19" s="25">
        <f t="shared" si="8"/>
        <v>18.141000000000002</v>
      </c>
      <c r="BM19" s="25">
        <f>BF18+((BL19-BL18)/(BL20-BL18))</f>
        <v>17.612511251125117</v>
      </c>
      <c r="BN19" s="25">
        <f>BL19/BL20</f>
        <v>0.98442587367050161</v>
      </c>
      <c r="BO19" s="25"/>
      <c r="BP19" s="25">
        <v>16.859000000000002</v>
      </c>
      <c r="BQ19" s="25">
        <v>16.841999999999999</v>
      </c>
      <c r="BR19" s="25">
        <v>16.835999999999999</v>
      </c>
      <c r="BS19" s="25">
        <f t="shared" si="9"/>
        <v>16.845666666666666</v>
      </c>
      <c r="BT19" s="25">
        <f>BM18+((BS19-BS18)/(BS20-BS18))</f>
        <v>17.619859578736211</v>
      </c>
      <c r="BU19" s="25">
        <f>BS19/BS20</f>
        <v>0.98522273126035675</v>
      </c>
      <c r="BV19" s="25"/>
      <c r="BW19" s="72"/>
      <c r="BX19" s="2"/>
    </row>
    <row r="20" spans="1:77" ht="35.1" customHeight="1">
      <c r="A20" s="177" t="s">
        <v>14</v>
      </c>
      <c r="B20" s="181">
        <v>0</v>
      </c>
      <c r="C20" s="181">
        <v>18</v>
      </c>
      <c r="D20" s="31">
        <v>298</v>
      </c>
      <c r="E20" s="25">
        <v>100.67100000000001</v>
      </c>
      <c r="F20" s="25">
        <v>100.46899999999999</v>
      </c>
      <c r="G20" s="25">
        <v>100.461</v>
      </c>
      <c r="H20" s="25">
        <f t="shared" si="2"/>
        <v>100.53366666666666</v>
      </c>
      <c r="I20" s="327">
        <v>18</v>
      </c>
      <c r="J20" s="327">
        <f>H20/H20</f>
        <v>1</v>
      </c>
      <c r="K20" s="25"/>
      <c r="L20" s="25">
        <v>58.05</v>
      </c>
      <c r="M20" s="25">
        <v>57.954999999999998</v>
      </c>
      <c r="N20" s="25">
        <v>57.942999999999998</v>
      </c>
      <c r="O20" s="25">
        <f t="shared" si="3"/>
        <v>57.98266666666666</v>
      </c>
      <c r="P20" s="25">
        <v>18</v>
      </c>
      <c r="Q20" s="25">
        <f>O20/O20</f>
        <v>1</v>
      </c>
      <c r="R20" s="25"/>
      <c r="S20" s="25">
        <v>42.220999999999997</v>
      </c>
      <c r="T20" s="25">
        <v>42.16</v>
      </c>
      <c r="U20" s="25">
        <v>42.136000000000003</v>
      </c>
      <c r="V20" s="25">
        <f t="shared" si="4"/>
        <v>42.172333333333334</v>
      </c>
      <c r="W20" s="25">
        <v>18</v>
      </c>
      <c r="X20" s="25">
        <f>V20/V20</f>
        <v>1</v>
      </c>
      <c r="Y20" s="25"/>
      <c r="Z20" s="25">
        <v>33.779000000000003</v>
      </c>
      <c r="AA20" s="25">
        <v>33.729999999999997</v>
      </c>
      <c r="AB20" s="25">
        <v>33.715000000000003</v>
      </c>
      <c r="AC20" s="25">
        <f t="shared" si="5"/>
        <v>33.741333333333337</v>
      </c>
      <c r="AD20" s="25">
        <v>18</v>
      </c>
      <c r="AE20" s="25">
        <f>AC20/AC20</f>
        <v>1</v>
      </c>
      <c r="AF20" s="25"/>
      <c r="AG20" s="25">
        <v>28.483000000000001</v>
      </c>
      <c r="AH20" s="25">
        <v>28.440999999999999</v>
      </c>
      <c r="AI20" s="25">
        <v>28.422000000000001</v>
      </c>
      <c r="AJ20" s="25">
        <f t="shared" si="0"/>
        <v>28.448666666666668</v>
      </c>
      <c r="AK20" s="25">
        <v>18</v>
      </c>
      <c r="AL20" s="25">
        <f>AJ20/AJ20</f>
        <v>1</v>
      </c>
      <c r="AM20" s="25"/>
      <c r="AN20" s="25">
        <v>24.826000000000001</v>
      </c>
      <c r="AO20" s="25">
        <v>24.77</v>
      </c>
      <c r="AP20" s="25">
        <v>24.779</v>
      </c>
      <c r="AQ20" s="25">
        <f t="shared" si="1"/>
        <v>24.791666666666668</v>
      </c>
      <c r="AR20" s="25">
        <v>18</v>
      </c>
      <c r="AS20" s="25">
        <f>AQ20/AQ20</f>
        <v>1</v>
      </c>
      <c r="AT20" s="25"/>
      <c r="AU20" s="25">
        <v>22.143000000000001</v>
      </c>
      <c r="AV20" s="25">
        <v>22.11</v>
      </c>
      <c r="AW20" s="25">
        <v>22.099</v>
      </c>
      <c r="AX20" s="25">
        <f t="shared" si="6"/>
        <v>22.117333333333335</v>
      </c>
      <c r="AY20" s="25">
        <v>18</v>
      </c>
      <c r="AZ20" s="25">
        <f>AX20/AX20</f>
        <v>1</v>
      </c>
      <c r="BA20" s="25"/>
      <c r="BB20" s="25">
        <v>20.085999999999999</v>
      </c>
      <c r="BC20" s="25">
        <v>20.053000000000001</v>
      </c>
      <c r="BD20" s="25">
        <v>20.041</v>
      </c>
      <c r="BE20" s="25">
        <f t="shared" si="7"/>
        <v>20.059999999999999</v>
      </c>
      <c r="BF20" s="25">
        <v>18</v>
      </c>
      <c r="BG20" s="25">
        <f>BE20/BE20</f>
        <v>1</v>
      </c>
      <c r="BH20" s="25"/>
      <c r="BI20" s="25">
        <v>18.45</v>
      </c>
      <c r="BJ20" s="25">
        <v>18.420999999999999</v>
      </c>
      <c r="BK20" s="25">
        <v>18.413</v>
      </c>
      <c r="BL20" s="25">
        <f t="shared" si="8"/>
        <v>18.427999999999997</v>
      </c>
      <c r="BM20" s="25">
        <v>18</v>
      </c>
      <c r="BN20" s="25">
        <f>BL20/BL20</f>
        <v>1</v>
      </c>
      <c r="BO20" s="25"/>
      <c r="BP20" s="25">
        <v>17.114000000000001</v>
      </c>
      <c r="BQ20" s="25">
        <v>17.094000000000001</v>
      </c>
      <c r="BR20" s="25">
        <v>17.087</v>
      </c>
      <c r="BS20" s="25">
        <f t="shared" si="9"/>
        <v>17.098333333333333</v>
      </c>
      <c r="BT20" s="25">
        <v>18</v>
      </c>
      <c r="BU20" s="25">
        <f>BS20/BS20</f>
        <v>1</v>
      </c>
      <c r="BV20" s="25"/>
      <c r="BW20" s="72"/>
      <c r="BX20" s="2"/>
    </row>
    <row r="21" spans="1:77" ht="69.95" customHeight="1">
      <c r="A21" s="178" t="s">
        <v>155</v>
      </c>
      <c r="B21" s="181">
        <v>1</v>
      </c>
      <c r="C21" s="181">
        <v>18</v>
      </c>
      <c r="D21" s="31">
        <v>296</v>
      </c>
      <c r="E21" s="25">
        <v>102.361</v>
      </c>
      <c r="F21" s="25">
        <v>102.20399999999999</v>
      </c>
      <c r="G21" s="25">
        <v>102.188</v>
      </c>
      <c r="H21" s="25">
        <f t="shared" si="2"/>
        <v>102.25099999999999</v>
      </c>
      <c r="I21" s="327">
        <f>$C$20+((H21-H20)/(H24-H20))</f>
        <v>18.271286398820493</v>
      </c>
      <c r="J21" s="327">
        <f>H21/H20</f>
        <v>1.0170821714782112</v>
      </c>
      <c r="K21" s="25"/>
      <c r="L21" s="25">
        <v>58.981000000000002</v>
      </c>
      <c r="M21" s="25">
        <v>58.906999999999996</v>
      </c>
      <c r="N21" s="25">
        <v>58.895000000000003</v>
      </c>
      <c r="O21" s="25">
        <f t="shared" si="3"/>
        <v>58.927666666666674</v>
      </c>
      <c r="P21" s="25">
        <f>$C$20+((O21-O20)/(O24-O20))</f>
        <v>18.299019090813211</v>
      </c>
      <c r="Q21" s="25">
        <f>O21/O20</f>
        <v>1.0162979741072047</v>
      </c>
      <c r="R21" s="25"/>
      <c r="S21" s="25">
        <v>42.881</v>
      </c>
      <c r="T21" s="25">
        <v>42.826999999999998</v>
      </c>
      <c r="U21" s="25">
        <v>42.804000000000002</v>
      </c>
      <c r="V21" s="25">
        <f t="shared" si="4"/>
        <v>42.837333333333333</v>
      </c>
      <c r="W21" s="25">
        <f>$C$20+((V21-V20)/(V24-V20))</f>
        <v>18.316340283834137</v>
      </c>
      <c r="X21" s="25">
        <f>V21/V20</f>
        <v>1.0157686318834622</v>
      </c>
      <c r="Y21" s="25"/>
      <c r="Z21" s="25">
        <v>34.286000000000001</v>
      </c>
      <c r="AA21" s="25">
        <v>34.25</v>
      </c>
      <c r="AB21" s="25">
        <v>34.234999999999999</v>
      </c>
      <c r="AC21" s="25">
        <f t="shared" si="5"/>
        <v>34.256999999999998</v>
      </c>
      <c r="AD21" s="25">
        <f>$C$20+((AC21-AC20)/(AC24-AC20))</f>
        <v>18.327997455740483</v>
      </c>
      <c r="AE21" s="25">
        <f>AC21/AC20</f>
        <v>1.0152829368529201</v>
      </c>
      <c r="AF21" s="25"/>
      <c r="AG21" s="25">
        <v>28.902999999999999</v>
      </c>
      <c r="AH21" s="25">
        <v>28.861999999999998</v>
      </c>
      <c r="AI21" s="25">
        <v>28.850999999999999</v>
      </c>
      <c r="AJ21" s="25">
        <f t="shared" si="0"/>
        <v>28.872</v>
      </c>
      <c r="AK21" s="25">
        <f>$C$20+((AJ21-AJ20)/(AJ24-AJ20))</f>
        <v>18.337362199495285</v>
      </c>
      <c r="AL21" s="25">
        <f>AJ21/AJ20</f>
        <v>1.0148806036603941</v>
      </c>
      <c r="AM21" s="25"/>
      <c r="AN21" s="25">
        <v>25.181000000000001</v>
      </c>
      <c r="AO21" s="25">
        <v>25.129000000000001</v>
      </c>
      <c r="AP21" s="25">
        <v>25.140999999999998</v>
      </c>
      <c r="AQ21" s="25">
        <f t="shared" si="1"/>
        <v>25.150333333333332</v>
      </c>
      <c r="AR21" s="25">
        <f>$C$20+((AQ21-AQ20)/(AQ24-AQ20))</f>
        <v>18.346259050683827</v>
      </c>
      <c r="AS21" s="25">
        <f>AQ21/AQ20</f>
        <v>1.0144672268907562</v>
      </c>
      <c r="AT21" s="25"/>
      <c r="AU21" s="25">
        <v>22.448</v>
      </c>
      <c r="AV21" s="25">
        <v>22.423999999999999</v>
      </c>
      <c r="AW21" s="25">
        <v>22.417000000000002</v>
      </c>
      <c r="AX21" s="25">
        <f t="shared" si="6"/>
        <v>22.429666666666666</v>
      </c>
      <c r="AY21" s="25">
        <f>$C$20+((AX21-AX20)/(AX24-AX20))</f>
        <v>18.350870623478748</v>
      </c>
      <c r="AZ21" s="25">
        <f>AX21/AX20</f>
        <v>1.014121654207861</v>
      </c>
      <c r="BA21" s="25"/>
      <c r="BB21" s="25">
        <v>20.353999999999999</v>
      </c>
      <c r="BC21" s="25">
        <v>20.329999999999998</v>
      </c>
      <c r="BD21" s="25">
        <v>20.321999999999999</v>
      </c>
      <c r="BE21" s="25">
        <f t="shared" si="7"/>
        <v>20.335333333333335</v>
      </c>
      <c r="BF21" s="25">
        <f>$C$20+((BE21-BE20)/(BE24-BE20))</f>
        <v>18.354354354354356</v>
      </c>
      <c r="BG21" s="25">
        <f>BE21/BE20</f>
        <v>1.0137254901960786</v>
      </c>
      <c r="BH21" s="25"/>
      <c r="BI21" s="25">
        <v>18.693000000000001</v>
      </c>
      <c r="BJ21" s="25">
        <v>18.667999999999999</v>
      </c>
      <c r="BK21" s="25">
        <v>18.661000000000001</v>
      </c>
      <c r="BL21" s="25">
        <f t="shared" si="8"/>
        <v>18.674000000000003</v>
      </c>
      <c r="BM21" s="25">
        <f>$C$20+((BL21-BL20)/(BL24-BL20))</f>
        <v>18.356521739130439</v>
      </c>
      <c r="BN21" s="25">
        <f>BL21/BL20</f>
        <v>1.0133492511395705</v>
      </c>
      <c r="BO21" s="25"/>
      <c r="BP21" s="25">
        <v>17.337</v>
      </c>
      <c r="BQ21" s="25">
        <v>17.315999999999999</v>
      </c>
      <c r="BR21" s="25">
        <v>17.314</v>
      </c>
      <c r="BS21" s="25">
        <f t="shared" si="9"/>
        <v>17.322333333333333</v>
      </c>
      <c r="BT21" s="25">
        <f>$C$20+((BS21-BS20)/(BS24-BS20))</f>
        <v>18.362068965517242</v>
      </c>
      <c r="BU21" s="25">
        <f>BS21/BS20</f>
        <v>1.013100692075251</v>
      </c>
      <c r="BV21" s="25"/>
      <c r="BW21" s="72"/>
      <c r="BX21" s="2"/>
    </row>
    <row r="22" spans="1:77" ht="69.95" customHeight="1" thickBot="1">
      <c r="A22" s="178" t="s">
        <v>156</v>
      </c>
      <c r="B22" s="181">
        <v>1</v>
      </c>
      <c r="C22" s="181">
        <v>18</v>
      </c>
      <c r="D22" s="31">
        <v>296</v>
      </c>
      <c r="E22" s="25">
        <v>103.169</v>
      </c>
      <c r="F22" s="25">
        <v>102.979</v>
      </c>
      <c r="G22" s="25">
        <v>102.98</v>
      </c>
      <c r="H22" s="25">
        <f t="shared" si="2"/>
        <v>103.04266666666666</v>
      </c>
      <c r="I22" s="327">
        <f>$C$20+((H22-H20)/(H24-H20))</f>
        <v>18.396345637407194</v>
      </c>
      <c r="J22" s="327">
        <f>H22/H20</f>
        <v>1.0249568138036678</v>
      </c>
      <c r="K22" s="25"/>
      <c r="L22" s="25">
        <v>59.439</v>
      </c>
      <c r="M22" s="25">
        <v>59.360999999999997</v>
      </c>
      <c r="N22" s="25">
        <v>59.344000000000001</v>
      </c>
      <c r="O22" s="25">
        <f t="shared" si="3"/>
        <v>59.381333333333338</v>
      </c>
      <c r="P22" s="25">
        <f>$C$20+((O22-O20)/(O24-O20))</f>
        <v>18.442569349224769</v>
      </c>
      <c r="Q22" s="25">
        <f>O22/O20</f>
        <v>1.0241221514475591</v>
      </c>
      <c r="R22" s="25"/>
      <c r="S22" s="25">
        <v>43.21</v>
      </c>
      <c r="T22" s="25">
        <v>43.152999999999999</v>
      </c>
      <c r="U22" s="25">
        <v>43.13</v>
      </c>
      <c r="V22" s="25">
        <f>AVERAGE(S22:U22)</f>
        <v>43.164333333333332</v>
      </c>
      <c r="W22" s="25">
        <f>$C$20+((V22-V20)/(V24-V20))</f>
        <v>18.471894077539044</v>
      </c>
      <c r="X22" s="25">
        <f>V22/V20</f>
        <v>1.0235225305690143</v>
      </c>
      <c r="Y22" s="25"/>
      <c r="Z22" s="25">
        <v>34.545999999999999</v>
      </c>
      <c r="AA22" s="25">
        <v>34.505000000000003</v>
      </c>
      <c r="AB22" s="25">
        <v>34.494</v>
      </c>
      <c r="AC22" s="25">
        <f t="shared" si="5"/>
        <v>34.515000000000001</v>
      </c>
      <c r="AD22" s="25">
        <f>$C$20+((AC22-AC20)/(AC24-AC20))</f>
        <v>18.492102194423833</v>
      </c>
      <c r="AE22" s="25">
        <f>AC22/AC20</f>
        <v>1.0229293448194103</v>
      </c>
      <c r="AF22" s="25"/>
      <c r="AG22" s="25">
        <v>29.117999999999999</v>
      </c>
      <c r="AH22" s="25">
        <v>29.08</v>
      </c>
      <c r="AI22" s="25">
        <v>29.065000000000001</v>
      </c>
      <c r="AJ22" s="25">
        <f t="shared" si="0"/>
        <v>29.087666666666664</v>
      </c>
      <c r="AK22" s="25">
        <f>$C$20+((AJ22-AJ20)/(AJ24-AJ20))</f>
        <v>18.509230973568865</v>
      </c>
      <c r="AL22" s="25">
        <f>AJ22/AJ20</f>
        <v>1.0224615096196656</v>
      </c>
      <c r="AM22" s="25"/>
      <c r="AN22" s="25">
        <v>25.366</v>
      </c>
      <c r="AO22" s="25">
        <v>25.314</v>
      </c>
      <c r="AP22" s="25">
        <v>25.323</v>
      </c>
      <c r="AQ22" s="25">
        <f t="shared" si="1"/>
        <v>25.334333333333333</v>
      </c>
      <c r="AR22" s="25">
        <f>$C$20+((AQ22-AQ20)/(AQ24-AQ20))</f>
        <v>18.523893805309733</v>
      </c>
      <c r="AS22" s="25">
        <f>AQ22/AQ20</f>
        <v>1.0218890756302521</v>
      </c>
      <c r="AT22" s="25"/>
      <c r="AU22" s="25">
        <v>22.613</v>
      </c>
      <c r="AV22" s="41">
        <v>22.584</v>
      </c>
      <c r="AW22" s="41">
        <v>22.577000000000002</v>
      </c>
      <c r="AX22" s="41">
        <f t="shared" si="6"/>
        <v>22.591333333333335</v>
      </c>
      <c r="AY22" s="25">
        <f>$C$20+((AX22-AX20)/(AX24-AX20))</f>
        <v>18.53248455345441</v>
      </c>
      <c r="AZ22" s="25">
        <f>AX22/AX20</f>
        <v>1.0214311550518447</v>
      </c>
      <c r="BA22" s="25"/>
      <c r="BB22" s="25">
        <v>20.503</v>
      </c>
      <c r="BC22" s="41">
        <v>20.474</v>
      </c>
      <c r="BD22" s="41">
        <v>20.466000000000001</v>
      </c>
      <c r="BE22" s="41">
        <f t="shared" si="7"/>
        <v>20.481000000000002</v>
      </c>
      <c r="BF22" s="25">
        <f>$C$20+((BE22-BE20)/(BE24-BE20))</f>
        <v>18.541827541827544</v>
      </c>
      <c r="BG22" s="25">
        <f>BE22/BE20</f>
        <v>1.0209870388833502</v>
      </c>
      <c r="BH22" s="25"/>
      <c r="BI22" s="25">
        <v>18.824999999999999</v>
      </c>
      <c r="BJ22" s="41">
        <v>18.8</v>
      </c>
      <c r="BK22" s="41">
        <v>18.797000000000001</v>
      </c>
      <c r="BL22" s="41">
        <f t="shared" si="8"/>
        <v>18.807333333333332</v>
      </c>
      <c r="BM22" s="25">
        <f>$C$20+((BL22-BL20)/(BL24-BL20))</f>
        <v>18.549758454106279</v>
      </c>
      <c r="BN22" s="25">
        <f>BL22/BL20</f>
        <v>1.0205846176108821</v>
      </c>
      <c r="BO22" s="25"/>
      <c r="BP22" s="25">
        <v>17.460999999999999</v>
      </c>
      <c r="BQ22" s="41">
        <v>17.440000000000001</v>
      </c>
      <c r="BR22" s="41">
        <v>17.434000000000001</v>
      </c>
      <c r="BS22" s="41">
        <f t="shared" si="9"/>
        <v>17.444999999999997</v>
      </c>
      <c r="BT22" s="25">
        <f>$C$20+((BS22-BS20)/(BS24-BS20))</f>
        <v>18.560344827586203</v>
      </c>
      <c r="BU22" s="25">
        <f>BS22/BS20</f>
        <v>1.0202748805926503</v>
      </c>
      <c r="BV22" s="25"/>
      <c r="BW22" s="72"/>
      <c r="BX22" s="2"/>
    </row>
    <row r="23" spans="1:77" ht="69.95" customHeight="1">
      <c r="A23" s="178" t="s">
        <v>157</v>
      </c>
      <c r="B23" s="181">
        <v>2</v>
      </c>
      <c r="C23" s="181">
        <v>18</v>
      </c>
      <c r="D23" s="31">
        <v>294</v>
      </c>
      <c r="E23" s="25">
        <v>105.968</v>
      </c>
      <c r="F23" s="25">
        <v>105.81100000000001</v>
      </c>
      <c r="G23" s="25">
        <v>105.82</v>
      </c>
      <c r="H23" s="25">
        <f t="shared" si="2"/>
        <v>105.86633333333333</v>
      </c>
      <c r="I23" s="327">
        <f>$C$20+((H23-H20)/(H24-H20))</f>
        <v>18.842399031120003</v>
      </c>
      <c r="J23" s="327">
        <f>H23/H20</f>
        <v>1.0530435907042748</v>
      </c>
      <c r="K23" s="25"/>
      <c r="L23" s="25">
        <v>60.807000000000002</v>
      </c>
      <c r="M23" s="221">
        <v>60.741</v>
      </c>
      <c r="N23" s="221">
        <v>60.732999999999997</v>
      </c>
      <c r="O23" s="25">
        <f t="shared" si="3"/>
        <v>60.760333333333335</v>
      </c>
      <c r="P23" s="25">
        <f>$C$20+((O23-O20)/(O24-O20))</f>
        <v>18.87891572618922</v>
      </c>
      <c r="Q23" s="25">
        <f>O23/O20</f>
        <v>1.0479051210706649</v>
      </c>
      <c r="R23" s="25"/>
      <c r="S23" s="25">
        <v>44.100999999999999</v>
      </c>
      <c r="T23" s="40">
        <v>44.055999999999997</v>
      </c>
      <c r="U23" s="40">
        <v>44.036000000000001</v>
      </c>
      <c r="V23" s="40">
        <f>AVERAGE(S23:U23)</f>
        <v>44.06433333333333</v>
      </c>
      <c r="W23" s="40">
        <f>$C$20+((V23-V20)/(V24-V20))</f>
        <v>18.900023784983745</v>
      </c>
      <c r="X23" s="40">
        <f>V23/V20</f>
        <v>1.0448635361255798</v>
      </c>
      <c r="Y23" s="25"/>
      <c r="Z23" s="25">
        <v>35.21</v>
      </c>
      <c r="AA23" s="40">
        <v>35.173000000000002</v>
      </c>
      <c r="AB23" s="40">
        <v>35.161999999999999</v>
      </c>
      <c r="AC23" s="40">
        <f>AVERAGE(Z23:AB23)</f>
        <v>35.181666666666672</v>
      </c>
      <c r="AD23" s="25">
        <f>$C$20+((AC23-AC20)/(AC24-AC20))</f>
        <v>18.916145446835582</v>
      </c>
      <c r="AE23" s="25">
        <f>AC23/AC20</f>
        <v>1.0426875049395401</v>
      </c>
      <c r="AF23" s="25"/>
      <c r="AG23" s="25">
        <v>29.640999999999998</v>
      </c>
      <c r="AH23" s="40">
        <v>29.603999999999999</v>
      </c>
      <c r="AI23" s="40">
        <v>29.593</v>
      </c>
      <c r="AJ23" s="40">
        <f t="shared" si="0"/>
        <v>29.612666666666666</v>
      </c>
      <c r="AK23" s="40">
        <f>$C$20+((AJ23-AJ20)/(AJ24-AJ20))</f>
        <v>18.927613228848454</v>
      </c>
      <c r="AL23" s="40">
        <f>AJ23/AJ20</f>
        <v>1.0409158015607058</v>
      </c>
      <c r="AM23" s="25"/>
      <c r="AN23" s="25">
        <v>25.795000000000002</v>
      </c>
      <c r="AO23" s="40">
        <v>25.747</v>
      </c>
      <c r="AP23" s="40">
        <v>25.76</v>
      </c>
      <c r="AQ23" s="40">
        <f t="shared" si="1"/>
        <v>25.767333333333337</v>
      </c>
      <c r="AR23" s="25">
        <f>$C$20+((AQ23-AQ20)/(AQ24-AQ20))</f>
        <v>18.941914722445699</v>
      </c>
      <c r="AS23" s="25">
        <f>AQ23/AQ20</f>
        <v>1.0393546218487395</v>
      </c>
      <c r="AT23" s="25"/>
      <c r="AU23" s="75">
        <v>22.975999999999999</v>
      </c>
      <c r="AV23" s="44">
        <v>22.951000000000001</v>
      </c>
      <c r="AW23" s="44">
        <v>22.943999999999999</v>
      </c>
      <c r="AX23" s="44">
        <f>AVERAGE(AU23:AW23)</f>
        <v>22.956999999999997</v>
      </c>
      <c r="AY23" s="44">
        <f>$C$20+((AX23-AX20)/(AX24-AX20))</f>
        <v>18.943269050739559</v>
      </c>
      <c r="AZ23" s="44">
        <f>AX23/AX20</f>
        <v>1.0379641909814321</v>
      </c>
      <c r="BA23" s="25"/>
      <c r="BB23" s="75">
        <v>20.82</v>
      </c>
      <c r="BC23" s="44">
        <v>20.791</v>
      </c>
      <c r="BD23" s="44">
        <v>20.783000000000001</v>
      </c>
      <c r="BE23" s="44">
        <f>AVERAGE(BB23:BD23)</f>
        <v>20.798000000000002</v>
      </c>
      <c r="BF23" s="44">
        <f>$C$20+((BE23-BE20)/(BE24-BE20))</f>
        <v>18.949806949806952</v>
      </c>
      <c r="BG23" s="44">
        <f>BE23/BE20</f>
        <v>1.0367896311066802</v>
      </c>
      <c r="BH23" s="25"/>
      <c r="BI23" s="75">
        <v>19.105</v>
      </c>
      <c r="BJ23" s="44">
        <v>19.085000000000001</v>
      </c>
      <c r="BK23" s="44">
        <v>19.077000000000002</v>
      </c>
      <c r="BL23" s="44">
        <f t="shared" ref="BL23:BL28" si="10">AVERAGE(BI23:BK23)</f>
        <v>19.088999999999999</v>
      </c>
      <c r="BM23" s="25">
        <f>$C$20+((BL23-BL20)/(BL24-BL20))</f>
        <v>18.957971014492749</v>
      </c>
      <c r="BN23" s="25">
        <f>BL23/BL20</f>
        <v>1.0358693292815282</v>
      </c>
      <c r="BO23" s="25"/>
      <c r="BP23" s="75">
        <v>17.707999999999998</v>
      </c>
      <c r="BQ23" s="44">
        <v>17.692</v>
      </c>
      <c r="BR23" s="219">
        <v>17.684999999999999</v>
      </c>
      <c r="BS23" s="44">
        <f t="shared" ref="BS23:BS28" si="11">AVERAGE(BP23:BR23)</f>
        <v>17.694999999999997</v>
      </c>
      <c r="BT23" s="25">
        <f>$C$20+((BS23-BS20)/(BS24-BS20))</f>
        <v>18.964439655172409</v>
      </c>
      <c r="BU23" s="25">
        <f>BS23/BS20</f>
        <v>1.03489618871235</v>
      </c>
      <c r="BV23" s="25"/>
      <c r="BW23" s="73"/>
      <c r="BX23" s="253"/>
      <c r="BY23" s="37"/>
    </row>
    <row r="24" spans="1:77" ht="35.1" customHeight="1" thickBot="1">
      <c r="A24" s="178" t="s">
        <v>148</v>
      </c>
      <c r="B24" s="181">
        <v>0</v>
      </c>
      <c r="C24" s="181">
        <v>19</v>
      </c>
      <c r="D24" s="31">
        <v>312</v>
      </c>
      <c r="E24" s="25"/>
      <c r="F24" s="25">
        <v>106.87</v>
      </c>
      <c r="G24" s="25">
        <v>106.858</v>
      </c>
      <c r="H24" s="25">
        <f t="shared" si="2"/>
        <v>106.864</v>
      </c>
      <c r="I24" s="327">
        <v>19</v>
      </c>
      <c r="J24" s="327">
        <f>H24/H20</f>
        <v>1.062967297853787</v>
      </c>
      <c r="K24" s="25"/>
      <c r="L24" s="25"/>
      <c r="M24" s="221">
        <v>61.149000000000001</v>
      </c>
      <c r="N24" s="221">
        <v>61.137</v>
      </c>
      <c r="O24" s="25">
        <f>AVERAGE(L24:N24)</f>
        <v>61.143000000000001</v>
      </c>
      <c r="P24" s="25">
        <v>19</v>
      </c>
      <c r="Q24" s="25">
        <f>O24/O20</f>
        <v>1.0545047945362984</v>
      </c>
      <c r="R24" s="25"/>
      <c r="S24" s="25"/>
      <c r="T24" s="40">
        <v>44.286000000000001</v>
      </c>
      <c r="U24" s="40">
        <v>44.262999999999998</v>
      </c>
      <c r="V24" s="40">
        <f>AVERAGE(S24:U24)</f>
        <v>44.274500000000003</v>
      </c>
      <c r="W24" s="40">
        <v>19</v>
      </c>
      <c r="X24" s="40">
        <f>V24/V20</f>
        <v>1.0498470561268447</v>
      </c>
      <c r="Y24" s="25"/>
      <c r="Z24" s="25"/>
      <c r="AA24" s="40">
        <v>35.320999999999998</v>
      </c>
      <c r="AB24" s="40">
        <v>35.305999999999997</v>
      </c>
      <c r="AC24" s="40">
        <f>AVERAGE(Z24:AB24)</f>
        <v>35.313499999999998</v>
      </c>
      <c r="AD24" s="25">
        <v>19</v>
      </c>
      <c r="AE24" s="25">
        <f>AC24/AC20</f>
        <v>1.0465946811032956</v>
      </c>
      <c r="AF24" s="25"/>
      <c r="AG24" s="25"/>
      <c r="AH24" s="40">
        <v>29.710999999999999</v>
      </c>
      <c r="AI24" s="40">
        <v>29.696000000000002</v>
      </c>
      <c r="AJ24" s="40">
        <f t="shared" si="0"/>
        <v>29.703499999999998</v>
      </c>
      <c r="AK24" s="40">
        <v>19</v>
      </c>
      <c r="AL24" s="40">
        <f>AJ24/AJ20</f>
        <v>1.0441086869917746</v>
      </c>
      <c r="AM24" s="25"/>
      <c r="AN24" s="25"/>
      <c r="AO24" s="40">
        <v>25.821000000000002</v>
      </c>
      <c r="AP24" s="40">
        <v>25.834</v>
      </c>
      <c r="AQ24" s="40">
        <f t="shared" si="1"/>
        <v>25.827500000000001</v>
      </c>
      <c r="AR24" s="25">
        <v>19</v>
      </c>
      <c r="AS24" s="25">
        <f>AQ24/AQ20</f>
        <v>1.041781512605042</v>
      </c>
      <c r="AT24" s="25"/>
      <c r="AU24" s="75"/>
      <c r="AV24" s="45">
        <v>23.013000000000002</v>
      </c>
      <c r="AW24" s="45">
        <v>23.001999999999999</v>
      </c>
      <c r="AX24" s="45">
        <f>AVERAGE(AV24:AW24)</f>
        <v>23.0075</v>
      </c>
      <c r="AY24" s="45">
        <v>19</v>
      </c>
      <c r="AZ24" s="45">
        <f>AX24/AX20</f>
        <v>1.0402474680491922</v>
      </c>
      <c r="BA24" s="25"/>
      <c r="BB24" s="78"/>
      <c r="BC24" s="45">
        <v>20.841000000000001</v>
      </c>
      <c r="BD24" s="45">
        <v>20.832999999999998</v>
      </c>
      <c r="BE24" s="45">
        <f>AVERAGE(BC24:BD24)</f>
        <v>20.837</v>
      </c>
      <c r="BF24" s="45">
        <v>19</v>
      </c>
      <c r="BG24" s="45">
        <f>BE24/BE20</f>
        <v>1.0387337986041876</v>
      </c>
      <c r="BH24" s="25"/>
      <c r="BI24" s="78"/>
      <c r="BJ24" s="45">
        <v>19.122</v>
      </c>
      <c r="BK24" s="45">
        <v>19.114000000000001</v>
      </c>
      <c r="BL24" s="45">
        <f t="shared" si="10"/>
        <v>19.118000000000002</v>
      </c>
      <c r="BM24" s="25">
        <v>19</v>
      </c>
      <c r="BN24" s="25">
        <f>BL24/BL20</f>
        <v>1.0374430214890387</v>
      </c>
      <c r="BO24" s="25"/>
      <c r="BP24" s="78"/>
      <c r="BQ24" s="45">
        <v>17.72</v>
      </c>
      <c r="BR24" s="220">
        <v>17.713999999999999</v>
      </c>
      <c r="BS24" s="45">
        <f t="shared" si="11"/>
        <v>17.716999999999999</v>
      </c>
      <c r="BT24" s="25">
        <v>19</v>
      </c>
      <c r="BU24" s="25">
        <f>BS24/BS20</f>
        <v>1.0361828638268837</v>
      </c>
      <c r="BV24" s="25"/>
      <c r="BW24" s="73"/>
      <c r="BX24" s="253"/>
      <c r="BY24" s="37"/>
    </row>
    <row r="25" spans="1:77" ht="69.95" customHeight="1" thickBot="1">
      <c r="A25" s="178" t="s">
        <v>158</v>
      </c>
      <c r="B25" s="182">
        <v>2</v>
      </c>
      <c r="C25" s="182">
        <v>18</v>
      </c>
      <c r="D25" s="31">
        <v>294</v>
      </c>
      <c r="E25" s="25">
        <v>107.761</v>
      </c>
      <c r="F25" s="25">
        <v>107.61199999999999</v>
      </c>
      <c r="G25" s="25">
        <v>107.60899999999999</v>
      </c>
      <c r="H25" s="25">
        <f t="shared" si="2"/>
        <v>107.66066666666666</v>
      </c>
      <c r="I25" s="327">
        <f>$C$24+((H25-H24)/(H27-H24))</f>
        <v>19.127664120506381</v>
      </c>
      <c r="J25" s="327">
        <f>H25/H20</f>
        <v>1.0708916747623516</v>
      </c>
      <c r="K25" s="25"/>
      <c r="L25" s="25">
        <v>61.838000000000001</v>
      </c>
      <c r="M25" s="25">
        <v>61.768000000000001</v>
      </c>
      <c r="N25" s="25">
        <v>61.76</v>
      </c>
      <c r="O25" s="25">
        <f t="shared" si="3"/>
        <v>61.788666666666664</v>
      </c>
      <c r="P25" s="25">
        <f>$C$24+((O25-O24)/(O27-O24))</f>
        <v>19.207099326419328</v>
      </c>
      <c r="Q25" s="25">
        <f>O25/O20</f>
        <v>1.0656403062984341</v>
      </c>
      <c r="R25" s="25"/>
      <c r="S25" s="25">
        <v>44.843000000000004</v>
      </c>
      <c r="T25" s="25">
        <v>44.798000000000002</v>
      </c>
      <c r="U25" s="25">
        <v>44.777999999999999</v>
      </c>
      <c r="V25" s="25">
        <f>AVERAGE(S25:U25)</f>
        <v>44.806333333333335</v>
      </c>
      <c r="W25" s="25">
        <f>$C$24+((V25-V24)/(V27-V24))</f>
        <v>19.256161194509112</v>
      </c>
      <c r="X25" s="25">
        <f>V25/V20</f>
        <v>1.0624580095955485</v>
      </c>
      <c r="Y25" s="25"/>
      <c r="Z25" s="25">
        <v>35.798999999999999</v>
      </c>
      <c r="AA25" s="25">
        <v>35.762</v>
      </c>
      <c r="AB25" s="25">
        <v>35.747</v>
      </c>
      <c r="AC25" s="25">
        <f>AVERAGE(Z25:AB25)</f>
        <v>35.769333333333336</v>
      </c>
      <c r="AD25" s="25">
        <f>$C$24+((AC25-AC24)/(AC27-AC24))</f>
        <v>19.292544657182589</v>
      </c>
      <c r="AE25" s="25">
        <f>AC25/AC20</f>
        <v>1.0601043230854343</v>
      </c>
      <c r="AF25" s="25"/>
      <c r="AG25" s="25">
        <v>30.132000000000001</v>
      </c>
      <c r="AH25" s="25">
        <v>30.094000000000001</v>
      </c>
      <c r="AI25" s="25">
        <v>30.084</v>
      </c>
      <c r="AJ25" s="25">
        <f t="shared" si="0"/>
        <v>30.103333333333335</v>
      </c>
      <c r="AK25" s="25">
        <f>$C$24+((AJ25-AJ24)/(AJ27-AJ24))</f>
        <v>19.321280299986611</v>
      </c>
      <c r="AL25" s="25">
        <f>AJ25/AJ20</f>
        <v>1.0581632413938555</v>
      </c>
      <c r="AM25" s="25"/>
      <c r="AN25" s="25">
        <v>26.216000000000001</v>
      </c>
      <c r="AO25" s="25">
        <v>26.167999999999999</v>
      </c>
      <c r="AP25" s="25">
        <v>26.18</v>
      </c>
      <c r="AQ25" s="25">
        <f t="shared" si="1"/>
        <v>26.187999999999999</v>
      </c>
      <c r="AR25" s="25">
        <f>$C$24+((AQ25-AQ24)/(AQ27-AQ24))</f>
        <v>19.346024636058228</v>
      </c>
      <c r="AS25" s="25">
        <f>AQ25/AQ20</f>
        <v>1.0563226890756301</v>
      </c>
      <c r="AT25" s="25"/>
      <c r="AU25" s="41">
        <v>23.347000000000001</v>
      </c>
      <c r="AV25" s="152">
        <v>23.321999999999999</v>
      </c>
      <c r="AW25" s="152">
        <v>23.315000000000001</v>
      </c>
      <c r="AX25" s="25">
        <f>AVERAGE(AU25:AW25)</f>
        <v>23.327999999999999</v>
      </c>
      <c r="AY25" s="25">
        <f>$C$24+((AX25-AX24)/(AX27-AX24))</f>
        <v>19.361398233414771</v>
      </c>
      <c r="AZ25" s="25">
        <f>AX25/AX20</f>
        <v>1.0547383650831925</v>
      </c>
      <c r="BA25" s="25"/>
      <c r="BB25" s="41">
        <v>21.146000000000001</v>
      </c>
      <c r="BC25" s="152">
        <v>21.120999999999999</v>
      </c>
      <c r="BD25" s="152">
        <v>21.117000000000001</v>
      </c>
      <c r="BE25" s="25">
        <f>AVERAGE(BB25:BD25)</f>
        <v>21.128</v>
      </c>
      <c r="BF25" s="25">
        <f>$C$24+((BE25-BE24)/(BE27-BE24))</f>
        <v>19.375807145931983</v>
      </c>
      <c r="BG25" s="25">
        <f>BE25/BE20</f>
        <v>1.0532402791625126</v>
      </c>
      <c r="BH25" s="25"/>
      <c r="BI25" s="41">
        <v>19.402000000000001</v>
      </c>
      <c r="BJ25" s="152">
        <v>19.382000000000001</v>
      </c>
      <c r="BK25" s="152">
        <v>19.373999999999999</v>
      </c>
      <c r="BL25" s="25">
        <f t="shared" si="10"/>
        <v>19.385999999999999</v>
      </c>
      <c r="BM25" s="25">
        <f>$C$24+((BL25-BL24)/(BL27-BL24))</f>
        <v>19.39086047642197</v>
      </c>
      <c r="BN25" s="25">
        <f>BL25/BL20</f>
        <v>1.0519861080963753</v>
      </c>
      <c r="BO25" s="25"/>
      <c r="BP25" s="41">
        <v>17.98</v>
      </c>
      <c r="BQ25" s="152">
        <v>17.959</v>
      </c>
      <c r="BR25" s="152">
        <v>17.957000000000001</v>
      </c>
      <c r="BS25" s="25">
        <f t="shared" si="11"/>
        <v>17.965333333333334</v>
      </c>
      <c r="BT25" s="25">
        <f>$C$24+((BS25-BS24)/(BS27-BS24))</f>
        <v>19.403575297941497</v>
      </c>
      <c r="BU25" s="25">
        <f>BS25/BS20</f>
        <v>1.050706696559119</v>
      </c>
      <c r="BV25" s="25"/>
      <c r="BW25" s="73"/>
      <c r="BX25" s="253"/>
      <c r="BY25" s="37"/>
    </row>
    <row r="26" spans="1:77" ht="50.1" customHeight="1" thickBot="1">
      <c r="A26" s="178" t="s">
        <v>183</v>
      </c>
      <c r="B26" s="182">
        <v>3</v>
      </c>
      <c r="C26" s="182">
        <v>18</v>
      </c>
      <c r="D26" s="93">
        <v>292</v>
      </c>
      <c r="E26" s="41">
        <v>110.902</v>
      </c>
      <c r="F26" s="41">
        <v>110.774</v>
      </c>
      <c r="G26" s="41">
        <v>110.758</v>
      </c>
      <c r="H26" s="41">
        <f t="shared" si="2"/>
        <v>110.81133333333332</v>
      </c>
      <c r="I26" s="328">
        <f>$C$24+((H26-H24)/(H27-H24))</f>
        <v>19.632551679931627</v>
      </c>
      <c r="J26" s="328">
        <f>H26/H20</f>
        <v>1.1022310933982313</v>
      </c>
      <c r="K26" s="25"/>
      <c r="L26" s="25">
        <v>63.487000000000002</v>
      </c>
      <c r="M26" s="25">
        <v>63.436999999999998</v>
      </c>
      <c r="N26" s="25">
        <v>63.424999999999997</v>
      </c>
      <c r="O26" s="25">
        <f t="shared" si="3"/>
        <v>63.449666666666666</v>
      </c>
      <c r="P26" s="25">
        <f>$C$24+((O26-O24)/(O27-O24))</f>
        <v>19.739869560568803</v>
      </c>
      <c r="Q26" s="25">
        <f>O26/O20</f>
        <v>1.0942867983535312</v>
      </c>
      <c r="R26" s="25"/>
      <c r="S26" s="25">
        <v>45.975999999999999</v>
      </c>
      <c r="T26" s="25">
        <v>45.939</v>
      </c>
      <c r="U26" s="25">
        <v>45.92</v>
      </c>
      <c r="V26" s="25">
        <f t="shared" ref="V26:V33" si="12">AVERAGE(S26:U26)</f>
        <v>45.944999999999993</v>
      </c>
      <c r="W26" s="25">
        <f>$C$24+((V26-V24)/(V27-V24))</f>
        <v>19.804607851007464</v>
      </c>
      <c r="X26" s="25">
        <f>V26/V20</f>
        <v>1.0894583336626698</v>
      </c>
      <c r="Y26" s="25"/>
      <c r="Z26" s="25">
        <v>36.668999999999997</v>
      </c>
      <c r="AA26" s="25">
        <v>36.636000000000003</v>
      </c>
      <c r="AB26" s="25">
        <v>36.621000000000002</v>
      </c>
      <c r="AC26" s="25">
        <f t="shared" ref="AC26:AC31" si="13">AVERAGE(Z26:AB26)</f>
        <v>36.642000000000003</v>
      </c>
      <c r="AD26" s="25">
        <f>$C$24+((AC26-AC24)/(AC27-AC24))</f>
        <v>19.852604556637075</v>
      </c>
      <c r="AE26" s="25">
        <f>AC26/AC20</f>
        <v>1.085967754682684</v>
      </c>
      <c r="AF26" s="25"/>
      <c r="AG26" s="40">
        <v>30.835999999999999</v>
      </c>
      <c r="AH26" s="40">
        <v>30.808</v>
      </c>
      <c r="AI26" s="40">
        <v>30.797000000000001</v>
      </c>
      <c r="AJ26" s="40">
        <f t="shared" si="0"/>
        <v>30.813666666666666</v>
      </c>
      <c r="AK26" s="40">
        <f>$C$24+((AJ26-AJ24)/(AJ27-AJ24))</f>
        <v>19.892058390250437</v>
      </c>
      <c r="AL26" s="40">
        <f>AJ26/AJ20</f>
        <v>1.0831321913153515</v>
      </c>
      <c r="AM26" s="25"/>
      <c r="AN26" s="40">
        <v>26.812999999999999</v>
      </c>
      <c r="AO26" s="40">
        <v>26.768999999999998</v>
      </c>
      <c r="AP26" s="40">
        <v>26.777999999999999</v>
      </c>
      <c r="AQ26" s="40">
        <f t="shared" si="1"/>
        <v>26.786666666666662</v>
      </c>
      <c r="AR26" s="25">
        <f>$C$24+((AQ26-AQ24)/(AQ27-AQ24))</f>
        <v>19.920652695568705</v>
      </c>
      <c r="AS26" s="25">
        <f>AQ26/AQ20</f>
        <v>1.0804705882352938</v>
      </c>
      <c r="AT26" s="75"/>
      <c r="AU26" s="44">
        <v>23.866</v>
      </c>
      <c r="AV26" s="44">
        <v>23.841000000000001</v>
      </c>
      <c r="AW26" s="44">
        <v>23.835000000000001</v>
      </c>
      <c r="AX26" s="44">
        <f>AVERAGE(AU26:AW26)</f>
        <v>23.847333333333335</v>
      </c>
      <c r="AY26" s="44">
        <f>$C$24+((AX26-AX24)/(AX27-AX24))</f>
        <v>19.947002443149785</v>
      </c>
      <c r="AZ26" s="44">
        <f>AX26/AX20</f>
        <v>1.0782191945985049</v>
      </c>
      <c r="BA26" s="75"/>
      <c r="BB26" s="52">
        <v>21.603000000000002</v>
      </c>
      <c r="BC26" s="52">
        <v>21.582999999999998</v>
      </c>
      <c r="BD26" s="52">
        <v>21.574999999999999</v>
      </c>
      <c r="BE26" s="44">
        <f>AVERAGE(BB26:BD26)</f>
        <v>21.587</v>
      </c>
      <c r="BF26" s="44">
        <f>$C$24+((BE26-BE24)/(BE27-BE24))</f>
        <v>19.968575118381402</v>
      </c>
      <c r="BG26" s="44">
        <f>BE26/BE20</f>
        <v>1.0761216350947158</v>
      </c>
      <c r="BH26" s="75"/>
      <c r="BI26" s="44">
        <v>19.809999999999999</v>
      </c>
      <c r="BJ26" s="44">
        <v>19.777000000000001</v>
      </c>
      <c r="BK26" s="44">
        <v>19.786000000000001</v>
      </c>
      <c r="BL26" s="44">
        <f t="shared" si="10"/>
        <v>19.791</v>
      </c>
      <c r="BM26" s="44">
        <f>$C$24+((BL26-BL24)/(BL27-BL24))</f>
        <v>19.981526494895476</v>
      </c>
      <c r="BN26" s="44">
        <f>BL26/BL20</f>
        <v>1.0739635337529847</v>
      </c>
      <c r="BO26" s="75"/>
      <c r="BP26" s="46">
        <v>18.350999999999999</v>
      </c>
      <c r="BQ26" s="46">
        <v>18.329999999999998</v>
      </c>
      <c r="BR26" s="46">
        <v>18.324000000000002</v>
      </c>
      <c r="BS26" s="46">
        <f t="shared" si="11"/>
        <v>18.334999999999997</v>
      </c>
      <c r="BT26" s="46">
        <f>$C$24+2*((BS26-BS24)/(BS30-BS24))</f>
        <v>20.036622868325409</v>
      </c>
      <c r="BU26" s="46">
        <f>BS26/BS20</f>
        <v>1.0723267374987815</v>
      </c>
      <c r="BV26" s="25"/>
      <c r="BW26" s="73"/>
      <c r="BX26" s="253"/>
      <c r="BY26" s="37"/>
    </row>
    <row r="27" spans="1:77" ht="35.1" customHeight="1" thickBot="1">
      <c r="A27" s="178" t="s">
        <v>15</v>
      </c>
      <c r="B27" s="183">
        <v>0</v>
      </c>
      <c r="C27" s="181">
        <v>20</v>
      </c>
      <c r="D27" s="93">
        <v>326</v>
      </c>
      <c r="E27" s="123">
        <v>113.247</v>
      </c>
      <c r="F27" s="44">
        <v>113.03700000000001</v>
      </c>
      <c r="G27" s="44">
        <v>113.029</v>
      </c>
      <c r="H27" s="44">
        <f>AVERAGE(E27:G27)</f>
        <v>113.10433333333333</v>
      </c>
      <c r="I27" s="329">
        <v>20</v>
      </c>
      <c r="J27" s="329">
        <f>H27/H20</f>
        <v>1.1250393732116273</v>
      </c>
      <c r="K27" s="25"/>
      <c r="L27" s="40">
        <v>64.331999999999994</v>
      </c>
      <c r="M27" s="40">
        <v>64.233000000000004</v>
      </c>
      <c r="N27" s="40">
        <v>64.216999999999999</v>
      </c>
      <c r="O27" s="40">
        <f t="shared" si="3"/>
        <v>64.260666666666665</v>
      </c>
      <c r="P27" s="40">
        <v>20</v>
      </c>
      <c r="Q27" s="40">
        <f>O27/O20</f>
        <v>1.1082737369788673</v>
      </c>
      <c r="R27" s="25"/>
      <c r="S27" s="25">
        <v>46.405000000000001</v>
      </c>
      <c r="T27" s="25">
        <v>46.338999999999999</v>
      </c>
      <c r="U27" s="25">
        <v>46.308</v>
      </c>
      <c r="V27" s="25">
        <f t="shared" si="12"/>
        <v>46.350666666666662</v>
      </c>
      <c r="W27" s="25">
        <v>20</v>
      </c>
      <c r="X27" s="25">
        <f>V27/V20</f>
        <v>1.0990775943153883</v>
      </c>
      <c r="Y27" s="25"/>
      <c r="Z27" s="25">
        <v>36.911999999999999</v>
      </c>
      <c r="AA27" s="25">
        <v>36.859000000000002</v>
      </c>
      <c r="AB27" s="25">
        <v>36.844000000000001</v>
      </c>
      <c r="AC27" s="25">
        <f t="shared" si="13"/>
        <v>36.87166666666667</v>
      </c>
      <c r="AD27" s="25">
        <v>20</v>
      </c>
      <c r="AE27" s="25">
        <f>AC27/AC20</f>
        <v>1.0927744408440685</v>
      </c>
      <c r="AF27" s="25"/>
      <c r="AG27" s="40">
        <v>30.984999999999999</v>
      </c>
      <c r="AH27" s="40">
        <v>30.939</v>
      </c>
      <c r="AI27" s="40">
        <v>30.92</v>
      </c>
      <c r="AJ27" s="40">
        <f t="shared" si="0"/>
        <v>30.947999999999997</v>
      </c>
      <c r="AK27" s="40">
        <v>20</v>
      </c>
      <c r="AL27" s="40">
        <f>AJ27/AJ20</f>
        <v>1.0878541466501064</v>
      </c>
      <c r="AM27" s="25"/>
      <c r="AN27" s="40">
        <v>26.908000000000001</v>
      </c>
      <c r="AO27" s="40">
        <v>26.844000000000001</v>
      </c>
      <c r="AP27" s="40">
        <v>26.856000000000002</v>
      </c>
      <c r="AQ27" s="40">
        <f t="shared" si="1"/>
        <v>26.869333333333334</v>
      </c>
      <c r="AR27" s="25">
        <v>20</v>
      </c>
      <c r="AS27" s="25">
        <f>AQ27/AQ20</f>
        <v>1.0838050420168066</v>
      </c>
      <c r="AT27" s="75"/>
      <c r="AU27" s="45">
        <v>23.92</v>
      </c>
      <c r="AV27" s="45">
        <v>23.887</v>
      </c>
      <c r="AW27" s="45">
        <v>23.876000000000001</v>
      </c>
      <c r="AX27" s="45">
        <f>AVERAGE(AU27:AW27)</f>
        <v>23.894333333333336</v>
      </c>
      <c r="AY27" s="45">
        <v>20</v>
      </c>
      <c r="AZ27" s="45">
        <f>AX27/AX20</f>
        <v>1.0803442247407764</v>
      </c>
      <c r="BA27" s="75"/>
      <c r="BB27" s="55">
        <v>21.635999999999999</v>
      </c>
      <c r="BC27" s="55">
        <v>21.603000000000002</v>
      </c>
      <c r="BD27" s="55">
        <v>21.594999999999999</v>
      </c>
      <c r="BE27" s="45">
        <f>AVERAGE(BB27:BD27)</f>
        <v>21.611333333333334</v>
      </c>
      <c r="BF27" s="45">
        <v>20</v>
      </c>
      <c r="BG27" s="45">
        <f>BE27/BE20</f>
        <v>1.0773346626786309</v>
      </c>
      <c r="BH27" s="75"/>
      <c r="BI27" s="45">
        <v>19.827000000000002</v>
      </c>
      <c r="BJ27" s="45">
        <v>19.797999999999998</v>
      </c>
      <c r="BK27" s="45">
        <v>19.786000000000001</v>
      </c>
      <c r="BL27" s="45">
        <f t="shared" si="10"/>
        <v>19.803666666666668</v>
      </c>
      <c r="BM27" s="45">
        <v>20</v>
      </c>
      <c r="BN27" s="45">
        <f>BL27/BL20</f>
        <v>1.0746508935677594</v>
      </c>
      <c r="BO27" s="75"/>
      <c r="BP27" s="67">
        <v>18.350999999999999</v>
      </c>
      <c r="BQ27" s="67">
        <v>18.326000000000001</v>
      </c>
      <c r="BR27" s="67">
        <v>18.32</v>
      </c>
      <c r="BS27" s="67">
        <f t="shared" si="11"/>
        <v>18.332333333333334</v>
      </c>
      <c r="BT27" s="67">
        <v>20</v>
      </c>
      <c r="BU27" s="67">
        <f>BS27/BS20</f>
        <v>1.0721707768788382</v>
      </c>
      <c r="BV27" s="25"/>
      <c r="BW27" s="73"/>
      <c r="BX27" s="253"/>
      <c r="BY27" s="37"/>
    </row>
    <row r="28" spans="1:77" ht="65.099999999999994" customHeight="1" thickBot="1">
      <c r="A28" s="178" t="s">
        <v>164</v>
      </c>
      <c r="B28" s="32">
        <v>3</v>
      </c>
      <c r="C28" s="32">
        <v>18</v>
      </c>
      <c r="D28" s="31">
        <v>292</v>
      </c>
      <c r="E28" s="124">
        <v>113.23099999999999</v>
      </c>
      <c r="F28" s="45">
        <v>113.074</v>
      </c>
      <c r="G28" s="45">
        <v>113.083</v>
      </c>
      <c r="H28" s="45">
        <f t="shared" si="2"/>
        <v>113.12933333333335</v>
      </c>
      <c r="I28" s="190">
        <f>$C$27+((H28-H27)/(H30-H27))</f>
        <v>20.004257251518425</v>
      </c>
      <c r="J28" s="190">
        <f>H28/H20</f>
        <v>1.1252880461271682</v>
      </c>
      <c r="K28" s="25"/>
      <c r="L28" s="40">
        <v>64.644999999999996</v>
      </c>
      <c r="M28" s="40">
        <v>64.587000000000003</v>
      </c>
      <c r="N28" s="40">
        <v>64.578999999999994</v>
      </c>
      <c r="O28" s="40">
        <f t="shared" si="3"/>
        <v>64.603666666666655</v>
      </c>
      <c r="P28" s="40">
        <f>$C$27+((O28-O27)/(O30-O27))</f>
        <v>20.11689196864705</v>
      </c>
      <c r="Q28" s="40">
        <f>O28/O20</f>
        <v>1.1141892979511117</v>
      </c>
      <c r="R28" s="25"/>
      <c r="S28" s="25">
        <v>46.750999999999998</v>
      </c>
      <c r="T28" s="25">
        <v>46.71</v>
      </c>
      <c r="U28" s="25">
        <v>46.686999999999998</v>
      </c>
      <c r="V28" s="25">
        <f t="shared" si="12"/>
        <v>46.716000000000001</v>
      </c>
      <c r="W28" s="25">
        <f>$C$27+((V28-V27)/(V30-V27))</f>
        <v>20.187382458539926</v>
      </c>
      <c r="X28" s="25">
        <f>V28/V20</f>
        <v>1.1077404617561277</v>
      </c>
      <c r="Y28" s="25"/>
      <c r="Z28" s="25">
        <v>37.246000000000002</v>
      </c>
      <c r="AA28" s="25">
        <v>37.209000000000003</v>
      </c>
      <c r="AB28" s="25">
        <v>37.198</v>
      </c>
      <c r="AC28" s="25">
        <f t="shared" si="13"/>
        <v>37.217666666666673</v>
      </c>
      <c r="AD28" s="25">
        <f>$C$27+((AC28-AC27)/(AC30-AC27))</f>
        <v>20.23714873200823</v>
      </c>
      <c r="AE28" s="25">
        <f>AC28/AC20</f>
        <v>1.1030289259464159</v>
      </c>
      <c r="AF28" s="25"/>
      <c r="AG28" s="25">
        <v>31.297999999999998</v>
      </c>
      <c r="AH28" s="25">
        <v>31.625</v>
      </c>
      <c r="AI28" s="25">
        <v>31.254000000000001</v>
      </c>
      <c r="AJ28" s="25">
        <f t="shared" si="0"/>
        <v>31.392333333333337</v>
      </c>
      <c r="AK28" s="25">
        <f>$C$27+((AJ28-AJ27)/(AJ30-AJ27))</f>
        <v>20.382167431192666</v>
      </c>
      <c r="AL28" s="25">
        <f>AJ28/AJ20</f>
        <v>1.1034729219881425</v>
      </c>
      <c r="AM28" s="25"/>
      <c r="AN28" s="25">
        <v>27.196999999999999</v>
      </c>
      <c r="AO28" s="25">
        <v>27.152999999999999</v>
      </c>
      <c r="AP28" s="25">
        <v>27.164999999999999</v>
      </c>
      <c r="AQ28" s="25">
        <f t="shared" si="1"/>
        <v>27.171666666666663</v>
      </c>
      <c r="AR28" s="25">
        <f>$C$27+((AQ28-AQ27)/(AQ30-AQ27))</f>
        <v>20.313082499137035</v>
      </c>
      <c r="AS28" s="25">
        <f>AQ28/AQ20</f>
        <v>1.0959999999999999</v>
      </c>
      <c r="AT28" s="25"/>
      <c r="AU28" s="42">
        <v>24.192</v>
      </c>
      <c r="AV28" s="42">
        <v>24.167000000000002</v>
      </c>
      <c r="AW28" s="42">
        <v>24.16</v>
      </c>
      <c r="AX28" s="25">
        <f>AVERAGE(AU28:AW28)</f>
        <v>24.173000000000002</v>
      </c>
      <c r="AY28" s="25">
        <f>$C$27+((AX28-AX27)/(AX30-AX27))</f>
        <v>20.337096774193547</v>
      </c>
      <c r="AZ28" s="25">
        <f>AX28/AX20</f>
        <v>1.0929436942367976</v>
      </c>
      <c r="BA28" s="25"/>
      <c r="BB28" s="42">
        <v>21.888000000000002</v>
      </c>
      <c r="BC28" s="42">
        <v>21.867000000000001</v>
      </c>
      <c r="BD28" s="42">
        <v>21.859000000000002</v>
      </c>
      <c r="BE28" s="25">
        <f>AVERAGE(BB28:BD28)</f>
        <v>21.871333333333336</v>
      </c>
      <c r="BF28" s="25">
        <f>$C$27+((BE28-BE27)/(BE30-BE27))</f>
        <v>20.360110803324105</v>
      </c>
      <c r="BG28" s="25">
        <f>BE28/BE20</f>
        <v>1.0902957793286807</v>
      </c>
      <c r="BH28" s="25"/>
      <c r="BI28" s="42">
        <v>20.062000000000001</v>
      </c>
      <c r="BJ28" s="42">
        <v>20.041</v>
      </c>
      <c r="BK28" s="42">
        <v>20.036999999999999</v>
      </c>
      <c r="BL28" s="25">
        <f t="shared" si="10"/>
        <v>20.046666666666667</v>
      </c>
      <c r="BM28" s="25">
        <f>$C$27+((BL28-BL27)/(BL30-BL27))</f>
        <v>20.380480167014611</v>
      </c>
      <c r="BN28" s="25">
        <f>BL28/BL20</f>
        <v>1.087837348961725</v>
      </c>
      <c r="BO28" s="25"/>
      <c r="BP28" s="50">
        <v>18.577999999999999</v>
      </c>
      <c r="BQ28" s="50">
        <v>18.561</v>
      </c>
      <c r="BR28" s="50">
        <v>18.555</v>
      </c>
      <c r="BS28" s="25">
        <f t="shared" si="11"/>
        <v>18.564666666666664</v>
      </c>
      <c r="BT28" s="25">
        <f>$C$27+((BS28-BS27)/(BS30-BS27))</f>
        <v>20.402657423454645</v>
      </c>
      <c r="BU28" s="25">
        <f>BS28/BS20</f>
        <v>1.0857588458914122</v>
      </c>
      <c r="BV28" s="25"/>
      <c r="BW28" s="73"/>
      <c r="BX28" s="253"/>
      <c r="BY28" s="37"/>
    </row>
    <row r="29" spans="1:77" ht="54.95" customHeight="1">
      <c r="A29" s="177" t="s">
        <v>16</v>
      </c>
      <c r="B29" s="32">
        <v>1</v>
      </c>
      <c r="C29" s="32">
        <v>20</v>
      </c>
      <c r="D29" s="31">
        <v>324</v>
      </c>
      <c r="E29" s="42">
        <v>115.51</v>
      </c>
      <c r="F29" s="42">
        <v>115.345</v>
      </c>
      <c r="G29" s="42">
        <v>115.337</v>
      </c>
      <c r="H29" s="42">
        <f t="shared" si="2"/>
        <v>115.39733333333334</v>
      </c>
      <c r="I29" s="330">
        <f>$C$27+((H29-H27)/(H30-H27))</f>
        <v>20.390475109269456</v>
      </c>
      <c r="J29" s="330">
        <f>H29/H20</f>
        <v>1.1478476530250232</v>
      </c>
      <c r="K29" s="25"/>
      <c r="L29" s="25">
        <v>65.608999999999995</v>
      </c>
      <c r="M29" s="25">
        <v>65.539000000000001</v>
      </c>
      <c r="N29" s="25">
        <v>65.519000000000005</v>
      </c>
      <c r="O29" s="25">
        <f t="shared" si="3"/>
        <v>65.555666666666667</v>
      </c>
      <c r="P29" s="25">
        <f>$C$27+((O29-O27)/(O30-O27))</f>
        <v>20.441326820402136</v>
      </c>
      <c r="Q29" s="25">
        <f>O29/O20</f>
        <v>1.1306079977924439</v>
      </c>
      <c r="R29" s="25"/>
      <c r="S29" s="25">
        <v>47.311999999999998</v>
      </c>
      <c r="T29" s="25">
        <v>47.267000000000003</v>
      </c>
      <c r="U29" s="25">
        <v>47.329000000000001</v>
      </c>
      <c r="V29" s="25">
        <f t="shared" si="12"/>
        <v>47.302666666666674</v>
      </c>
      <c r="W29" s="25">
        <f>$C$27+((V29-V27)/(V30-V27))</f>
        <v>20.488288596341263</v>
      </c>
      <c r="X29" s="25">
        <f>V29/V20</f>
        <v>1.1216516357485558</v>
      </c>
      <c r="Y29" s="25"/>
      <c r="Z29" s="25">
        <v>37.621000000000002</v>
      </c>
      <c r="AA29" s="25">
        <v>37.584000000000003</v>
      </c>
      <c r="AB29" s="25">
        <v>37.564999999999998</v>
      </c>
      <c r="AC29" s="25">
        <f t="shared" si="13"/>
        <v>37.590000000000003</v>
      </c>
      <c r="AD29" s="25">
        <f>$C$27+((AC29-AC27)/(AC30-AC27))</f>
        <v>20.492346355951568</v>
      </c>
      <c r="AE29" s="25">
        <f>AC29/AC20</f>
        <v>1.1140638583735083</v>
      </c>
      <c r="AF29" s="25"/>
      <c r="AG29" s="25">
        <v>31.57</v>
      </c>
      <c r="AH29" s="25">
        <v>31.536999999999999</v>
      </c>
      <c r="AI29" s="25">
        <v>31.521999999999998</v>
      </c>
      <c r="AJ29" s="25">
        <f t="shared" si="0"/>
        <v>31.542999999999996</v>
      </c>
      <c r="AK29" s="25">
        <f>$C$27+((AJ29-AJ27)/(AJ30-AJ27))</f>
        <v>20.511754587155959</v>
      </c>
      <c r="AL29" s="25">
        <f>AJ29/AJ20</f>
        <v>1.1087690108499517</v>
      </c>
      <c r="AM29" s="25"/>
      <c r="AN29" s="25">
        <v>27.407</v>
      </c>
      <c r="AO29" s="25">
        <v>27.355</v>
      </c>
      <c r="AP29" s="25">
        <v>27.363</v>
      </c>
      <c r="AQ29" s="25">
        <f t="shared" si="1"/>
        <v>27.375</v>
      </c>
      <c r="AR29" s="25">
        <f>$C$27+((AQ29-AQ27)/(AQ30-AQ27))</f>
        <v>20.523645150155335</v>
      </c>
      <c r="AS29" s="25">
        <f>AQ29/AQ20</f>
        <v>1.1042016806722688</v>
      </c>
      <c r="AT29" s="25"/>
      <c r="AU29" s="25">
        <v>24.356999999999999</v>
      </c>
      <c r="AV29" s="25">
        <v>24.332000000000001</v>
      </c>
      <c r="AW29" s="25">
        <v>24.321000000000002</v>
      </c>
      <c r="AX29" s="25">
        <f t="shared" ref="AX29:AX31" si="14">AVERAGE(AU29:AW29)</f>
        <v>24.33666666666667</v>
      </c>
      <c r="AY29" s="25">
        <f>$C$27+((AX29-AX27)/(AX30-AX27))</f>
        <v>20.53508064516129</v>
      </c>
      <c r="AZ29" s="25">
        <f>AX29/AX20</f>
        <v>1.1003436218953462</v>
      </c>
      <c r="BA29" s="25"/>
      <c r="BB29" s="25">
        <v>22.024000000000001</v>
      </c>
      <c r="BC29" s="25">
        <v>21.998999999999999</v>
      </c>
      <c r="BD29" s="25">
        <v>21.986999999999998</v>
      </c>
      <c r="BE29" s="25">
        <f t="shared" ref="BE29:BE31" si="15">AVERAGE(BB29:BD29)</f>
        <v>22.00333333333333</v>
      </c>
      <c r="BF29" s="25">
        <f>$C$27+((BE29-BE27)/(BE30-BE27))</f>
        <v>20.54293628808864</v>
      </c>
      <c r="BG29" s="25">
        <f>BE29/BE20</f>
        <v>1.0968760385510135</v>
      </c>
      <c r="BH29" s="25"/>
      <c r="BI29" s="25">
        <v>20.172999999999998</v>
      </c>
      <c r="BJ29" s="25">
        <v>20.152000000000001</v>
      </c>
      <c r="BK29" s="25">
        <v>20.143999999999998</v>
      </c>
      <c r="BL29" s="25">
        <f t="shared" ref="BL29:BL31" si="16">AVERAGE(BI29:BK29)</f>
        <v>20.156333333333333</v>
      </c>
      <c r="BM29" s="25">
        <f>$C$27+((BL29-BL27)/(BL30-BL27))</f>
        <v>20.552192066805844</v>
      </c>
      <c r="BN29" s="25">
        <f>BL29/BL20</f>
        <v>1.093788437884379</v>
      </c>
      <c r="BO29" s="25"/>
      <c r="BP29" s="39">
        <v>18.672000000000001</v>
      </c>
      <c r="BQ29" s="39">
        <v>18.652000000000001</v>
      </c>
      <c r="BR29" s="39">
        <v>18.645</v>
      </c>
      <c r="BS29" s="25">
        <f t="shared" ref="BS29:BS31" si="17">AVERAGE(BP29:BR29)</f>
        <v>18.656333333333333</v>
      </c>
      <c r="BT29" s="25">
        <f>$C$27+((BS29-BS27)/(BS30-BS27))</f>
        <v>20.561525129982666</v>
      </c>
      <c r="BU29" s="25">
        <f>BS29/BS20</f>
        <v>1.091119992201969</v>
      </c>
      <c r="BV29" s="25"/>
      <c r="BW29" s="73"/>
      <c r="BX29" s="253"/>
      <c r="BY29" s="37"/>
    </row>
    <row r="30" spans="1:77" ht="54.95" customHeight="1">
      <c r="A30" s="177" t="s">
        <v>17</v>
      </c>
      <c r="B30" s="32">
        <v>0</v>
      </c>
      <c r="C30" s="32">
        <v>21</v>
      </c>
      <c r="D30" s="31">
        <v>340</v>
      </c>
      <c r="E30" s="25">
        <v>119.108</v>
      </c>
      <c r="F30" s="25">
        <v>118.919</v>
      </c>
      <c r="G30" s="25">
        <v>118.90300000000001</v>
      </c>
      <c r="H30" s="25">
        <f t="shared" si="2"/>
        <v>118.97666666666667</v>
      </c>
      <c r="I30" s="327">
        <v>21</v>
      </c>
      <c r="J30" s="327">
        <f>H30/H20</f>
        <v>1.1834509832527083</v>
      </c>
      <c r="K30" s="25"/>
      <c r="L30" s="25">
        <v>67.257999999999996</v>
      </c>
      <c r="M30" s="25">
        <v>67.171999999999997</v>
      </c>
      <c r="N30" s="25">
        <v>67.155000000000001</v>
      </c>
      <c r="O30" s="25">
        <f t="shared" si="3"/>
        <v>67.195000000000007</v>
      </c>
      <c r="P30" s="25">
        <v>21</v>
      </c>
      <c r="Q30" s="25">
        <f>O30/O20</f>
        <v>1.158880814956194</v>
      </c>
      <c r="R30" s="25"/>
      <c r="S30" s="25">
        <v>48.345999999999997</v>
      </c>
      <c r="T30" s="25">
        <v>48.289000000000001</v>
      </c>
      <c r="U30" s="25">
        <v>48.265999999999998</v>
      </c>
      <c r="V30" s="25">
        <f t="shared" si="12"/>
        <v>48.300333333333327</v>
      </c>
      <c r="W30" s="25">
        <v>21</v>
      </c>
      <c r="X30" s="25">
        <f>V30/V20</f>
        <v>1.1453085356118149</v>
      </c>
      <c r="Y30" s="25"/>
      <c r="Z30" s="25">
        <v>38.366999999999997</v>
      </c>
      <c r="AA30" s="25">
        <v>38.322000000000003</v>
      </c>
      <c r="AB30" s="25">
        <v>38.302999999999997</v>
      </c>
      <c r="AC30" s="25">
        <f t="shared" si="13"/>
        <v>38.330666666666666</v>
      </c>
      <c r="AD30" s="25">
        <v>21</v>
      </c>
      <c r="AE30" s="25">
        <f>AC30/AC20</f>
        <v>1.1360151742669722</v>
      </c>
      <c r="AF30" s="25"/>
      <c r="AG30" s="25">
        <v>32.143000000000001</v>
      </c>
      <c r="AH30" s="25">
        <v>32.101999999999997</v>
      </c>
      <c r="AI30" s="25">
        <v>32.087000000000003</v>
      </c>
      <c r="AJ30" s="25">
        <f t="shared" si="0"/>
        <v>32.110666666666667</v>
      </c>
      <c r="AK30" s="25">
        <v>21</v>
      </c>
      <c r="AL30" s="25">
        <f>AJ30/AJ20</f>
        <v>1.1287230801677877</v>
      </c>
      <c r="AM30" s="25"/>
      <c r="AN30" s="25">
        <v>27.867999999999999</v>
      </c>
      <c r="AO30" s="25">
        <v>27.812000000000001</v>
      </c>
      <c r="AP30" s="25">
        <v>27.824999999999999</v>
      </c>
      <c r="AQ30" s="25">
        <f t="shared" si="1"/>
        <v>27.834999999999997</v>
      </c>
      <c r="AR30" s="25">
        <v>21</v>
      </c>
      <c r="AS30" s="25">
        <f>AQ30/AQ20</f>
        <v>1.1227563025210083</v>
      </c>
      <c r="AT30" s="25"/>
      <c r="AU30" s="25">
        <v>24.744</v>
      </c>
      <c r="AV30" s="25">
        <v>24.715</v>
      </c>
      <c r="AW30" s="25">
        <v>24.704000000000001</v>
      </c>
      <c r="AX30" s="25">
        <f t="shared" si="14"/>
        <v>24.721000000000004</v>
      </c>
      <c r="AY30" s="25">
        <v>21</v>
      </c>
      <c r="AZ30" s="25">
        <f>AX30/AX20</f>
        <v>1.117720641427538</v>
      </c>
      <c r="BA30" s="25"/>
      <c r="BB30" s="25">
        <v>22.358000000000001</v>
      </c>
      <c r="BC30" s="25">
        <v>22.324999999999999</v>
      </c>
      <c r="BD30" s="25">
        <v>22.317</v>
      </c>
      <c r="BE30" s="25">
        <f t="shared" si="15"/>
        <v>22.333333333333332</v>
      </c>
      <c r="BF30" s="25">
        <v>21</v>
      </c>
      <c r="BG30" s="25">
        <f>BE30/BE20</f>
        <v>1.1133266866068461</v>
      </c>
      <c r="BH30" s="25"/>
      <c r="BI30" s="25">
        <v>20.460999999999999</v>
      </c>
      <c r="BJ30" s="25">
        <v>20.437000000000001</v>
      </c>
      <c r="BK30" s="25">
        <v>20.428999999999998</v>
      </c>
      <c r="BL30" s="25">
        <f t="shared" si="16"/>
        <v>20.442333333333334</v>
      </c>
      <c r="BM30" s="25">
        <v>21</v>
      </c>
      <c r="BN30" s="25">
        <f>BL30/BL20</f>
        <v>1.1093082989653429</v>
      </c>
      <c r="BO30" s="25"/>
      <c r="BP30" s="25">
        <v>18.928000000000001</v>
      </c>
      <c r="BQ30" s="25">
        <v>18.902999999999999</v>
      </c>
      <c r="BR30" s="25">
        <v>18.896999999999998</v>
      </c>
      <c r="BS30" s="25">
        <f t="shared" si="17"/>
        <v>18.909333333333333</v>
      </c>
      <c r="BT30" s="25">
        <v>21</v>
      </c>
      <c r="BU30" s="25">
        <f>BS30/BS20</f>
        <v>1.1059167560191052</v>
      </c>
      <c r="BV30" s="25"/>
      <c r="BW30" s="73"/>
      <c r="BX30" s="253"/>
      <c r="BY30" s="37"/>
    </row>
    <row r="31" spans="1:77" ht="54.95" customHeight="1" thickBot="1">
      <c r="A31" s="177" t="s">
        <v>18</v>
      </c>
      <c r="B31" s="32">
        <v>2</v>
      </c>
      <c r="C31" s="32">
        <v>20</v>
      </c>
      <c r="D31" s="31">
        <v>322</v>
      </c>
      <c r="E31" s="25">
        <v>119.892</v>
      </c>
      <c r="F31" s="25">
        <v>119.747</v>
      </c>
      <c r="G31" s="25">
        <v>119.73099999999999</v>
      </c>
      <c r="H31" s="25">
        <f t="shared" si="2"/>
        <v>119.79</v>
      </c>
      <c r="I31" s="327">
        <f>C30+((H31-H30)/(H33-H30))</f>
        <v>21.140771937921883</v>
      </c>
      <c r="J31" s="327">
        <f>H31/H20</f>
        <v>1.1915411421049666</v>
      </c>
      <c r="K31" s="25"/>
      <c r="L31" s="25">
        <v>67.893000000000001</v>
      </c>
      <c r="M31" s="25">
        <v>67.822999999999993</v>
      </c>
      <c r="N31" s="25">
        <v>67.807000000000002</v>
      </c>
      <c r="O31" s="25">
        <f t="shared" si="3"/>
        <v>67.841000000000008</v>
      </c>
      <c r="P31" s="25">
        <f>I30+((O31-O30)/(O33-O30))</f>
        <v>21.224279597268836</v>
      </c>
      <c r="Q31" s="25">
        <f>O31/O20</f>
        <v>1.1700220755628121</v>
      </c>
      <c r="R31" s="25"/>
      <c r="S31" s="41">
        <v>48.874000000000002</v>
      </c>
      <c r="T31" s="41">
        <v>48.820999999999998</v>
      </c>
      <c r="U31" s="41">
        <v>48.801000000000002</v>
      </c>
      <c r="V31" s="25">
        <f t="shared" si="12"/>
        <v>48.831999999999994</v>
      </c>
      <c r="W31" s="25">
        <f>P30+((V31-V30)/(V33-V30))</f>
        <v>21.276573608461938</v>
      </c>
      <c r="X31" s="25">
        <f>V31/V20</f>
        <v>1.1579155370424525</v>
      </c>
      <c r="Y31" s="25"/>
      <c r="Z31" s="41">
        <v>38.811999999999998</v>
      </c>
      <c r="AA31" s="41">
        <v>38.771000000000001</v>
      </c>
      <c r="AB31" s="41">
        <v>38.756</v>
      </c>
      <c r="AC31" s="25">
        <f t="shared" si="13"/>
        <v>38.779666666666664</v>
      </c>
      <c r="AD31" s="25">
        <f>W30+((AC31-AC30)/(AC33-AC30))</f>
        <v>21.312094531974051</v>
      </c>
      <c r="AE31" s="25">
        <f>AC31/AC20</f>
        <v>1.1493222951078794</v>
      </c>
      <c r="AF31" s="25"/>
      <c r="AG31" s="41">
        <v>32.530999999999999</v>
      </c>
      <c r="AH31" s="41">
        <v>32.497999999999998</v>
      </c>
      <c r="AI31" s="41">
        <v>32.482999999999997</v>
      </c>
      <c r="AJ31" s="25">
        <f t="shared" si="0"/>
        <v>32.503999999999998</v>
      </c>
      <c r="AK31" s="25">
        <f>AD30+((AJ31-AJ30)/(AJ33-AJ30))</f>
        <v>21.342028985507245</v>
      </c>
      <c r="AL31" s="25">
        <f>AJ31/AJ20</f>
        <v>1.1425491528601222</v>
      </c>
      <c r="AM31" s="25"/>
      <c r="AN31" s="41">
        <v>28.215</v>
      </c>
      <c r="AO31" s="41">
        <v>28.163</v>
      </c>
      <c r="AP31" s="41">
        <v>28.175000000000001</v>
      </c>
      <c r="AQ31" s="41">
        <f t="shared" si="1"/>
        <v>28.184333333333331</v>
      </c>
      <c r="AR31" s="41">
        <f>AK30+((AQ31-AQ30)/(AQ33-AQ30))</f>
        <v>21.365284071104917</v>
      </c>
      <c r="AS31" s="41">
        <f>AQ31/AQ20</f>
        <v>1.1368470588235293</v>
      </c>
      <c r="AT31" s="25"/>
      <c r="AU31" s="41">
        <v>25.053000000000001</v>
      </c>
      <c r="AV31" s="41">
        <v>25.029</v>
      </c>
      <c r="AW31" s="41">
        <v>25.018000000000001</v>
      </c>
      <c r="AX31" s="25">
        <f t="shared" si="14"/>
        <v>25.033333333333331</v>
      </c>
      <c r="AY31" s="25">
        <f>AR30+((AX31-AX30)/(AX33-AX30))</f>
        <v>21.3821370309951</v>
      </c>
      <c r="AZ31" s="25">
        <f>AX31/AX20</f>
        <v>1.1318422956353988</v>
      </c>
      <c r="BA31" s="25"/>
      <c r="BB31" s="41">
        <v>22.638000000000002</v>
      </c>
      <c r="BC31" s="41">
        <v>22.613</v>
      </c>
      <c r="BD31" s="41">
        <v>22.605</v>
      </c>
      <c r="BE31" s="25">
        <f t="shared" si="15"/>
        <v>22.61866666666667</v>
      </c>
      <c r="BF31" s="25">
        <f>AY30+((BE31-BE30)/(BE33-BE30))</f>
        <v>21.400187003272563</v>
      </c>
      <c r="BG31" s="25">
        <f>BE31/BE20</f>
        <v>1.1275506812894651</v>
      </c>
      <c r="BH31" s="25"/>
      <c r="BI31" s="41">
        <v>20.721</v>
      </c>
      <c r="BJ31" s="41">
        <v>20.701000000000001</v>
      </c>
      <c r="BK31" s="41">
        <v>20.693000000000001</v>
      </c>
      <c r="BL31" s="25">
        <f t="shared" si="16"/>
        <v>20.704999999999998</v>
      </c>
      <c r="BM31" s="25">
        <f>BF30+((BL31-BL30)/(BL33-BL30))</f>
        <v>21.413648293963252</v>
      </c>
      <c r="BN31" s="25">
        <f>BL31/BL20</f>
        <v>1.1235619709138269</v>
      </c>
      <c r="BO31" s="25"/>
      <c r="BP31" s="41">
        <v>19.167000000000002</v>
      </c>
      <c r="BQ31" s="41">
        <v>19.146999999999998</v>
      </c>
      <c r="BR31" s="41">
        <v>19.14</v>
      </c>
      <c r="BS31" s="25">
        <f t="shared" si="17"/>
        <v>19.151333333333334</v>
      </c>
      <c r="BT31" s="25">
        <f>BM30+((BS31-BS30)/(BS33-BS30))</f>
        <v>21.419410745233968</v>
      </c>
      <c r="BU31" s="25">
        <f>BS31/BS20</f>
        <v>1.1200701822789747</v>
      </c>
      <c r="BV31" s="25"/>
      <c r="BW31" s="73"/>
      <c r="BX31" s="253"/>
      <c r="BY31" s="37"/>
    </row>
    <row r="32" spans="1:77" ht="54.95" customHeight="1" thickBot="1">
      <c r="A32" s="177" t="s">
        <v>19</v>
      </c>
      <c r="B32" s="32">
        <v>3</v>
      </c>
      <c r="C32" s="32">
        <v>20</v>
      </c>
      <c r="D32" s="31">
        <v>320</v>
      </c>
      <c r="E32" s="41">
        <v>122.748</v>
      </c>
      <c r="F32" s="41">
        <v>122.62</v>
      </c>
      <c r="G32" s="41">
        <v>122.613</v>
      </c>
      <c r="H32" s="25">
        <f t="shared" si="2"/>
        <v>122.66033333333333</v>
      </c>
      <c r="I32" s="327">
        <f>$C$30+((H32-H30)/(H33-H30))</f>
        <v>21.637569953268333</v>
      </c>
      <c r="J32" s="327">
        <f>H32/H20</f>
        <v>1.2200921084479164</v>
      </c>
      <c r="K32" s="25"/>
      <c r="L32" s="25">
        <v>69.421999999999997</v>
      </c>
      <c r="M32" s="25">
        <v>69.355999999999995</v>
      </c>
      <c r="N32" s="25">
        <v>69.352999999999994</v>
      </c>
      <c r="O32" s="25">
        <f t="shared" si="3"/>
        <v>69.376999999999995</v>
      </c>
      <c r="P32" s="25">
        <f>$C$30+((O32-O30)/(O33-O30))</f>
        <v>21.757551209350769</v>
      </c>
      <c r="Q32" s="25">
        <f>O32/O20</f>
        <v>1.1965127509370617</v>
      </c>
      <c r="R32" s="75"/>
      <c r="S32" s="25">
        <v>49.929000000000002</v>
      </c>
      <c r="T32" s="71">
        <v>49.88</v>
      </c>
      <c r="U32" s="71">
        <v>49.865000000000002</v>
      </c>
      <c r="V32" s="25">
        <f t="shared" si="12"/>
        <v>49.891333333333336</v>
      </c>
      <c r="W32" s="25">
        <f>$C$30+((V32-V30)/(V33-V30))</f>
        <v>21.827640020808047</v>
      </c>
      <c r="X32" s="25">
        <f>V32/V20</f>
        <v>1.1830346909901437</v>
      </c>
      <c r="Y32" s="75"/>
      <c r="Z32" s="59">
        <v>39.628</v>
      </c>
      <c r="AA32" s="59">
        <v>39.591999999999999</v>
      </c>
      <c r="AB32" s="59">
        <v>39.576999999999998</v>
      </c>
      <c r="AC32" s="59">
        <f t="shared" ref="AC32:AC40" si="18">AVERAGE(Z32:AB32)</f>
        <v>39.598999999999997</v>
      </c>
      <c r="AD32" s="59">
        <f>$C$30+((AC32-AC30)/(AC33-AC30))</f>
        <v>21.881603336422614</v>
      </c>
      <c r="AE32" s="59">
        <f>AC32/AC20</f>
        <v>1.1736050738955186</v>
      </c>
      <c r="AF32" s="75"/>
      <c r="AG32" s="59">
        <v>33.198</v>
      </c>
      <c r="AH32" s="59">
        <v>33.164999999999999</v>
      </c>
      <c r="AI32" s="59">
        <v>33.15</v>
      </c>
      <c r="AJ32" s="59">
        <f t="shared" si="0"/>
        <v>33.170999999999999</v>
      </c>
      <c r="AK32" s="59">
        <f>$C$30+((AJ32-AJ30)/(AJ33-AJ30))</f>
        <v>21.922028985507247</v>
      </c>
      <c r="AL32" s="59">
        <f>AJ32/AJ20</f>
        <v>1.1659948913833103</v>
      </c>
      <c r="AM32" s="75"/>
      <c r="AN32" s="44">
        <v>28.774999999999999</v>
      </c>
      <c r="AO32" s="44">
        <v>28.731999999999999</v>
      </c>
      <c r="AP32" s="44">
        <v>28.74</v>
      </c>
      <c r="AQ32" s="44">
        <f t="shared" si="1"/>
        <v>28.748999999999999</v>
      </c>
      <c r="AR32" s="44">
        <f>$C$30+((AQ32-AQ30)/(AQ33-AQ30))</f>
        <v>21.955733705123738</v>
      </c>
      <c r="AS32" s="44">
        <f>AQ32/AQ20</f>
        <v>1.1596235294117645</v>
      </c>
      <c r="AT32" s="75"/>
      <c r="AU32" s="56">
        <v>25.54</v>
      </c>
      <c r="AV32" s="56">
        <v>25.518999999999998</v>
      </c>
      <c r="AW32" s="56">
        <v>25.507999999999999</v>
      </c>
      <c r="AX32" s="44">
        <f>AVERAGE(AU32:AW32)</f>
        <v>25.522333333333332</v>
      </c>
      <c r="AY32" s="44">
        <f>$C$30+((AX32-AX30)/(AX33-AX30))</f>
        <v>21.980424143556274</v>
      </c>
      <c r="AZ32" s="44">
        <f>AX32/AX20</f>
        <v>1.1539516517964792</v>
      </c>
      <c r="BA32" s="75"/>
      <c r="BB32" s="46">
        <v>23.071000000000002</v>
      </c>
      <c r="BC32" s="46">
        <v>23.042000000000002</v>
      </c>
      <c r="BD32" s="46">
        <v>23.033999999999999</v>
      </c>
      <c r="BE32" s="46">
        <f>AVERAGE(BB32:BD32)</f>
        <v>23.048999999999996</v>
      </c>
      <c r="BF32" s="46">
        <f>$C$30+2*((BE32-BE30)/(BE37-BE30))</f>
        <v>22.039206195546946</v>
      </c>
      <c r="BG32" s="46">
        <f>BE32/BE20</f>
        <v>1.1490029910269191</v>
      </c>
      <c r="BH32" s="75"/>
      <c r="BI32" s="47">
        <v>21.1</v>
      </c>
      <c r="BJ32" s="47">
        <v>21.084</v>
      </c>
      <c r="BK32" s="120">
        <v>21.076000000000001</v>
      </c>
      <c r="BL32" s="47">
        <f t="shared" ref="BL32:BL40" si="19">AVERAGE(BI32:BK32)</f>
        <v>21.086666666666666</v>
      </c>
      <c r="BM32" s="47">
        <f>$C$30+2*((BL32-BL30)/(BL37-BL30))</f>
        <v>22.041206571505523</v>
      </c>
      <c r="BN32" s="47">
        <f>BL32/BL20</f>
        <v>1.1442732074379569</v>
      </c>
      <c r="BO32" s="75"/>
      <c r="BP32" s="47">
        <v>19.526</v>
      </c>
      <c r="BQ32" s="47">
        <v>19.504999999999999</v>
      </c>
      <c r="BR32" s="47">
        <v>19.498999999999999</v>
      </c>
      <c r="BS32" s="47">
        <f t="shared" ref="BS32:BS40" si="20">AVERAGE(BP32:BR32)</f>
        <v>19.510000000000002</v>
      </c>
      <c r="BT32" s="47">
        <f>$C$30+2*((BS32-BS30)/(BS37-BS30))</f>
        <v>22.050728862973763</v>
      </c>
      <c r="BU32" s="47">
        <f>BS32/BS20</f>
        <v>1.1410468856613707</v>
      </c>
      <c r="BV32" s="167"/>
      <c r="BW32" s="254"/>
      <c r="BX32" s="255"/>
      <c r="BY32" s="43"/>
    </row>
    <row r="33" spans="1:77" ht="54.95" customHeight="1" thickBot="1">
      <c r="A33" s="177" t="s">
        <v>160</v>
      </c>
      <c r="B33" s="32">
        <v>0</v>
      </c>
      <c r="C33" s="32">
        <v>22</v>
      </c>
      <c r="D33" s="31">
        <v>354</v>
      </c>
      <c r="E33" s="46">
        <v>124.925</v>
      </c>
      <c r="F33" s="46">
        <v>124.681</v>
      </c>
      <c r="G33" s="46">
        <v>124.657</v>
      </c>
      <c r="H33" s="46">
        <f>AVERAGE(E33:G33)</f>
        <v>124.75433333333332</v>
      </c>
      <c r="I33" s="331">
        <v>22</v>
      </c>
      <c r="J33" s="331">
        <f>H33/H20</f>
        <v>1.240920951853608</v>
      </c>
      <c r="K33" s="25"/>
      <c r="L33" s="41">
        <v>70.152000000000001</v>
      </c>
      <c r="M33" s="41">
        <v>70.045000000000002</v>
      </c>
      <c r="N33" s="41">
        <v>70.028999999999996</v>
      </c>
      <c r="O33" s="25">
        <f t="shared" si="3"/>
        <v>70.075333333333333</v>
      </c>
      <c r="P33" s="25">
        <v>22</v>
      </c>
      <c r="Q33" s="25">
        <f>O33/O20</f>
        <v>1.2085565801273945</v>
      </c>
      <c r="R33" s="75"/>
      <c r="S33" s="41">
        <v>50.28</v>
      </c>
      <c r="T33" s="80">
        <v>50.21</v>
      </c>
      <c r="U33" s="80">
        <v>50.177999999999997</v>
      </c>
      <c r="V33" s="25">
        <f t="shared" si="12"/>
        <v>50.222666666666669</v>
      </c>
      <c r="W33" s="25">
        <v>22</v>
      </c>
      <c r="X33" s="25">
        <f>V33/V20</f>
        <v>1.1908913426654126</v>
      </c>
      <c r="Y33" s="75"/>
      <c r="Z33" s="60">
        <v>39.814</v>
      </c>
      <c r="AA33" s="60">
        <v>39.756999999999998</v>
      </c>
      <c r="AB33" s="60">
        <v>39.737000000000002</v>
      </c>
      <c r="AC33" s="60">
        <f t="shared" si="18"/>
        <v>39.769333333333329</v>
      </c>
      <c r="AD33" s="60">
        <v>22</v>
      </c>
      <c r="AE33" s="60">
        <f>AC33/AC20</f>
        <v>1.1786532838062116</v>
      </c>
      <c r="AF33" s="75"/>
      <c r="AG33" s="60">
        <v>33.301000000000002</v>
      </c>
      <c r="AH33" s="60">
        <v>33.252000000000002</v>
      </c>
      <c r="AI33" s="60">
        <v>33.228999999999999</v>
      </c>
      <c r="AJ33" s="60">
        <f t="shared" si="0"/>
        <v>33.260666666666665</v>
      </c>
      <c r="AK33" s="60">
        <v>22</v>
      </c>
      <c r="AL33" s="60">
        <f>AJ33/AJ20</f>
        <v>1.1691467672767322</v>
      </c>
      <c r="AM33" s="75"/>
      <c r="AN33" s="45">
        <v>28.832999999999998</v>
      </c>
      <c r="AO33" s="45">
        <v>28.763999999999999</v>
      </c>
      <c r="AP33" s="45">
        <v>28.777000000000001</v>
      </c>
      <c r="AQ33" s="45">
        <f t="shared" si="1"/>
        <v>28.791333333333331</v>
      </c>
      <c r="AR33" s="45">
        <v>22</v>
      </c>
      <c r="AS33" s="45">
        <f>AQ33/AQ20</f>
        <v>1.1613310924369746</v>
      </c>
      <c r="AT33" s="75"/>
      <c r="AU33" s="55">
        <v>25.568000000000001</v>
      </c>
      <c r="AV33" s="55">
        <v>25.530999999999999</v>
      </c>
      <c r="AW33" s="55">
        <v>25.515999999999998</v>
      </c>
      <c r="AX33" s="55">
        <f>AVERAGE(AU33:AW33)</f>
        <v>25.538333333333338</v>
      </c>
      <c r="AY33" s="55">
        <v>22</v>
      </c>
      <c r="AZ33" s="55">
        <f>AX33/AX20</f>
        <v>1.1546750663129974</v>
      </c>
      <c r="BA33" s="75"/>
      <c r="BB33" s="67">
        <v>23.074999999999999</v>
      </c>
      <c r="BC33" s="67">
        <v>23.038</v>
      </c>
      <c r="BD33" s="67">
        <v>23.026</v>
      </c>
      <c r="BE33" s="67">
        <f>AVERAGE(BB33:BD33)</f>
        <v>23.046333333333333</v>
      </c>
      <c r="BF33" s="67">
        <v>22</v>
      </c>
      <c r="BG33" s="67">
        <f>BE33/BE20</f>
        <v>1.1488700564971752</v>
      </c>
      <c r="BH33" s="75"/>
      <c r="BI33" s="49">
        <v>21.1</v>
      </c>
      <c r="BJ33" s="49">
        <v>21.071999999999999</v>
      </c>
      <c r="BK33" s="121">
        <v>21.06</v>
      </c>
      <c r="BL33" s="49">
        <f t="shared" si="19"/>
        <v>21.077333333333332</v>
      </c>
      <c r="BM33" s="49">
        <v>22</v>
      </c>
      <c r="BN33" s="49">
        <f>BL33/BL20</f>
        <v>1.1437667317849649</v>
      </c>
      <c r="BO33" s="75"/>
      <c r="BP33" s="49">
        <v>19.509</v>
      </c>
      <c r="BQ33" s="49">
        <v>19.48</v>
      </c>
      <c r="BR33" s="49">
        <v>19.47</v>
      </c>
      <c r="BS33" s="49">
        <f t="shared" si="20"/>
        <v>19.486333333333334</v>
      </c>
      <c r="BT33" s="49">
        <v>22</v>
      </c>
      <c r="BU33" s="49">
        <f>BS33/BS20</f>
        <v>1.1396627351593724</v>
      </c>
      <c r="BV33" s="41"/>
      <c r="BW33" s="167"/>
      <c r="BX33" s="256"/>
      <c r="BY33" s="43"/>
    </row>
    <row r="34" spans="1:77" ht="54.95" customHeight="1" thickBot="1">
      <c r="A34" s="177" t="s">
        <v>20</v>
      </c>
      <c r="B34" s="32">
        <v>3</v>
      </c>
      <c r="C34" s="32">
        <v>20</v>
      </c>
      <c r="D34" s="31">
        <v>320</v>
      </c>
      <c r="E34" s="69">
        <v>124.995</v>
      </c>
      <c r="F34" s="69">
        <v>124.834</v>
      </c>
      <c r="G34" s="69">
        <v>124.822</v>
      </c>
      <c r="H34" s="241">
        <f t="shared" ref="H34:H35" si="21">AVERAGE(E34:G34)</f>
        <v>124.88366666666667</v>
      </c>
      <c r="I34" s="332">
        <f>$C$33+((H34-H33)/(H37-H33))</f>
        <v>22.023793462930033</v>
      </c>
      <c r="J34" s="332">
        <f>H34/H20</f>
        <v>1.2422074197366721</v>
      </c>
      <c r="K34" s="75"/>
      <c r="L34" s="44">
        <v>70.515000000000001</v>
      </c>
      <c r="M34" s="44">
        <v>70.456999999999994</v>
      </c>
      <c r="N34" s="44">
        <v>70.444999999999993</v>
      </c>
      <c r="O34" s="44">
        <f>AVERAGE(L34:N34)</f>
        <v>70.472333333333324</v>
      </c>
      <c r="P34" s="44">
        <f>$C$33+(O34-O33)/(O37-O33)</f>
        <v>22.146170839469807</v>
      </c>
      <c r="Q34" s="44">
        <f>O34/O20</f>
        <v>1.215403453905765</v>
      </c>
      <c r="R34" s="75"/>
      <c r="S34" s="44">
        <v>50.655000000000001</v>
      </c>
      <c r="T34" s="44">
        <v>50.613999999999997</v>
      </c>
      <c r="U34" s="44">
        <v>50.59</v>
      </c>
      <c r="V34" s="44">
        <f t="shared" ref="V34:V40" si="22">AVERAGE(S34:U34)</f>
        <v>50.619666666666667</v>
      </c>
      <c r="W34" s="44">
        <f>$C$33+(V34-V33)/(V37-V33)</f>
        <v>22.220066518847005</v>
      </c>
      <c r="X34" s="44">
        <f>V34/V20</f>
        <v>1.2003050973386975</v>
      </c>
      <c r="Y34" s="75"/>
      <c r="Z34" s="65">
        <v>40.167999999999999</v>
      </c>
      <c r="AA34" s="65">
        <v>40.127000000000002</v>
      </c>
      <c r="AB34" s="65">
        <v>40.121000000000002</v>
      </c>
      <c r="AC34" s="65">
        <f t="shared" si="18"/>
        <v>40.138666666666666</v>
      </c>
      <c r="AD34" s="65">
        <f>$C$33+(AC34-AC33)/(AC37-AC33)</f>
        <v>22.273715415019765</v>
      </c>
      <c r="AE34" s="65">
        <f>AC34/AC20</f>
        <v>1.1895993045127635</v>
      </c>
      <c r="AF34" s="25"/>
      <c r="AG34" s="54">
        <v>33.627000000000002</v>
      </c>
      <c r="AH34" s="54">
        <v>33.590000000000003</v>
      </c>
      <c r="AI34" s="54">
        <v>33.575000000000003</v>
      </c>
      <c r="AJ34" s="54">
        <f t="shared" si="0"/>
        <v>33.597333333333339</v>
      </c>
      <c r="AK34" s="54">
        <f>$C$33+(AJ34-AJ33)/(AJ37-AJ33)</f>
        <v>22.312887236679064</v>
      </c>
      <c r="AL34" s="54">
        <f>AJ34/AJ20</f>
        <v>1.1809809481405105</v>
      </c>
      <c r="AM34" s="25"/>
      <c r="AN34" s="54">
        <v>29.13</v>
      </c>
      <c r="AO34" s="54">
        <v>29.085999999999999</v>
      </c>
      <c r="AP34" s="54">
        <v>29.094000000000001</v>
      </c>
      <c r="AQ34" s="54">
        <f t="shared" si="1"/>
        <v>29.103333333333335</v>
      </c>
      <c r="AR34" s="54">
        <f>$C$33+(AQ34-AQ33)/(AQ37-AQ33)</f>
        <v>22.349906542056079</v>
      </c>
      <c r="AS34" s="54">
        <f>AQ34/AQ20</f>
        <v>1.1739159663865546</v>
      </c>
      <c r="AT34" s="25"/>
      <c r="AU34" s="54">
        <v>25.841000000000001</v>
      </c>
      <c r="AV34" s="54">
        <v>25.82</v>
      </c>
      <c r="AW34" s="54">
        <v>25.812999999999999</v>
      </c>
      <c r="AX34" s="54">
        <f>AVERAGE(AU34:AW34)</f>
        <v>25.824666666666669</v>
      </c>
      <c r="AY34" s="54">
        <f>$C$33+(AX34-AX33)/(AX37-AX33)</f>
        <v>22.375273044997815</v>
      </c>
      <c r="AZ34" s="54">
        <f>AX34/AX20</f>
        <v>1.1676211719315168</v>
      </c>
      <c r="BA34" s="25"/>
      <c r="BB34" s="54">
        <v>23.33</v>
      </c>
      <c r="BC34" s="54">
        <v>23.306000000000001</v>
      </c>
      <c r="BD34" s="54">
        <v>23.297999999999998</v>
      </c>
      <c r="BE34" s="54">
        <f>AVERAGE(BB34:BD34)</f>
        <v>23.311333333333334</v>
      </c>
      <c r="BF34" s="54">
        <f>$C$33+(BE34-BE33)/(BE37-BE33)</f>
        <v>22.398896136477671</v>
      </c>
      <c r="BG34" s="54">
        <f>BE34/BE20</f>
        <v>1.1620804253904953</v>
      </c>
      <c r="BH34" s="75"/>
      <c r="BI34" s="53">
        <v>21.343</v>
      </c>
      <c r="BJ34" s="53">
        <v>21.318999999999999</v>
      </c>
      <c r="BK34" s="53">
        <v>21.315000000000001</v>
      </c>
      <c r="BL34" s="53">
        <f t="shared" si="19"/>
        <v>21.325666666666667</v>
      </c>
      <c r="BM34" s="53">
        <f>$C$33+(BL34-BL33)/(BL37-BL33)</f>
        <v>22.412057522123899</v>
      </c>
      <c r="BN34" s="53">
        <f>BL34/BL20</f>
        <v>1.1572426018377833</v>
      </c>
      <c r="BO34" s="75"/>
      <c r="BP34" s="48">
        <v>19.748000000000001</v>
      </c>
      <c r="BQ34" s="48">
        <v>19.728000000000002</v>
      </c>
      <c r="BR34" s="48">
        <v>19.721</v>
      </c>
      <c r="BS34" s="53">
        <f t="shared" si="20"/>
        <v>19.732333333333333</v>
      </c>
      <c r="BT34" s="53">
        <f>$C$33+(BS34-BS33)/(BS37-BS33)</f>
        <v>22.434373160682753</v>
      </c>
      <c r="BU34" s="53">
        <f>BS34/BS20</f>
        <v>1.1540501023491569</v>
      </c>
      <c r="BV34" s="25"/>
      <c r="BW34" s="167"/>
      <c r="BX34" s="256"/>
      <c r="BY34" s="43"/>
    </row>
    <row r="35" spans="1:77" ht="54.95" customHeight="1" thickBot="1">
      <c r="A35" s="177" t="s">
        <v>21</v>
      </c>
      <c r="B35" s="32">
        <v>4</v>
      </c>
      <c r="C35" s="32">
        <v>20</v>
      </c>
      <c r="D35" s="31">
        <v>318</v>
      </c>
      <c r="E35" s="67">
        <v>124.81699999999999</v>
      </c>
      <c r="F35" s="67">
        <v>124.66500000000001</v>
      </c>
      <c r="G35" s="67">
        <v>124.649</v>
      </c>
      <c r="H35" s="67">
        <f t="shared" si="21"/>
        <v>124.71033333333332</v>
      </c>
      <c r="I35" s="333">
        <f>$C$30+((H35-H30)/(H33-H30))</f>
        <v>21.992384468932094</v>
      </c>
      <c r="J35" s="333">
        <f>H35/H20</f>
        <v>1.2404832875222562</v>
      </c>
      <c r="K35" s="75"/>
      <c r="L35" s="45">
        <v>70.522999999999996</v>
      </c>
      <c r="M35" s="45">
        <v>70.472999999999999</v>
      </c>
      <c r="N35" s="45">
        <v>70.453000000000003</v>
      </c>
      <c r="O35" s="45">
        <f>AVERAGE(L35:N35)</f>
        <v>70.48299999999999</v>
      </c>
      <c r="P35" s="45">
        <f>$C$33+(O35-O33)/(O37-O33)</f>
        <v>22.150098183603333</v>
      </c>
      <c r="Q35" s="45">
        <f>O35/O20</f>
        <v>1.2155874169291971</v>
      </c>
      <c r="R35" s="75"/>
      <c r="S35" s="45">
        <v>50.692</v>
      </c>
      <c r="T35" s="45">
        <v>50.651000000000003</v>
      </c>
      <c r="U35" s="45">
        <v>50.631999999999998</v>
      </c>
      <c r="V35" s="45">
        <f t="shared" si="22"/>
        <v>50.658333333333331</v>
      </c>
      <c r="W35" s="45">
        <f>$C$33+(V35-V33)/(V37-V33)</f>
        <v>22.241500369549147</v>
      </c>
      <c r="X35" s="45">
        <f>V35/V20</f>
        <v>1.2012219701700166</v>
      </c>
      <c r="Y35" s="75"/>
      <c r="Z35" s="45">
        <v>40.222000000000001</v>
      </c>
      <c r="AA35" s="45">
        <v>40.180999999999997</v>
      </c>
      <c r="AB35" s="45">
        <v>40.177999999999997</v>
      </c>
      <c r="AC35" s="45">
        <f t="shared" si="18"/>
        <v>40.193666666666665</v>
      </c>
      <c r="AD35" s="45">
        <f>$C$33+(AC35-AC33)/(AC37-AC33)</f>
        <v>22.314476284584984</v>
      </c>
      <c r="AE35" s="45">
        <f>AC35/AC20</f>
        <v>1.1912293527226743</v>
      </c>
      <c r="AF35" s="25"/>
      <c r="AG35" s="40">
        <v>33.685000000000002</v>
      </c>
      <c r="AH35" s="40">
        <v>33.655000000000001</v>
      </c>
      <c r="AI35" s="40">
        <v>33.637</v>
      </c>
      <c r="AJ35" s="54">
        <f t="shared" si="0"/>
        <v>33.658999999999999</v>
      </c>
      <c r="AK35" s="54">
        <f>$C$33+(AJ35-AJ33)/(AJ37-AJ33)</f>
        <v>22.370198265179678</v>
      </c>
      <c r="AL35" s="54">
        <f>AJ35/AJ20</f>
        <v>1.1831485951304102</v>
      </c>
      <c r="AM35" s="25"/>
      <c r="AN35" s="40">
        <v>29.192</v>
      </c>
      <c r="AO35" s="40">
        <v>29.148</v>
      </c>
      <c r="AP35" s="40">
        <v>29.155999999999999</v>
      </c>
      <c r="AQ35" s="40">
        <f t="shared" si="1"/>
        <v>29.165333333333336</v>
      </c>
      <c r="AR35" s="40">
        <f>$C$33+(AQ35-AQ33)/(AQ37-AQ33)</f>
        <v>22.419439252336453</v>
      </c>
      <c r="AS35" s="40">
        <f>AQ35/AQ20</f>
        <v>1.1764168067226892</v>
      </c>
      <c r="AT35" s="25"/>
      <c r="AU35" s="40">
        <v>25.902000000000001</v>
      </c>
      <c r="AV35" s="40">
        <v>25.878</v>
      </c>
      <c r="AW35" s="40">
        <v>25.870999999999999</v>
      </c>
      <c r="AX35" s="54">
        <f t="shared" ref="AX35:AX36" si="23">AVERAGE(AU35:AW35)</f>
        <v>25.883666666666667</v>
      </c>
      <c r="AY35" s="54">
        <f>$C$33+(AX35-AX33)/(AX37-AX33)</f>
        <v>22.452599388379202</v>
      </c>
      <c r="AZ35" s="54">
        <f>AX35/AX20</f>
        <v>1.1702887629611767</v>
      </c>
      <c r="BA35" s="25"/>
      <c r="BB35" s="40">
        <v>23.388000000000002</v>
      </c>
      <c r="BC35" s="40">
        <v>23.363</v>
      </c>
      <c r="BD35" s="40">
        <v>23.355</v>
      </c>
      <c r="BE35" s="54">
        <f t="shared" ref="BE35:BE36" si="24">AVERAGE(BB35:BD35)</f>
        <v>23.36866666666667</v>
      </c>
      <c r="BF35" s="54">
        <f>$C$33+(BE35-BE33)/(BE37-BE33)</f>
        <v>22.485198193677874</v>
      </c>
      <c r="BG35" s="54">
        <f>BE35/BE20</f>
        <v>1.1649385177799936</v>
      </c>
      <c r="BH35" s="75"/>
      <c r="BI35" s="44">
        <v>21.396999999999998</v>
      </c>
      <c r="BJ35" s="44">
        <v>21.38</v>
      </c>
      <c r="BK35" s="44">
        <v>21.369</v>
      </c>
      <c r="BL35" s="44">
        <f t="shared" si="19"/>
        <v>21.382000000000001</v>
      </c>
      <c r="BM35" s="44">
        <f>$C$33+(BL35-BL33)/(BL37-BL33)</f>
        <v>22.505530973451336</v>
      </c>
      <c r="BN35" s="44">
        <f>BL35/BL20</f>
        <v>1.1602995441719126</v>
      </c>
      <c r="BO35" s="75"/>
      <c r="BP35" s="44">
        <v>19.806000000000001</v>
      </c>
      <c r="BQ35" s="44">
        <v>19.785</v>
      </c>
      <c r="BR35" s="44">
        <v>19.777999999999999</v>
      </c>
      <c r="BS35" s="44">
        <f t="shared" si="20"/>
        <v>19.789666666666665</v>
      </c>
      <c r="BT35" s="44">
        <f>$C$33+(BS35-BS33)/(BS37-BS33)</f>
        <v>22.535609181871685</v>
      </c>
      <c r="BU35" s="44">
        <f>BS35/BS20</f>
        <v>1.1574032556779412</v>
      </c>
      <c r="BV35" s="41"/>
      <c r="BW35" s="167"/>
      <c r="BX35" s="256"/>
      <c r="BY35" s="43"/>
    </row>
    <row r="36" spans="1:77" ht="54.95" customHeight="1" thickBot="1">
      <c r="A36" s="177" t="s">
        <v>161</v>
      </c>
      <c r="B36" s="32">
        <v>1</v>
      </c>
      <c r="C36" s="32">
        <v>22</v>
      </c>
      <c r="D36" s="184">
        <v>352</v>
      </c>
      <c r="E36" s="161">
        <v>127.039</v>
      </c>
      <c r="F36" s="161">
        <v>126.866</v>
      </c>
      <c r="G36" s="161">
        <v>126.842</v>
      </c>
      <c r="H36" s="161">
        <f>AVERAGE(E36:G36)</f>
        <v>126.91566666666667</v>
      </c>
      <c r="I36" s="334">
        <f>$C$33+(H36-H33)/(H37-H33)</f>
        <v>22.397620653707001</v>
      </c>
      <c r="J36" s="334">
        <f>H36/H20</f>
        <v>1.2624195543118226</v>
      </c>
      <c r="K36" s="25"/>
      <c r="L36" s="42">
        <v>71.36</v>
      </c>
      <c r="M36" s="42">
        <v>71.277000000000001</v>
      </c>
      <c r="N36" s="42">
        <v>71.265000000000001</v>
      </c>
      <c r="O36" s="42">
        <f>AVERAGE(L36:N36)</f>
        <v>71.300666666666658</v>
      </c>
      <c r="P36" s="334">
        <f>$C$33+(O36-O33)/(O37-O33)</f>
        <v>22.451153657339223</v>
      </c>
      <c r="Q36" s="334">
        <f>O36/O20</f>
        <v>1.2296893324441787</v>
      </c>
      <c r="R36" s="25"/>
      <c r="S36" s="42">
        <v>51.137</v>
      </c>
      <c r="T36" s="42">
        <v>51.079000000000001</v>
      </c>
      <c r="U36" s="42">
        <v>51.06</v>
      </c>
      <c r="V36" s="42">
        <f t="shared" si="22"/>
        <v>51.092000000000006</v>
      </c>
      <c r="W36" s="42">
        <f>$C$33+(V36-V33)/(V37-V33)</f>
        <v>22.481892091648191</v>
      </c>
      <c r="X36" s="42">
        <f>V36/V20</f>
        <v>1.2115051732178286</v>
      </c>
      <c r="Y36" s="25"/>
      <c r="Z36" s="42">
        <v>40.481999999999999</v>
      </c>
      <c r="AA36" s="42">
        <v>40.436999999999998</v>
      </c>
      <c r="AB36" s="42">
        <v>40.421999999999997</v>
      </c>
      <c r="AC36" s="42">
        <f t="shared" si="18"/>
        <v>40.446999999999996</v>
      </c>
      <c r="AD36" s="42">
        <f>$C$33+(AC36-AC33)/(AC37-AC33)</f>
        <v>22.502223320158102</v>
      </c>
      <c r="AE36" s="42">
        <f>AC36/AC20</f>
        <v>1.1987374535683235</v>
      </c>
      <c r="AF36" s="25"/>
      <c r="AG36" s="25">
        <v>33.85</v>
      </c>
      <c r="AH36" s="25">
        <v>33.811999999999998</v>
      </c>
      <c r="AI36" s="25">
        <v>33.802</v>
      </c>
      <c r="AJ36" s="25">
        <f t="shared" si="0"/>
        <v>33.821333333333335</v>
      </c>
      <c r="AK36" s="25">
        <f>$C$33+(AJ36-AJ33)/(AJ37-AJ33)</f>
        <v>22.521065675340772</v>
      </c>
      <c r="AL36" s="25">
        <f>AJ36/AJ20</f>
        <v>1.1888547793686874</v>
      </c>
      <c r="AM36" s="25"/>
      <c r="AN36" s="40">
        <v>29.303000000000001</v>
      </c>
      <c r="AO36" s="40">
        <v>29.247</v>
      </c>
      <c r="AP36" s="40">
        <v>29.259</v>
      </c>
      <c r="AQ36" s="40">
        <f t="shared" si="1"/>
        <v>29.269666666666666</v>
      </c>
      <c r="AR36" s="40">
        <f>$C$33+(AQ36-AQ33)/(AQ37-AQ33)</f>
        <v>22.536448598130839</v>
      </c>
      <c r="AS36" s="40">
        <f>AQ36/AQ20</f>
        <v>1.1806252100840335</v>
      </c>
      <c r="AT36" s="25"/>
      <c r="AU36" s="40">
        <v>25.977</v>
      </c>
      <c r="AV36" s="40">
        <v>25.948</v>
      </c>
      <c r="AW36" s="40">
        <v>25.937000000000001</v>
      </c>
      <c r="AX36" s="54">
        <f t="shared" si="23"/>
        <v>25.953999999999997</v>
      </c>
      <c r="AY36" s="54">
        <f>$C$33+(AX36-AX33)/(AX37-AX33)</f>
        <v>22.54477937964176</v>
      </c>
      <c r="AZ36" s="54">
        <f>AX36/AX20</f>
        <v>1.1734687726067035</v>
      </c>
      <c r="BA36" s="25"/>
      <c r="BB36" s="40">
        <v>23.437999999999999</v>
      </c>
      <c r="BC36" s="40">
        <v>23.408999999999999</v>
      </c>
      <c r="BD36" s="40">
        <v>23.4</v>
      </c>
      <c r="BE36" s="54">
        <f t="shared" si="24"/>
        <v>23.415666666666663</v>
      </c>
      <c r="BF36" s="54">
        <f>$C$33+(BE36-BE33)/(BE37-BE33)</f>
        <v>22.555945810336169</v>
      </c>
      <c r="BG36" s="54">
        <f>BE36/BE20</f>
        <v>1.1672814888667331</v>
      </c>
      <c r="BH36" s="75"/>
      <c r="BI36" s="45">
        <v>21.43</v>
      </c>
      <c r="BJ36" s="45">
        <v>21.405000000000001</v>
      </c>
      <c r="BK36" s="45">
        <v>21.396999999999998</v>
      </c>
      <c r="BL36" s="45">
        <f t="shared" si="19"/>
        <v>21.410666666666668</v>
      </c>
      <c r="BM36" s="45">
        <f>$C$33+(BL36-BL33)/(BL37-BL33)</f>
        <v>22.553097345132748</v>
      </c>
      <c r="BN36" s="45">
        <f>BL36/BL20</f>
        <v>1.1618551479632446</v>
      </c>
      <c r="BO36" s="75"/>
      <c r="BP36" s="45">
        <v>19.821999999999999</v>
      </c>
      <c r="BQ36" s="45">
        <v>19.802</v>
      </c>
      <c r="BR36" s="45">
        <v>19.791</v>
      </c>
      <c r="BS36" s="45">
        <f t="shared" si="20"/>
        <v>19.804999999999996</v>
      </c>
      <c r="BT36" s="45">
        <f>$C$33+(BS36-BS33)/(BS37-BS33)</f>
        <v>22.562683931724536</v>
      </c>
      <c r="BU36" s="45">
        <f>BS36/BS20</f>
        <v>1.158300029242616</v>
      </c>
      <c r="BV36" s="25"/>
      <c r="BW36" s="167"/>
      <c r="BX36" s="256"/>
      <c r="BY36" s="43"/>
    </row>
    <row r="37" spans="1:77" ht="35.1" customHeight="1" thickBot="1">
      <c r="A37" s="177" t="s">
        <v>22</v>
      </c>
      <c r="B37" s="33">
        <v>0</v>
      </c>
      <c r="C37" s="32">
        <v>23</v>
      </c>
      <c r="D37" s="185">
        <v>368</v>
      </c>
      <c r="E37" s="106">
        <v>130.333</v>
      </c>
      <c r="F37" s="106">
        <v>130.13499999999999</v>
      </c>
      <c r="G37" s="106">
        <v>130.102</v>
      </c>
      <c r="H37" s="106">
        <f>AVERAGE(E37:G37)</f>
        <v>130.18999999999997</v>
      </c>
      <c r="I37" s="335">
        <v>23</v>
      </c>
      <c r="J37" s="335">
        <f>H37/H20</f>
        <v>1.2949890749699104</v>
      </c>
      <c r="K37" s="25"/>
      <c r="L37" s="40">
        <v>72.86</v>
      </c>
      <c r="M37" s="40">
        <v>72.765000000000001</v>
      </c>
      <c r="N37" s="40">
        <v>72.748999999999995</v>
      </c>
      <c r="O37" s="40">
        <f>AVERAGE(L37:N37)</f>
        <v>72.791333333333327</v>
      </c>
      <c r="P37" s="40">
        <v>23</v>
      </c>
      <c r="Q37" s="40">
        <f>O37/O20</f>
        <v>1.2553981649688413</v>
      </c>
      <c r="R37" s="25"/>
      <c r="S37" s="41">
        <v>52.076999999999998</v>
      </c>
      <c r="T37" s="41">
        <v>52.015000000000001</v>
      </c>
      <c r="U37" s="41">
        <v>51.988</v>
      </c>
      <c r="V37" s="42">
        <f t="shared" si="22"/>
        <v>52.026666666666664</v>
      </c>
      <c r="W37" s="42">
        <v>23</v>
      </c>
      <c r="X37" s="42">
        <f>V37/V20</f>
        <v>1.2336682026921282</v>
      </c>
      <c r="Y37" s="25"/>
      <c r="Z37" s="41">
        <v>41.158000000000001</v>
      </c>
      <c r="AA37" s="41">
        <v>41.109000000000002</v>
      </c>
      <c r="AB37" s="41">
        <v>41.088999999999999</v>
      </c>
      <c r="AC37" s="42">
        <f t="shared" si="18"/>
        <v>41.118666666666662</v>
      </c>
      <c r="AD37" s="42">
        <v>23</v>
      </c>
      <c r="AE37" s="42">
        <f>AC37/AC20</f>
        <v>1.218643799889354</v>
      </c>
      <c r="AF37" s="25"/>
      <c r="AG37" s="41">
        <v>34.369</v>
      </c>
      <c r="AH37" s="41">
        <v>34.328000000000003</v>
      </c>
      <c r="AI37" s="41">
        <v>34.313000000000002</v>
      </c>
      <c r="AJ37" s="25">
        <f t="shared" si="0"/>
        <v>34.336666666666666</v>
      </c>
      <c r="AK37" s="25">
        <v>23</v>
      </c>
      <c r="AL37" s="25">
        <f>AJ37/AJ20</f>
        <v>1.2069692779977972</v>
      </c>
      <c r="AM37" s="25"/>
      <c r="AN37" s="25">
        <v>29.719000000000001</v>
      </c>
      <c r="AO37" s="25">
        <v>29.658999999999999</v>
      </c>
      <c r="AP37" s="25">
        <v>29.670999999999999</v>
      </c>
      <c r="AQ37" s="25">
        <f t="shared" si="1"/>
        <v>29.683000000000003</v>
      </c>
      <c r="AR37" s="25">
        <v>23</v>
      </c>
      <c r="AS37" s="25">
        <f>AQ37/AQ20</f>
        <v>1.1972974789915967</v>
      </c>
      <c r="AT37" s="25"/>
      <c r="AU37" s="25">
        <v>26.327000000000002</v>
      </c>
      <c r="AV37" s="25">
        <v>26.294</v>
      </c>
      <c r="AW37" s="25">
        <v>26.283000000000001</v>
      </c>
      <c r="AX37" s="25">
        <f>AVERAGE(AU37:AW37)</f>
        <v>26.301333333333332</v>
      </c>
      <c r="AY37" s="25">
        <v>23</v>
      </c>
      <c r="AZ37" s="25">
        <f>AX37/AX20</f>
        <v>1.1891728960694476</v>
      </c>
      <c r="BA37" s="25"/>
      <c r="BB37" s="25">
        <v>23.734000000000002</v>
      </c>
      <c r="BC37" s="25">
        <v>23.704999999999998</v>
      </c>
      <c r="BD37" s="25">
        <v>23.693000000000001</v>
      </c>
      <c r="BE37" s="25">
        <f>AVERAGE(BB37:BD37)</f>
        <v>23.710666666666668</v>
      </c>
      <c r="BF37" s="25">
        <v>23</v>
      </c>
      <c r="BG37" s="25">
        <f>BE37/BE20</f>
        <v>1.1819873712196745</v>
      </c>
      <c r="BH37" s="25"/>
      <c r="BI37" s="42">
        <v>21.702000000000002</v>
      </c>
      <c r="BJ37" s="42">
        <v>21.672999999999998</v>
      </c>
      <c r="BK37" s="42">
        <v>21.664999999999999</v>
      </c>
      <c r="BL37" s="25">
        <f t="shared" si="19"/>
        <v>21.679999999999996</v>
      </c>
      <c r="BM37" s="25">
        <v>23</v>
      </c>
      <c r="BN37" s="25">
        <f>BL37/BL20</f>
        <v>1.1764705882352942</v>
      </c>
      <c r="BO37" s="25"/>
      <c r="BP37" s="42">
        <v>20.074000000000002</v>
      </c>
      <c r="BQ37" s="116">
        <v>20.045000000000002</v>
      </c>
      <c r="BR37" s="116">
        <v>20.039000000000001</v>
      </c>
      <c r="BS37" s="25">
        <f t="shared" si="20"/>
        <v>20.052666666666667</v>
      </c>
      <c r="BT37" s="25">
        <v>23</v>
      </c>
      <c r="BU37" s="25">
        <f>BS37/BS20</f>
        <v>1.1727848718198655</v>
      </c>
      <c r="BV37" s="152"/>
      <c r="BW37" s="167"/>
      <c r="BX37" s="256"/>
      <c r="BY37" s="43"/>
    </row>
    <row r="38" spans="1:77" ht="35.1" customHeight="1" thickBot="1">
      <c r="A38" s="177" t="s">
        <v>23</v>
      </c>
      <c r="B38" s="33">
        <v>2</v>
      </c>
      <c r="C38" s="33">
        <v>22</v>
      </c>
      <c r="D38" s="105">
        <v>350</v>
      </c>
      <c r="E38" s="231">
        <v>131.15299999999999</v>
      </c>
      <c r="F38" s="231">
        <v>130.988</v>
      </c>
      <c r="G38" s="231">
        <v>130.97999999999999</v>
      </c>
      <c r="H38" s="231">
        <f>AVERAGE(E38:G38)</f>
        <v>131.04033333333334</v>
      </c>
      <c r="I38" s="336">
        <f>$C$37+(H38-H37)/(H40-H37)</f>
        <v>23.157313764183527</v>
      </c>
      <c r="J38" s="336">
        <f>H38/H20</f>
        <v>1.3034472697371695</v>
      </c>
      <c r="K38" s="25"/>
      <c r="L38" s="63">
        <v>73.503</v>
      </c>
      <c r="M38" s="63">
        <v>73.156999999999996</v>
      </c>
      <c r="N38" s="63">
        <v>73.412999999999997</v>
      </c>
      <c r="O38" s="63">
        <f t="shared" ref="O38:O39" si="25">AVERAGE(L38:N38)</f>
        <v>73.35766666666666</v>
      </c>
      <c r="P38" s="63">
        <f>$C$37+(O38-O37)/(O40-O37)</f>
        <v>23.210480673934587</v>
      </c>
      <c r="Q38" s="63">
        <f>O38/O20</f>
        <v>1.2651654517441995</v>
      </c>
      <c r="R38" s="75"/>
      <c r="S38" s="46">
        <v>52.6</v>
      </c>
      <c r="T38" s="46">
        <v>52.546999999999997</v>
      </c>
      <c r="U38" s="46">
        <v>52.524000000000001</v>
      </c>
      <c r="V38" s="46">
        <f t="shared" si="22"/>
        <v>52.556999999999995</v>
      </c>
      <c r="W38" s="46">
        <f>$C$37+(V38-V37)/(V40-V37)</f>
        <v>23.295779884736938</v>
      </c>
      <c r="X38" s="46">
        <f>V38/V20</f>
        <v>1.2462435878182376</v>
      </c>
      <c r="Y38" s="75"/>
      <c r="Z38" s="44">
        <v>41.603000000000002</v>
      </c>
      <c r="AA38" s="44">
        <v>41.558</v>
      </c>
      <c r="AB38" s="44">
        <v>41.453000000000003</v>
      </c>
      <c r="AC38" s="44">
        <f t="shared" si="18"/>
        <v>41.538000000000004</v>
      </c>
      <c r="AD38" s="44">
        <f>$C$37+(AC38-AC37)/(AC40-AC37)</f>
        <v>23.312391358331269</v>
      </c>
      <c r="AE38" s="44">
        <f>AC38/AC20</f>
        <v>1.2310716826049157</v>
      </c>
      <c r="AF38" s="75"/>
      <c r="AG38" s="44">
        <v>34.756</v>
      </c>
      <c r="AH38" s="44">
        <v>34.723999999999997</v>
      </c>
      <c r="AI38" s="44">
        <v>34.707999999999998</v>
      </c>
      <c r="AJ38" s="44">
        <f t="shared" si="0"/>
        <v>34.729333333333329</v>
      </c>
      <c r="AK38" s="44">
        <f>$C$37+(AJ38-AJ37)/(AJ40-AJ37)</f>
        <v>23.366521468574984</v>
      </c>
      <c r="AL38" s="44">
        <f>AJ38/AJ20</f>
        <v>1.2207719166686193</v>
      </c>
      <c r="AM38" s="25"/>
      <c r="AN38" s="40">
        <v>30.061</v>
      </c>
      <c r="AO38" s="40">
        <v>30.009</v>
      </c>
      <c r="AP38" s="40">
        <v>30.018000000000001</v>
      </c>
      <c r="AQ38" s="40">
        <f t="shared" si="1"/>
        <v>30.02933333333333</v>
      </c>
      <c r="AR38" s="40">
        <f>$C$37+(AQ38-AQ37)/(AQ40-AQ37)</f>
        <v>23.38710879284649</v>
      </c>
      <c r="AS38" s="40">
        <f>AQ38/AQ20</f>
        <v>1.2112672268907561</v>
      </c>
      <c r="AT38" s="25"/>
      <c r="AU38" s="40">
        <v>26.632000000000001</v>
      </c>
      <c r="AV38" s="40">
        <v>26.603000000000002</v>
      </c>
      <c r="AW38" s="40">
        <v>26.596</v>
      </c>
      <c r="AX38" s="40">
        <f>AVERAGE(AU38:AW38)</f>
        <v>26.610333333333333</v>
      </c>
      <c r="AY38" s="40">
        <f>$C$37+(AX38-AX37)/(AX40-AX37)</f>
        <v>23.404450261780106</v>
      </c>
      <c r="AZ38" s="40">
        <f>AX38/AX20</f>
        <v>1.2031438389197009</v>
      </c>
      <c r="BA38" s="25"/>
      <c r="BB38" s="40">
        <v>24.018999999999998</v>
      </c>
      <c r="BC38" s="40">
        <v>23.99</v>
      </c>
      <c r="BD38" s="40">
        <v>23.981999999999999</v>
      </c>
      <c r="BE38" s="40">
        <f>AVERAGE(BB38:BD38)</f>
        <v>23.997</v>
      </c>
      <c r="BF38" s="40">
        <f>$C$37+(BE38-BE37)/(BE40-BE37)</f>
        <v>23.418208373904573</v>
      </c>
      <c r="BG38" s="40">
        <f>BE38/BE20</f>
        <v>1.1962612163509472</v>
      </c>
      <c r="BH38" s="25"/>
      <c r="BI38" s="40">
        <v>21.974</v>
      </c>
      <c r="BJ38" s="40">
        <v>21.95</v>
      </c>
      <c r="BK38" s="40">
        <v>21.942</v>
      </c>
      <c r="BL38" s="40">
        <f t="shared" si="19"/>
        <v>21.955333333333332</v>
      </c>
      <c r="BM38" s="40">
        <f>$C$37+(BL38-BL37)/(BL40-BL37)</f>
        <v>23.430881585811164</v>
      </c>
      <c r="BN38" s="40">
        <f>BL38/BL20</f>
        <v>1.1914116199985529</v>
      </c>
      <c r="BO38" s="25"/>
      <c r="BP38" s="40">
        <v>20.338000000000001</v>
      </c>
      <c r="BQ38" s="117">
        <v>20.312999999999999</v>
      </c>
      <c r="BR38" s="117">
        <v>20.306999999999999</v>
      </c>
      <c r="BS38" s="40">
        <f t="shared" si="20"/>
        <v>20.319333333333333</v>
      </c>
      <c r="BT38" s="40">
        <f>$C$37+(BS38-BS37)/(BS40-BS37)</f>
        <v>23.444197667962239</v>
      </c>
      <c r="BU38" s="40">
        <f>BS38/BS20</f>
        <v>1.1883809338142119</v>
      </c>
      <c r="BV38" s="41"/>
      <c r="BW38" s="167"/>
      <c r="BX38" s="256"/>
      <c r="BY38" s="43"/>
    </row>
    <row r="39" spans="1:77" ht="35.1" customHeight="1" thickBot="1">
      <c r="A39" s="177" t="s">
        <v>24</v>
      </c>
      <c r="B39" s="33">
        <v>5</v>
      </c>
      <c r="C39" s="32">
        <v>20</v>
      </c>
      <c r="D39" s="105">
        <v>316</v>
      </c>
      <c r="E39" s="106">
        <v>130.01900000000001</v>
      </c>
      <c r="F39" s="106">
        <v>129.91999999999999</v>
      </c>
      <c r="G39" s="106">
        <v>129.892</v>
      </c>
      <c r="H39" s="106">
        <f>AVERAGE(E39:G39)</f>
        <v>129.94366666666664</v>
      </c>
      <c r="I39" s="335">
        <f>$C$33+(H39-H33)/(H37-H33)</f>
        <v>22.954682038388423</v>
      </c>
      <c r="J39" s="335">
        <f>H39/H20</f>
        <v>1.2925388178421158</v>
      </c>
      <c r="K39" s="25"/>
      <c r="L39" s="63">
        <v>73.213999999999999</v>
      </c>
      <c r="M39" s="63">
        <v>73.424999999999997</v>
      </c>
      <c r="N39" s="63">
        <v>73.149000000000001</v>
      </c>
      <c r="O39" s="63">
        <f t="shared" si="25"/>
        <v>73.262666666666675</v>
      </c>
      <c r="P39" s="63">
        <f>$C$37+(O39-O37)/(O40-O37)</f>
        <v>23.175173439048567</v>
      </c>
      <c r="Q39" s="63">
        <f>O39/O20</f>
        <v>1.2635270310667559</v>
      </c>
      <c r="R39" s="75"/>
      <c r="S39" s="67">
        <v>52.533999999999999</v>
      </c>
      <c r="T39" s="67">
        <v>52.488999999999997</v>
      </c>
      <c r="U39" s="67">
        <v>52.47</v>
      </c>
      <c r="V39" s="67">
        <f t="shared" si="22"/>
        <v>52.497666666666667</v>
      </c>
      <c r="W39" s="67">
        <f>$C$37+(V39-V37)/(V40-V37)</f>
        <v>23.262688232013385</v>
      </c>
      <c r="X39" s="67">
        <f>V39/V20</f>
        <v>1.2448366622667308</v>
      </c>
      <c r="Y39" s="75"/>
      <c r="Z39" s="45">
        <v>41.606999999999999</v>
      </c>
      <c r="AA39" s="45">
        <v>41.57</v>
      </c>
      <c r="AB39" s="45">
        <v>41.555</v>
      </c>
      <c r="AC39" s="45">
        <f t="shared" si="18"/>
        <v>41.577333333333335</v>
      </c>
      <c r="AD39" s="45">
        <f>$C$37+(AC39-AC37)/(AC40-AC37)</f>
        <v>23.341693568413216</v>
      </c>
      <c r="AE39" s="45">
        <f>AC39/AC20</f>
        <v>1.2322374140520034</v>
      </c>
      <c r="AF39" s="75"/>
      <c r="AG39" s="45">
        <v>34.802</v>
      </c>
      <c r="AH39" s="45">
        <v>34.768000000000001</v>
      </c>
      <c r="AI39" s="45">
        <v>34.762</v>
      </c>
      <c r="AJ39" s="45">
        <f t="shared" si="0"/>
        <v>34.777333333333331</v>
      </c>
      <c r="AK39" s="45">
        <f>$C$37+(AJ39-AJ37)/(AJ40-AJ37)</f>
        <v>23.411325451151214</v>
      </c>
      <c r="AL39" s="45">
        <f>AJ39/AJ20</f>
        <v>1.2224591662175144</v>
      </c>
      <c r="AM39" s="25"/>
      <c r="AN39" s="40">
        <v>30.126999999999999</v>
      </c>
      <c r="AO39" s="40">
        <v>30.082999999999998</v>
      </c>
      <c r="AP39" s="40">
        <v>30.091999999999999</v>
      </c>
      <c r="AQ39" s="40">
        <f t="shared" si="1"/>
        <v>30.100666666666665</v>
      </c>
      <c r="AR39" s="40">
        <f>$C$37+(AQ39-AQ37)/(AQ40-AQ37)</f>
        <v>23.466840536512663</v>
      </c>
      <c r="AS39" s="40">
        <f>AQ39/AQ20</f>
        <v>1.2141445378151259</v>
      </c>
      <c r="AT39" s="25"/>
      <c r="AU39" s="40">
        <v>26.71</v>
      </c>
      <c r="AV39" s="40">
        <v>26.686</v>
      </c>
      <c r="AW39" s="40">
        <v>26.678999999999998</v>
      </c>
      <c r="AX39" s="40">
        <f>AVERAGE(AU39:AW39)</f>
        <v>26.691666666666666</v>
      </c>
      <c r="AY39" s="40">
        <f>$C$37+(AX39-AX37)/(AX40-AX37)</f>
        <v>23.510907504363004</v>
      </c>
      <c r="AZ39" s="40">
        <f>AX39/AX20</f>
        <v>1.2068211960453339</v>
      </c>
      <c r="BA39" s="25"/>
      <c r="BB39" s="40">
        <v>24.100999999999999</v>
      </c>
      <c r="BC39" s="40">
        <v>24.081</v>
      </c>
      <c r="BD39" s="40">
        <v>24.073</v>
      </c>
      <c r="BE39" s="40">
        <f>AVERAGE(BB39:BD39)</f>
        <v>24.084999999999997</v>
      </c>
      <c r="BF39" s="40">
        <f>$C$37+(BE39-BE37)/(BE40-BE37)</f>
        <v>23.54673807205452</v>
      </c>
      <c r="BG39" s="40">
        <f>BE39/BE20</f>
        <v>1.2006480558325023</v>
      </c>
      <c r="BH39" s="25"/>
      <c r="BI39" s="40">
        <v>22.065000000000001</v>
      </c>
      <c r="BJ39" s="40">
        <v>22.044</v>
      </c>
      <c r="BK39" s="40">
        <v>22.036000000000001</v>
      </c>
      <c r="BL39" s="40">
        <f t="shared" si="19"/>
        <v>22.048333333333336</v>
      </c>
      <c r="BM39" s="40">
        <f>$C$37+(BL39-BL37)/(BL40-BL37)</f>
        <v>23.576421491914456</v>
      </c>
      <c r="BN39" s="40">
        <f>BL39/BL20</f>
        <v>1.1964582881122932</v>
      </c>
      <c r="BO39" s="25"/>
      <c r="BP39" s="40">
        <v>20.437000000000001</v>
      </c>
      <c r="BQ39" s="117">
        <v>20.416</v>
      </c>
      <c r="BR39" s="117">
        <v>20.41</v>
      </c>
      <c r="BS39" s="40">
        <f t="shared" si="20"/>
        <v>20.421000000000003</v>
      </c>
      <c r="BT39" s="40">
        <f>$C$37+(BS39-BS37)/(BS40-BS37)</f>
        <v>23.613548028872852</v>
      </c>
      <c r="BU39" s="40">
        <f>BS39/BS20</f>
        <v>1.1943269324495567</v>
      </c>
      <c r="BV39" s="25"/>
      <c r="BW39" s="167"/>
      <c r="BX39" s="256"/>
      <c r="BY39" s="43"/>
    </row>
    <row r="40" spans="1:77" ht="54.95" customHeight="1">
      <c r="A40" s="177" t="s">
        <v>162</v>
      </c>
      <c r="B40" s="32">
        <v>0</v>
      </c>
      <c r="C40" s="32">
        <v>24</v>
      </c>
      <c r="D40" s="105">
        <v>382</v>
      </c>
      <c r="E40" s="42">
        <v>135.77799999999999</v>
      </c>
      <c r="F40" s="42">
        <v>135.51</v>
      </c>
      <c r="G40" s="42">
        <v>135.49799999999999</v>
      </c>
      <c r="H40" s="42">
        <f>AVERAGE(E40:G40)</f>
        <v>135.59533333333334</v>
      </c>
      <c r="I40" s="330">
        <v>24</v>
      </c>
      <c r="J40" s="330">
        <f>H40/H20</f>
        <v>1.3487554749486907</v>
      </c>
      <c r="K40" s="25"/>
      <c r="L40" s="25">
        <v>75.572000000000003</v>
      </c>
      <c r="M40" s="25">
        <v>75.441999999999993</v>
      </c>
      <c r="N40" s="25">
        <v>75.432000000000002</v>
      </c>
      <c r="O40" s="25">
        <f>AVERAGE(L40:N40)</f>
        <v>75.482000000000014</v>
      </c>
      <c r="P40" s="330">
        <v>24</v>
      </c>
      <c r="Q40" s="330">
        <f>O40/O20</f>
        <v>1.3018028376296369</v>
      </c>
      <c r="R40" s="25"/>
      <c r="S40" s="42">
        <v>53.881999999999998</v>
      </c>
      <c r="T40" s="42">
        <v>53.804000000000002</v>
      </c>
      <c r="U40" s="42">
        <v>53.773000000000003</v>
      </c>
      <c r="V40" s="42">
        <f t="shared" si="22"/>
        <v>53.81966666666667</v>
      </c>
      <c r="W40" s="330">
        <v>24</v>
      </c>
      <c r="X40" s="330">
        <f>V40/V20</f>
        <v>1.2761842282064861</v>
      </c>
      <c r="Y40" s="25"/>
      <c r="Z40" s="42">
        <v>42.51</v>
      </c>
      <c r="AA40" s="42">
        <v>42.448</v>
      </c>
      <c r="AB40" s="42">
        <v>42.424999999999997</v>
      </c>
      <c r="AC40" s="42">
        <f t="shared" si="18"/>
        <v>42.460999999999999</v>
      </c>
      <c r="AD40" s="330">
        <v>24</v>
      </c>
      <c r="AE40" s="330">
        <f>AC40/AC20</f>
        <v>1.258426855291235</v>
      </c>
      <c r="AF40" s="25"/>
      <c r="AG40" s="42">
        <v>35.448999999999998</v>
      </c>
      <c r="AH40" s="42">
        <v>35.399000000000001</v>
      </c>
      <c r="AI40" s="42">
        <v>35.375999999999998</v>
      </c>
      <c r="AJ40" s="42">
        <f t="shared" si="0"/>
        <v>35.407999999999994</v>
      </c>
      <c r="AK40" s="330">
        <v>24</v>
      </c>
      <c r="AL40" s="330">
        <f>AJ40/AJ20</f>
        <v>1.2446277505682748</v>
      </c>
      <c r="AM40" s="25"/>
      <c r="AN40" s="25">
        <v>30.622</v>
      </c>
      <c r="AO40" s="25">
        <v>30.548999999999999</v>
      </c>
      <c r="AP40" s="25">
        <v>30.562000000000001</v>
      </c>
      <c r="AQ40" s="25">
        <f t="shared" si="1"/>
        <v>30.577666666666669</v>
      </c>
      <c r="AR40" s="25">
        <v>24</v>
      </c>
      <c r="AS40" s="25">
        <f>AQ40/AQ20</f>
        <v>1.2333848739495799</v>
      </c>
      <c r="AT40" s="25"/>
      <c r="AU40" s="25">
        <v>27.097999999999999</v>
      </c>
      <c r="AV40" s="25">
        <v>27.056999999999999</v>
      </c>
      <c r="AW40" s="25">
        <v>27.041</v>
      </c>
      <c r="AX40" s="42">
        <f>AVERAGE(AU40:AW40)</f>
        <v>27.065333333333331</v>
      </c>
      <c r="AY40" s="330">
        <v>24</v>
      </c>
      <c r="AZ40" s="330">
        <f>AX40/AX20</f>
        <v>1.2237159392331804</v>
      </c>
      <c r="BA40" s="25"/>
      <c r="BB40" s="25">
        <v>24.427</v>
      </c>
      <c r="BC40" s="25">
        <v>24.385999999999999</v>
      </c>
      <c r="BD40" s="25">
        <v>24.373000000000001</v>
      </c>
      <c r="BE40" s="42">
        <f>AVERAGE(BB40:BD40)</f>
        <v>24.395333333333337</v>
      </c>
      <c r="BF40" s="330">
        <v>24</v>
      </c>
      <c r="BG40" s="330">
        <f>BE40/BE20</f>
        <v>1.2161183117314724</v>
      </c>
      <c r="BH40" s="25"/>
      <c r="BI40" s="25">
        <v>22.344999999999999</v>
      </c>
      <c r="BJ40" s="25">
        <v>22.312000000000001</v>
      </c>
      <c r="BK40" s="25">
        <v>22.3</v>
      </c>
      <c r="BL40" s="42">
        <f t="shared" si="19"/>
        <v>22.318999999999999</v>
      </c>
      <c r="BM40" s="330">
        <v>24</v>
      </c>
      <c r="BN40" s="330">
        <f>BL40/BL20</f>
        <v>1.2111460820490558</v>
      </c>
      <c r="BO40" s="25"/>
      <c r="BP40" s="25">
        <v>20.68</v>
      </c>
      <c r="BQ40" s="75">
        <v>20.646999999999998</v>
      </c>
      <c r="BR40" s="75">
        <v>20.632000000000001</v>
      </c>
      <c r="BS40" s="42">
        <f t="shared" si="20"/>
        <v>20.653000000000002</v>
      </c>
      <c r="BT40" s="330">
        <v>24</v>
      </c>
      <c r="BU40" s="330">
        <f>BS40/BS20</f>
        <v>1.2078955063846382</v>
      </c>
      <c r="BV40" s="25"/>
      <c r="BW40" s="167"/>
      <c r="BX40" s="256"/>
      <c r="BY40" s="43"/>
    </row>
    <row r="41" spans="1:77" ht="54.95" customHeight="1">
      <c r="A41" s="177" t="s">
        <v>163</v>
      </c>
      <c r="B41" s="32">
        <v>1</v>
      </c>
      <c r="C41" s="32">
        <v>24</v>
      </c>
      <c r="D41" s="105">
        <v>380</v>
      </c>
      <c r="E41" s="25">
        <v>137.79300000000001</v>
      </c>
      <c r="F41" s="25">
        <v>137.60400000000001</v>
      </c>
      <c r="G41" s="25">
        <v>137.584</v>
      </c>
      <c r="H41" s="42">
        <f t="shared" ref="H41:H42" si="26">AVERAGE(E41:G41)</f>
        <v>137.66033333333334</v>
      </c>
      <c r="I41" s="330" t="s">
        <v>25</v>
      </c>
      <c r="J41" s="330">
        <f>H41/H20</f>
        <v>1.3692958577723551</v>
      </c>
      <c r="K41" s="25"/>
      <c r="L41" s="25">
        <v>76.718000000000004</v>
      </c>
      <c r="M41" s="25">
        <v>76.632000000000005</v>
      </c>
      <c r="N41" s="25">
        <v>76.611000000000004</v>
      </c>
      <c r="O41" s="25">
        <f t="shared" ref="O41:O42" si="27">AVERAGE(L41:N41)</f>
        <v>76.653666666666666</v>
      </c>
      <c r="P41" s="330" t="s">
        <v>25</v>
      </c>
      <c r="Q41" s="330">
        <f>O41/O20</f>
        <v>1.3220100259847771</v>
      </c>
      <c r="R41" s="25"/>
      <c r="S41" s="25">
        <v>54.69</v>
      </c>
      <c r="T41" s="25">
        <v>54.637</v>
      </c>
      <c r="U41" s="25">
        <v>54.609000000000002</v>
      </c>
      <c r="V41" s="42">
        <f t="shared" ref="V41:V42" si="28">AVERAGE(S41:U41)</f>
        <v>54.645333333333333</v>
      </c>
      <c r="W41" s="330" t="s">
        <v>25</v>
      </c>
      <c r="X41" s="330">
        <f>V41/V20</f>
        <v>1.295762624785602</v>
      </c>
      <c r="Y41" s="25"/>
      <c r="Z41" s="25">
        <v>43.143999999999998</v>
      </c>
      <c r="AA41" s="25">
        <v>43.098999999999997</v>
      </c>
      <c r="AB41" s="25">
        <v>43.08</v>
      </c>
      <c r="AC41" s="42">
        <f t="shared" ref="AC41:AC42" si="29">AVERAGE(Z41:AB41)</f>
        <v>43.10766666666666</v>
      </c>
      <c r="AD41" s="330" t="s">
        <v>25</v>
      </c>
      <c r="AE41" s="330">
        <f>AC41/AC20</f>
        <v>1.2775922706077607</v>
      </c>
      <c r="AF41" s="25"/>
      <c r="AG41" s="25">
        <v>35.972000000000001</v>
      </c>
      <c r="AH41" s="25">
        <v>35.930999999999997</v>
      </c>
      <c r="AI41" s="25">
        <v>35.915999999999997</v>
      </c>
      <c r="AJ41" s="42">
        <f t="shared" si="0"/>
        <v>35.93966666666666</v>
      </c>
      <c r="AK41" s="330" t="s">
        <v>25</v>
      </c>
      <c r="AL41" s="330">
        <f>AJ41/AJ20</f>
        <v>1.2633163827244391</v>
      </c>
      <c r="AM41" s="25"/>
      <c r="AN41" s="25">
        <v>31.067</v>
      </c>
      <c r="AO41" s="25">
        <v>31.077000000000002</v>
      </c>
      <c r="AP41" s="25">
        <v>31.018999999999998</v>
      </c>
      <c r="AQ41" s="25">
        <f t="shared" si="1"/>
        <v>31.054333333333336</v>
      </c>
      <c r="AR41" s="25" t="s">
        <v>25</v>
      </c>
      <c r="AS41" s="25">
        <f>AQ41/AQ20</f>
        <v>1.2526117647058823</v>
      </c>
      <c r="AT41" s="25"/>
      <c r="AU41" s="25">
        <v>27.489000000000001</v>
      </c>
      <c r="AV41" s="25">
        <v>27.460999999999999</v>
      </c>
      <c r="AW41" s="25">
        <v>27.45</v>
      </c>
      <c r="AX41" s="42">
        <f t="shared" ref="AX41:AX42" si="30">AVERAGE(AU41:AW41)</f>
        <v>27.466666666666669</v>
      </c>
      <c r="AY41" s="330" t="s">
        <v>25</v>
      </c>
      <c r="AZ41" s="330">
        <f>AX41/AX20</f>
        <v>1.2418615866891729</v>
      </c>
      <c r="BA41" s="25"/>
      <c r="BB41" s="25">
        <v>24.802</v>
      </c>
      <c r="BC41" s="25">
        <v>24.768999999999998</v>
      </c>
      <c r="BD41" s="25">
        <v>24.757000000000001</v>
      </c>
      <c r="BE41" s="42">
        <f t="shared" ref="BE41:BE42" si="31">AVERAGE(BB41:BD41)</f>
        <v>24.776</v>
      </c>
      <c r="BF41" s="330" t="s">
        <v>25</v>
      </c>
      <c r="BG41" s="330">
        <f>BE41/BE20</f>
        <v>1.2350947158524428</v>
      </c>
      <c r="BH41" s="25"/>
      <c r="BI41" s="25">
        <v>22.7</v>
      </c>
      <c r="BJ41" s="25">
        <v>22.670999999999999</v>
      </c>
      <c r="BK41" s="25">
        <v>22.663</v>
      </c>
      <c r="BL41" s="42">
        <f t="shared" ref="BL41:BL42" si="32">AVERAGE(BI41:BK41)</f>
        <v>22.677999999999997</v>
      </c>
      <c r="BM41" s="330" t="s">
        <v>25</v>
      </c>
      <c r="BN41" s="330">
        <f>BL41/BL20</f>
        <v>1.2306273062730628</v>
      </c>
      <c r="BO41" s="25"/>
      <c r="BP41" s="25">
        <v>21.021999999999998</v>
      </c>
      <c r="BQ41" s="75">
        <v>20.992999999999999</v>
      </c>
      <c r="BR41" s="75">
        <v>20.983000000000001</v>
      </c>
      <c r="BS41" s="42">
        <f t="shared" ref="BS41:BS42" si="33">AVERAGE(BP41:BR41)</f>
        <v>20.999333333333336</v>
      </c>
      <c r="BT41" s="330" t="s">
        <v>25</v>
      </c>
      <c r="BU41" s="330">
        <f>BS41/BS20</f>
        <v>1.2281508918997954</v>
      </c>
      <c r="BV41" s="42"/>
      <c r="BW41" s="167"/>
      <c r="BX41" s="256"/>
      <c r="BY41" s="43"/>
    </row>
    <row r="42" spans="1:77" ht="54.95" customHeight="1">
      <c r="A42" s="177" t="s">
        <v>26</v>
      </c>
      <c r="B42" s="32">
        <v>6</v>
      </c>
      <c r="C42" s="32">
        <v>22</v>
      </c>
      <c r="D42" s="105">
        <v>342</v>
      </c>
      <c r="E42" s="25">
        <v>143.05699999999999</v>
      </c>
      <c r="F42" s="25">
        <v>142.93700000000001</v>
      </c>
      <c r="G42" s="25">
        <v>142.93799999999999</v>
      </c>
      <c r="H42" s="42">
        <f t="shared" si="26"/>
        <v>142.97733333333335</v>
      </c>
      <c r="I42" s="330" t="s">
        <v>25</v>
      </c>
      <c r="J42" s="330">
        <f>H42/H20</f>
        <v>1.4221836134495578</v>
      </c>
      <c r="K42" s="25"/>
      <c r="L42" s="25">
        <v>79.763999999999996</v>
      </c>
      <c r="M42" s="25">
        <v>79.710999999999999</v>
      </c>
      <c r="N42" s="25">
        <v>79.698999999999998</v>
      </c>
      <c r="O42" s="25">
        <f t="shared" si="27"/>
        <v>79.724666666666664</v>
      </c>
      <c r="P42" s="330" t="s">
        <v>25</v>
      </c>
      <c r="Q42" s="330">
        <f>O42/O20</f>
        <v>1.3749741301998299</v>
      </c>
      <c r="R42" s="25"/>
      <c r="S42" s="25">
        <v>56.895000000000003</v>
      </c>
      <c r="T42" s="25">
        <v>56.853999999999999</v>
      </c>
      <c r="U42" s="25">
        <v>56.826999999999998</v>
      </c>
      <c r="V42" s="42">
        <f t="shared" si="28"/>
        <v>56.858666666666664</v>
      </c>
      <c r="W42" s="330" t="s">
        <v>25</v>
      </c>
      <c r="X42" s="330">
        <f>V42/V20</f>
        <v>1.3482456903024889</v>
      </c>
      <c r="Y42" s="25"/>
      <c r="Z42" s="25">
        <v>44.884</v>
      </c>
      <c r="AA42" s="25">
        <v>44.850999999999999</v>
      </c>
      <c r="AB42" s="25">
        <v>44.835999999999999</v>
      </c>
      <c r="AC42" s="42">
        <f t="shared" si="29"/>
        <v>44.856999999999999</v>
      </c>
      <c r="AD42" s="330" t="s">
        <v>25</v>
      </c>
      <c r="AE42" s="330">
        <f>AC42/AC20</f>
        <v>1.329437682762981</v>
      </c>
      <c r="AF42" s="25"/>
      <c r="AG42" s="25">
        <v>37.423000000000002</v>
      </c>
      <c r="AH42" s="25">
        <v>37.393999999999998</v>
      </c>
      <c r="AI42" s="25">
        <v>37.384</v>
      </c>
      <c r="AJ42" s="42">
        <f t="shared" si="0"/>
        <v>37.400333333333336</v>
      </c>
      <c r="AK42" s="330" t="s">
        <v>25</v>
      </c>
      <c r="AL42" s="330">
        <f>AJ42/AJ20</f>
        <v>1.3146603238581773</v>
      </c>
      <c r="AM42" s="25"/>
      <c r="AN42" s="25">
        <v>32.332999999999998</v>
      </c>
      <c r="AO42" s="25">
        <v>32.284999999999997</v>
      </c>
      <c r="AP42" s="25">
        <v>32.296999999999997</v>
      </c>
      <c r="AQ42" s="25">
        <f t="shared" si="1"/>
        <v>32.305</v>
      </c>
      <c r="AR42" s="25" t="s">
        <v>25</v>
      </c>
      <c r="AS42" s="25">
        <f>AQ42/AQ20</f>
        <v>1.3030588235294116</v>
      </c>
      <c r="AT42" s="25"/>
      <c r="AU42" s="25">
        <v>28.681000000000001</v>
      </c>
      <c r="AV42" s="25">
        <v>28.655999999999999</v>
      </c>
      <c r="AW42" s="25">
        <v>28.649000000000001</v>
      </c>
      <c r="AX42" s="42">
        <f t="shared" si="30"/>
        <v>28.662000000000003</v>
      </c>
      <c r="AY42" s="330" t="s">
        <v>25</v>
      </c>
      <c r="AZ42" s="330">
        <f>AX42/AX20</f>
        <v>1.2959066795273693</v>
      </c>
      <c r="BA42" s="25"/>
      <c r="BB42" s="25">
        <v>25.94</v>
      </c>
      <c r="BC42" s="25">
        <v>25.914999999999999</v>
      </c>
      <c r="BD42" s="25">
        <v>25.907</v>
      </c>
      <c r="BE42" s="42">
        <f t="shared" si="31"/>
        <v>25.920666666666666</v>
      </c>
      <c r="BF42" s="330" t="s">
        <v>25</v>
      </c>
      <c r="BG42" s="330">
        <f>BE42/BE20</f>
        <v>1.2921568627450981</v>
      </c>
      <c r="BH42" s="25"/>
      <c r="BI42" s="25">
        <v>23.808</v>
      </c>
      <c r="BJ42" s="25">
        <v>23.783999999999999</v>
      </c>
      <c r="BK42" s="25">
        <v>23.776</v>
      </c>
      <c r="BL42" s="42">
        <f t="shared" si="32"/>
        <v>23.789333333333332</v>
      </c>
      <c r="BM42" s="330" t="s">
        <v>25</v>
      </c>
      <c r="BN42" s="330">
        <f>BL42/BL20</f>
        <v>1.2909340858114464</v>
      </c>
      <c r="BO42" s="25"/>
      <c r="BP42" s="25">
        <v>22.102</v>
      </c>
      <c r="BQ42" s="75">
        <v>22.077000000000002</v>
      </c>
      <c r="BR42" s="75">
        <v>22.067</v>
      </c>
      <c r="BS42" s="42">
        <f t="shared" si="33"/>
        <v>22.082000000000004</v>
      </c>
      <c r="BT42" s="330" t="s">
        <v>25</v>
      </c>
      <c r="BU42" s="330">
        <f>BS42/BS20</f>
        <v>1.2914709035968421</v>
      </c>
      <c r="BV42" s="25"/>
      <c r="BW42" s="1"/>
      <c r="BX42" s="6"/>
      <c r="BY42" s="4"/>
    </row>
    <row r="43" spans="1:77" ht="18.75"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4"/>
      <c r="BQ43" s="74"/>
      <c r="BR43" s="74"/>
      <c r="BS43" s="74"/>
      <c r="BT43" s="74"/>
      <c r="BU43" s="74"/>
      <c r="BV43" s="74"/>
      <c r="BW43" s="72"/>
      <c r="BX43" s="2"/>
    </row>
    <row r="44" spans="1:77" ht="18.75">
      <c r="E44" s="72"/>
      <c r="F44" s="72"/>
      <c r="G44" s="72"/>
      <c r="H44" s="72"/>
      <c r="I44" s="1"/>
      <c r="J44" s="1"/>
      <c r="K44" s="1"/>
      <c r="L44" s="1"/>
      <c r="M44" s="1"/>
      <c r="N44" s="1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2"/>
    </row>
    <row r="45" spans="1:77" ht="18.75">
      <c r="E45" s="2"/>
      <c r="F45" s="2"/>
      <c r="G45" s="2"/>
      <c r="H45" s="2"/>
      <c r="I45" s="6"/>
      <c r="J45" s="6"/>
      <c r="K45" s="167"/>
      <c r="L45" s="167"/>
      <c r="M45" s="167"/>
      <c r="N45" s="6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</row>
    <row r="46" spans="1:77" ht="18.75">
      <c r="E46" s="2"/>
      <c r="F46" s="2"/>
      <c r="G46" s="2"/>
      <c r="H46" s="2"/>
      <c r="I46" s="6"/>
      <c r="J46" s="6"/>
      <c r="K46" s="167"/>
      <c r="L46" s="167"/>
      <c r="M46" s="167"/>
      <c r="N46" s="6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</row>
    <row r="47" spans="1:77">
      <c r="E47" s="2"/>
      <c r="F47" s="2"/>
      <c r="G47" s="2"/>
      <c r="H47" s="2"/>
      <c r="I47" s="6"/>
      <c r="J47" s="6"/>
      <c r="K47" s="6"/>
      <c r="L47" s="6"/>
      <c r="M47" s="6"/>
      <c r="N47" s="6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</row>
    <row r="48" spans="1:77">
      <c r="E48" s="2"/>
      <c r="F48" s="2"/>
      <c r="G48" s="2"/>
      <c r="H48" s="2"/>
      <c r="I48" s="6"/>
      <c r="J48" s="6"/>
      <c r="K48" s="6"/>
      <c r="L48" s="6"/>
      <c r="M48" s="6"/>
      <c r="N48" s="6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</row>
    <row r="49" spans="5:76">
      <c r="E49" s="2"/>
      <c r="F49" s="2"/>
      <c r="G49" s="2"/>
      <c r="H49" s="2"/>
      <c r="I49" s="6"/>
      <c r="J49" s="6"/>
      <c r="K49" s="6"/>
      <c r="L49" s="6"/>
      <c r="M49" s="6"/>
      <c r="N49" s="6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</row>
    <row r="50" spans="5:76">
      <c r="E50" s="2"/>
      <c r="F50" s="2"/>
      <c r="G50" s="2"/>
      <c r="H50" s="2"/>
      <c r="I50" s="6"/>
      <c r="J50" s="6"/>
      <c r="K50" s="6"/>
      <c r="L50" s="6"/>
      <c r="M50" s="6"/>
      <c r="N50" s="6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</row>
    <row r="51" spans="5:76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</row>
    <row r="52" spans="5:76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</row>
    <row r="53" spans="5:76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</row>
    <row r="54" spans="5:76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</row>
    <row r="55" spans="5:76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</row>
    <row r="56" spans="5:76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</row>
    <row r="57" spans="5:76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</row>
    <row r="58" spans="5:76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</row>
    <row r="59" spans="5:76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</row>
    <row r="60" spans="5:76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</row>
    <row r="61" spans="5:76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</row>
    <row r="62" spans="5:76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</row>
    <row r="63" spans="5:76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</row>
    <row r="64" spans="5:76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</row>
    <row r="65" spans="5:76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</row>
    <row r="66" spans="5:76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</row>
    <row r="67" spans="5:76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</row>
    <row r="68" spans="5:76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</row>
    <row r="69" spans="5:76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</row>
    <row r="70" spans="5:76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</row>
    <row r="71" spans="5:76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</row>
    <row r="72" spans="5:76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</row>
    <row r="73" spans="5:76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</row>
    <row r="74" spans="5:76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</row>
    <row r="75" spans="5:76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</row>
    <row r="76" spans="5:76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</row>
    <row r="77" spans="5:76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</row>
    <row r="78" spans="5:76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</row>
    <row r="79" spans="5:76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</row>
    <row r="80" spans="5:76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</row>
    <row r="81" spans="5:76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</row>
    <row r="82" spans="5:76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</row>
    <row r="83" spans="5:76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</row>
    <row r="84" spans="5:76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</row>
    <row r="85" spans="5:76"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</row>
    <row r="86" spans="5:76"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</row>
    <row r="87" spans="5:76"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</row>
    <row r="88" spans="5:76"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</row>
    <row r="89" spans="5:76"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</row>
    <row r="90" spans="5:76"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</row>
    <row r="91" spans="5:76"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</row>
    <row r="92" spans="5:76"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</row>
    <row r="93" spans="5:76"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</row>
    <row r="94" spans="5:76"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</row>
    <row r="95" spans="5:76"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</row>
    <row r="96" spans="5:76"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</row>
    <row r="97" spans="5:76"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</row>
    <row r="98" spans="5:76"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</row>
    <row r="99" spans="5:76"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</row>
    <row r="100" spans="5:76"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</row>
    <row r="101" spans="5:76"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</row>
    <row r="102" spans="5:76"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</row>
    <row r="103" spans="5:76"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</row>
    <row r="104" spans="5:76"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</row>
    <row r="105" spans="5:76"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</row>
    <row r="106" spans="5:76"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</row>
    <row r="107" spans="5:76"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</row>
    <row r="108" spans="5:76"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</row>
    <row r="109" spans="5:76"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</row>
    <row r="110" spans="5:76"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</row>
    <row r="111" spans="5:76"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</row>
    <row r="112" spans="5:76"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</row>
    <row r="113" spans="5:76"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</row>
    <row r="114" spans="5:76"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</row>
    <row r="115" spans="5:76"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</row>
    <row r="116" spans="5:76"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</row>
    <row r="117" spans="5:76"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</row>
    <row r="118" spans="5:76"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</row>
    <row r="119" spans="5:76"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</row>
    <row r="120" spans="5:76"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</row>
    <row r="121" spans="5:76"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</row>
    <row r="122" spans="5:76"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</row>
    <row r="123" spans="5:76"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</row>
    <row r="124" spans="5:76"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</row>
    <row r="125" spans="5:76"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</row>
    <row r="126" spans="5:76"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</row>
    <row r="127" spans="5:76"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</row>
    <row r="128" spans="5:76"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</row>
    <row r="129" spans="5:76"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</row>
    <row r="130" spans="5:76"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</row>
    <row r="131" spans="5:76"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</row>
    <row r="132" spans="5:76"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</row>
    <row r="133" spans="5:76"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</row>
    <row r="134" spans="5:76"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</row>
    <row r="135" spans="5:76"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</row>
    <row r="136" spans="5:76"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</row>
    <row r="137" spans="5:76"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</row>
    <row r="138" spans="5:76"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2"/>
      <c r="V138" s="242"/>
      <c r="W138" s="242"/>
      <c r="X138" s="242"/>
      <c r="Y138" s="242"/>
      <c r="Z138" s="242"/>
      <c r="AA138" s="242"/>
      <c r="AB138" s="242"/>
      <c r="AC138" s="242"/>
      <c r="AD138" s="242"/>
      <c r="AE138" s="242"/>
      <c r="AF138" s="242"/>
      <c r="AG138" s="242"/>
      <c r="AH138" s="242"/>
      <c r="AI138" s="242"/>
      <c r="AJ138" s="242"/>
      <c r="AK138" s="242"/>
      <c r="AL138" s="242"/>
      <c r="AM138" s="242"/>
      <c r="AN138" s="242"/>
      <c r="AO138" s="242"/>
      <c r="AP138" s="242"/>
      <c r="AQ138" s="242"/>
      <c r="AR138" s="242"/>
      <c r="AS138" s="242"/>
      <c r="AT138" s="242"/>
      <c r="AU138" s="242"/>
      <c r="AV138" s="242"/>
      <c r="AW138" s="242"/>
      <c r="AX138" s="242"/>
      <c r="AY138" s="242"/>
      <c r="AZ138" s="242"/>
      <c r="BA138" s="242"/>
      <c r="BB138" s="242"/>
      <c r="BC138" s="242"/>
      <c r="BD138" s="242"/>
      <c r="BE138" s="242"/>
      <c r="BF138" s="242"/>
      <c r="BG138" s="242"/>
      <c r="BH138" s="242"/>
      <c r="BI138" s="242"/>
      <c r="BJ138" s="242"/>
      <c r="BK138" s="242"/>
      <c r="BL138" s="242"/>
      <c r="BM138" s="242"/>
      <c r="BN138" s="242"/>
      <c r="BO138" s="242"/>
      <c r="BP138" s="242"/>
      <c r="BQ138" s="242"/>
      <c r="BR138" s="242"/>
      <c r="BS138" s="242"/>
      <c r="BT138" s="242"/>
      <c r="BU138" s="242"/>
      <c r="BV138" s="242"/>
      <c r="BW138" s="242"/>
    </row>
    <row r="139" spans="5:76"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2"/>
      <c r="V139" s="242"/>
      <c r="W139" s="242"/>
      <c r="X139" s="242"/>
      <c r="Y139" s="242"/>
      <c r="Z139" s="242"/>
      <c r="AA139" s="242"/>
      <c r="AB139" s="242"/>
      <c r="AC139" s="242"/>
      <c r="AD139" s="242"/>
      <c r="AE139" s="242"/>
      <c r="AF139" s="242"/>
      <c r="AG139" s="242"/>
      <c r="AH139" s="242"/>
      <c r="AI139" s="242"/>
      <c r="AJ139" s="242"/>
      <c r="AK139" s="242"/>
      <c r="AL139" s="242"/>
      <c r="AM139" s="242"/>
      <c r="AN139" s="242"/>
      <c r="AO139" s="242"/>
      <c r="AP139" s="242"/>
      <c r="AQ139" s="242"/>
      <c r="AR139" s="242"/>
      <c r="AS139" s="242"/>
      <c r="AT139" s="242"/>
      <c r="AU139" s="242"/>
      <c r="AV139" s="242"/>
      <c r="AW139" s="242"/>
      <c r="AX139" s="242"/>
      <c r="AY139" s="242"/>
      <c r="AZ139" s="242"/>
      <c r="BA139" s="242"/>
      <c r="BB139" s="242"/>
      <c r="BC139" s="242"/>
      <c r="BD139" s="242"/>
      <c r="BE139" s="242"/>
      <c r="BF139" s="242"/>
      <c r="BG139" s="242"/>
      <c r="BH139" s="242"/>
      <c r="BI139" s="242"/>
      <c r="BJ139" s="242"/>
      <c r="BK139" s="242"/>
      <c r="BL139" s="242"/>
      <c r="BM139" s="242"/>
      <c r="BN139" s="242"/>
      <c r="BO139" s="242"/>
      <c r="BP139" s="242"/>
      <c r="BQ139" s="242"/>
      <c r="BR139" s="242"/>
      <c r="BS139" s="242"/>
      <c r="BT139" s="242"/>
      <c r="BU139" s="242"/>
      <c r="BV139" s="242"/>
      <c r="BW139" s="242"/>
    </row>
    <row r="140" spans="5:76"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2"/>
      <c r="V140" s="242"/>
      <c r="W140" s="242"/>
      <c r="X140" s="242"/>
      <c r="Y140" s="242"/>
      <c r="Z140" s="242"/>
      <c r="AA140" s="242"/>
      <c r="AB140" s="242"/>
      <c r="AC140" s="242"/>
      <c r="AD140" s="242"/>
      <c r="AE140" s="242"/>
      <c r="AF140" s="242"/>
      <c r="AG140" s="242"/>
      <c r="AH140" s="242"/>
      <c r="AI140" s="242"/>
      <c r="AJ140" s="242"/>
      <c r="AK140" s="242"/>
      <c r="AL140" s="242"/>
      <c r="AM140" s="242"/>
      <c r="AN140" s="242"/>
      <c r="AO140" s="242"/>
      <c r="AP140" s="242"/>
      <c r="AQ140" s="242"/>
      <c r="AR140" s="242"/>
      <c r="AS140" s="242"/>
      <c r="AT140" s="242"/>
      <c r="AU140" s="242"/>
      <c r="AV140" s="242"/>
      <c r="AW140" s="242"/>
      <c r="AX140" s="242"/>
      <c r="AY140" s="242"/>
      <c r="AZ140" s="242"/>
      <c r="BA140" s="242"/>
      <c r="BB140" s="242"/>
      <c r="BC140" s="242"/>
      <c r="BD140" s="242"/>
      <c r="BE140" s="242"/>
      <c r="BF140" s="242"/>
      <c r="BG140" s="242"/>
      <c r="BH140" s="242"/>
      <c r="BI140" s="242"/>
      <c r="BJ140" s="242"/>
      <c r="BK140" s="242"/>
      <c r="BL140" s="242"/>
      <c r="BM140" s="242"/>
      <c r="BN140" s="242"/>
      <c r="BO140" s="242"/>
      <c r="BP140" s="242"/>
      <c r="BQ140" s="242"/>
      <c r="BR140" s="242"/>
      <c r="BS140" s="242"/>
      <c r="BT140" s="242"/>
      <c r="BU140" s="242"/>
      <c r="BV140" s="242"/>
      <c r="BW140" s="242"/>
    </row>
    <row r="141" spans="5:76"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2"/>
      <c r="V141" s="242"/>
      <c r="W141" s="242"/>
      <c r="X141" s="242"/>
      <c r="Y141" s="242"/>
      <c r="Z141" s="242"/>
      <c r="AA141" s="242"/>
      <c r="AB141" s="242"/>
      <c r="AC141" s="242"/>
      <c r="AD141" s="242"/>
      <c r="AE141" s="242"/>
      <c r="AF141" s="242"/>
      <c r="AG141" s="242"/>
      <c r="AH141" s="242"/>
      <c r="AI141" s="242"/>
      <c r="AJ141" s="242"/>
      <c r="AK141" s="242"/>
      <c r="AL141" s="242"/>
      <c r="AM141" s="242"/>
      <c r="AN141" s="242"/>
      <c r="AO141" s="242"/>
      <c r="AP141" s="242"/>
      <c r="AQ141" s="242"/>
      <c r="AR141" s="242"/>
      <c r="AS141" s="242"/>
      <c r="AT141" s="242"/>
      <c r="AU141" s="242"/>
      <c r="AV141" s="242"/>
      <c r="AW141" s="242"/>
      <c r="AX141" s="242"/>
      <c r="AY141" s="242"/>
      <c r="AZ141" s="242"/>
      <c r="BA141" s="242"/>
      <c r="BB141" s="242"/>
      <c r="BC141" s="242"/>
      <c r="BD141" s="242"/>
      <c r="BE141" s="242"/>
      <c r="BF141" s="242"/>
      <c r="BG141" s="242"/>
      <c r="BH141" s="242"/>
      <c r="BI141" s="242"/>
      <c r="BJ141" s="242"/>
      <c r="BK141" s="242"/>
      <c r="BL141" s="242"/>
      <c r="BM141" s="242"/>
      <c r="BN141" s="242"/>
      <c r="BO141" s="242"/>
      <c r="BP141" s="242"/>
      <c r="BQ141" s="242"/>
      <c r="BR141" s="242"/>
      <c r="BS141" s="242"/>
      <c r="BT141" s="242"/>
      <c r="BU141" s="242"/>
      <c r="BV141" s="242"/>
      <c r="BW141" s="242"/>
    </row>
    <row r="142" spans="5:76"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2"/>
      <c r="V142" s="242"/>
      <c r="W142" s="242"/>
      <c r="X142" s="242"/>
      <c r="Y142" s="242"/>
      <c r="Z142" s="242"/>
      <c r="AA142" s="242"/>
      <c r="AB142" s="242"/>
      <c r="AC142" s="242"/>
      <c r="AD142" s="242"/>
      <c r="AE142" s="242"/>
      <c r="AF142" s="242"/>
      <c r="AG142" s="242"/>
      <c r="AH142" s="242"/>
      <c r="AI142" s="242"/>
      <c r="AJ142" s="242"/>
      <c r="AK142" s="242"/>
      <c r="AL142" s="242"/>
      <c r="AM142" s="242"/>
      <c r="AN142" s="242"/>
      <c r="AO142" s="242"/>
      <c r="AP142" s="242"/>
      <c r="AQ142" s="242"/>
      <c r="AR142" s="242"/>
      <c r="AS142" s="242"/>
      <c r="AT142" s="242"/>
      <c r="AU142" s="242"/>
      <c r="AV142" s="242"/>
      <c r="AW142" s="242"/>
      <c r="AX142" s="242"/>
      <c r="AY142" s="242"/>
      <c r="AZ142" s="242"/>
      <c r="BA142" s="242"/>
      <c r="BB142" s="242"/>
      <c r="BC142" s="242"/>
      <c r="BD142" s="242"/>
      <c r="BE142" s="242"/>
      <c r="BF142" s="242"/>
      <c r="BG142" s="242"/>
      <c r="BH142" s="242"/>
      <c r="BI142" s="242"/>
      <c r="BJ142" s="242"/>
      <c r="BK142" s="242"/>
      <c r="BL142" s="242"/>
      <c r="BM142" s="242"/>
      <c r="BN142" s="242"/>
      <c r="BO142" s="242"/>
      <c r="BP142" s="242"/>
      <c r="BQ142" s="242"/>
      <c r="BR142" s="242"/>
      <c r="BS142" s="242"/>
      <c r="BT142" s="242"/>
      <c r="BU142" s="242"/>
      <c r="BV142" s="242"/>
      <c r="BW142" s="242"/>
    </row>
    <row r="143" spans="5:76"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2"/>
      <c r="V143" s="242"/>
      <c r="W143" s="242"/>
      <c r="X143" s="242"/>
      <c r="Y143" s="242"/>
      <c r="Z143" s="242"/>
      <c r="AA143" s="242"/>
      <c r="AB143" s="242"/>
      <c r="AC143" s="242"/>
      <c r="AD143" s="242"/>
      <c r="AE143" s="242"/>
      <c r="AF143" s="242"/>
      <c r="AG143" s="242"/>
      <c r="AH143" s="242"/>
      <c r="AI143" s="242"/>
      <c r="AJ143" s="242"/>
      <c r="AK143" s="242"/>
      <c r="AL143" s="242"/>
      <c r="AM143" s="242"/>
      <c r="AN143" s="242"/>
      <c r="AO143" s="242"/>
      <c r="AP143" s="242"/>
      <c r="AQ143" s="242"/>
      <c r="AR143" s="242"/>
      <c r="AS143" s="242"/>
      <c r="AT143" s="242"/>
      <c r="AU143" s="242"/>
      <c r="AV143" s="242"/>
      <c r="AW143" s="242"/>
      <c r="AX143" s="242"/>
      <c r="AY143" s="242"/>
      <c r="AZ143" s="242"/>
      <c r="BA143" s="242"/>
      <c r="BB143" s="242"/>
      <c r="BC143" s="242"/>
      <c r="BD143" s="242"/>
      <c r="BE143" s="242"/>
      <c r="BF143" s="242"/>
      <c r="BG143" s="242"/>
      <c r="BH143" s="242"/>
      <c r="BI143" s="242"/>
      <c r="BJ143" s="242"/>
      <c r="BK143" s="242"/>
      <c r="BL143" s="242"/>
      <c r="BM143" s="242"/>
      <c r="BN143" s="242"/>
      <c r="BO143" s="242"/>
      <c r="BP143" s="242"/>
      <c r="BQ143" s="242"/>
      <c r="BR143" s="242"/>
      <c r="BS143" s="242"/>
      <c r="BT143" s="242"/>
      <c r="BU143" s="242"/>
      <c r="BV143" s="242"/>
      <c r="BW143" s="242"/>
    </row>
    <row r="144" spans="5:76"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2"/>
      <c r="V144" s="242"/>
      <c r="W144" s="242"/>
      <c r="X144" s="242"/>
      <c r="Y144" s="242"/>
      <c r="Z144" s="242"/>
      <c r="AA144" s="242"/>
      <c r="AB144" s="242"/>
      <c r="AC144" s="242"/>
      <c r="AD144" s="242"/>
      <c r="AE144" s="242"/>
      <c r="AF144" s="242"/>
      <c r="AG144" s="242"/>
      <c r="AH144" s="242"/>
      <c r="AI144" s="242"/>
      <c r="AJ144" s="242"/>
      <c r="AK144" s="242"/>
      <c r="AL144" s="242"/>
      <c r="AM144" s="242"/>
      <c r="AN144" s="242"/>
      <c r="AO144" s="242"/>
      <c r="AP144" s="242"/>
      <c r="AQ144" s="242"/>
      <c r="AR144" s="242"/>
      <c r="AS144" s="242"/>
      <c r="AT144" s="242"/>
      <c r="AU144" s="242"/>
      <c r="AV144" s="242"/>
      <c r="AW144" s="242"/>
      <c r="AX144" s="242"/>
      <c r="AY144" s="242"/>
      <c r="AZ144" s="242"/>
      <c r="BA144" s="242"/>
      <c r="BB144" s="242"/>
      <c r="BC144" s="242"/>
      <c r="BD144" s="242"/>
      <c r="BE144" s="242"/>
      <c r="BF144" s="242"/>
      <c r="BG144" s="242"/>
      <c r="BH144" s="242"/>
      <c r="BI144" s="242"/>
      <c r="BJ144" s="242"/>
      <c r="BK144" s="242"/>
      <c r="BL144" s="242"/>
      <c r="BM144" s="242"/>
      <c r="BN144" s="242"/>
      <c r="BO144" s="242"/>
      <c r="BP144" s="242"/>
      <c r="BQ144" s="242"/>
      <c r="BR144" s="242"/>
      <c r="BS144" s="242"/>
      <c r="BT144" s="242"/>
      <c r="BU144" s="242"/>
      <c r="BV144" s="242"/>
      <c r="BW144" s="242"/>
    </row>
    <row r="145" spans="5:75">
      <c r="E145" s="242"/>
      <c r="F145" s="242"/>
      <c r="G145" s="242"/>
      <c r="H145" s="242"/>
      <c r="I145" s="242"/>
      <c r="J145" s="242"/>
      <c r="K145" s="242"/>
      <c r="L145" s="242"/>
      <c r="M145" s="242"/>
      <c r="N145" s="242"/>
      <c r="O145" s="242"/>
      <c r="P145" s="242"/>
      <c r="Q145" s="242"/>
      <c r="R145" s="242"/>
      <c r="S145" s="242"/>
      <c r="T145" s="242"/>
      <c r="U145" s="242"/>
      <c r="V145" s="242"/>
      <c r="W145" s="242"/>
      <c r="X145" s="242"/>
      <c r="Y145" s="242"/>
      <c r="Z145" s="242"/>
      <c r="AA145" s="242"/>
      <c r="AB145" s="242"/>
      <c r="AC145" s="242"/>
      <c r="AD145" s="242"/>
      <c r="AE145" s="242"/>
      <c r="AF145" s="242"/>
      <c r="AG145" s="242"/>
      <c r="AH145" s="242"/>
      <c r="AI145" s="242"/>
      <c r="AJ145" s="242"/>
      <c r="AK145" s="242"/>
      <c r="AL145" s="242"/>
      <c r="AM145" s="242"/>
      <c r="AN145" s="242"/>
      <c r="AO145" s="242"/>
      <c r="AP145" s="242"/>
      <c r="AQ145" s="242"/>
      <c r="AR145" s="242"/>
      <c r="AS145" s="242"/>
      <c r="AT145" s="242"/>
      <c r="AU145" s="242"/>
      <c r="AV145" s="242"/>
      <c r="AW145" s="242"/>
      <c r="AX145" s="242"/>
      <c r="AY145" s="242"/>
      <c r="AZ145" s="242"/>
      <c r="BA145" s="242"/>
      <c r="BB145" s="242"/>
      <c r="BC145" s="242"/>
      <c r="BD145" s="242"/>
      <c r="BE145" s="242"/>
      <c r="BF145" s="242"/>
      <c r="BG145" s="242"/>
      <c r="BH145" s="242"/>
      <c r="BI145" s="242"/>
      <c r="BJ145" s="242"/>
      <c r="BK145" s="242"/>
      <c r="BL145" s="242"/>
      <c r="BM145" s="242"/>
      <c r="BN145" s="242"/>
      <c r="BO145" s="242"/>
      <c r="BP145" s="242"/>
      <c r="BQ145" s="242"/>
      <c r="BR145" s="242"/>
      <c r="BS145" s="242"/>
      <c r="BT145" s="242"/>
      <c r="BU145" s="242"/>
      <c r="BV145" s="242"/>
      <c r="BW145" s="242"/>
    </row>
    <row r="146" spans="5:75">
      <c r="E146" s="242"/>
      <c r="F146" s="242"/>
      <c r="G146" s="242"/>
      <c r="H146" s="242"/>
      <c r="I146" s="242"/>
      <c r="J146" s="242"/>
      <c r="K146" s="242"/>
      <c r="L146" s="242"/>
      <c r="M146" s="242"/>
      <c r="N146" s="242"/>
      <c r="O146" s="242"/>
      <c r="P146" s="242"/>
      <c r="Q146" s="242"/>
      <c r="R146" s="242"/>
      <c r="S146" s="242"/>
      <c r="T146" s="242"/>
      <c r="U146" s="242"/>
      <c r="V146" s="242"/>
      <c r="W146" s="242"/>
      <c r="X146" s="242"/>
      <c r="Y146" s="242"/>
      <c r="Z146" s="242"/>
      <c r="AA146" s="242"/>
      <c r="AB146" s="242"/>
      <c r="AC146" s="242"/>
      <c r="AD146" s="242"/>
      <c r="AE146" s="242"/>
      <c r="AF146" s="242"/>
      <c r="AG146" s="242"/>
      <c r="AH146" s="242"/>
      <c r="AI146" s="242"/>
      <c r="AJ146" s="242"/>
      <c r="AK146" s="242"/>
      <c r="AL146" s="242"/>
      <c r="AM146" s="242"/>
      <c r="AN146" s="242"/>
      <c r="AO146" s="242"/>
      <c r="AP146" s="242"/>
      <c r="AQ146" s="242"/>
      <c r="AR146" s="242"/>
      <c r="AS146" s="242"/>
      <c r="AT146" s="242"/>
      <c r="AU146" s="242"/>
      <c r="AV146" s="242"/>
      <c r="AW146" s="242"/>
      <c r="AX146" s="242"/>
      <c r="AY146" s="242"/>
      <c r="AZ146" s="242"/>
      <c r="BA146" s="242"/>
      <c r="BB146" s="242"/>
      <c r="BC146" s="242"/>
      <c r="BD146" s="242"/>
      <c r="BE146" s="242"/>
      <c r="BF146" s="242"/>
      <c r="BG146" s="242"/>
      <c r="BH146" s="242"/>
      <c r="BI146" s="242"/>
      <c r="BJ146" s="242"/>
      <c r="BK146" s="242"/>
      <c r="BL146" s="242"/>
      <c r="BM146" s="242"/>
      <c r="BN146" s="242"/>
      <c r="BO146" s="242"/>
      <c r="BP146" s="242"/>
      <c r="BQ146" s="242"/>
      <c r="BR146" s="242"/>
      <c r="BS146" s="242"/>
      <c r="BT146" s="242"/>
      <c r="BU146" s="242"/>
      <c r="BV146" s="242"/>
      <c r="BW146" s="242"/>
    </row>
    <row r="147" spans="5:75">
      <c r="E147" s="242"/>
      <c r="F147" s="242"/>
      <c r="G147" s="242"/>
      <c r="H147" s="242"/>
      <c r="I147" s="242"/>
      <c r="J147" s="242"/>
      <c r="K147" s="242"/>
      <c r="L147" s="242"/>
      <c r="M147" s="242"/>
      <c r="N147" s="242"/>
      <c r="O147" s="242"/>
      <c r="P147" s="242"/>
      <c r="Q147" s="242"/>
      <c r="R147" s="242"/>
      <c r="S147" s="242"/>
      <c r="T147" s="242"/>
      <c r="U147" s="242"/>
      <c r="V147" s="242"/>
      <c r="W147" s="242"/>
      <c r="X147" s="242"/>
      <c r="Y147" s="242"/>
      <c r="Z147" s="242"/>
      <c r="AA147" s="242"/>
      <c r="AB147" s="242"/>
      <c r="AC147" s="242"/>
      <c r="AD147" s="242"/>
      <c r="AE147" s="242"/>
      <c r="AF147" s="242"/>
      <c r="AG147" s="242"/>
      <c r="AH147" s="242"/>
      <c r="AI147" s="242"/>
      <c r="AJ147" s="242"/>
      <c r="AK147" s="242"/>
      <c r="AL147" s="242"/>
      <c r="AM147" s="242"/>
      <c r="AN147" s="242"/>
      <c r="AO147" s="242"/>
      <c r="AP147" s="242"/>
      <c r="AQ147" s="242"/>
      <c r="AR147" s="242"/>
      <c r="AS147" s="242"/>
      <c r="AT147" s="242"/>
      <c r="AU147" s="242"/>
      <c r="AV147" s="242"/>
      <c r="AW147" s="242"/>
      <c r="AX147" s="242"/>
      <c r="AY147" s="242"/>
      <c r="AZ147" s="242"/>
      <c r="BA147" s="242"/>
      <c r="BB147" s="242"/>
      <c r="BC147" s="242"/>
      <c r="BD147" s="242"/>
      <c r="BE147" s="242"/>
      <c r="BF147" s="242"/>
      <c r="BG147" s="242"/>
      <c r="BH147" s="242"/>
      <c r="BI147" s="242"/>
      <c r="BJ147" s="242"/>
      <c r="BK147" s="242"/>
      <c r="BL147" s="242"/>
      <c r="BM147" s="242"/>
      <c r="BN147" s="242"/>
      <c r="BO147" s="242"/>
      <c r="BP147" s="242"/>
      <c r="BQ147" s="242"/>
      <c r="BR147" s="242"/>
      <c r="BS147" s="242"/>
      <c r="BT147" s="242"/>
      <c r="BU147" s="242"/>
      <c r="BV147" s="242"/>
      <c r="BW147" s="242"/>
    </row>
    <row r="148" spans="5:75">
      <c r="E148" s="242"/>
      <c r="F148" s="242"/>
      <c r="G148" s="242"/>
      <c r="H148" s="242"/>
      <c r="I148" s="242"/>
      <c r="J148" s="242"/>
      <c r="K148" s="242"/>
      <c r="L148" s="242"/>
      <c r="M148" s="242"/>
      <c r="N148" s="242"/>
      <c r="O148" s="242"/>
      <c r="P148" s="242"/>
      <c r="Q148" s="242"/>
      <c r="R148" s="242"/>
      <c r="S148" s="242"/>
      <c r="T148" s="242"/>
      <c r="U148" s="242"/>
      <c r="V148" s="242"/>
      <c r="W148" s="242"/>
      <c r="X148" s="242"/>
      <c r="Y148" s="242"/>
      <c r="Z148" s="242"/>
      <c r="AA148" s="242"/>
      <c r="AB148" s="242"/>
      <c r="AC148" s="242"/>
      <c r="AD148" s="242"/>
      <c r="AE148" s="242"/>
      <c r="AF148" s="242"/>
      <c r="AG148" s="242"/>
      <c r="AH148" s="242"/>
      <c r="AI148" s="242"/>
      <c r="AJ148" s="242"/>
      <c r="AK148" s="242"/>
      <c r="AL148" s="242"/>
      <c r="AM148" s="242"/>
      <c r="AN148" s="242"/>
      <c r="AO148" s="242"/>
      <c r="AP148" s="242"/>
      <c r="AQ148" s="242"/>
      <c r="AR148" s="242"/>
      <c r="AS148" s="242"/>
      <c r="AT148" s="242"/>
      <c r="AU148" s="242"/>
      <c r="AV148" s="242"/>
      <c r="AW148" s="242"/>
      <c r="AX148" s="242"/>
      <c r="AY148" s="242"/>
      <c r="AZ148" s="242"/>
      <c r="BA148" s="242"/>
      <c r="BB148" s="242"/>
      <c r="BC148" s="242"/>
      <c r="BD148" s="242"/>
      <c r="BE148" s="242"/>
      <c r="BF148" s="242"/>
      <c r="BG148" s="242"/>
      <c r="BH148" s="242"/>
      <c r="BI148" s="242"/>
      <c r="BJ148" s="242"/>
      <c r="BK148" s="242"/>
      <c r="BL148" s="242"/>
      <c r="BM148" s="242"/>
      <c r="BN148" s="242"/>
      <c r="BO148" s="242"/>
      <c r="BP148" s="242"/>
      <c r="BQ148" s="242"/>
      <c r="BR148" s="242"/>
      <c r="BS148" s="242"/>
      <c r="BT148" s="242"/>
      <c r="BU148" s="242"/>
      <c r="BV148" s="242"/>
      <c r="BW148" s="242"/>
    </row>
  </sheetData>
  <mergeCells count="20">
    <mergeCell ref="AN5:AT5"/>
    <mergeCell ref="E3:I4"/>
    <mergeCell ref="L3:P4"/>
    <mergeCell ref="S3:W4"/>
    <mergeCell ref="Z3:AD4"/>
    <mergeCell ref="AG3:AK4"/>
    <mergeCell ref="AN3:AR4"/>
    <mergeCell ref="E5:K5"/>
    <mergeCell ref="L5:R5"/>
    <mergeCell ref="S5:Y5"/>
    <mergeCell ref="Z5:AF5"/>
    <mergeCell ref="AG5:AM5"/>
    <mergeCell ref="AU5:BA5"/>
    <mergeCell ref="BB5:BH5"/>
    <mergeCell ref="BI5:BO5"/>
    <mergeCell ref="BP5:BV5"/>
    <mergeCell ref="AU3:AY4"/>
    <mergeCell ref="BB3:BF4"/>
    <mergeCell ref="BI3:BM4"/>
    <mergeCell ref="BP3:BT4"/>
  </mergeCells>
  <pageMargins left="0.7" right="0.7" top="0.75" bottom="0.75" header="0.3" footer="0.3"/>
  <pageSetup paperSize="9" orientation="portrait" horizontalDpi="180" verticalDpi="180" r:id="rId1"/>
  <ignoredErrors>
    <ignoredError sqref="H7:H27 H28:H42" formulaRange="1"/>
    <ignoredError sqref="AX24 BE24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BZ45"/>
  <sheetViews>
    <sheetView tabSelected="1" workbookViewId="0">
      <pane xSplit="4" ySplit="6" topLeftCell="BF7" activePane="bottomRight" state="frozen"/>
      <selection pane="topRight" activeCell="E1" sqref="E1"/>
      <selection pane="bottomLeft" activeCell="A7" sqref="A7"/>
      <selection pane="bottomRight" activeCell="BS23" sqref="BS23"/>
    </sheetView>
  </sheetViews>
  <sheetFormatPr defaultRowHeight="15"/>
  <cols>
    <col min="1" max="1" width="28.7109375" customWidth="1"/>
    <col min="4" max="4" width="14.140625" customWidth="1"/>
    <col min="5" max="7" width="13.42578125" customWidth="1"/>
    <col min="8" max="10" width="11.5703125" customWidth="1"/>
    <col min="11" max="11" width="11" customWidth="1"/>
    <col min="12" max="14" width="13.7109375" customWidth="1"/>
    <col min="15" max="16" width="9.7109375" bestFit="1" customWidth="1"/>
    <col min="17" max="17" width="9.7109375" customWidth="1"/>
    <col min="19" max="20" width="13.7109375" customWidth="1"/>
    <col min="21" max="21" width="11.85546875" customWidth="1"/>
    <col min="22" max="24" width="11.7109375" customWidth="1"/>
    <col min="26" max="27" width="14.42578125" customWidth="1"/>
    <col min="28" max="28" width="12" customWidth="1"/>
    <col min="29" max="29" width="9.140625" customWidth="1"/>
    <col min="30" max="31" width="9.7109375" customWidth="1"/>
    <col min="33" max="35" width="11.28515625" customWidth="1"/>
    <col min="36" max="36" width="9.7109375" bestFit="1" customWidth="1"/>
    <col min="40" max="42" width="12.5703125" customWidth="1"/>
    <col min="43" max="43" width="9.7109375" bestFit="1" customWidth="1"/>
    <col min="47" max="47" width="13" customWidth="1"/>
    <col min="48" max="49" width="11.42578125" customWidth="1"/>
    <col min="50" max="51" width="13.5703125" customWidth="1"/>
    <col min="52" max="52" width="11.140625" customWidth="1"/>
    <col min="54" max="55" width="12.85546875" customWidth="1"/>
    <col min="56" max="56" width="12.42578125" customWidth="1"/>
    <col min="57" max="57" width="9.7109375" bestFit="1" customWidth="1"/>
    <col min="59" max="59" width="11.28515625" customWidth="1"/>
    <col min="61" max="62" width="12.85546875" customWidth="1"/>
    <col min="63" max="63" width="10.85546875" customWidth="1"/>
    <col min="64" max="64" width="11.7109375" customWidth="1"/>
    <col min="65" max="66" width="11.42578125" customWidth="1"/>
    <col min="68" max="69" width="12.5703125" customWidth="1"/>
    <col min="70" max="70" width="11.85546875" customWidth="1"/>
    <col min="71" max="71" width="9.28515625" customWidth="1"/>
    <col min="74" max="74" width="9.7109375" bestFit="1" customWidth="1"/>
  </cols>
  <sheetData>
    <row r="1" spans="1:76" ht="18.75" customHeight="1">
      <c r="B1" s="1"/>
      <c r="D1" s="2"/>
      <c r="K1" s="3"/>
      <c r="L1" s="1"/>
      <c r="M1" s="1"/>
      <c r="N1" s="1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  <c r="BM1" s="165"/>
      <c r="BN1" s="165"/>
      <c r="BO1" s="165"/>
      <c r="BP1" s="165"/>
      <c r="BQ1" s="165"/>
      <c r="BR1" s="165"/>
      <c r="BS1" s="165"/>
      <c r="BT1" s="165"/>
      <c r="BU1" s="165"/>
      <c r="BV1" s="165"/>
      <c r="BW1" s="165"/>
    </row>
    <row r="2" spans="1:76" ht="19.5" customHeight="1">
      <c r="A2" s="199"/>
      <c r="B2" s="199"/>
      <c r="C2" s="199"/>
      <c r="D2" s="19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2"/>
      <c r="AK2" s="2"/>
      <c r="AL2" s="2"/>
      <c r="AM2" s="1"/>
      <c r="AN2" s="6"/>
      <c r="AO2" s="6"/>
      <c r="AP2" s="6"/>
      <c r="AQ2" s="6"/>
      <c r="AR2" s="6"/>
      <c r="AS2" s="6"/>
      <c r="AT2" s="7"/>
      <c r="BB2" s="166"/>
      <c r="BC2" s="166"/>
      <c r="BD2" s="166"/>
      <c r="BE2" s="166"/>
      <c r="BF2" s="166"/>
      <c r="BG2" s="166"/>
      <c r="BH2" s="166"/>
      <c r="BI2" s="166"/>
      <c r="BJ2" s="200" t="s">
        <v>165</v>
      </c>
      <c r="BK2" s="525" t="s">
        <v>166</v>
      </c>
      <c r="BL2" s="526"/>
      <c r="BM2" s="526"/>
      <c r="BN2" s="526"/>
      <c r="BO2" s="527"/>
      <c r="BP2" s="166"/>
      <c r="BQ2" s="166"/>
      <c r="BR2" s="166"/>
      <c r="BS2" s="166"/>
      <c r="BT2" s="166"/>
      <c r="BU2" s="166"/>
      <c r="BV2" s="166"/>
      <c r="BW2" s="166"/>
    </row>
    <row r="3" spans="1:76" ht="18.75">
      <c r="B3" s="8"/>
      <c r="E3" s="498" t="s">
        <v>0</v>
      </c>
      <c r="F3" s="499"/>
      <c r="G3" s="499"/>
      <c r="H3" s="500"/>
      <c r="I3" s="374"/>
      <c r="J3" s="430"/>
      <c r="K3" s="9"/>
      <c r="L3" s="498" t="s">
        <v>0</v>
      </c>
      <c r="M3" s="499"/>
      <c r="N3" s="499"/>
      <c r="O3" s="500"/>
      <c r="P3" s="374"/>
      <c r="Q3" s="430"/>
      <c r="R3" s="10"/>
      <c r="S3" s="498" t="s">
        <v>0</v>
      </c>
      <c r="T3" s="499"/>
      <c r="U3" s="499"/>
      <c r="V3" s="500"/>
      <c r="W3" s="374"/>
      <c r="X3" s="430"/>
      <c r="Y3" s="11"/>
      <c r="Z3" s="498" t="s">
        <v>0</v>
      </c>
      <c r="AA3" s="499"/>
      <c r="AB3" s="499"/>
      <c r="AC3" s="500"/>
      <c r="AD3" s="374"/>
      <c r="AE3" s="430"/>
      <c r="AF3" s="12"/>
      <c r="AG3" s="493" t="s">
        <v>0</v>
      </c>
      <c r="AH3" s="491"/>
      <c r="AI3" s="491"/>
      <c r="AJ3" s="491"/>
      <c r="AK3" s="376"/>
      <c r="AL3" s="432"/>
      <c r="AM3" s="12"/>
      <c r="AN3" s="493" t="s">
        <v>0</v>
      </c>
      <c r="AO3" s="491"/>
      <c r="AP3" s="491"/>
      <c r="AQ3" s="491"/>
      <c r="AR3" s="450" t="s">
        <v>216</v>
      </c>
      <c r="AS3" s="450">
        <v>150</v>
      </c>
      <c r="AT3" s="11"/>
      <c r="AU3" s="491" t="s">
        <v>0</v>
      </c>
      <c r="AV3" s="491"/>
      <c r="AW3" s="491"/>
      <c r="AX3" s="491"/>
      <c r="AY3" s="450" t="s">
        <v>216</v>
      </c>
      <c r="AZ3" s="450">
        <v>150</v>
      </c>
      <c r="BA3" s="11"/>
      <c r="BB3" s="521" t="s">
        <v>0</v>
      </c>
      <c r="BC3" s="520"/>
      <c r="BD3" s="520"/>
      <c r="BE3" s="520"/>
      <c r="BF3" s="450" t="s">
        <v>216</v>
      </c>
      <c r="BG3" s="450">
        <v>150</v>
      </c>
      <c r="BH3" s="146"/>
      <c r="BI3" s="521" t="s">
        <v>0</v>
      </c>
      <c r="BJ3" s="520"/>
      <c r="BK3" s="520"/>
      <c r="BL3" s="520"/>
      <c r="BM3" s="450" t="s">
        <v>216</v>
      </c>
      <c r="BN3" s="450">
        <v>150</v>
      </c>
      <c r="BO3" s="147"/>
      <c r="BP3" s="521" t="s">
        <v>0</v>
      </c>
      <c r="BQ3" s="520"/>
      <c r="BR3" s="520"/>
      <c r="BS3" s="520"/>
      <c r="BT3" s="378"/>
      <c r="BU3" s="450" t="s">
        <v>216</v>
      </c>
      <c r="BV3" s="450">
        <v>150</v>
      </c>
      <c r="BW3" s="148"/>
    </row>
    <row r="4" spans="1:76" ht="18">
      <c r="E4" s="501"/>
      <c r="F4" s="502"/>
      <c r="G4" s="502"/>
      <c r="H4" s="502"/>
      <c r="I4" s="375"/>
      <c r="J4" s="431"/>
      <c r="K4" s="14"/>
      <c r="L4" s="501"/>
      <c r="M4" s="502"/>
      <c r="N4" s="502"/>
      <c r="O4" s="502"/>
      <c r="P4" s="375"/>
      <c r="Q4" s="431"/>
      <c r="R4" s="15"/>
      <c r="S4" s="501"/>
      <c r="T4" s="502"/>
      <c r="U4" s="502"/>
      <c r="V4" s="502"/>
      <c r="W4" s="375"/>
      <c r="X4" s="431"/>
      <c r="Y4" s="15"/>
      <c r="Z4" s="501"/>
      <c r="AA4" s="502"/>
      <c r="AB4" s="502"/>
      <c r="AC4" s="502"/>
      <c r="AD4" s="375"/>
      <c r="AE4" s="431"/>
      <c r="AF4" s="16"/>
      <c r="AG4" s="494"/>
      <c r="AH4" s="492"/>
      <c r="AI4" s="492"/>
      <c r="AJ4" s="492"/>
      <c r="AK4" s="377"/>
      <c r="AL4" s="433"/>
      <c r="AM4" s="16"/>
      <c r="AN4" s="494"/>
      <c r="AO4" s="492"/>
      <c r="AP4" s="492"/>
      <c r="AQ4" s="492"/>
      <c r="AR4" s="450" t="s">
        <v>217</v>
      </c>
      <c r="AS4" s="450">
        <v>8</v>
      </c>
      <c r="AT4" s="15"/>
      <c r="AU4" s="492"/>
      <c r="AV4" s="492"/>
      <c r="AW4" s="492"/>
      <c r="AX4" s="492"/>
      <c r="AY4" s="450" t="s">
        <v>217</v>
      </c>
      <c r="AZ4" s="450">
        <v>8</v>
      </c>
      <c r="BA4" s="15"/>
      <c r="BB4" s="494"/>
      <c r="BC4" s="492"/>
      <c r="BD4" s="492"/>
      <c r="BE4" s="492"/>
      <c r="BF4" s="450" t="s">
        <v>217</v>
      </c>
      <c r="BG4" s="450">
        <v>8</v>
      </c>
      <c r="BH4" s="15"/>
      <c r="BI4" s="494"/>
      <c r="BJ4" s="492"/>
      <c r="BK4" s="492"/>
      <c r="BL4" s="492"/>
      <c r="BM4" s="450" t="s">
        <v>217</v>
      </c>
      <c r="BN4" s="450">
        <v>9</v>
      </c>
      <c r="BO4" s="15"/>
      <c r="BP4" s="494"/>
      <c r="BQ4" s="492"/>
      <c r="BR4" s="492"/>
      <c r="BS4" s="492"/>
      <c r="BT4" s="377"/>
      <c r="BU4" s="450" t="s">
        <v>217</v>
      </c>
      <c r="BV4" s="450">
        <v>10</v>
      </c>
      <c r="BW4" s="15"/>
    </row>
    <row r="5" spans="1:76" ht="21">
      <c r="B5" s="17"/>
      <c r="C5" s="18"/>
      <c r="D5" s="17"/>
      <c r="E5" s="503" t="s">
        <v>117</v>
      </c>
      <c r="F5" s="504"/>
      <c r="G5" s="504"/>
      <c r="H5" s="504"/>
      <c r="I5" s="504"/>
      <c r="J5" s="504"/>
      <c r="K5" s="505"/>
      <c r="L5" s="506" t="s">
        <v>118</v>
      </c>
      <c r="M5" s="507"/>
      <c r="N5" s="507"/>
      <c r="O5" s="507"/>
      <c r="P5" s="507"/>
      <c r="Q5" s="507"/>
      <c r="R5" s="508"/>
      <c r="S5" s="509" t="s">
        <v>119</v>
      </c>
      <c r="T5" s="510"/>
      <c r="U5" s="510"/>
      <c r="V5" s="510"/>
      <c r="W5" s="510"/>
      <c r="X5" s="510"/>
      <c r="Y5" s="511"/>
      <c r="Z5" s="512" t="s">
        <v>120</v>
      </c>
      <c r="AA5" s="513"/>
      <c r="AB5" s="513"/>
      <c r="AC5" s="513"/>
      <c r="AD5" s="513"/>
      <c r="AE5" s="513"/>
      <c r="AF5" s="514"/>
      <c r="AG5" s="515" t="s">
        <v>121</v>
      </c>
      <c r="AH5" s="516"/>
      <c r="AI5" s="516"/>
      <c r="AJ5" s="516"/>
      <c r="AK5" s="516"/>
      <c r="AL5" s="516"/>
      <c r="AM5" s="517"/>
      <c r="AN5" s="495" t="s">
        <v>122</v>
      </c>
      <c r="AO5" s="496"/>
      <c r="AP5" s="496"/>
      <c r="AQ5" s="496"/>
      <c r="AR5" s="496"/>
      <c r="AS5" s="496"/>
      <c r="AT5" s="497"/>
      <c r="AU5" s="528" t="s">
        <v>123</v>
      </c>
      <c r="AV5" s="502"/>
      <c r="AW5" s="502"/>
      <c r="AX5" s="502"/>
      <c r="AY5" s="502"/>
      <c r="AZ5" s="502"/>
      <c r="BA5" s="529"/>
      <c r="BB5" s="530" t="s">
        <v>124</v>
      </c>
      <c r="BC5" s="502"/>
      <c r="BD5" s="502"/>
      <c r="BE5" s="502"/>
      <c r="BF5" s="502"/>
      <c r="BG5" s="502"/>
      <c r="BH5" s="529"/>
      <c r="BI5" s="485" t="s">
        <v>125</v>
      </c>
      <c r="BJ5" s="486"/>
      <c r="BK5" s="486"/>
      <c r="BL5" s="486"/>
      <c r="BM5" s="531"/>
      <c r="BN5" s="531"/>
      <c r="BO5" s="487"/>
      <c r="BP5" s="488" t="s">
        <v>126</v>
      </c>
      <c r="BQ5" s="524"/>
      <c r="BR5" s="524"/>
      <c r="BS5" s="489"/>
      <c r="BT5" s="489"/>
      <c r="BU5" s="532"/>
      <c r="BV5" s="532"/>
      <c r="BW5" s="490"/>
    </row>
    <row r="6" spans="1:76" ht="35.1" customHeight="1">
      <c r="A6" s="19"/>
      <c r="B6" s="113" t="s">
        <v>1</v>
      </c>
      <c r="C6" s="20" t="s">
        <v>2</v>
      </c>
      <c r="D6" s="21" t="s">
        <v>3</v>
      </c>
      <c r="E6" s="276" t="s">
        <v>144</v>
      </c>
      <c r="F6" s="276" t="s">
        <v>145</v>
      </c>
      <c r="G6" s="276" t="s">
        <v>146</v>
      </c>
      <c r="H6" s="276" t="s">
        <v>207</v>
      </c>
      <c r="I6" s="276" t="s">
        <v>4</v>
      </c>
      <c r="J6" s="276" t="s">
        <v>5</v>
      </c>
      <c r="K6" s="276"/>
      <c r="L6" s="277" t="s">
        <v>144</v>
      </c>
      <c r="M6" s="277" t="s">
        <v>145</v>
      </c>
      <c r="N6" s="277" t="s">
        <v>146</v>
      </c>
      <c r="O6" s="277" t="s">
        <v>207</v>
      </c>
      <c r="P6" s="277" t="s">
        <v>4</v>
      </c>
      <c r="Q6" s="277" t="s">
        <v>5</v>
      </c>
      <c r="R6" s="277"/>
      <c r="S6" s="278" t="s">
        <v>144</v>
      </c>
      <c r="T6" s="278" t="s">
        <v>145</v>
      </c>
      <c r="U6" s="278" t="s">
        <v>146</v>
      </c>
      <c r="V6" s="278" t="s">
        <v>207</v>
      </c>
      <c r="W6" s="278" t="s">
        <v>4</v>
      </c>
      <c r="X6" s="278" t="s">
        <v>5</v>
      </c>
      <c r="Y6" s="278"/>
      <c r="Z6" s="279" t="s">
        <v>144</v>
      </c>
      <c r="AA6" s="279" t="s">
        <v>145</v>
      </c>
      <c r="AB6" s="279" t="s">
        <v>146</v>
      </c>
      <c r="AC6" s="279" t="s">
        <v>207</v>
      </c>
      <c r="AD6" s="279" t="s">
        <v>4</v>
      </c>
      <c r="AE6" s="279" t="s">
        <v>5</v>
      </c>
      <c r="AF6" s="279"/>
      <c r="AG6" s="280" t="s">
        <v>144</v>
      </c>
      <c r="AH6" s="280" t="s">
        <v>141</v>
      </c>
      <c r="AI6" s="280" t="s">
        <v>147</v>
      </c>
      <c r="AJ6" s="280" t="s">
        <v>207</v>
      </c>
      <c r="AK6" s="280" t="s">
        <v>4</v>
      </c>
      <c r="AL6" s="280" t="s">
        <v>5</v>
      </c>
      <c r="AM6" s="280"/>
      <c r="AN6" s="281" t="s">
        <v>139</v>
      </c>
      <c r="AO6" s="281" t="s">
        <v>143</v>
      </c>
      <c r="AP6" s="281" t="s">
        <v>150</v>
      </c>
      <c r="AQ6" s="390" t="s">
        <v>207</v>
      </c>
      <c r="AR6" s="390" t="s">
        <v>4</v>
      </c>
      <c r="AS6" s="390" t="s">
        <v>5</v>
      </c>
      <c r="AT6" s="390"/>
      <c r="AU6" s="138" t="s">
        <v>142</v>
      </c>
      <c r="AV6" s="138" t="s">
        <v>140</v>
      </c>
      <c r="AW6" s="138" t="s">
        <v>149</v>
      </c>
      <c r="AX6" s="138" t="s">
        <v>210</v>
      </c>
      <c r="AY6" s="138" t="s">
        <v>4</v>
      </c>
      <c r="AZ6" s="138" t="s">
        <v>5</v>
      </c>
      <c r="BA6" s="138"/>
      <c r="BB6" s="282" t="s">
        <v>142</v>
      </c>
      <c r="BC6" s="137" t="s">
        <v>140</v>
      </c>
      <c r="BD6" s="137" t="s">
        <v>149</v>
      </c>
      <c r="BE6" s="137" t="s">
        <v>207</v>
      </c>
      <c r="BF6" s="137" t="s">
        <v>4</v>
      </c>
      <c r="BG6" s="137" t="s">
        <v>5</v>
      </c>
      <c r="BH6" s="137"/>
      <c r="BI6" s="136" t="s">
        <v>142</v>
      </c>
      <c r="BJ6" s="283" t="s">
        <v>141</v>
      </c>
      <c r="BK6" s="283" t="s">
        <v>147</v>
      </c>
      <c r="BL6" s="391" t="s">
        <v>207</v>
      </c>
      <c r="BM6" s="392" t="s">
        <v>4</v>
      </c>
      <c r="BN6" s="393" t="s">
        <v>5</v>
      </c>
      <c r="BO6" s="393"/>
      <c r="BP6" s="284" t="s">
        <v>142</v>
      </c>
      <c r="BQ6" s="285" t="s">
        <v>141</v>
      </c>
      <c r="BR6" s="285" t="s">
        <v>147</v>
      </c>
      <c r="BS6" s="382" t="s">
        <v>207</v>
      </c>
      <c r="BT6" s="383" t="s">
        <v>4</v>
      </c>
      <c r="BU6" s="135" t="s">
        <v>5</v>
      </c>
      <c r="BV6" s="135" t="s">
        <v>215</v>
      </c>
      <c r="BW6" s="135"/>
      <c r="BX6" s="3"/>
    </row>
    <row r="7" spans="1:76" ht="35.1" customHeight="1">
      <c r="A7" s="176" t="s">
        <v>6</v>
      </c>
      <c r="B7" s="180">
        <v>0</v>
      </c>
      <c r="C7" s="32">
        <v>8</v>
      </c>
      <c r="D7" s="105">
        <v>158</v>
      </c>
      <c r="E7" s="24"/>
      <c r="F7" s="24"/>
      <c r="G7" s="24"/>
      <c r="H7" s="25"/>
      <c r="I7" s="25">
        <v>8</v>
      </c>
      <c r="J7" s="25"/>
      <c r="K7" s="367"/>
      <c r="L7" s="24"/>
      <c r="M7" s="24"/>
      <c r="N7" s="24"/>
      <c r="O7" s="25"/>
      <c r="P7" s="25">
        <v>8</v>
      </c>
      <c r="Q7" s="25"/>
      <c r="R7" s="24"/>
      <c r="S7" s="24"/>
      <c r="T7" s="24"/>
      <c r="U7" s="24"/>
      <c r="V7" s="25"/>
      <c r="W7" s="25">
        <v>8</v>
      </c>
      <c r="X7" s="25"/>
      <c r="Y7" s="24"/>
      <c r="Z7" s="24"/>
      <c r="AA7" s="24"/>
      <c r="AB7" s="24"/>
      <c r="AC7" s="25"/>
      <c r="AD7" s="25">
        <v>8</v>
      </c>
      <c r="AE7" s="25"/>
      <c r="AF7" s="24"/>
      <c r="AG7" s="25"/>
      <c r="AH7" s="25"/>
      <c r="AI7" s="25"/>
      <c r="AJ7" s="25"/>
      <c r="AK7" s="25">
        <v>8</v>
      </c>
      <c r="AL7" s="25"/>
      <c r="AM7" s="24"/>
      <c r="AN7" s="24"/>
      <c r="AO7" s="24"/>
      <c r="AP7" s="24"/>
      <c r="AQ7" s="25"/>
      <c r="AR7" s="25">
        <v>8</v>
      </c>
      <c r="AS7" s="25"/>
      <c r="AT7" s="24"/>
      <c r="AU7" s="24"/>
      <c r="AV7" s="24"/>
      <c r="AW7" s="24"/>
      <c r="AX7" s="24"/>
      <c r="AY7" s="24">
        <v>8</v>
      </c>
      <c r="AZ7" s="24"/>
      <c r="BA7" s="24"/>
      <c r="BB7" s="25"/>
      <c r="BC7" s="25"/>
      <c r="BD7" s="25"/>
      <c r="BE7" s="25"/>
      <c r="BF7" s="25">
        <v>8</v>
      </c>
      <c r="BG7" s="25"/>
      <c r="BH7" s="24"/>
      <c r="BI7" s="25"/>
      <c r="BJ7" s="25"/>
      <c r="BK7" s="25"/>
      <c r="BL7" s="75"/>
      <c r="BM7" s="406">
        <v>8</v>
      </c>
      <c r="BN7" s="406"/>
      <c r="BO7" s="29"/>
      <c r="BP7" s="194"/>
      <c r="BQ7" s="38"/>
      <c r="BR7" s="38"/>
      <c r="BS7" s="25"/>
      <c r="BT7" s="25">
        <v>8</v>
      </c>
      <c r="BU7" s="25"/>
      <c r="BV7" s="25"/>
      <c r="BW7" s="24"/>
      <c r="BX7" s="26"/>
    </row>
    <row r="8" spans="1:76" ht="35.1" customHeight="1">
      <c r="A8" s="176" t="s">
        <v>7</v>
      </c>
      <c r="B8" s="180">
        <v>0</v>
      </c>
      <c r="C8" s="32">
        <v>10</v>
      </c>
      <c r="D8" s="105">
        <v>186</v>
      </c>
      <c r="E8" s="196">
        <v>5.7560000000000002</v>
      </c>
      <c r="F8" s="196">
        <v>5.7439999999999998</v>
      </c>
      <c r="G8" s="196">
        <v>5.7409999999999997</v>
      </c>
      <c r="H8" s="196">
        <f>AVERAGE(E8:G8)</f>
        <v>5.7469999999999999</v>
      </c>
      <c r="I8" s="196">
        <v>10</v>
      </c>
      <c r="J8" s="196">
        <f>H8/H20</f>
        <v>0.28238473507493245</v>
      </c>
      <c r="K8" s="414"/>
      <c r="L8" s="196">
        <v>5.6050000000000004</v>
      </c>
      <c r="M8" s="196">
        <v>5.5990000000000002</v>
      </c>
      <c r="N8" s="196">
        <v>5.5970000000000004</v>
      </c>
      <c r="O8" s="196">
        <f>AVERAGE(L8:N8)</f>
        <v>5.6003333333333343</v>
      </c>
      <c r="P8" s="196">
        <v>10</v>
      </c>
      <c r="Q8" s="196">
        <f>O8/O20</f>
        <v>0.34680565589844153</v>
      </c>
      <c r="R8" s="25"/>
      <c r="S8" s="196">
        <v>5.4939999999999998</v>
      </c>
      <c r="T8" s="196">
        <v>5.48</v>
      </c>
      <c r="U8" s="196">
        <v>5.4770000000000003</v>
      </c>
      <c r="V8" s="196">
        <f t="shared" ref="V8:V22" si="0">AVERAGE(S8:U8)</f>
        <v>5.4836666666666671</v>
      </c>
      <c r="W8" s="196">
        <v>10</v>
      </c>
      <c r="X8" s="196">
        <f>V8/V20</f>
        <v>0.39710816617182038</v>
      </c>
      <c r="Y8" s="25"/>
      <c r="Z8" s="196">
        <v>5.3890000000000002</v>
      </c>
      <c r="AA8" s="196">
        <v>5.3739999999999997</v>
      </c>
      <c r="AB8" s="196">
        <v>5.3659999999999997</v>
      </c>
      <c r="AC8" s="196">
        <f t="shared" ref="AC8:AC22" si="1">AVERAGE(Z8:AB8)</f>
        <v>5.3763333333333323</v>
      </c>
      <c r="AD8" s="196">
        <v>10</v>
      </c>
      <c r="AE8" s="196">
        <f>AC8/AC20</f>
        <v>0.43799049558723685</v>
      </c>
      <c r="AF8" s="25"/>
      <c r="AG8" s="196">
        <v>5.2910000000000004</v>
      </c>
      <c r="AH8" s="196">
        <v>5.2789999999999999</v>
      </c>
      <c r="AI8" s="196">
        <v>5.2789999999999999</v>
      </c>
      <c r="AJ8" s="196">
        <f t="shared" ref="AJ8:AJ42" si="2">AVERAGE(AG8:AI8)</f>
        <v>5.2830000000000004</v>
      </c>
      <c r="AK8" s="196">
        <v>10</v>
      </c>
      <c r="AL8" s="196">
        <f>AJ8/AJ20</f>
        <v>0.47249798765763357</v>
      </c>
      <c r="AM8" s="25"/>
      <c r="AN8" s="196">
        <v>5.2050000000000001</v>
      </c>
      <c r="AO8" s="196">
        <v>5.2050000000000001</v>
      </c>
      <c r="AP8" s="196">
        <v>5.2050000000000001</v>
      </c>
      <c r="AQ8" s="196">
        <f t="shared" ref="AQ8:AQ42" si="3">AVERAGE(AN8:AP8)</f>
        <v>5.2050000000000001</v>
      </c>
      <c r="AR8" s="196">
        <v>10</v>
      </c>
      <c r="AS8" s="196">
        <f>AQ8/AQ20</f>
        <v>0.50291474765692934</v>
      </c>
      <c r="AT8" s="25"/>
      <c r="AU8" s="196">
        <v>5.1390000000000002</v>
      </c>
      <c r="AV8" s="196">
        <v>5.1310000000000002</v>
      </c>
      <c r="AW8" s="196">
        <v>5.1349999999999998</v>
      </c>
      <c r="AX8" s="196">
        <f t="shared" ref="AX8:AX42" si="4">AVERAGE(AU8:AW8)</f>
        <v>5.1349999999999998</v>
      </c>
      <c r="AY8" s="196">
        <v>10</v>
      </c>
      <c r="AZ8" s="196">
        <f>AX8/AX20</f>
        <v>0.52958162879438964</v>
      </c>
      <c r="BA8" s="25"/>
      <c r="BB8" s="196">
        <v>5.0659999999999998</v>
      </c>
      <c r="BC8" s="196">
        <v>5.0650000000000004</v>
      </c>
      <c r="BD8" s="196">
        <v>5.0650000000000004</v>
      </c>
      <c r="BE8" s="196">
        <f t="shared" ref="BE8:BE42" si="5">AVERAGE(BB8:BD8)</f>
        <v>5.0653333333333341</v>
      </c>
      <c r="BF8" s="196">
        <v>10</v>
      </c>
      <c r="BG8" s="196">
        <f>BE8/BE20</f>
        <v>0.55308462238398548</v>
      </c>
      <c r="BH8" s="25"/>
      <c r="BI8" s="196">
        <v>5.008</v>
      </c>
      <c r="BJ8" s="196">
        <v>5.0060000000000002</v>
      </c>
      <c r="BK8" s="196">
        <v>5.0069999999999997</v>
      </c>
      <c r="BL8" s="295">
        <f t="shared" ref="BL8:BL31" si="6">AVERAGE(BI8:BK8)</f>
        <v>5.0069999999999997</v>
      </c>
      <c r="BM8" s="196">
        <v>10</v>
      </c>
      <c r="BN8" s="196">
        <f>BL8/BL20</f>
        <v>0.57413140694874432</v>
      </c>
      <c r="BO8" s="71"/>
      <c r="BP8" s="196">
        <v>4.9509999999999996</v>
      </c>
      <c r="BQ8" s="196">
        <v>4.9530000000000003</v>
      </c>
      <c r="BR8" s="196">
        <v>4.9550000000000001</v>
      </c>
      <c r="BS8" s="196">
        <f t="shared" ref="BS8:BS22" si="7">AVERAGE(BP8:BR8)</f>
        <v>4.9530000000000003</v>
      </c>
      <c r="BT8" s="196">
        <v>10</v>
      </c>
      <c r="BU8" s="196">
        <f>BS8/BS20</f>
        <v>0.59288963370840309</v>
      </c>
      <c r="BV8" s="196">
        <f t="shared" ref="BV8:BV42" si="8">$BV$3+$BV$4*BS8</f>
        <v>199.53</v>
      </c>
      <c r="BW8" s="25"/>
      <c r="BX8" s="26"/>
    </row>
    <row r="9" spans="1:76" ht="35.1" customHeight="1">
      <c r="A9" s="176" t="s">
        <v>8</v>
      </c>
      <c r="B9" s="180">
        <v>0</v>
      </c>
      <c r="C9" s="32">
        <v>11</v>
      </c>
      <c r="D9" s="105">
        <v>200</v>
      </c>
      <c r="E9" s="196">
        <v>6.3869999999999996</v>
      </c>
      <c r="F9" s="196">
        <v>6.3789999999999996</v>
      </c>
      <c r="G9" s="196">
        <v>6.3719999999999999</v>
      </c>
      <c r="H9" s="196">
        <f t="shared" ref="H9:H26" si="9">AVERAGE(E9:G9)</f>
        <v>6.3793333333333324</v>
      </c>
      <c r="I9" s="196">
        <v>11</v>
      </c>
      <c r="J9" s="196">
        <f>H9/H20</f>
        <v>0.31345508148390788</v>
      </c>
      <c r="K9" s="414"/>
      <c r="L9" s="196">
        <v>6.16</v>
      </c>
      <c r="M9" s="196">
        <v>6.1509999999999998</v>
      </c>
      <c r="N9" s="196">
        <v>6.1449999999999996</v>
      </c>
      <c r="O9" s="196">
        <f t="shared" ref="O9:O26" si="10">AVERAGE(L9:N9)</f>
        <v>6.1520000000000001</v>
      </c>
      <c r="P9" s="196">
        <v>11</v>
      </c>
      <c r="Q9" s="196">
        <f>O9/O20</f>
        <v>0.38096810816389715</v>
      </c>
      <c r="R9" s="25"/>
      <c r="S9" s="196">
        <v>5.9829999999999997</v>
      </c>
      <c r="T9" s="196">
        <v>5.9660000000000002</v>
      </c>
      <c r="U9" s="196">
        <v>5.968</v>
      </c>
      <c r="V9" s="196">
        <f t="shared" si="0"/>
        <v>5.9723333333333342</v>
      </c>
      <c r="W9" s="196">
        <v>11</v>
      </c>
      <c r="X9" s="196">
        <f>V9/V20</f>
        <v>0.43249571535472042</v>
      </c>
      <c r="Y9" s="25"/>
      <c r="Z9" s="196">
        <v>5.82</v>
      </c>
      <c r="AA9" s="196">
        <v>5.8150000000000004</v>
      </c>
      <c r="AB9" s="196">
        <v>5.7990000000000004</v>
      </c>
      <c r="AC9" s="196">
        <f t="shared" si="1"/>
        <v>5.8113333333333337</v>
      </c>
      <c r="AD9" s="196">
        <v>11</v>
      </c>
      <c r="AE9" s="196">
        <f>AC9/AC20</f>
        <v>0.47342837746096406</v>
      </c>
      <c r="AF9" s="25"/>
      <c r="AG9" s="196">
        <v>5.6859999999999999</v>
      </c>
      <c r="AH9" s="196">
        <v>5.6749999999999998</v>
      </c>
      <c r="AI9" s="196">
        <v>5.6749999999999998</v>
      </c>
      <c r="AJ9" s="196">
        <f t="shared" si="2"/>
        <v>5.6786666666666674</v>
      </c>
      <c r="AK9" s="196">
        <v>11</v>
      </c>
      <c r="AL9" s="196">
        <f>AJ9/AJ20</f>
        <v>0.50788540082878708</v>
      </c>
      <c r="AM9" s="25"/>
      <c r="AN9" s="196">
        <v>5.5650000000000004</v>
      </c>
      <c r="AO9" s="196">
        <v>5.5590000000000002</v>
      </c>
      <c r="AP9" s="196">
        <v>5.5640000000000001</v>
      </c>
      <c r="AQ9" s="196">
        <f t="shared" si="3"/>
        <v>5.5626666666666678</v>
      </c>
      <c r="AR9" s="196">
        <v>11</v>
      </c>
      <c r="AS9" s="196">
        <f>AQ9/AQ20</f>
        <v>0.53747302650648976</v>
      </c>
      <c r="AT9" s="25"/>
      <c r="AU9" s="196">
        <v>5.468</v>
      </c>
      <c r="AV9" s="196">
        <v>5.4560000000000004</v>
      </c>
      <c r="AW9" s="196">
        <v>5.4610000000000003</v>
      </c>
      <c r="AX9" s="196">
        <f t="shared" si="4"/>
        <v>5.461666666666666</v>
      </c>
      <c r="AY9" s="196">
        <v>11</v>
      </c>
      <c r="AZ9" s="196">
        <f>AX9/AX20</f>
        <v>0.56327133968166654</v>
      </c>
      <c r="BA9" s="25"/>
      <c r="BB9" s="196">
        <v>5.3710000000000004</v>
      </c>
      <c r="BC9" s="196">
        <v>5.37</v>
      </c>
      <c r="BD9" s="196">
        <v>5.37</v>
      </c>
      <c r="BE9" s="196">
        <f t="shared" si="5"/>
        <v>5.3703333333333338</v>
      </c>
      <c r="BF9" s="196">
        <v>11</v>
      </c>
      <c r="BG9" s="196">
        <f>BE9/BE20</f>
        <v>0.58638762511373987</v>
      </c>
      <c r="BH9" s="25"/>
      <c r="BI9" s="196">
        <v>5.2889999999999997</v>
      </c>
      <c r="BJ9" s="196">
        <v>5.29</v>
      </c>
      <c r="BK9" s="196">
        <v>5.2919999999999998</v>
      </c>
      <c r="BL9" s="295">
        <f t="shared" si="6"/>
        <v>5.2903333333333338</v>
      </c>
      <c r="BM9" s="196">
        <v>11</v>
      </c>
      <c r="BN9" s="196">
        <f>BL9/BL20</f>
        <v>0.60662003592860148</v>
      </c>
      <c r="BO9" s="71"/>
      <c r="BP9" s="196">
        <v>5.2149999999999999</v>
      </c>
      <c r="BQ9" s="196">
        <v>5.2149999999999999</v>
      </c>
      <c r="BR9" s="196">
        <v>5.218</v>
      </c>
      <c r="BS9" s="196">
        <f t="shared" si="7"/>
        <v>5.2160000000000002</v>
      </c>
      <c r="BT9" s="196">
        <v>11</v>
      </c>
      <c r="BU9" s="196">
        <f>BS9/BS20</f>
        <v>0.62437155853483362</v>
      </c>
      <c r="BV9" s="196">
        <f t="shared" si="8"/>
        <v>202.16</v>
      </c>
      <c r="BW9" s="25"/>
      <c r="BX9" s="26"/>
    </row>
    <row r="10" spans="1:76" ht="35.1" customHeight="1">
      <c r="A10" s="176" t="s">
        <v>9</v>
      </c>
      <c r="B10" s="180">
        <v>0</v>
      </c>
      <c r="C10" s="32">
        <v>12</v>
      </c>
      <c r="D10" s="105">
        <v>214</v>
      </c>
      <c r="E10" s="196">
        <v>7.2489999999999997</v>
      </c>
      <c r="F10" s="196">
        <v>7.2320000000000002</v>
      </c>
      <c r="G10" s="196">
        <v>7.2249999999999996</v>
      </c>
      <c r="H10" s="196">
        <f t="shared" si="9"/>
        <v>7.2353333333333332</v>
      </c>
      <c r="I10" s="196">
        <v>12</v>
      </c>
      <c r="J10" s="196">
        <f>H10/H20</f>
        <v>0.35551551879452953</v>
      </c>
      <c r="K10" s="414"/>
      <c r="L10" s="196">
        <v>6.8890000000000002</v>
      </c>
      <c r="M10" s="196">
        <v>6.8769999999999998</v>
      </c>
      <c r="N10" s="196">
        <v>6.8710000000000004</v>
      </c>
      <c r="O10" s="196">
        <f t="shared" si="10"/>
        <v>6.8790000000000004</v>
      </c>
      <c r="P10" s="196">
        <v>12</v>
      </c>
      <c r="Q10" s="196">
        <f>O10/O20</f>
        <v>0.42598823407988434</v>
      </c>
      <c r="R10" s="25"/>
      <c r="S10" s="196">
        <v>6.6139999999999999</v>
      </c>
      <c r="T10" s="196">
        <v>6.593</v>
      </c>
      <c r="U10" s="196">
        <v>6.59</v>
      </c>
      <c r="V10" s="196">
        <f t="shared" si="0"/>
        <v>6.5990000000000002</v>
      </c>
      <c r="W10" s="196">
        <v>12</v>
      </c>
      <c r="X10" s="196">
        <f>V10/V20</f>
        <v>0.47787674704902605</v>
      </c>
      <c r="Y10" s="25"/>
      <c r="Z10" s="196">
        <v>6.38</v>
      </c>
      <c r="AA10" s="196">
        <v>6.3630000000000004</v>
      </c>
      <c r="AB10" s="196">
        <v>6.351</v>
      </c>
      <c r="AC10" s="196">
        <f t="shared" si="1"/>
        <v>6.3646666666666674</v>
      </c>
      <c r="AD10" s="196">
        <v>12</v>
      </c>
      <c r="AE10" s="196">
        <f>AC10/AC20</f>
        <v>0.51850644942294644</v>
      </c>
      <c r="AF10" s="25"/>
      <c r="AG10" s="196">
        <v>6.1790000000000003</v>
      </c>
      <c r="AH10" s="196">
        <v>6.1660000000000004</v>
      </c>
      <c r="AI10" s="196">
        <v>6.1660000000000004</v>
      </c>
      <c r="AJ10" s="196">
        <f t="shared" si="2"/>
        <v>6.1703333333333346</v>
      </c>
      <c r="AK10" s="196">
        <v>12</v>
      </c>
      <c r="AL10" s="196">
        <f>AJ10/AJ20</f>
        <v>0.55185880809706955</v>
      </c>
      <c r="AM10" s="25"/>
      <c r="AN10" s="196">
        <v>6.0090000000000003</v>
      </c>
      <c r="AO10" s="196">
        <v>6.0049999999999999</v>
      </c>
      <c r="AP10" s="196">
        <v>6.0049999999999999</v>
      </c>
      <c r="AQ10" s="196">
        <f t="shared" si="3"/>
        <v>6.0063333333333331</v>
      </c>
      <c r="AR10" s="196">
        <v>12</v>
      </c>
      <c r="AS10" s="196">
        <f>AQ10/AQ20</f>
        <v>0.58034075171503097</v>
      </c>
      <c r="AT10" s="25"/>
      <c r="AU10" s="196">
        <v>5.8719999999999999</v>
      </c>
      <c r="AV10" s="196">
        <v>5.86</v>
      </c>
      <c r="AW10" s="196">
        <v>5.8609999999999998</v>
      </c>
      <c r="AX10" s="196">
        <f t="shared" si="4"/>
        <v>5.8643333333333336</v>
      </c>
      <c r="AY10" s="196">
        <v>12</v>
      </c>
      <c r="AZ10" s="196">
        <f>AX10/AX20</f>
        <v>0.60479906493863667</v>
      </c>
      <c r="BA10" s="25"/>
      <c r="BB10" s="196">
        <v>5.7380000000000004</v>
      </c>
      <c r="BC10" s="196">
        <v>5.7409999999999997</v>
      </c>
      <c r="BD10" s="196">
        <v>5.7370000000000001</v>
      </c>
      <c r="BE10" s="196">
        <f t="shared" si="5"/>
        <v>5.738666666666667</v>
      </c>
      <c r="BF10" s="196">
        <v>12</v>
      </c>
      <c r="BG10" s="196">
        <f>BE10/BE20</f>
        <v>0.62660600545950873</v>
      </c>
      <c r="BH10" s="25"/>
      <c r="BI10" s="196">
        <v>5.6310000000000002</v>
      </c>
      <c r="BJ10" s="196">
        <v>5.6280000000000001</v>
      </c>
      <c r="BK10" s="196">
        <v>5.63</v>
      </c>
      <c r="BL10" s="295">
        <f t="shared" si="6"/>
        <v>5.6296666666666662</v>
      </c>
      <c r="BM10" s="196">
        <v>12</v>
      </c>
      <c r="BN10" s="196">
        <f>BL10/BL20</f>
        <v>0.64552994687153609</v>
      </c>
      <c r="BO10" s="71"/>
      <c r="BP10" s="196">
        <v>5.532</v>
      </c>
      <c r="BQ10" s="196">
        <v>5.5309999999999997</v>
      </c>
      <c r="BR10" s="196">
        <v>5.532</v>
      </c>
      <c r="BS10" s="196">
        <f t="shared" si="7"/>
        <v>5.5316666666666663</v>
      </c>
      <c r="BT10" s="196">
        <v>12</v>
      </c>
      <c r="BU10" s="196">
        <f>BS10/BS20</f>
        <v>0.66215784853563153</v>
      </c>
      <c r="BV10" s="196">
        <f t="shared" si="8"/>
        <v>205.31666666666666</v>
      </c>
      <c r="BW10" s="25"/>
      <c r="BX10" s="26"/>
    </row>
    <row r="11" spans="1:76" ht="35.1" customHeight="1">
      <c r="A11" s="176" t="s">
        <v>10</v>
      </c>
      <c r="B11" s="180">
        <v>0</v>
      </c>
      <c r="C11" s="32">
        <v>13</v>
      </c>
      <c r="D11" s="105">
        <v>228</v>
      </c>
      <c r="E11" s="196">
        <v>8.3949999999999996</v>
      </c>
      <c r="F11" s="196">
        <v>8.3659999999999997</v>
      </c>
      <c r="G11" s="196">
        <v>8.3629999999999995</v>
      </c>
      <c r="H11" s="196">
        <f t="shared" si="9"/>
        <v>8.3746666666666663</v>
      </c>
      <c r="I11" s="196">
        <v>13</v>
      </c>
      <c r="J11" s="196">
        <f>H11/H20</f>
        <v>0.4114978298255671</v>
      </c>
      <c r="K11" s="414"/>
      <c r="L11" s="196">
        <v>7.8220000000000001</v>
      </c>
      <c r="M11" s="196">
        <v>7.8040000000000003</v>
      </c>
      <c r="N11" s="196">
        <v>7.798</v>
      </c>
      <c r="O11" s="196">
        <f t="shared" si="10"/>
        <v>7.8079999999999998</v>
      </c>
      <c r="P11" s="196">
        <v>13</v>
      </c>
      <c r="Q11" s="196">
        <f>O11/O20</f>
        <v>0.48351739085560935</v>
      </c>
      <c r="R11" s="25"/>
      <c r="S11" s="196">
        <v>7.4</v>
      </c>
      <c r="T11" s="196">
        <v>7.3760000000000003</v>
      </c>
      <c r="U11" s="196">
        <v>7.3819999999999997</v>
      </c>
      <c r="V11" s="196">
        <f t="shared" si="0"/>
        <v>7.3860000000000001</v>
      </c>
      <c r="W11" s="196">
        <v>13</v>
      </c>
      <c r="X11" s="196">
        <f>V11/V20</f>
        <v>0.53486856398001303</v>
      </c>
      <c r="Y11" s="25"/>
      <c r="Z11" s="196">
        <v>7.0640000000000001</v>
      </c>
      <c r="AA11" s="196">
        <v>7.0430000000000001</v>
      </c>
      <c r="AB11" s="196">
        <v>7.0350000000000001</v>
      </c>
      <c r="AC11" s="196">
        <f t="shared" si="1"/>
        <v>7.0473333333333334</v>
      </c>
      <c r="AD11" s="196">
        <v>13</v>
      </c>
      <c r="AE11" s="196">
        <f>AC11/AC20</f>
        <v>0.57412084181941614</v>
      </c>
      <c r="AF11" s="25"/>
      <c r="AG11" s="196">
        <v>6.7839999999999998</v>
      </c>
      <c r="AH11" s="196">
        <v>6.7670000000000003</v>
      </c>
      <c r="AI11" s="196">
        <v>6.7670000000000003</v>
      </c>
      <c r="AJ11" s="196">
        <f t="shared" si="2"/>
        <v>6.7726666666666668</v>
      </c>
      <c r="AK11" s="196">
        <v>13</v>
      </c>
      <c r="AL11" s="196">
        <f>AJ11/AJ20</f>
        <v>0.60572995856065359</v>
      </c>
      <c r="AM11" s="25"/>
      <c r="AN11" s="196">
        <v>6.5469999999999997</v>
      </c>
      <c r="AO11" s="196">
        <v>6.54</v>
      </c>
      <c r="AP11" s="196">
        <v>6.5369999999999999</v>
      </c>
      <c r="AQ11" s="196">
        <f t="shared" si="3"/>
        <v>6.5413333333333332</v>
      </c>
      <c r="AR11" s="196">
        <v>13</v>
      </c>
      <c r="AS11" s="196">
        <f>AQ11/AQ20</f>
        <v>0.63203323778543585</v>
      </c>
      <c r="AT11" s="25"/>
      <c r="AU11" s="196">
        <v>6.3559999999999999</v>
      </c>
      <c r="AV11" s="196">
        <v>6.3419999999999996</v>
      </c>
      <c r="AW11" s="196">
        <v>6.343</v>
      </c>
      <c r="AX11" s="196">
        <f t="shared" si="4"/>
        <v>6.3470000000000004</v>
      </c>
      <c r="AY11" s="196">
        <v>13</v>
      </c>
      <c r="AZ11" s="196">
        <f>AX11/AX20</f>
        <v>0.65457733163738874</v>
      </c>
      <c r="BA11" s="25"/>
      <c r="BB11" s="196">
        <v>6.1749999999999998</v>
      </c>
      <c r="BC11" s="196">
        <v>6.1779999999999999</v>
      </c>
      <c r="BD11" s="196">
        <v>6.1779999999999999</v>
      </c>
      <c r="BE11" s="196">
        <f t="shared" si="5"/>
        <v>6.1769999999999996</v>
      </c>
      <c r="BF11" s="196">
        <v>13</v>
      </c>
      <c r="BG11" s="196">
        <f>BE11/BE20</f>
        <v>0.6744676979071883</v>
      </c>
      <c r="BH11" s="25"/>
      <c r="BI11" s="196">
        <v>6.0309999999999997</v>
      </c>
      <c r="BJ11" s="196">
        <v>6.0279999999999996</v>
      </c>
      <c r="BK11" s="196">
        <v>6.03</v>
      </c>
      <c r="BL11" s="295">
        <f t="shared" si="6"/>
        <v>6.0296666666666665</v>
      </c>
      <c r="BM11" s="196">
        <v>13</v>
      </c>
      <c r="BN11" s="196">
        <f>BL11/BL20</f>
        <v>0.69139624660780485</v>
      </c>
      <c r="BO11" s="71"/>
      <c r="BP11" s="196">
        <v>5.899</v>
      </c>
      <c r="BQ11" s="196">
        <v>5.899</v>
      </c>
      <c r="BR11" s="196">
        <v>5.9029999999999996</v>
      </c>
      <c r="BS11" s="196">
        <f t="shared" si="7"/>
        <v>5.9003333333333332</v>
      </c>
      <c r="BT11" s="196">
        <v>13</v>
      </c>
      <c r="BU11" s="196">
        <f>BS11/BS20</f>
        <v>0.70628840475620447</v>
      </c>
      <c r="BV11" s="196">
        <f t="shared" si="8"/>
        <v>209.00333333333333</v>
      </c>
      <c r="BW11" s="25"/>
      <c r="BX11" s="26"/>
    </row>
    <row r="12" spans="1:76" ht="60" customHeight="1" thickBot="1">
      <c r="A12" s="176" t="s">
        <v>153</v>
      </c>
      <c r="B12" s="180">
        <v>0</v>
      </c>
      <c r="C12" s="32">
        <v>14</v>
      </c>
      <c r="D12" s="105">
        <v>242</v>
      </c>
      <c r="E12" s="196">
        <v>9.8919999999999995</v>
      </c>
      <c r="F12" s="196">
        <v>9.8539999999999992</v>
      </c>
      <c r="G12" s="196">
        <v>9.8420000000000005</v>
      </c>
      <c r="H12" s="196">
        <f t="shared" si="9"/>
        <v>9.8626666666666676</v>
      </c>
      <c r="I12" s="196">
        <v>14</v>
      </c>
      <c r="J12" s="196">
        <f>H12/H20</f>
        <v>0.48461223487019905</v>
      </c>
      <c r="K12" s="414"/>
      <c r="L12" s="196">
        <v>8.9990000000000006</v>
      </c>
      <c r="M12" s="196">
        <v>8.9710000000000001</v>
      </c>
      <c r="N12" s="196">
        <v>8.9640000000000004</v>
      </c>
      <c r="O12" s="196">
        <f t="shared" si="10"/>
        <v>8.9779999999999998</v>
      </c>
      <c r="P12" s="196">
        <v>14</v>
      </c>
      <c r="Q12" s="196">
        <f>O12/O20</f>
        <v>0.55597068840953645</v>
      </c>
      <c r="R12" s="25"/>
      <c r="S12" s="196">
        <v>8.3729999999999993</v>
      </c>
      <c r="T12" s="196">
        <v>8.3439999999999994</v>
      </c>
      <c r="U12" s="196">
        <v>8.3460000000000001</v>
      </c>
      <c r="V12" s="196">
        <f t="shared" si="0"/>
        <v>8.3543333333333329</v>
      </c>
      <c r="W12" s="196">
        <v>14</v>
      </c>
      <c r="X12" s="196">
        <f>V12/V20</f>
        <v>0.6049919134863736</v>
      </c>
      <c r="Y12" s="25"/>
      <c r="Z12" s="196">
        <v>7.8810000000000002</v>
      </c>
      <c r="AA12" s="196">
        <v>7.859</v>
      </c>
      <c r="AB12" s="196">
        <v>7.8520000000000003</v>
      </c>
      <c r="AC12" s="196">
        <f t="shared" si="1"/>
        <v>7.8639999999999999</v>
      </c>
      <c r="AD12" s="196">
        <v>14</v>
      </c>
      <c r="AE12" s="196">
        <f>AC12/AC20</f>
        <v>0.64065173116089613</v>
      </c>
      <c r="AF12" s="25"/>
      <c r="AG12" s="196">
        <v>7.4939999999999998</v>
      </c>
      <c r="AH12" s="196">
        <v>7.4720000000000004</v>
      </c>
      <c r="AI12" s="196">
        <v>7.4720000000000004</v>
      </c>
      <c r="AJ12" s="196">
        <f t="shared" si="2"/>
        <v>7.4793333333333338</v>
      </c>
      <c r="AK12" s="196">
        <v>14</v>
      </c>
      <c r="AL12" s="196">
        <f>AJ12/AJ20</f>
        <v>0.66893241510896473</v>
      </c>
      <c r="AM12" s="25"/>
      <c r="AN12" s="196">
        <v>7.1779999999999999</v>
      </c>
      <c r="AO12" s="196">
        <v>7.1630000000000003</v>
      </c>
      <c r="AP12" s="196">
        <v>7.1630000000000003</v>
      </c>
      <c r="AQ12" s="196">
        <f t="shared" si="3"/>
        <v>7.1680000000000001</v>
      </c>
      <c r="AR12" s="196">
        <v>14</v>
      </c>
      <c r="AS12" s="196">
        <f>AQ12/AQ20</f>
        <v>0.69258269187413435</v>
      </c>
      <c r="AT12" s="25"/>
      <c r="AU12" s="201">
        <v>6.92</v>
      </c>
      <c r="AV12" s="201">
        <v>6.9029999999999996</v>
      </c>
      <c r="AW12" s="201">
        <v>6.899</v>
      </c>
      <c r="AX12" s="201">
        <f t="shared" si="4"/>
        <v>6.9073333333333338</v>
      </c>
      <c r="AY12" s="201">
        <v>14</v>
      </c>
      <c r="AZ12" s="201">
        <f>AX12/AX20</f>
        <v>0.71236549898587098</v>
      </c>
      <c r="BA12" s="25"/>
      <c r="BB12" s="201">
        <v>6.6779999999999999</v>
      </c>
      <c r="BC12" s="201">
        <v>6.6760000000000002</v>
      </c>
      <c r="BD12" s="201">
        <v>6.6769999999999996</v>
      </c>
      <c r="BE12" s="201">
        <f t="shared" si="5"/>
        <v>6.6769999999999996</v>
      </c>
      <c r="BF12" s="201">
        <v>14</v>
      </c>
      <c r="BG12" s="201">
        <f>BE12/BE20</f>
        <v>0.72906278434940852</v>
      </c>
      <c r="BH12" s="25"/>
      <c r="BI12" s="201">
        <v>6.4880000000000004</v>
      </c>
      <c r="BJ12" s="201">
        <v>6.49</v>
      </c>
      <c r="BK12" s="201">
        <v>6.4870000000000001</v>
      </c>
      <c r="BL12" s="296">
        <f t="shared" si="6"/>
        <v>6.4883333333333342</v>
      </c>
      <c r="BM12" s="201">
        <v>14</v>
      </c>
      <c r="BN12" s="201">
        <f>BL12/BL20</f>
        <v>0.74398960363872657</v>
      </c>
      <c r="BO12" s="71"/>
      <c r="BP12" s="201">
        <v>6.3230000000000004</v>
      </c>
      <c r="BQ12" s="201">
        <v>6.3259999999999996</v>
      </c>
      <c r="BR12" s="201">
        <v>6.3230000000000004</v>
      </c>
      <c r="BS12" s="201">
        <f t="shared" si="7"/>
        <v>6.3240000000000007</v>
      </c>
      <c r="BT12" s="201">
        <v>14</v>
      </c>
      <c r="BU12" s="201">
        <f>BS12/BS20</f>
        <v>0.75700263346899688</v>
      </c>
      <c r="BV12" s="201">
        <f t="shared" si="8"/>
        <v>213.24</v>
      </c>
      <c r="BW12" s="25"/>
      <c r="BX12" s="26"/>
    </row>
    <row r="13" spans="1:76" ht="69.95" customHeight="1">
      <c r="A13" s="177" t="s">
        <v>154</v>
      </c>
      <c r="B13" s="32">
        <v>1</v>
      </c>
      <c r="C13" s="32">
        <v>14</v>
      </c>
      <c r="D13" s="105">
        <v>240</v>
      </c>
      <c r="E13" s="145">
        <v>11.224</v>
      </c>
      <c r="F13" s="145">
        <v>11.177</v>
      </c>
      <c r="G13" s="145">
        <v>11.173999999999999</v>
      </c>
      <c r="H13" s="25">
        <f t="shared" si="9"/>
        <v>11.191666666666668</v>
      </c>
      <c r="I13" s="25">
        <f>$C$12+((H13-H12)/(H14-H12))</f>
        <v>14.695568736915563</v>
      </c>
      <c r="J13" s="25">
        <f>H13/H20</f>
        <v>0.54991401195643286</v>
      </c>
      <c r="K13" s="25"/>
      <c r="L13" s="25">
        <v>10.021000000000001</v>
      </c>
      <c r="M13" s="25">
        <v>9.9930000000000003</v>
      </c>
      <c r="N13" s="25">
        <v>9.9830000000000005</v>
      </c>
      <c r="O13" s="25">
        <f t="shared" si="10"/>
        <v>9.9990000000000006</v>
      </c>
      <c r="P13" s="25">
        <f>$C$12+((O13-O12)/(O14-O12))</f>
        <v>14.71448565430371</v>
      </c>
      <c r="Q13" s="25">
        <f>O13/O20</f>
        <v>0.61919702755702333</v>
      </c>
      <c r="R13" s="25"/>
      <c r="S13" s="25">
        <v>9.2080000000000002</v>
      </c>
      <c r="T13" s="25">
        <v>9.1769999999999996</v>
      </c>
      <c r="U13" s="25">
        <v>9.1790000000000003</v>
      </c>
      <c r="V13" s="25">
        <f t="shared" si="0"/>
        <v>9.1880000000000006</v>
      </c>
      <c r="W13" s="25">
        <f>$C$12+((V13-V12)/(V14-V12))</f>
        <v>14.731928592332457</v>
      </c>
      <c r="X13" s="25">
        <f>V13/V20</f>
        <v>0.6653631689477878</v>
      </c>
      <c r="Y13" s="25"/>
      <c r="Z13" s="25">
        <v>8.5830000000000002</v>
      </c>
      <c r="AA13" s="25">
        <v>8.56</v>
      </c>
      <c r="AB13" s="25">
        <v>8.5609999999999999</v>
      </c>
      <c r="AC13" s="25">
        <f t="shared" si="1"/>
        <v>8.5679999999999996</v>
      </c>
      <c r="AD13" s="25">
        <f>$C$12+((AC13-AC12)/(AC14-AC12))</f>
        <v>14.74287724234963</v>
      </c>
      <c r="AE13" s="25">
        <f>AC13/AC20</f>
        <v>0.69800407331975556</v>
      </c>
      <c r="AF13" s="25"/>
      <c r="AG13" s="25">
        <v>8.1029999999999998</v>
      </c>
      <c r="AH13" s="25">
        <v>8.0860000000000003</v>
      </c>
      <c r="AI13" s="25">
        <v>8.0820000000000007</v>
      </c>
      <c r="AJ13" s="25">
        <f t="shared" si="2"/>
        <v>8.0903333333333336</v>
      </c>
      <c r="AK13" s="25">
        <f>$C$12+((AJ13-AJ12)/(AJ14-AJ12))</f>
        <v>14.75339087546239</v>
      </c>
      <c r="AL13" s="25">
        <f>AJ13/AJ20</f>
        <v>0.7235786900396507</v>
      </c>
      <c r="AM13" s="25"/>
      <c r="AN13" s="25">
        <v>7.7149999999999999</v>
      </c>
      <c r="AO13" s="25">
        <v>7.7030000000000003</v>
      </c>
      <c r="AP13" s="25">
        <v>7.6989999999999998</v>
      </c>
      <c r="AQ13" s="25">
        <f t="shared" si="3"/>
        <v>7.7056666666666658</v>
      </c>
      <c r="AR13" s="25">
        <f>$C$12+((AQ13-AQ12)/(AQ14-AQ12))</f>
        <v>14.759416195856872</v>
      </c>
      <c r="AS13" s="25">
        <f>AQ13/AQ20</f>
        <v>0.74453283519598035</v>
      </c>
      <c r="AT13" s="25"/>
      <c r="AU13" s="59">
        <v>7.4050000000000002</v>
      </c>
      <c r="AV13" s="195">
        <v>7.3849999999999998</v>
      </c>
      <c r="AW13" s="59">
        <v>7.3860000000000001</v>
      </c>
      <c r="AX13" s="59">
        <f t="shared" si="4"/>
        <v>7.3919999999999995</v>
      </c>
      <c r="AY13" s="59">
        <f>$C$12+((AX13-AX12)/(AX14-AX12))</f>
        <v>14.772993088782561</v>
      </c>
      <c r="AZ13" s="59">
        <f>AX13/AX20</f>
        <v>0.76235002922066752</v>
      </c>
      <c r="BA13" s="71"/>
      <c r="BB13" s="59">
        <v>7.1189999999999998</v>
      </c>
      <c r="BC13" s="195">
        <v>7.117</v>
      </c>
      <c r="BD13" s="59">
        <v>7.1180000000000003</v>
      </c>
      <c r="BE13" s="59">
        <f t="shared" si="5"/>
        <v>7.1179999999999994</v>
      </c>
      <c r="BF13" s="59">
        <f>$C$12+((BE13-BE12)/(BE14-BE12))</f>
        <v>14.784697508896796</v>
      </c>
      <c r="BG13" s="59">
        <f>BE13/BE20</f>
        <v>0.77721565059144671</v>
      </c>
      <c r="BH13" s="71"/>
      <c r="BI13" s="59">
        <v>6.8879999999999999</v>
      </c>
      <c r="BJ13" s="195">
        <v>6.8860000000000001</v>
      </c>
      <c r="BK13" s="59">
        <v>6.8869999999999996</v>
      </c>
      <c r="BL13" s="195">
        <f t="shared" si="6"/>
        <v>6.8870000000000005</v>
      </c>
      <c r="BM13" s="407">
        <f>$C$12+((BL13-BL12)/(BL14-BL12))</f>
        <v>14.786324786324785</v>
      </c>
      <c r="BN13" s="407">
        <f>BL13/BL20</f>
        <v>0.78970301570920776</v>
      </c>
      <c r="BO13" s="76"/>
      <c r="BP13" s="59">
        <v>6.69</v>
      </c>
      <c r="BQ13" s="195">
        <v>6.6950000000000003</v>
      </c>
      <c r="BR13" s="195">
        <v>6.69</v>
      </c>
      <c r="BS13" s="59">
        <f t="shared" si="7"/>
        <v>6.6916666666666673</v>
      </c>
      <c r="BT13" s="59">
        <f>$C$12+((BS13-BS12)/(BS14-BS12))</f>
        <v>14.795815295815297</v>
      </c>
      <c r="BU13" s="59">
        <f>BS13/BS20</f>
        <v>0.8010134865533477</v>
      </c>
      <c r="BV13" s="59">
        <f t="shared" si="8"/>
        <v>216.91666666666669</v>
      </c>
      <c r="BW13" s="71"/>
      <c r="BX13" s="26"/>
    </row>
    <row r="14" spans="1:76" ht="35.1" customHeight="1" thickBot="1">
      <c r="A14" s="177" t="s">
        <v>11</v>
      </c>
      <c r="B14" s="32">
        <v>0</v>
      </c>
      <c r="C14" s="32">
        <v>15</v>
      </c>
      <c r="D14" s="105">
        <v>256</v>
      </c>
      <c r="E14" s="145">
        <v>11.815</v>
      </c>
      <c r="F14" s="145">
        <v>11.754</v>
      </c>
      <c r="G14" s="145">
        <v>11.750999999999999</v>
      </c>
      <c r="H14" s="25">
        <f t="shared" si="9"/>
        <v>11.773333333333333</v>
      </c>
      <c r="I14" s="25">
        <v>15</v>
      </c>
      <c r="J14" s="25">
        <f>H14/H20</f>
        <v>0.57849479977069851</v>
      </c>
      <c r="K14" s="25"/>
      <c r="L14" s="25">
        <v>10.429</v>
      </c>
      <c r="M14" s="25">
        <v>10.401</v>
      </c>
      <c r="N14" s="25">
        <v>10.391</v>
      </c>
      <c r="O14" s="25">
        <f t="shared" si="10"/>
        <v>10.406999999999998</v>
      </c>
      <c r="P14" s="25">
        <v>15</v>
      </c>
      <c r="Q14" s="25">
        <f>O14/O20</f>
        <v>0.64446279285787977</v>
      </c>
      <c r="R14" s="25"/>
      <c r="S14" s="25">
        <v>9.51</v>
      </c>
      <c r="T14" s="25">
        <v>9.4819999999999993</v>
      </c>
      <c r="U14" s="25">
        <v>9.4879999999999995</v>
      </c>
      <c r="V14" s="25">
        <f t="shared" si="0"/>
        <v>9.4933333333333323</v>
      </c>
      <c r="W14" s="25">
        <v>15</v>
      </c>
      <c r="X14" s="25">
        <f>V14/V20</f>
        <v>0.68747435247543864</v>
      </c>
      <c r="Y14" s="25"/>
      <c r="Z14" s="25">
        <v>8.8320000000000007</v>
      </c>
      <c r="AA14" s="25">
        <v>8.8030000000000008</v>
      </c>
      <c r="AB14" s="25">
        <v>8.8000000000000007</v>
      </c>
      <c r="AC14" s="25">
        <f t="shared" si="1"/>
        <v>8.8116666666666674</v>
      </c>
      <c r="AD14" s="25">
        <v>15</v>
      </c>
      <c r="AE14" s="25">
        <f>AC14/AC20</f>
        <v>0.71785471826205027</v>
      </c>
      <c r="AF14" s="25"/>
      <c r="AG14" s="25">
        <v>8.3030000000000008</v>
      </c>
      <c r="AH14" s="25">
        <v>8.2840000000000007</v>
      </c>
      <c r="AI14" s="25">
        <v>8.2840000000000007</v>
      </c>
      <c r="AJ14" s="25">
        <f t="shared" si="2"/>
        <v>8.2903333333333347</v>
      </c>
      <c r="AK14" s="25">
        <v>15</v>
      </c>
      <c r="AL14" s="25">
        <f>AJ14/AJ20</f>
        <v>0.74146617774200296</v>
      </c>
      <c r="AM14" s="25"/>
      <c r="AN14" s="25">
        <v>7.8879999999999999</v>
      </c>
      <c r="AO14" s="25">
        <v>7.8719999999999999</v>
      </c>
      <c r="AP14" s="25">
        <v>7.8680000000000003</v>
      </c>
      <c r="AQ14" s="25">
        <f t="shared" si="3"/>
        <v>7.8760000000000003</v>
      </c>
      <c r="AR14" s="25">
        <v>15</v>
      </c>
      <c r="AS14" s="25">
        <f>AQ14/AQ20</f>
        <v>0.7609906921317916</v>
      </c>
      <c r="AT14" s="25"/>
      <c r="AU14" s="247">
        <v>7.5469999999999997</v>
      </c>
      <c r="AV14" s="202">
        <v>7.53</v>
      </c>
      <c r="AW14" s="60">
        <v>7.5259999999999998</v>
      </c>
      <c r="AX14" s="60">
        <f t="shared" si="4"/>
        <v>7.5343333333333335</v>
      </c>
      <c r="AY14" s="60">
        <v>15</v>
      </c>
      <c r="AZ14" s="60">
        <f>AX14/AX20</f>
        <v>0.77702911753583825</v>
      </c>
      <c r="BA14" s="71"/>
      <c r="BB14" s="247">
        <v>7.2380000000000004</v>
      </c>
      <c r="BC14" s="202">
        <v>7.2409999999999997</v>
      </c>
      <c r="BD14" s="60">
        <v>7.2380000000000004</v>
      </c>
      <c r="BE14" s="60">
        <f t="shared" si="5"/>
        <v>7.2389999999999999</v>
      </c>
      <c r="BF14" s="60">
        <v>15</v>
      </c>
      <c r="BG14" s="60">
        <f>BE14/BE20</f>
        <v>0.79042766151046406</v>
      </c>
      <c r="BH14" s="71"/>
      <c r="BI14" s="247">
        <v>6.9950000000000001</v>
      </c>
      <c r="BJ14" s="202">
        <v>6.9969999999999999</v>
      </c>
      <c r="BK14" s="60">
        <v>6.9939999999999998</v>
      </c>
      <c r="BL14" s="202">
        <f t="shared" si="6"/>
        <v>6.9953333333333338</v>
      </c>
      <c r="BM14" s="408">
        <v>15</v>
      </c>
      <c r="BN14" s="408">
        <f>BL14/BL20</f>
        <v>0.80212513855444723</v>
      </c>
      <c r="BO14" s="76"/>
      <c r="BP14" s="247">
        <v>6.7850000000000001</v>
      </c>
      <c r="BQ14" s="202">
        <v>6.7880000000000003</v>
      </c>
      <c r="BR14" s="202">
        <v>6.7850000000000001</v>
      </c>
      <c r="BS14" s="60">
        <f t="shared" si="7"/>
        <v>6.7860000000000005</v>
      </c>
      <c r="BT14" s="60">
        <v>15</v>
      </c>
      <c r="BU14" s="60">
        <f>BS14/BS20</f>
        <v>0.81230548240363898</v>
      </c>
      <c r="BV14" s="60">
        <f t="shared" si="8"/>
        <v>217.86</v>
      </c>
      <c r="BW14" s="71"/>
      <c r="BX14" s="26"/>
    </row>
    <row r="15" spans="1:76" ht="35.1" customHeight="1">
      <c r="A15" s="177" t="s">
        <v>152</v>
      </c>
      <c r="B15" s="32">
        <v>1</v>
      </c>
      <c r="C15" s="32">
        <v>15</v>
      </c>
      <c r="D15" s="105">
        <v>254</v>
      </c>
      <c r="E15" s="145">
        <v>13.459</v>
      </c>
      <c r="F15" s="145">
        <v>13.394</v>
      </c>
      <c r="G15" s="145">
        <v>13.387</v>
      </c>
      <c r="H15" s="25">
        <f t="shared" si="9"/>
        <v>13.413333333333334</v>
      </c>
      <c r="I15" s="25">
        <f>$C$14+((H15-H14)/(H16-H14))</f>
        <v>15.690526315789473</v>
      </c>
      <c r="J15" s="25">
        <f>H15/H20</f>
        <v>0.65907788059945949</v>
      </c>
      <c r="K15" s="25"/>
      <c r="L15" s="25">
        <v>11.637</v>
      </c>
      <c r="M15" s="25">
        <v>11.605</v>
      </c>
      <c r="N15" s="25">
        <v>11.593999999999999</v>
      </c>
      <c r="O15" s="25">
        <f t="shared" si="10"/>
        <v>11.612</v>
      </c>
      <c r="P15" s="25">
        <f>$C$14+((O15-O14)/(O16-O14))</f>
        <v>15.714850701997232</v>
      </c>
      <c r="Q15" s="25">
        <f>O15/O20</f>
        <v>0.71908349674889038</v>
      </c>
      <c r="R15" s="25"/>
      <c r="S15" s="25">
        <v>10.474</v>
      </c>
      <c r="T15" s="25">
        <v>10.438000000000001</v>
      </c>
      <c r="U15" s="25">
        <v>10.44</v>
      </c>
      <c r="V15" s="25">
        <f t="shared" si="0"/>
        <v>10.450666666666665</v>
      </c>
      <c r="W15" s="25">
        <f>$C$14+((V15-V14)/(V16-V14))</f>
        <v>15.730231375540299</v>
      </c>
      <c r="X15" s="25">
        <f>V15/V20</f>
        <v>0.75680112004248434</v>
      </c>
      <c r="Y15" s="25"/>
      <c r="Z15" s="25">
        <v>9.6310000000000002</v>
      </c>
      <c r="AA15" s="25">
        <v>9.5990000000000002</v>
      </c>
      <c r="AB15" s="25">
        <v>9.5950000000000006</v>
      </c>
      <c r="AC15" s="25">
        <f t="shared" si="1"/>
        <v>9.6083333333333343</v>
      </c>
      <c r="AD15" s="25">
        <f>$C$14+((AC15-AC14)/(AC16-AC14))</f>
        <v>15.744780305391089</v>
      </c>
      <c r="AE15" s="25">
        <f>AC15/AC20</f>
        <v>0.78275627970128991</v>
      </c>
      <c r="AF15" s="25"/>
      <c r="AG15" s="25">
        <v>8.9870000000000001</v>
      </c>
      <c r="AH15" s="25">
        <v>8.9689999999999994</v>
      </c>
      <c r="AI15" s="25">
        <v>8.9640000000000004</v>
      </c>
      <c r="AJ15" s="25">
        <f t="shared" si="2"/>
        <v>8.9733333333333345</v>
      </c>
      <c r="AK15" s="25">
        <f>$C$14+((AJ15-AJ14)/(AJ16-AJ14))</f>
        <v>15.756646971935009</v>
      </c>
      <c r="AL15" s="25">
        <f>AJ15/AJ20</f>
        <v>0.80255194824553577</v>
      </c>
      <c r="AM15" s="25"/>
      <c r="AN15" s="25">
        <v>8.484</v>
      </c>
      <c r="AO15" s="25">
        <v>8.4740000000000002</v>
      </c>
      <c r="AP15" s="25">
        <v>8.4619999999999997</v>
      </c>
      <c r="AQ15" s="25">
        <f t="shared" si="3"/>
        <v>8.4733333333333327</v>
      </c>
      <c r="AR15" s="25">
        <f>$C$14+((AQ15-AQ14)/(AQ16-AQ14))</f>
        <v>15.767123287671232</v>
      </c>
      <c r="AS15" s="25">
        <f>AQ15/AQ20</f>
        <v>0.81870591645463608</v>
      </c>
      <c r="AT15" s="25"/>
      <c r="AU15" s="195">
        <v>8.0749999999999993</v>
      </c>
      <c r="AV15" s="59">
        <v>8.0609999999999999</v>
      </c>
      <c r="AW15" s="59">
        <v>8.0579999999999998</v>
      </c>
      <c r="AX15" s="59">
        <f t="shared" si="4"/>
        <v>8.0646666666666658</v>
      </c>
      <c r="AY15" s="59">
        <f>$C$14+((AX15-AX14)/(AX16-AX14))</f>
        <v>15.775341130604287</v>
      </c>
      <c r="AZ15" s="59">
        <f>AX15/AX20</f>
        <v>0.8317233318436521</v>
      </c>
      <c r="BA15" s="71"/>
      <c r="BB15" s="195">
        <v>7.7210000000000001</v>
      </c>
      <c r="BC15" s="59">
        <v>7.7190000000000003</v>
      </c>
      <c r="BD15" s="59">
        <v>7.7160000000000002</v>
      </c>
      <c r="BE15" s="59">
        <f t="shared" si="5"/>
        <v>7.7186666666666675</v>
      </c>
      <c r="BF15" s="59">
        <f>$C$14+((BE15-BE14)/(BE16-BE14))</f>
        <v>15.784623773173394</v>
      </c>
      <c r="BG15" s="59">
        <f>BE15/BE20</f>
        <v>0.84280254777070074</v>
      </c>
      <c r="BH15" s="71"/>
      <c r="BI15" s="195">
        <v>7.4320000000000004</v>
      </c>
      <c r="BJ15" s="59">
        <v>7.43</v>
      </c>
      <c r="BK15" s="59">
        <v>7.431</v>
      </c>
      <c r="BL15" s="195">
        <f t="shared" si="6"/>
        <v>7.431</v>
      </c>
      <c r="BM15" s="407">
        <f>$C$14+((BL15-BL14)/(BL16-BL14))</f>
        <v>15.788774894387446</v>
      </c>
      <c r="BN15" s="407">
        <f>BL15/BL20</f>
        <v>0.85208118335053318</v>
      </c>
      <c r="BO15" s="76"/>
      <c r="BP15" s="195">
        <v>7.1849999999999996</v>
      </c>
      <c r="BQ15" s="59">
        <v>7.1920000000000002</v>
      </c>
      <c r="BR15" s="195">
        <v>7.1890000000000001</v>
      </c>
      <c r="BS15" s="59">
        <f t="shared" si="7"/>
        <v>7.1886666666666663</v>
      </c>
      <c r="BT15" s="59">
        <f>$C$14+((BS15-BS14)/(BS16-BS14))</f>
        <v>15.796833773087069</v>
      </c>
      <c r="BU15" s="59">
        <f>BS15/BS20</f>
        <v>0.86050594525576551</v>
      </c>
      <c r="BV15" s="59">
        <f t="shared" si="8"/>
        <v>221.88666666666666</v>
      </c>
      <c r="BW15" s="71"/>
      <c r="BX15" s="26"/>
    </row>
    <row r="16" spans="1:76" ht="35.1" customHeight="1" thickBot="1">
      <c r="A16" s="177" t="s">
        <v>12</v>
      </c>
      <c r="B16" s="32">
        <v>0</v>
      </c>
      <c r="C16" s="32">
        <v>16</v>
      </c>
      <c r="D16" s="105">
        <v>270</v>
      </c>
      <c r="E16" s="145">
        <v>14.2</v>
      </c>
      <c r="F16" s="145">
        <v>14.124000000000001</v>
      </c>
      <c r="G16" s="145">
        <v>14.121</v>
      </c>
      <c r="H16" s="25">
        <f t="shared" si="9"/>
        <v>14.148333333333333</v>
      </c>
      <c r="I16" s="25">
        <v>16</v>
      </c>
      <c r="J16" s="25">
        <f>H16/H20</f>
        <v>0.6951928588977152</v>
      </c>
      <c r="K16" s="25"/>
      <c r="L16" s="25">
        <v>12.125999999999999</v>
      </c>
      <c r="M16" s="25">
        <v>12.083</v>
      </c>
      <c r="N16" s="25">
        <v>12.069000000000001</v>
      </c>
      <c r="O16" s="25">
        <f t="shared" si="10"/>
        <v>12.092666666666666</v>
      </c>
      <c r="P16" s="25">
        <v>16</v>
      </c>
      <c r="Q16" s="25">
        <f>O16/O20</f>
        <v>0.7488492104448341</v>
      </c>
      <c r="R16" s="25"/>
      <c r="S16" s="25">
        <v>10.829000000000001</v>
      </c>
      <c r="T16" s="25">
        <v>10.789</v>
      </c>
      <c r="U16" s="25">
        <v>10.795</v>
      </c>
      <c r="V16" s="25">
        <f t="shared" si="0"/>
        <v>10.804333333333334</v>
      </c>
      <c r="W16" s="25">
        <v>16</v>
      </c>
      <c r="X16" s="25">
        <f>V16/V20</f>
        <v>0.78241243633379209</v>
      </c>
      <c r="Y16" s="25"/>
      <c r="Z16" s="25">
        <v>9.9019999999999992</v>
      </c>
      <c r="AA16" s="25">
        <v>9.8710000000000004</v>
      </c>
      <c r="AB16" s="25">
        <v>9.8710000000000004</v>
      </c>
      <c r="AC16" s="25">
        <f t="shared" si="1"/>
        <v>9.8813333333333322</v>
      </c>
      <c r="AD16" s="25">
        <v>16</v>
      </c>
      <c r="AE16" s="25">
        <f>AC16/AC20</f>
        <v>0.80499660556687025</v>
      </c>
      <c r="AF16" s="25"/>
      <c r="AG16" s="25">
        <v>9.2089999999999996</v>
      </c>
      <c r="AH16" s="25">
        <v>9.1869999999999994</v>
      </c>
      <c r="AI16" s="25">
        <v>9.1829999999999998</v>
      </c>
      <c r="AJ16" s="25">
        <f t="shared" si="2"/>
        <v>9.1929999999999996</v>
      </c>
      <c r="AK16" s="25">
        <v>16</v>
      </c>
      <c r="AL16" s="25">
        <f>AJ16/AJ20</f>
        <v>0.82219837223861914</v>
      </c>
      <c r="AM16" s="25"/>
      <c r="AN16" s="25">
        <v>8.6660000000000004</v>
      </c>
      <c r="AO16" s="25">
        <v>8.6509999999999998</v>
      </c>
      <c r="AP16" s="25">
        <v>8.6470000000000002</v>
      </c>
      <c r="AQ16" s="25">
        <f t="shared" si="3"/>
        <v>8.6546666666666656</v>
      </c>
      <c r="AR16" s="25">
        <v>16</v>
      </c>
      <c r="AS16" s="25">
        <f>AQ16/AQ20</f>
        <v>0.83622660955264239</v>
      </c>
      <c r="AT16" s="25"/>
      <c r="AU16" s="202">
        <v>8.2309999999999999</v>
      </c>
      <c r="AV16" s="60">
        <v>8.2140000000000004</v>
      </c>
      <c r="AW16" s="60">
        <v>8.2100000000000009</v>
      </c>
      <c r="AX16" s="60">
        <f t="shared" si="4"/>
        <v>8.2183333333333337</v>
      </c>
      <c r="AY16" s="60">
        <v>16</v>
      </c>
      <c r="AZ16" s="60">
        <f>AX16/AX20</f>
        <v>0.84757124686307539</v>
      </c>
      <c r="BA16" s="71"/>
      <c r="BB16" s="202">
        <v>7.8520000000000003</v>
      </c>
      <c r="BC16" s="60">
        <v>7.851</v>
      </c>
      <c r="BD16" s="60">
        <v>7.8479999999999999</v>
      </c>
      <c r="BE16" s="60">
        <f t="shared" si="5"/>
        <v>7.8503333333333325</v>
      </c>
      <c r="BF16" s="60">
        <v>16</v>
      </c>
      <c r="BG16" s="60">
        <f>BE16/BE20</f>
        <v>0.85717925386715188</v>
      </c>
      <c r="BH16" s="71"/>
      <c r="BI16" s="202">
        <v>7.548</v>
      </c>
      <c r="BJ16" s="60">
        <v>7.5490000000000004</v>
      </c>
      <c r="BK16" s="60">
        <v>7.5460000000000003</v>
      </c>
      <c r="BL16" s="202">
        <f t="shared" si="6"/>
        <v>7.5476666666666672</v>
      </c>
      <c r="BM16" s="408">
        <v>16</v>
      </c>
      <c r="BN16" s="408">
        <f>BL16/BL20</f>
        <v>0.86545885410694501</v>
      </c>
      <c r="BO16" s="76"/>
      <c r="BP16" s="202">
        <v>7.2880000000000003</v>
      </c>
      <c r="BQ16" s="60">
        <v>7.2939999999999996</v>
      </c>
      <c r="BR16" s="202">
        <v>7.2919999999999998</v>
      </c>
      <c r="BS16" s="60">
        <f t="shared" si="7"/>
        <v>7.2913333333333341</v>
      </c>
      <c r="BT16" s="60">
        <v>16</v>
      </c>
      <c r="BU16" s="60">
        <f>BS16/BS20</f>
        <v>0.87279546724124168</v>
      </c>
      <c r="BV16" s="60">
        <f t="shared" si="8"/>
        <v>222.91333333333336</v>
      </c>
      <c r="BW16" s="71"/>
      <c r="BX16" s="26"/>
    </row>
    <row r="17" spans="1:78" ht="35.1" customHeight="1">
      <c r="A17" s="177" t="s">
        <v>214</v>
      </c>
      <c r="B17" s="32">
        <v>1</v>
      </c>
      <c r="C17" s="32">
        <v>16</v>
      </c>
      <c r="D17" s="105">
        <v>268</v>
      </c>
      <c r="E17" s="145">
        <v>15.776999999999999</v>
      </c>
      <c r="F17" s="145">
        <v>15.702999999999999</v>
      </c>
      <c r="G17" s="145">
        <v>15.7</v>
      </c>
      <c r="H17" s="25">
        <f t="shared" si="9"/>
        <v>15.726666666666665</v>
      </c>
      <c r="I17" s="25">
        <f>$C$16+((H17-H16)/(H18-H16))</f>
        <v>16.552250991369256</v>
      </c>
      <c r="J17" s="25">
        <f>H17/H20</f>
        <v>0.77274588485791496</v>
      </c>
      <c r="K17" s="25"/>
      <c r="L17" s="25">
        <v>13.244999999999999</v>
      </c>
      <c r="M17" s="25">
        <v>13.2</v>
      </c>
      <c r="N17" s="25">
        <v>13.185</v>
      </c>
      <c r="O17" s="25">
        <f t="shared" si="10"/>
        <v>13.21</v>
      </c>
      <c r="P17" s="25">
        <f>$C$16+((O17-O16)/(O18-O16))</f>
        <v>16.581540596807773</v>
      </c>
      <c r="Q17" s="25">
        <f>O17/O20</f>
        <v>0.81804107751057886</v>
      </c>
      <c r="R17" s="25"/>
      <c r="S17" s="25">
        <v>11.7</v>
      </c>
      <c r="T17" s="25">
        <v>11.659000000000001</v>
      </c>
      <c r="U17" s="25">
        <v>11.66</v>
      </c>
      <c r="V17" s="25">
        <f t="shared" si="0"/>
        <v>11.673000000000002</v>
      </c>
      <c r="W17" s="25">
        <f>$C$16+((V17-V16)/(V18-V16))</f>
        <v>16.602682701202593</v>
      </c>
      <c r="X17" s="25">
        <f>V17/V20</f>
        <v>0.84531827069302645</v>
      </c>
      <c r="Y17" s="25"/>
      <c r="Z17" s="25">
        <v>10.617000000000001</v>
      </c>
      <c r="AA17" s="25">
        <v>10.587999999999999</v>
      </c>
      <c r="AB17" s="25">
        <v>10.58</v>
      </c>
      <c r="AC17" s="25">
        <f t="shared" si="1"/>
        <v>10.594999999999999</v>
      </c>
      <c r="AD17" s="25">
        <f>$C$16+((AC17-AC16)/(AC18-AC16))</f>
        <v>16.615937859608746</v>
      </c>
      <c r="AE17" s="25">
        <f>AC17/AC20</f>
        <v>0.86313645621181256</v>
      </c>
      <c r="AF17" s="25"/>
      <c r="AG17" s="25">
        <v>9.8170000000000002</v>
      </c>
      <c r="AH17" s="25">
        <v>9.7929999999999993</v>
      </c>
      <c r="AI17" s="25">
        <v>9.7889999999999997</v>
      </c>
      <c r="AJ17" s="25">
        <f t="shared" si="2"/>
        <v>9.799666666666667</v>
      </c>
      <c r="AK17" s="25">
        <f>$C$16+((AJ17-AJ16)/(AJ18-AJ16))</f>
        <v>16.62823610631688</v>
      </c>
      <c r="AL17" s="25">
        <f>AJ17/AJ20</f>
        <v>0.87645708493575425</v>
      </c>
      <c r="AM17" s="25"/>
      <c r="AN17" s="25">
        <v>9.1940000000000008</v>
      </c>
      <c r="AO17" s="25">
        <v>9.1780000000000008</v>
      </c>
      <c r="AP17" s="25">
        <v>9.1709999999999994</v>
      </c>
      <c r="AQ17" s="25">
        <f t="shared" si="3"/>
        <v>9.1809999999999992</v>
      </c>
      <c r="AR17" s="25">
        <f>$C$16+((AQ17-AQ16)/(AQ18-AQ16))</f>
        <v>16.634901487736229</v>
      </c>
      <c r="AS17" s="25">
        <f>AQ17/AQ20</f>
        <v>0.88708170955586318</v>
      </c>
      <c r="AT17" s="25"/>
      <c r="AU17" s="25">
        <v>8.702</v>
      </c>
      <c r="AV17" s="25">
        <v>8.6839999999999993</v>
      </c>
      <c r="AW17" s="25">
        <v>8.6760000000000002</v>
      </c>
      <c r="AX17" s="372">
        <f t="shared" si="4"/>
        <v>8.6873333333333331</v>
      </c>
      <c r="AY17" s="372">
        <f>$C$16+((AX17-AX16)/(AX18-AX16))</f>
        <v>16.64719411223551</v>
      </c>
      <c r="AZ17" s="372">
        <f>AX17/AX20</f>
        <v>0.89594004606552302</v>
      </c>
      <c r="BA17" s="25"/>
      <c r="BB17" s="25">
        <v>8.2729999999999997</v>
      </c>
      <c r="BC17" s="25">
        <v>8.2720000000000002</v>
      </c>
      <c r="BD17" s="25">
        <v>8.2720000000000002</v>
      </c>
      <c r="BE17" s="42">
        <f t="shared" si="5"/>
        <v>8.272333333333334</v>
      </c>
      <c r="BF17" s="42">
        <f>$C$16+((BE17-BE16)/(BE18-BE16))</f>
        <v>16.657662337662341</v>
      </c>
      <c r="BG17" s="42">
        <f>BE17/BE20</f>
        <v>0.90325750682438588</v>
      </c>
      <c r="BH17" s="25"/>
      <c r="BI17" s="25">
        <v>7.931</v>
      </c>
      <c r="BJ17" s="25">
        <v>7.9279999999999999</v>
      </c>
      <c r="BK17" s="25">
        <v>7.93</v>
      </c>
      <c r="BL17" s="116">
        <f t="shared" si="6"/>
        <v>7.9296666666666669</v>
      </c>
      <c r="BM17" s="42">
        <f>$C$16+((BL17-BL16)/(BL18-BL16))</f>
        <v>16.663194444444443</v>
      </c>
      <c r="BN17" s="42">
        <f>BL17/BL20</f>
        <v>0.90926117035508158</v>
      </c>
      <c r="BO17" s="71"/>
      <c r="BP17" s="42">
        <v>7.6420000000000003</v>
      </c>
      <c r="BQ17" s="42">
        <v>7.6449999999999996</v>
      </c>
      <c r="BR17" s="42">
        <v>7.6420000000000003</v>
      </c>
      <c r="BS17" s="42">
        <f t="shared" si="7"/>
        <v>7.6429999999999998</v>
      </c>
      <c r="BT17" s="42">
        <f>$C$16+((BS17-BS16)/(BS18-BS16))</f>
        <v>16.669841269841267</v>
      </c>
      <c r="BU17" s="42">
        <f>BS17/BS20</f>
        <v>0.91489107014603765</v>
      </c>
      <c r="BV17" s="42">
        <f t="shared" si="8"/>
        <v>226.43</v>
      </c>
      <c r="BW17" s="25"/>
      <c r="BX17" s="26"/>
    </row>
    <row r="18" spans="1:78" ht="35.1" customHeight="1">
      <c r="A18" s="177" t="s">
        <v>13</v>
      </c>
      <c r="B18" s="32">
        <v>0</v>
      </c>
      <c r="C18" s="32">
        <v>17</v>
      </c>
      <c r="D18" s="31">
        <v>284</v>
      </c>
      <c r="E18" s="145">
        <v>17.065000000000001</v>
      </c>
      <c r="F18" s="145">
        <v>16.984999999999999</v>
      </c>
      <c r="G18" s="145">
        <v>16.969000000000001</v>
      </c>
      <c r="H18" s="25">
        <f t="shared" si="9"/>
        <v>17.006333333333334</v>
      </c>
      <c r="I18" s="25">
        <v>17</v>
      </c>
      <c r="J18" s="25">
        <f>H18/H20</f>
        <v>0.83562361804929985</v>
      </c>
      <c r="K18" s="25"/>
      <c r="L18" s="25">
        <v>14.048999999999999</v>
      </c>
      <c r="M18" s="25">
        <v>14.004</v>
      </c>
      <c r="N18" s="25">
        <v>13.989000000000001</v>
      </c>
      <c r="O18" s="25">
        <f t="shared" si="10"/>
        <v>14.014000000000001</v>
      </c>
      <c r="P18" s="25">
        <v>17</v>
      </c>
      <c r="Q18" s="25">
        <f>O18/O20</f>
        <v>0.86782949736814929</v>
      </c>
      <c r="R18" s="25"/>
      <c r="S18" s="25">
        <v>12.276999999999999</v>
      </c>
      <c r="T18" s="25">
        <v>12.231</v>
      </c>
      <c r="U18" s="25">
        <v>12.228999999999999</v>
      </c>
      <c r="V18" s="25">
        <f t="shared" si="0"/>
        <v>12.245666666666665</v>
      </c>
      <c r="W18" s="25">
        <v>17</v>
      </c>
      <c r="X18" s="25">
        <f>V18/V20</f>
        <v>0.88678880923069492</v>
      </c>
      <c r="Y18" s="25"/>
      <c r="Z18" s="25">
        <v>11.066000000000001</v>
      </c>
      <c r="AA18" s="25">
        <v>11.029</v>
      </c>
      <c r="AB18" s="25">
        <v>11.025</v>
      </c>
      <c r="AC18" s="25">
        <f t="shared" si="1"/>
        <v>11.04</v>
      </c>
      <c r="AD18" s="25">
        <v>17</v>
      </c>
      <c r="AE18" s="25">
        <f>AC18/AC20</f>
        <v>0.89938900203665983</v>
      </c>
      <c r="AF18" s="25"/>
      <c r="AG18" s="25">
        <v>10.177</v>
      </c>
      <c r="AH18" s="25">
        <v>10.151999999999999</v>
      </c>
      <c r="AI18" s="25">
        <v>10.147</v>
      </c>
      <c r="AJ18" s="25">
        <f t="shared" si="2"/>
        <v>10.158666666666667</v>
      </c>
      <c r="AK18" s="25">
        <v>17</v>
      </c>
      <c r="AL18" s="25">
        <f>AJ18/AJ20</f>
        <v>0.90856512536147638</v>
      </c>
      <c r="AM18" s="25"/>
      <c r="AN18" s="25">
        <v>9.4960000000000004</v>
      </c>
      <c r="AO18" s="25">
        <v>9.4789999999999992</v>
      </c>
      <c r="AP18" s="25">
        <v>9.4760000000000009</v>
      </c>
      <c r="AQ18" s="25">
        <f t="shared" si="3"/>
        <v>9.4836666666666662</v>
      </c>
      <c r="AR18" s="25">
        <v>17</v>
      </c>
      <c r="AS18" s="25">
        <f>AQ18/AQ20</f>
        <v>0.91632580759444737</v>
      </c>
      <c r="AT18" s="25"/>
      <c r="AU18" s="25">
        <v>8.9589999999999996</v>
      </c>
      <c r="AV18" s="25">
        <v>8.9390000000000001</v>
      </c>
      <c r="AW18" s="25">
        <v>8.9309999999999992</v>
      </c>
      <c r="AX18" s="145">
        <f t="shared" si="4"/>
        <v>8.9429999999999996</v>
      </c>
      <c r="AY18" s="145">
        <v>17</v>
      </c>
      <c r="AZ18" s="145">
        <f>AX18/AX20</f>
        <v>0.92230740142321832</v>
      </c>
      <c r="BA18" s="25"/>
      <c r="BB18" s="25">
        <v>8.4909999999999997</v>
      </c>
      <c r="BC18" s="25">
        <v>8.4939999999999998</v>
      </c>
      <c r="BD18" s="25">
        <v>8.4909999999999997</v>
      </c>
      <c r="BE18" s="25">
        <f t="shared" si="5"/>
        <v>8.4919999999999991</v>
      </c>
      <c r="BF18" s="25">
        <v>17</v>
      </c>
      <c r="BG18" s="25">
        <f>BE18/BE20</f>
        <v>0.92724294813466779</v>
      </c>
      <c r="BH18" s="25"/>
      <c r="BI18" s="25">
        <v>8.125</v>
      </c>
      <c r="BJ18" s="25">
        <v>8.1219999999999999</v>
      </c>
      <c r="BK18" s="25">
        <v>8.1240000000000006</v>
      </c>
      <c r="BL18" s="75">
        <f t="shared" si="6"/>
        <v>8.1236666666666668</v>
      </c>
      <c r="BM18" s="25">
        <v>17</v>
      </c>
      <c r="BN18" s="25">
        <f>BL18/BL20</f>
        <v>0.93150632572717196</v>
      </c>
      <c r="BO18" s="71"/>
      <c r="BP18" s="25">
        <v>7.8159999999999998</v>
      </c>
      <c r="BQ18" s="25">
        <v>7.8179999999999996</v>
      </c>
      <c r="BR18" s="25">
        <v>7.8150000000000004</v>
      </c>
      <c r="BS18" s="25">
        <f t="shared" si="7"/>
        <v>7.8163333333333336</v>
      </c>
      <c r="BT18" s="25">
        <v>17</v>
      </c>
      <c r="BU18" s="25">
        <f>BS18/BS20</f>
        <v>0.93563961375788041</v>
      </c>
      <c r="BV18" s="25">
        <f t="shared" si="8"/>
        <v>228.16333333333336</v>
      </c>
      <c r="BW18" s="25"/>
      <c r="BX18" s="26"/>
    </row>
    <row r="19" spans="1:78" ht="35.1" customHeight="1">
      <c r="A19" s="177" t="s">
        <v>151</v>
      </c>
      <c r="B19" s="32">
        <v>1</v>
      </c>
      <c r="C19" s="32">
        <v>17</v>
      </c>
      <c r="D19" s="31">
        <v>282</v>
      </c>
      <c r="E19" s="145">
        <v>18.899999999999999</v>
      </c>
      <c r="F19" s="145">
        <v>18.811</v>
      </c>
      <c r="G19" s="145">
        <v>18.803999999999998</v>
      </c>
      <c r="H19" s="25">
        <f t="shared" si="9"/>
        <v>18.838333333333335</v>
      </c>
      <c r="I19" s="25">
        <f>$C$18+((H19-H18)/(H20-H18))</f>
        <v>17.547628537265844</v>
      </c>
      <c r="J19" s="25">
        <f>H19/H20</f>
        <v>0.92564081565801337</v>
      </c>
      <c r="K19" s="25"/>
      <c r="L19" s="25">
        <v>15.292999999999999</v>
      </c>
      <c r="M19" s="25">
        <v>15.236000000000001</v>
      </c>
      <c r="N19" s="25">
        <v>15.222</v>
      </c>
      <c r="O19" s="25">
        <f>AVERAGE(L19:N19)</f>
        <v>15.250333333333332</v>
      </c>
      <c r="P19" s="25">
        <f>$C$18+((O19-O18)/(O20-O18))</f>
        <v>17.579259722005308</v>
      </c>
      <c r="Q19" s="25">
        <f>O19/O20</f>
        <v>0.94439054597997696</v>
      </c>
      <c r="R19" s="25"/>
      <c r="S19" s="25">
        <v>13.214</v>
      </c>
      <c r="T19" s="25">
        <v>13.175000000000001</v>
      </c>
      <c r="U19" s="25">
        <v>13.173</v>
      </c>
      <c r="V19" s="25">
        <f t="shared" si="0"/>
        <v>13.187333333333335</v>
      </c>
      <c r="W19" s="25">
        <f>$C$18+((V19-V18)/(V20-V18))</f>
        <v>17.602345415778252</v>
      </c>
      <c r="X19" s="25">
        <f>V19/V20</f>
        <v>0.95498105100538311</v>
      </c>
      <c r="Y19" s="25"/>
      <c r="Z19" s="25">
        <v>11.824999999999999</v>
      </c>
      <c r="AA19" s="25">
        <v>11.788</v>
      </c>
      <c r="AB19" s="25">
        <v>11.788</v>
      </c>
      <c r="AC19" s="25">
        <f t="shared" si="1"/>
        <v>11.800333333333333</v>
      </c>
      <c r="AD19" s="25">
        <f>$C$18+((AC19-AC18)/(AC20-AC18))</f>
        <v>17.61565452091768</v>
      </c>
      <c r="AE19" s="25">
        <f>AC19/AC20</f>
        <v>0.96133061778682949</v>
      </c>
      <c r="AF19" s="25"/>
      <c r="AG19" s="25">
        <v>10.821</v>
      </c>
      <c r="AH19" s="25">
        <v>10.79</v>
      </c>
      <c r="AI19" s="25">
        <v>10.79</v>
      </c>
      <c r="AJ19" s="25">
        <f t="shared" si="2"/>
        <v>10.800333333333333</v>
      </c>
      <c r="AK19" s="25">
        <f>$C$18+((AJ19-AJ18)/(AJ20-AJ18))</f>
        <v>17.627649168568635</v>
      </c>
      <c r="AL19" s="25">
        <f>AJ19/AJ20</f>
        <v>0.96595414840652294</v>
      </c>
      <c r="AM19" s="25"/>
      <c r="AN19" s="25">
        <v>10.052</v>
      </c>
      <c r="AO19" s="25">
        <v>10.032</v>
      </c>
      <c r="AP19" s="25">
        <v>10.028</v>
      </c>
      <c r="AQ19" s="25">
        <f t="shared" si="3"/>
        <v>10.037333333333335</v>
      </c>
      <c r="AR19" s="25">
        <f>$C$18+((AQ19-AQ18)/(AQ20-AQ18))</f>
        <v>17.639337952270978</v>
      </c>
      <c r="AS19" s="25">
        <f>AQ19/AQ20</f>
        <v>0.96982189442494127</v>
      </c>
      <c r="AT19" s="25"/>
      <c r="AU19" s="25">
        <v>9.4480000000000004</v>
      </c>
      <c r="AV19" s="25">
        <v>9.4260000000000002</v>
      </c>
      <c r="AW19" s="25">
        <v>9.4220000000000006</v>
      </c>
      <c r="AX19" s="145">
        <f t="shared" si="4"/>
        <v>9.4320000000000004</v>
      </c>
      <c r="AY19" s="145">
        <f>$C$18+((AX19-AX18)/(AX20-AX18))</f>
        <v>17.64911504424779</v>
      </c>
      <c r="AZ19" s="145">
        <f>AX19/AX20</f>
        <v>0.97273883598611166</v>
      </c>
      <c r="BA19" s="25"/>
      <c r="BB19" s="25">
        <v>8.9320000000000004</v>
      </c>
      <c r="BC19" s="25">
        <v>8.9309999999999992</v>
      </c>
      <c r="BD19" s="25">
        <v>8.9280000000000008</v>
      </c>
      <c r="BE19" s="25">
        <f t="shared" si="5"/>
        <v>8.9303333333333335</v>
      </c>
      <c r="BF19" s="25">
        <f>$C$18+((BE19-BE18)/(BE20-BE18))</f>
        <v>17.65782891445723</v>
      </c>
      <c r="BG19" s="25">
        <f>BE19/BE20</f>
        <v>0.97510464058234758</v>
      </c>
      <c r="BH19" s="25"/>
      <c r="BI19" s="25">
        <v>8.52</v>
      </c>
      <c r="BJ19" s="25">
        <v>8.5180000000000007</v>
      </c>
      <c r="BK19" s="25">
        <v>8.5190000000000001</v>
      </c>
      <c r="BL19" s="75">
        <f t="shared" si="6"/>
        <v>8.5190000000000001</v>
      </c>
      <c r="BM19" s="25">
        <f>$C$18+((BL19-BL18)/(BL20-BL18))</f>
        <v>17.661830357142858</v>
      </c>
      <c r="BN19" s="25">
        <f>BL19/BL20</f>
        <v>0.97683751863318424</v>
      </c>
      <c r="BO19" s="71"/>
      <c r="BP19" s="25">
        <v>8.1780000000000008</v>
      </c>
      <c r="BQ19" s="25">
        <v>8.1780000000000008</v>
      </c>
      <c r="BR19" s="25">
        <v>8.1780000000000008</v>
      </c>
      <c r="BS19" s="25">
        <f t="shared" si="7"/>
        <v>8.1780000000000008</v>
      </c>
      <c r="BT19" s="25">
        <f>$C$18+((BS19-BS18)/(BS20-BS18))</f>
        <v>17.672659640421575</v>
      </c>
      <c r="BU19" s="25">
        <f>BS19/BS20</f>
        <v>0.9789322480248982</v>
      </c>
      <c r="BV19" s="25">
        <f t="shared" si="8"/>
        <v>231.78</v>
      </c>
      <c r="BW19" s="25"/>
      <c r="BX19" s="26"/>
    </row>
    <row r="20" spans="1:78" ht="35.1" customHeight="1">
      <c r="A20" s="177" t="s">
        <v>14</v>
      </c>
      <c r="B20" s="181">
        <v>0</v>
      </c>
      <c r="C20" s="181">
        <v>18</v>
      </c>
      <c r="D20" s="31">
        <v>298</v>
      </c>
      <c r="E20" s="145">
        <v>20.431999999999999</v>
      </c>
      <c r="F20" s="145">
        <v>20.315000000000001</v>
      </c>
      <c r="G20" s="145">
        <v>20.308</v>
      </c>
      <c r="H20" s="25">
        <f t="shared" si="9"/>
        <v>20.351666666666667</v>
      </c>
      <c r="I20" s="25">
        <v>18</v>
      </c>
      <c r="J20" s="25">
        <f>H20/H20</f>
        <v>1</v>
      </c>
      <c r="K20" s="25"/>
      <c r="L20" s="25">
        <v>16.190000000000001</v>
      </c>
      <c r="M20" s="25">
        <v>16.135000000000002</v>
      </c>
      <c r="N20" s="25">
        <v>16.12</v>
      </c>
      <c r="O20" s="25">
        <f t="shared" si="10"/>
        <v>16.148333333333337</v>
      </c>
      <c r="P20" s="25">
        <v>18</v>
      </c>
      <c r="Q20" s="25">
        <f>O20/O20</f>
        <v>1</v>
      </c>
      <c r="R20" s="25"/>
      <c r="S20" s="25">
        <v>13.833</v>
      </c>
      <c r="T20" s="25">
        <v>13.798</v>
      </c>
      <c r="U20" s="25">
        <v>13.795999999999999</v>
      </c>
      <c r="V20" s="25">
        <f t="shared" si="0"/>
        <v>13.808999999999999</v>
      </c>
      <c r="W20" s="25">
        <v>18</v>
      </c>
      <c r="X20" s="25">
        <f>V20/V20</f>
        <v>1</v>
      </c>
      <c r="Y20" s="25"/>
      <c r="Z20" s="25">
        <v>12.301</v>
      </c>
      <c r="AA20" s="25">
        <v>12.266</v>
      </c>
      <c r="AB20" s="25">
        <v>12.257999999999999</v>
      </c>
      <c r="AC20" s="25">
        <f t="shared" si="1"/>
        <v>12.275</v>
      </c>
      <c r="AD20" s="25">
        <v>18</v>
      </c>
      <c r="AE20" s="25">
        <f>AC20/AC20</f>
        <v>1</v>
      </c>
      <c r="AF20" s="25"/>
      <c r="AG20" s="25">
        <v>11.202999999999999</v>
      </c>
      <c r="AH20" s="25">
        <v>11.17</v>
      </c>
      <c r="AI20" s="25">
        <v>11.17</v>
      </c>
      <c r="AJ20" s="25">
        <f t="shared" si="2"/>
        <v>11.180999999999999</v>
      </c>
      <c r="AK20" s="25">
        <v>18</v>
      </c>
      <c r="AL20" s="25">
        <f>AJ20/AJ20</f>
        <v>1</v>
      </c>
      <c r="AM20" s="25"/>
      <c r="AN20" s="25">
        <v>10.367000000000001</v>
      </c>
      <c r="AO20" s="25">
        <v>10.345000000000001</v>
      </c>
      <c r="AP20" s="25">
        <v>10.337</v>
      </c>
      <c r="AQ20" s="25">
        <f t="shared" si="3"/>
        <v>10.349666666666668</v>
      </c>
      <c r="AR20" s="25">
        <v>18</v>
      </c>
      <c r="AS20" s="25">
        <f>AQ20/AQ20</f>
        <v>1</v>
      </c>
      <c r="AT20" s="25"/>
      <c r="AU20" s="25">
        <v>9.7140000000000004</v>
      </c>
      <c r="AV20" s="25">
        <v>9.6890000000000001</v>
      </c>
      <c r="AW20" s="25">
        <v>9.6859999999999999</v>
      </c>
      <c r="AX20" s="145">
        <f t="shared" si="4"/>
        <v>9.6963333333333335</v>
      </c>
      <c r="AY20" s="145">
        <v>18</v>
      </c>
      <c r="AZ20" s="145">
        <f>AX20/AX20</f>
        <v>1</v>
      </c>
      <c r="BA20" s="25"/>
      <c r="BB20" s="25">
        <v>9.1590000000000007</v>
      </c>
      <c r="BC20" s="25">
        <v>9.1579999999999995</v>
      </c>
      <c r="BD20" s="25">
        <v>9.1579999999999995</v>
      </c>
      <c r="BE20" s="25">
        <f t="shared" si="5"/>
        <v>9.1583333333333332</v>
      </c>
      <c r="BF20" s="25">
        <v>18</v>
      </c>
      <c r="BG20" s="25">
        <f>BE20/BE20</f>
        <v>1</v>
      </c>
      <c r="BH20" s="25"/>
      <c r="BI20" s="25">
        <v>8.7219999999999995</v>
      </c>
      <c r="BJ20" s="25">
        <v>8.7200000000000006</v>
      </c>
      <c r="BK20" s="25">
        <v>8.7210000000000001</v>
      </c>
      <c r="BL20" s="75">
        <f t="shared" si="6"/>
        <v>8.7210000000000001</v>
      </c>
      <c r="BM20" s="25">
        <v>18</v>
      </c>
      <c r="BN20" s="25">
        <f>BL20/BL20</f>
        <v>1</v>
      </c>
      <c r="BO20" s="71"/>
      <c r="BP20" s="25">
        <v>8.3510000000000009</v>
      </c>
      <c r="BQ20" s="25">
        <v>8.3559999999999999</v>
      </c>
      <c r="BR20" s="25">
        <v>8.3550000000000004</v>
      </c>
      <c r="BS20" s="25">
        <f t="shared" si="7"/>
        <v>8.354000000000001</v>
      </c>
      <c r="BT20" s="25">
        <v>18</v>
      </c>
      <c r="BU20" s="25">
        <f>BS20/BS20</f>
        <v>1</v>
      </c>
      <c r="BV20" s="25">
        <f t="shared" si="8"/>
        <v>233.54000000000002</v>
      </c>
      <c r="BW20" s="25"/>
      <c r="BX20" s="26"/>
    </row>
    <row r="21" spans="1:78" ht="80.099999999999994" customHeight="1">
      <c r="A21" s="178" t="s">
        <v>155</v>
      </c>
      <c r="B21" s="181">
        <v>1</v>
      </c>
      <c r="C21" s="181">
        <v>18</v>
      </c>
      <c r="D21" s="31">
        <v>296</v>
      </c>
      <c r="E21" s="145">
        <v>21.591999999999999</v>
      </c>
      <c r="F21" s="145">
        <v>21.481999999999999</v>
      </c>
      <c r="G21" s="145">
        <v>21.471</v>
      </c>
      <c r="H21" s="25">
        <f t="shared" si="9"/>
        <v>21.515000000000001</v>
      </c>
      <c r="I21" s="25">
        <f>$C$20+((H21-H20)/(H24-H20))</f>
        <v>18.311899548684035</v>
      </c>
      <c r="J21" s="25">
        <f>H21/H20</f>
        <v>1.0571615756285317</v>
      </c>
      <c r="K21" s="25"/>
      <c r="L21" s="25">
        <v>16.946000000000002</v>
      </c>
      <c r="M21" s="25">
        <v>16.888999999999999</v>
      </c>
      <c r="N21" s="25">
        <v>16.87</v>
      </c>
      <c r="O21" s="25">
        <f t="shared" si="10"/>
        <v>16.901666666666667</v>
      </c>
      <c r="P21" s="25">
        <f>$C$20+((O21-O20)/(O24-O20))</f>
        <v>18.332940483205658</v>
      </c>
      <c r="Q21" s="25">
        <f>O21/O20</f>
        <v>1.0466508411600783</v>
      </c>
      <c r="R21" s="25"/>
      <c r="S21" s="25">
        <v>14.409000000000001</v>
      </c>
      <c r="T21" s="25">
        <v>14.363</v>
      </c>
      <c r="U21" s="25">
        <v>14.356</v>
      </c>
      <c r="V21" s="25">
        <f t="shared" si="0"/>
        <v>14.375999999999999</v>
      </c>
      <c r="W21" s="25">
        <f>$C$20+((V21-V20)/(V24-V20))</f>
        <v>18.347852760736195</v>
      </c>
      <c r="X21" s="25">
        <f>V21/V20</f>
        <v>1.0410601781446882</v>
      </c>
      <c r="Y21" s="25"/>
      <c r="Z21" s="25">
        <v>12.749000000000001</v>
      </c>
      <c r="AA21" s="25">
        <v>12.715</v>
      </c>
      <c r="AB21" s="25">
        <v>12.711</v>
      </c>
      <c r="AC21" s="25">
        <f t="shared" si="1"/>
        <v>12.725</v>
      </c>
      <c r="AD21" s="25">
        <f>$C$20+((AC21-AC20)/(AC24-AC20))</f>
        <v>18.354749704375244</v>
      </c>
      <c r="AE21" s="25">
        <f>AC21/AC20</f>
        <v>1.0366598778004072</v>
      </c>
      <c r="AF21" s="25"/>
      <c r="AG21" s="25">
        <v>11.576000000000001</v>
      </c>
      <c r="AH21" s="25">
        <v>11.545</v>
      </c>
      <c r="AI21" s="25">
        <v>11.545</v>
      </c>
      <c r="AJ21" s="25">
        <f t="shared" si="2"/>
        <v>11.555333333333335</v>
      </c>
      <c r="AK21" s="25">
        <f>$C$20+((AJ21-AJ20)/(AJ24-AJ20))</f>
        <v>18.362024500322374</v>
      </c>
      <c r="AL21" s="25">
        <f>AJ21/AJ20</f>
        <v>1.0334794144829027</v>
      </c>
      <c r="AM21" s="25"/>
      <c r="AN21" s="25">
        <v>10.691000000000001</v>
      </c>
      <c r="AO21" s="25">
        <v>10.666</v>
      </c>
      <c r="AP21" s="25">
        <v>10.663</v>
      </c>
      <c r="AQ21" s="25">
        <f t="shared" si="3"/>
        <v>10.673333333333332</v>
      </c>
      <c r="AR21" s="25">
        <f>$C$20+((AQ21-AQ20)/(AQ24-AQ20))</f>
        <v>18.369763899466868</v>
      </c>
      <c r="AS21" s="25">
        <f>AQ21/AQ20</f>
        <v>1.0312731488936839</v>
      </c>
      <c r="AT21" s="25"/>
      <c r="AU21" s="25">
        <v>9.9990000000000006</v>
      </c>
      <c r="AV21" s="25">
        <v>9.9740000000000002</v>
      </c>
      <c r="AW21" s="25">
        <v>9.9700000000000006</v>
      </c>
      <c r="AX21" s="145">
        <f t="shared" si="4"/>
        <v>9.9809999999999999</v>
      </c>
      <c r="AY21" s="145">
        <f>$C$20+((AX21-AX20)/(AX24-AX20))</f>
        <v>18.375714914210295</v>
      </c>
      <c r="AZ21" s="145">
        <f>AX21/AX20</f>
        <v>1.0293581766303412</v>
      </c>
      <c r="BA21" s="25"/>
      <c r="BB21" s="25">
        <v>9.4109999999999996</v>
      </c>
      <c r="BC21" s="25">
        <v>9.4130000000000003</v>
      </c>
      <c r="BD21" s="25">
        <v>9.4139999999999997</v>
      </c>
      <c r="BE21" s="25">
        <f t="shared" si="5"/>
        <v>9.4126666666666665</v>
      </c>
      <c r="BF21" s="25">
        <f>$C$20+((BE21-BE20)/(BE24-BE20))</f>
        <v>18.37697628458498</v>
      </c>
      <c r="BG21" s="25">
        <f>BE21/BE20</f>
        <v>1.0277707006369428</v>
      </c>
      <c r="BH21" s="25"/>
      <c r="BI21" s="25">
        <v>8.9489999999999998</v>
      </c>
      <c r="BJ21" s="25">
        <v>8.9510000000000005</v>
      </c>
      <c r="BK21" s="25">
        <v>8.9480000000000004</v>
      </c>
      <c r="BL21" s="75">
        <f t="shared" si="6"/>
        <v>8.9493333333333336</v>
      </c>
      <c r="BM21" s="25">
        <f>$C$20+((BL21-BL20)/(BL24-BL20))</f>
        <v>18.378453038674035</v>
      </c>
      <c r="BN21" s="25">
        <f>BL21/BL20</f>
        <v>1.0261820127661201</v>
      </c>
      <c r="BO21" s="71"/>
      <c r="BP21" s="25">
        <v>8.5619999999999994</v>
      </c>
      <c r="BQ21" s="25">
        <v>8.5649999999999995</v>
      </c>
      <c r="BR21" s="25">
        <v>8.5649999999999995</v>
      </c>
      <c r="BS21" s="25">
        <f t="shared" si="7"/>
        <v>8.5640000000000001</v>
      </c>
      <c r="BT21" s="25">
        <f>$C$20+((BS21-BS20)/(BS24-BS20))</f>
        <v>18.38532110091743</v>
      </c>
      <c r="BU21" s="25">
        <f>BS21/BS20</f>
        <v>1.0251376586066554</v>
      </c>
      <c r="BV21" s="25">
        <f t="shared" si="8"/>
        <v>235.64</v>
      </c>
      <c r="BW21" s="25"/>
      <c r="BX21" s="26"/>
    </row>
    <row r="22" spans="1:78" ht="69.95" customHeight="1" thickBot="1">
      <c r="A22" s="178" t="s">
        <v>156</v>
      </c>
      <c r="B22" s="181">
        <v>1</v>
      </c>
      <c r="C22" s="181">
        <v>18</v>
      </c>
      <c r="D22" s="31">
        <v>296</v>
      </c>
      <c r="E22" s="145">
        <v>22.169</v>
      </c>
      <c r="F22" s="145">
        <v>22.05</v>
      </c>
      <c r="G22" s="145">
        <v>22.044</v>
      </c>
      <c r="H22" s="25">
        <f t="shared" si="9"/>
        <v>22.087666666666667</v>
      </c>
      <c r="I22" s="25">
        <f>$C$20+((H22-H20)/(H24-H20))</f>
        <v>18.465436346574915</v>
      </c>
      <c r="J22" s="25">
        <f>H22/H20</f>
        <v>1.0853001392187371</v>
      </c>
      <c r="K22" s="25"/>
      <c r="L22" s="25">
        <v>17.318999999999999</v>
      </c>
      <c r="M22" s="41">
        <v>17.263999999999999</v>
      </c>
      <c r="N22" s="25">
        <v>17.245999999999999</v>
      </c>
      <c r="O22" s="25">
        <f t="shared" si="10"/>
        <v>17.27633333333333</v>
      </c>
      <c r="P22" s="25">
        <f>$C$20+((O22-O20)/(O24-O20))</f>
        <v>18.498526812021211</v>
      </c>
      <c r="Q22" s="25">
        <f>O22/O20</f>
        <v>1.0698524099494267</v>
      </c>
      <c r="R22" s="25"/>
      <c r="S22" s="25">
        <v>14.689</v>
      </c>
      <c r="T22" s="25">
        <v>14.647</v>
      </c>
      <c r="U22" s="25">
        <v>14.645</v>
      </c>
      <c r="V22" s="41">
        <f t="shared" si="0"/>
        <v>14.660333333333332</v>
      </c>
      <c r="W22" s="41">
        <f>$C$20+((V22-V20)/(V24-V20))</f>
        <v>18.522290388548058</v>
      </c>
      <c r="X22" s="41">
        <f>V22/V20</f>
        <v>1.061650614333647</v>
      </c>
      <c r="Y22" s="25"/>
      <c r="Z22" s="25">
        <v>12.984999999999999</v>
      </c>
      <c r="AA22" s="41">
        <v>12.946</v>
      </c>
      <c r="AB22" s="25">
        <v>12.942</v>
      </c>
      <c r="AC22" s="41">
        <f t="shared" si="1"/>
        <v>12.957666666666666</v>
      </c>
      <c r="AD22" s="41">
        <f>$C$20+((AC22-AC20)/(AC24-AC20))</f>
        <v>18.538168440415188</v>
      </c>
      <c r="AE22" s="41">
        <f>AC22/AC20</f>
        <v>1.0556143923964698</v>
      </c>
      <c r="AF22" s="25"/>
      <c r="AG22" s="25">
        <v>11.772</v>
      </c>
      <c r="AH22" s="41">
        <v>11.743</v>
      </c>
      <c r="AI22" s="41">
        <v>11.743</v>
      </c>
      <c r="AJ22" s="41">
        <f t="shared" si="2"/>
        <v>11.752666666666668</v>
      </c>
      <c r="AK22" s="41">
        <f>$C$20+((AJ22-AJ20)/(AJ24-AJ20))</f>
        <v>18.552869116698904</v>
      </c>
      <c r="AL22" s="41">
        <f>AJ22/AJ20</f>
        <v>1.0511284023492236</v>
      </c>
      <c r="AM22" s="41"/>
      <c r="AN22" s="25">
        <v>10.86</v>
      </c>
      <c r="AO22" s="41">
        <v>10.84</v>
      </c>
      <c r="AP22" s="41">
        <v>10.836</v>
      </c>
      <c r="AQ22" s="41">
        <f t="shared" si="3"/>
        <v>10.845333333333334</v>
      </c>
      <c r="AR22" s="41">
        <f>$C$20+((AQ22-AQ20)/(AQ24-AQ20))</f>
        <v>18.566260472201066</v>
      </c>
      <c r="AS22" s="41">
        <f>AQ22/AQ20</f>
        <v>1.0478920416116462</v>
      </c>
      <c r="AT22" s="41"/>
      <c r="AU22" s="25">
        <v>10.15</v>
      </c>
      <c r="AV22" s="41">
        <v>10.125999999999999</v>
      </c>
      <c r="AW22" s="41">
        <v>10.122999999999999</v>
      </c>
      <c r="AX22" s="145">
        <f t="shared" si="4"/>
        <v>10.133000000000001</v>
      </c>
      <c r="AY22" s="145">
        <f>$C$20+((AX22-AX20)/(AX24-AX20))</f>
        <v>18.576330840299164</v>
      </c>
      <c r="AZ22" s="145">
        <f>AX22/AX20</f>
        <v>1.0450342053697275</v>
      </c>
      <c r="BA22" s="25"/>
      <c r="BB22" s="25">
        <v>9.5470000000000006</v>
      </c>
      <c r="BC22" s="25">
        <v>9.5489999999999995</v>
      </c>
      <c r="BD22" s="25">
        <v>9.5459999999999994</v>
      </c>
      <c r="BE22" s="25">
        <f t="shared" si="5"/>
        <v>9.5473333333333326</v>
      </c>
      <c r="BF22" s="25">
        <f>$C$20+((BE22-BE20)/(BE24-BE20))</f>
        <v>18.576581027667984</v>
      </c>
      <c r="BG22" s="25">
        <f>BE22/BE20</f>
        <v>1.0424749772520472</v>
      </c>
      <c r="BH22" s="25"/>
      <c r="BI22" s="25">
        <v>9.0730000000000004</v>
      </c>
      <c r="BJ22" s="25">
        <v>9.0739999999999998</v>
      </c>
      <c r="BK22" s="25">
        <v>9.0719999999999992</v>
      </c>
      <c r="BL22" s="75">
        <f t="shared" si="6"/>
        <v>9.0729999999999986</v>
      </c>
      <c r="BM22" s="25">
        <f>$C$20+((BL22-BL20)/(BL24-BL20))</f>
        <v>18.583425414364637</v>
      </c>
      <c r="BN22" s="25">
        <f>BL22/BL20</f>
        <v>1.0403623437679164</v>
      </c>
      <c r="BO22" s="71"/>
      <c r="BP22" s="41">
        <v>8.673</v>
      </c>
      <c r="BQ22" s="25">
        <v>8.6760000000000002</v>
      </c>
      <c r="BR22" s="25">
        <v>8.6769999999999996</v>
      </c>
      <c r="BS22" s="25">
        <f t="shared" si="7"/>
        <v>8.6753333333333327</v>
      </c>
      <c r="BT22" s="25">
        <f>$C$20+((BS22-BS20)/(BS24-BS20))</f>
        <v>18.589602446483177</v>
      </c>
      <c r="BU22" s="25">
        <f>BS22/BS20</f>
        <v>1.0384646077727235</v>
      </c>
      <c r="BV22" s="25">
        <f t="shared" si="8"/>
        <v>236.75333333333333</v>
      </c>
      <c r="BW22" s="25"/>
      <c r="BX22" s="26"/>
    </row>
    <row r="23" spans="1:78" ht="69.95" customHeight="1">
      <c r="A23" s="178" t="s">
        <v>157</v>
      </c>
      <c r="B23" s="181">
        <v>2</v>
      </c>
      <c r="C23" s="181">
        <v>18</v>
      </c>
      <c r="D23" s="31">
        <v>294</v>
      </c>
      <c r="E23" s="25">
        <v>23.808</v>
      </c>
      <c r="F23" s="40">
        <v>23.683</v>
      </c>
      <c r="G23" s="40">
        <v>23.684000000000001</v>
      </c>
      <c r="H23" s="40">
        <f t="shared" si="9"/>
        <v>23.724999999999998</v>
      </c>
      <c r="I23" s="40">
        <f>$C$20+((H23-H20)/(H24-H20))</f>
        <v>18.904419321685509</v>
      </c>
      <c r="J23" s="40">
        <f>H23/H20</f>
        <v>1.1657521906477766</v>
      </c>
      <c r="K23" s="25"/>
      <c r="L23" s="75">
        <v>18.295999999999999</v>
      </c>
      <c r="M23" s="171">
        <v>18.236999999999998</v>
      </c>
      <c r="N23" s="264">
        <v>18.218</v>
      </c>
      <c r="O23" s="40">
        <f t="shared" si="10"/>
        <v>18.250333333333334</v>
      </c>
      <c r="P23" s="40">
        <f>$C$20+((O23-O20)/(O24-O20))</f>
        <v>18.928992339422511</v>
      </c>
      <c r="Q23" s="40">
        <f>O23/O20</f>
        <v>1.1301682320156876</v>
      </c>
      <c r="R23" s="25"/>
      <c r="S23" s="25">
        <v>15.378</v>
      </c>
      <c r="T23" s="40">
        <v>15.335000000000001</v>
      </c>
      <c r="U23" s="117">
        <v>15.329000000000001</v>
      </c>
      <c r="V23" s="171">
        <f>AVERAGE(S23:U23)</f>
        <v>15.347333333333333</v>
      </c>
      <c r="W23" s="171">
        <f>$C$20+((V23-V20)/(V24-V20))</f>
        <v>18.943762781186095</v>
      </c>
      <c r="X23" s="171">
        <f>V23/V20</f>
        <v>1.1114007772708621</v>
      </c>
      <c r="Y23" s="71"/>
      <c r="Z23" s="75">
        <v>13.518000000000001</v>
      </c>
      <c r="AA23" s="267">
        <v>13.478</v>
      </c>
      <c r="AB23" s="415">
        <v>13.474</v>
      </c>
      <c r="AC23" s="59">
        <f>AVERAGE(Z23:AB23)</f>
        <v>13.49</v>
      </c>
      <c r="AD23" s="59">
        <f>$C$20+((AC23-AC20)/(AC24-AC20))</f>
        <v>18.957824201813164</v>
      </c>
      <c r="AE23" s="59">
        <f>AC23/AC20</f>
        <v>1.0989816700610997</v>
      </c>
      <c r="AF23" s="71"/>
      <c r="AG23" s="75">
        <v>12.202999999999999</v>
      </c>
      <c r="AH23" s="56">
        <v>12.170999999999999</v>
      </c>
      <c r="AI23" s="56">
        <v>12.175000000000001</v>
      </c>
      <c r="AJ23" s="44">
        <f t="shared" si="2"/>
        <v>12.183</v>
      </c>
      <c r="AK23" s="44">
        <f>$C$20+((AJ23-AJ20)/(AJ24-AJ20))</f>
        <v>18.969052224371374</v>
      </c>
      <c r="AL23" s="44">
        <f>AJ23/AJ20</f>
        <v>1.0896163133887846</v>
      </c>
      <c r="AM23" s="416"/>
      <c r="AN23" s="76">
        <v>11.22</v>
      </c>
      <c r="AO23" s="56">
        <v>11.198</v>
      </c>
      <c r="AP23" s="56">
        <v>11.199</v>
      </c>
      <c r="AQ23" s="44">
        <f t="shared" si="3"/>
        <v>11.205666666666666</v>
      </c>
      <c r="AR23" s="44">
        <f>$C$20+((AQ23-AQ20)/(AQ24-AQ20))</f>
        <v>18.977913175932976</v>
      </c>
      <c r="AS23" s="44">
        <f>AQ23/AQ20</f>
        <v>1.0827079777126476</v>
      </c>
      <c r="AT23" s="119"/>
      <c r="AU23" s="76">
        <v>10.456</v>
      </c>
      <c r="AV23" s="44">
        <v>10.436</v>
      </c>
      <c r="AW23" s="44">
        <v>10.432</v>
      </c>
      <c r="AX23" s="44">
        <f t="shared" si="4"/>
        <v>10.441333333333333</v>
      </c>
      <c r="AY23" s="44">
        <f>$C$20+((AX23-AX20)/(AX24-AX20))</f>
        <v>18.983282006159261</v>
      </c>
      <c r="AZ23" s="44">
        <f>AX23/AX20</f>
        <v>1.0768331671765958</v>
      </c>
      <c r="BA23" s="25"/>
      <c r="BB23" s="44">
        <v>9.8230000000000004</v>
      </c>
      <c r="BC23" s="44">
        <v>9.8209999999999997</v>
      </c>
      <c r="BD23" s="44">
        <v>9.8179999999999996</v>
      </c>
      <c r="BE23" s="44">
        <f t="shared" si="5"/>
        <v>9.820666666666666</v>
      </c>
      <c r="BF23" s="44">
        <f>$C$20+((BE23-BE20)/(BE24-BE20))</f>
        <v>18.98171936758893</v>
      </c>
      <c r="BG23" s="44">
        <f>BE23/BE20</f>
        <v>1.0723202911737943</v>
      </c>
      <c r="BH23" s="25"/>
      <c r="BI23" s="44">
        <v>9.3160000000000007</v>
      </c>
      <c r="BJ23" s="44">
        <v>9.3130000000000006</v>
      </c>
      <c r="BK23" s="44">
        <v>9.3149999999999995</v>
      </c>
      <c r="BL23" s="123">
        <f t="shared" si="6"/>
        <v>9.3146666666666675</v>
      </c>
      <c r="BM23" s="409">
        <f>$C$20+((BL23-BL20)/(BL24-BL20))</f>
        <v>18.983977900552489</v>
      </c>
      <c r="BN23" s="409">
        <f>BL23/BL20</f>
        <v>1.0680732331919123</v>
      </c>
      <c r="BO23" s="76"/>
      <c r="BP23" s="44">
        <v>8.891</v>
      </c>
      <c r="BQ23" s="44">
        <v>8.8930000000000007</v>
      </c>
      <c r="BR23" s="44">
        <v>8.8949999999999996</v>
      </c>
      <c r="BS23" s="44">
        <f>AVERAGE(BP23:BR23)</f>
        <v>8.8929999999999989</v>
      </c>
      <c r="BT23" s="44">
        <f>$C$20+((BS23-BS20)/(BS24-BS20))</f>
        <v>18.98899082568807</v>
      </c>
      <c r="BU23" s="44">
        <f>BS23/BS20</f>
        <v>1.0645199904237488</v>
      </c>
      <c r="BV23" s="44">
        <f t="shared" si="8"/>
        <v>238.93</v>
      </c>
      <c r="BW23" s="25"/>
      <c r="BX23" s="36"/>
      <c r="BY23" s="37"/>
      <c r="BZ23" s="37"/>
    </row>
    <row r="24" spans="1:78" ht="35.1" customHeight="1" thickBot="1">
      <c r="A24" s="178" t="s">
        <v>148</v>
      </c>
      <c r="B24" s="181">
        <v>0</v>
      </c>
      <c r="C24" s="181">
        <v>19</v>
      </c>
      <c r="D24" s="186">
        <v>312</v>
      </c>
      <c r="E24" s="25"/>
      <c r="F24" s="40">
        <v>24.082999999999998</v>
      </c>
      <c r="G24" s="40">
        <v>24.08</v>
      </c>
      <c r="H24" s="40">
        <f t="shared" si="9"/>
        <v>24.081499999999998</v>
      </c>
      <c r="I24" s="40">
        <v>19</v>
      </c>
      <c r="J24" s="40">
        <f>H24/H20</f>
        <v>1.1832691835230529</v>
      </c>
      <c r="K24" s="25"/>
      <c r="L24" s="75"/>
      <c r="M24" s="172">
        <v>18.417999999999999</v>
      </c>
      <c r="N24" s="264">
        <v>18.404</v>
      </c>
      <c r="O24" s="40">
        <f t="shared" si="10"/>
        <v>18.411000000000001</v>
      </c>
      <c r="P24" s="40">
        <v>19</v>
      </c>
      <c r="Q24" s="40">
        <f>O24/O20</f>
        <v>1.1401176592011557</v>
      </c>
      <c r="R24" s="25"/>
      <c r="S24" s="25"/>
      <c r="T24" s="40">
        <v>15.438000000000001</v>
      </c>
      <c r="U24" s="117">
        <v>15.44</v>
      </c>
      <c r="V24" s="172">
        <f>AVERAGE(S24:U24)</f>
        <v>15.439</v>
      </c>
      <c r="W24" s="172">
        <v>19</v>
      </c>
      <c r="X24" s="172">
        <f>V24/V20</f>
        <v>1.1180389600984866</v>
      </c>
      <c r="Y24" s="71"/>
      <c r="Z24" s="78"/>
      <c r="AA24" s="157">
        <v>13.547000000000001</v>
      </c>
      <c r="AB24" s="272">
        <v>13.54</v>
      </c>
      <c r="AC24" s="60">
        <f>AVERAGE(AA24:AB24)</f>
        <v>13.5435</v>
      </c>
      <c r="AD24" s="60">
        <v>19</v>
      </c>
      <c r="AE24" s="60">
        <f>AC24/AC20</f>
        <v>1.1033401221995927</v>
      </c>
      <c r="AF24" s="71"/>
      <c r="AG24" s="78"/>
      <c r="AH24" s="55">
        <v>12.217000000000001</v>
      </c>
      <c r="AI24" s="55">
        <v>12.212999999999999</v>
      </c>
      <c r="AJ24" s="45">
        <f t="shared" si="2"/>
        <v>12.215</v>
      </c>
      <c r="AK24" s="45">
        <v>19</v>
      </c>
      <c r="AL24" s="45">
        <f>AJ24/AJ20</f>
        <v>1.0924783114211609</v>
      </c>
      <c r="AM24" s="416"/>
      <c r="AN24" s="140"/>
      <c r="AO24" s="55">
        <v>11.227</v>
      </c>
      <c r="AP24" s="55">
        <v>11.223000000000001</v>
      </c>
      <c r="AQ24" s="45">
        <f t="shared" si="3"/>
        <v>11.225000000000001</v>
      </c>
      <c r="AR24" s="45">
        <v>19</v>
      </c>
      <c r="AS24" s="45">
        <f>AQ24/AQ20</f>
        <v>1.0845759927855969</v>
      </c>
      <c r="AT24" s="119"/>
      <c r="AU24" s="140"/>
      <c r="AV24" s="45">
        <v>10.456</v>
      </c>
      <c r="AW24" s="45">
        <v>10.452</v>
      </c>
      <c r="AX24" s="45">
        <f t="shared" si="4"/>
        <v>10.454000000000001</v>
      </c>
      <c r="AY24" s="45">
        <v>19</v>
      </c>
      <c r="AZ24" s="45">
        <f>AX24/AX20</f>
        <v>1.0781395029048781</v>
      </c>
      <c r="BA24" s="25"/>
      <c r="BB24" s="190">
        <v>9.8309999999999995</v>
      </c>
      <c r="BC24" s="190">
        <v>9.8339999999999996</v>
      </c>
      <c r="BD24" s="190">
        <v>9.8339999999999996</v>
      </c>
      <c r="BE24" s="45">
        <f t="shared" si="5"/>
        <v>9.8330000000000002</v>
      </c>
      <c r="BF24" s="45">
        <v>19</v>
      </c>
      <c r="BG24" s="45">
        <f>BE24/BE20</f>
        <v>1.0736669699727024</v>
      </c>
      <c r="BH24" s="25"/>
      <c r="BI24" s="190">
        <v>9.3239999999999998</v>
      </c>
      <c r="BJ24" s="190">
        <v>9.3260000000000005</v>
      </c>
      <c r="BK24" s="190">
        <v>9.3230000000000004</v>
      </c>
      <c r="BL24" s="124">
        <f t="shared" si="6"/>
        <v>9.3243333333333336</v>
      </c>
      <c r="BM24" s="410">
        <v>19</v>
      </c>
      <c r="BN24" s="410">
        <f>BL24/BL20</f>
        <v>1.069181668768872</v>
      </c>
      <c r="BO24" s="76"/>
      <c r="BP24" s="190">
        <v>8.9</v>
      </c>
      <c r="BQ24" s="190">
        <v>8.8979999999999997</v>
      </c>
      <c r="BR24" s="190">
        <v>8.8989999999999991</v>
      </c>
      <c r="BS24" s="45">
        <f>AVERAGE(BP24:BR24)</f>
        <v>8.8990000000000009</v>
      </c>
      <c r="BT24" s="45">
        <v>19</v>
      </c>
      <c r="BU24" s="45">
        <f>BS24/BS20</f>
        <v>1.0652382092410821</v>
      </c>
      <c r="BV24" s="45">
        <f t="shared" si="8"/>
        <v>238.99</v>
      </c>
      <c r="BW24" s="41"/>
      <c r="BX24" s="36"/>
      <c r="BY24" s="37"/>
      <c r="BZ24" s="37"/>
    </row>
    <row r="25" spans="1:78" ht="69.95" customHeight="1" thickBot="1">
      <c r="A25" s="178" t="s">
        <v>158</v>
      </c>
      <c r="B25" s="182">
        <v>2</v>
      </c>
      <c r="C25" s="182">
        <v>18</v>
      </c>
      <c r="D25" s="31">
        <v>294</v>
      </c>
      <c r="E25" s="25">
        <v>25.181000000000001</v>
      </c>
      <c r="F25" s="221">
        <v>25.064</v>
      </c>
      <c r="G25" s="221">
        <v>25.056999999999999</v>
      </c>
      <c r="H25" s="25">
        <f t="shared" si="9"/>
        <v>25.100666666666669</v>
      </c>
      <c r="I25" s="25">
        <f>$C$24+((H25-H24)/(H27-H24))</f>
        <v>19.242764698876496</v>
      </c>
      <c r="J25" s="25">
        <f>H25/H20</f>
        <v>1.2333469822291379</v>
      </c>
      <c r="K25" s="25"/>
      <c r="L25" s="25">
        <v>19.175000000000001</v>
      </c>
      <c r="M25" s="42">
        <v>19.119</v>
      </c>
      <c r="N25" s="25">
        <v>19.100000000000001</v>
      </c>
      <c r="O25" s="25">
        <f t="shared" si="10"/>
        <v>19.131333333333334</v>
      </c>
      <c r="P25" s="25">
        <f>$C$24+((O25-O24)/(O27-O24))</f>
        <v>19.296392813057192</v>
      </c>
      <c r="Q25" s="25">
        <f>O25/O20</f>
        <v>1.1847249458148414</v>
      </c>
      <c r="R25" s="25"/>
      <c r="S25" s="25">
        <v>16.04</v>
      </c>
      <c r="T25" s="25">
        <v>15.999000000000001</v>
      </c>
      <c r="U25" s="25">
        <v>15.993</v>
      </c>
      <c r="V25" s="42">
        <f t="shared" ref="V25:V33" si="11">AVERAGE(S25:U25)</f>
        <v>16.010666666666669</v>
      </c>
      <c r="W25" s="42">
        <f>$C$24+((V25-V24)/(V27-V24))</f>
        <v>19.334764786258052</v>
      </c>
      <c r="X25" s="42">
        <f>V25/V20</f>
        <v>1.1594370820962177</v>
      </c>
      <c r="Y25" s="25"/>
      <c r="Z25" s="78">
        <v>14.045999999999999</v>
      </c>
      <c r="AA25" s="417">
        <v>14.009</v>
      </c>
      <c r="AB25" s="77">
        <v>14.01</v>
      </c>
      <c r="AC25" s="152">
        <f t="shared" ref="AC25:AC31" si="12">AVERAGE(Z25:AB25)</f>
        <v>14.021666666666667</v>
      </c>
      <c r="AD25" s="152">
        <f>$C$24+((AC25-AC24)/(AC27-AC24))</f>
        <v>19.362201742204267</v>
      </c>
      <c r="AE25" s="152">
        <f>AC25/AC20</f>
        <v>1.142294636795655</v>
      </c>
      <c r="AF25" s="71"/>
      <c r="AG25" s="78">
        <v>12.651</v>
      </c>
      <c r="AH25" s="417">
        <v>12.621</v>
      </c>
      <c r="AI25" s="417">
        <v>12.621</v>
      </c>
      <c r="AJ25" s="152">
        <f t="shared" si="2"/>
        <v>12.631</v>
      </c>
      <c r="AK25" s="152">
        <f>$C$24+((AJ25-AJ24)/(AJ27-AJ24))</f>
        <v>19.387577639751555</v>
      </c>
      <c r="AL25" s="152">
        <f>AJ25/AJ20</f>
        <v>1.1296842858420535</v>
      </c>
      <c r="AM25" s="68"/>
      <c r="AN25" s="78">
        <v>11.611000000000001</v>
      </c>
      <c r="AO25" s="128">
        <v>11.586</v>
      </c>
      <c r="AP25" s="128">
        <v>11.586</v>
      </c>
      <c r="AQ25" s="152">
        <f t="shared" si="3"/>
        <v>11.594333333333333</v>
      </c>
      <c r="AR25" s="152">
        <f>$C$24+((AQ25-AQ24)/(AQ27-AQ24))</f>
        <v>19.407652685798379</v>
      </c>
      <c r="AS25" s="152">
        <f>AQ25/AQ20</f>
        <v>1.1202615221102128</v>
      </c>
      <c r="AT25" s="68"/>
      <c r="AU25" s="41">
        <v>10.803000000000001</v>
      </c>
      <c r="AV25" s="152">
        <v>10.782</v>
      </c>
      <c r="AW25" s="152">
        <v>10.778</v>
      </c>
      <c r="AX25" s="41">
        <f t="shared" si="4"/>
        <v>10.787666666666667</v>
      </c>
      <c r="AY25" s="41">
        <f>$C$24+((AX25-AX24)/(AX27-AX24))</f>
        <v>19.427047781569964</v>
      </c>
      <c r="AZ25" s="41">
        <f>AX25/AX20</f>
        <v>1.1125511361683109</v>
      </c>
      <c r="BA25" s="25"/>
      <c r="BB25" s="41">
        <v>10.132</v>
      </c>
      <c r="BC25" s="41">
        <v>10.131</v>
      </c>
      <c r="BD25" s="41">
        <v>10.131</v>
      </c>
      <c r="BE25" s="25">
        <f t="shared" si="5"/>
        <v>10.131333333333332</v>
      </c>
      <c r="BF25" s="25">
        <f>$C$24+((BE25-BE24)/(BE27-BE24))</f>
        <v>19.440452755905511</v>
      </c>
      <c r="BG25" s="25">
        <f>BE25/BE20</f>
        <v>1.1062420382165603</v>
      </c>
      <c r="BH25" s="25"/>
      <c r="BI25" s="41">
        <v>9.5960000000000001</v>
      </c>
      <c r="BJ25" s="41">
        <v>9.5939999999999994</v>
      </c>
      <c r="BK25" s="41">
        <v>9.5950000000000006</v>
      </c>
      <c r="BL25" s="78">
        <f t="shared" si="6"/>
        <v>9.5949999999999989</v>
      </c>
      <c r="BM25" s="41">
        <f>$C$24+((BL25-BL24)/(BL27-BL24))</f>
        <v>19.448618784530385</v>
      </c>
      <c r="BN25" s="41">
        <f>BL25/BL20</f>
        <v>1.1002178649237471</v>
      </c>
      <c r="BO25" s="71"/>
      <c r="BP25" s="152">
        <v>9.1470000000000002</v>
      </c>
      <c r="BQ25" s="41">
        <v>9.1470000000000002</v>
      </c>
      <c r="BR25" s="41">
        <v>9.1509999999999998</v>
      </c>
      <c r="BS25" s="78">
        <f t="shared" ref="BS25" si="13">AVERAGE(BP25:BR25)</f>
        <v>9.1483333333333334</v>
      </c>
      <c r="BT25" s="78">
        <f>$C$24+((BS25-BS24)/(BS27-BS24))</f>
        <v>19.457772337821297</v>
      </c>
      <c r="BU25" s="78">
        <f>BS25/BS20</f>
        <v>1.0950841912058096</v>
      </c>
      <c r="BV25" s="78">
        <f t="shared" si="8"/>
        <v>241.48333333333335</v>
      </c>
      <c r="BW25" s="25"/>
      <c r="BX25" s="36"/>
      <c r="BY25" s="37"/>
      <c r="BZ25" s="37"/>
    </row>
    <row r="26" spans="1:78" ht="69.95" customHeight="1">
      <c r="A26" s="178" t="s">
        <v>183</v>
      </c>
      <c r="B26" s="182">
        <v>3</v>
      </c>
      <c r="C26" s="182">
        <v>18</v>
      </c>
      <c r="D26" s="93">
        <v>292</v>
      </c>
      <c r="E26" s="25">
        <v>27.411000000000001</v>
      </c>
      <c r="F26" s="25">
        <v>27.294</v>
      </c>
      <c r="G26" s="25">
        <v>27.286999999999999</v>
      </c>
      <c r="H26" s="41">
        <f t="shared" si="9"/>
        <v>27.330666666666662</v>
      </c>
      <c r="I26" s="41">
        <f>$C$24+((H26-H24)/(H27-H24))</f>
        <v>19.773948945968478</v>
      </c>
      <c r="J26" s="41">
        <f>H26/H20</f>
        <v>1.3429203177462941</v>
      </c>
      <c r="K26" s="25"/>
      <c r="L26" s="25">
        <v>20.53</v>
      </c>
      <c r="M26" s="25">
        <v>20.466999999999999</v>
      </c>
      <c r="N26" s="25">
        <v>20.448</v>
      </c>
      <c r="O26" s="25">
        <f t="shared" si="10"/>
        <v>20.481666666666666</v>
      </c>
      <c r="P26" s="25">
        <f>$C$24+((O26-O24)/(O27-O24))</f>
        <v>19.852009326567</v>
      </c>
      <c r="Q26" s="25">
        <f>O26/O20</f>
        <v>1.268345546496026</v>
      </c>
      <c r="R26" s="25"/>
      <c r="S26" s="40">
        <v>17.021000000000001</v>
      </c>
      <c r="T26" s="40">
        <v>16.972000000000001</v>
      </c>
      <c r="U26" s="40">
        <v>16.974</v>
      </c>
      <c r="V26" s="40">
        <f t="shared" si="11"/>
        <v>16.989000000000001</v>
      </c>
      <c r="W26" s="40">
        <f>$C$24+((V26-V24)/(V27-V24))</f>
        <v>19.907671286355651</v>
      </c>
      <c r="X26" s="40">
        <f>V26/V20</f>
        <v>1.2302845970019554</v>
      </c>
      <c r="Y26" s="75"/>
      <c r="Z26" s="123">
        <v>14.815</v>
      </c>
      <c r="AA26" s="56">
        <v>14.78</v>
      </c>
      <c r="AB26" s="56">
        <v>14.776</v>
      </c>
      <c r="AC26" s="52">
        <f t="shared" si="12"/>
        <v>14.790333333333331</v>
      </c>
      <c r="AD26" s="52">
        <f>$C$24+((AC26-AC24)/(AC27-AC24))</f>
        <v>19.944451458149221</v>
      </c>
      <c r="AE26" s="52">
        <f>AC26/AC20</f>
        <v>1.2049151391717581</v>
      </c>
      <c r="AF26" s="76"/>
      <c r="AG26" s="123">
        <v>13.291</v>
      </c>
      <c r="AH26" s="56">
        <v>13.26</v>
      </c>
      <c r="AI26" s="56">
        <v>13.255000000000001</v>
      </c>
      <c r="AJ26" s="44">
        <f t="shared" si="2"/>
        <v>13.268666666666668</v>
      </c>
      <c r="AK26" s="44">
        <f>$C$24+((AJ26-AJ24)/(AJ27-AJ24))</f>
        <v>19.981677018633544</v>
      </c>
      <c r="AL26" s="44">
        <f>AJ26/AJ20</f>
        <v>1.1867155591330534</v>
      </c>
      <c r="AM26" s="76"/>
      <c r="AN26" s="46">
        <v>12.157</v>
      </c>
      <c r="AO26" s="46">
        <v>12.13</v>
      </c>
      <c r="AP26" s="46">
        <v>12.125999999999999</v>
      </c>
      <c r="AQ26" s="274">
        <f t="shared" si="3"/>
        <v>12.137666666666666</v>
      </c>
      <c r="AR26" s="274">
        <f>$C$27+((AQ26-AQ27)/(AQ30-AQ27))</f>
        <v>20.007518796992482</v>
      </c>
      <c r="AS26" s="274">
        <f>AQ26/AQ20</f>
        <v>1.1727591870913716</v>
      </c>
      <c r="AT26" s="76"/>
      <c r="AU26" s="123">
        <v>11.273</v>
      </c>
      <c r="AV26" s="44">
        <v>11.256</v>
      </c>
      <c r="AW26" s="44">
        <v>11.252000000000001</v>
      </c>
      <c r="AX26" s="44">
        <f t="shared" si="4"/>
        <v>11.260333333333334</v>
      </c>
      <c r="AY26" s="44">
        <f>$C$24+((AX26-AX24)/(AX27-AX24))</f>
        <v>20.031996587030715</v>
      </c>
      <c r="AZ26" s="44">
        <f>AX26/AX20</f>
        <v>1.1612980851868404</v>
      </c>
      <c r="BA26" s="25"/>
      <c r="BB26" s="46">
        <v>10.552</v>
      </c>
      <c r="BC26" s="46">
        <v>10.547000000000001</v>
      </c>
      <c r="BD26" s="46">
        <v>10.547000000000001</v>
      </c>
      <c r="BE26" s="46">
        <f t="shared" si="5"/>
        <v>10.548666666666668</v>
      </c>
      <c r="BF26" s="46">
        <f>$C$27+((BE26-BE27)/(BE30-BE27))</f>
        <v>20.057157057654077</v>
      </c>
      <c r="BG26" s="46">
        <f>BE26/BE20</f>
        <v>1.151810737033667</v>
      </c>
      <c r="BH26" s="76"/>
      <c r="BI26" s="132">
        <v>9.9749999999999996</v>
      </c>
      <c r="BJ26" s="132">
        <v>9.9689999999999994</v>
      </c>
      <c r="BK26" s="289">
        <v>9.9700000000000006</v>
      </c>
      <c r="BL26" s="297">
        <f t="shared" si="6"/>
        <v>9.9713333333333338</v>
      </c>
      <c r="BM26" s="411">
        <f>$C$27+((BL26-BL27)/(BL30-BL27))</f>
        <v>20.073061907417735</v>
      </c>
      <c r="BN26" s="411">
        <f>BL26/BL20</f>
        <v>1.1433704085922869</v>
      </c>
      <c r="BO26" s="76"/>
      <c r="BP26" s="132">
        <v>9.4930000000000003</v>
      </c>
      <c r="BQ26" s="132">
        <v>9.4930000000000003</v>
      </c>
      <c r="BR26" s="289">
        <v>9.4930000000000003</v>
      </c>
      <c r="BS26" s="291">
        <f>AVERAGE(BP26:BR26)</f>
        <v>9.4930000000000003</v>
      </c>
      <c r="BT26" s="291">
        <f>$C$27+((BS26-BS27)/(BS30-BS27))</f>
        <v>20.091697645600991</v>
      </c>
      <c r="BU26" s="291">
        <f>BS26/BS20</f>
        <v>1.1363418721570504</v>
      </c>
      <c r="BV26" s="291">
        <f t="shared" si="8"/>
        <v>244.93</v>
      </c>
      <c r="BW26" s="68"/>
      <c r="BX26" s="36"/>
      <c r="BY26" s="37"/>
      <c r="BZ26" s="37"/>
    </row>
    <row r="27" spans="1:78" ht="50.1" customHeight="1" thickBot="1">
      <c r="A27" s="178" t="s">
        <v>15</v>
      </c>
      <c r="B27" s="183">
        <v>0</v>
      </c>
      <c r="C27" s="181">
        <v>20</v>
      </c>
      <c r="D27" s="93">
        <v>326</v>
      </c>
      <c r="E27" s="108">
        <v>28.384</v>
      </c>
      <c r="F27" s="108">
        <v>28.228999999999999</v>
      </c>
      <c r="G27" s="108">
        <v>28.225999999999999</v>
      </c>
      <c r="H27" s="365">
        <f>AVERAGE(E27:G27)</f>
        <v>28.279666666666667</v>
      </c>
      <c r="I27" s="108">
        <v>20</v>
      </c>
      <c r="J27" s="108">
        <f>H27/H20</f>
        <v>1.3895504053722054</v>
      </c>
      <c r="K27" s="25"/>
      <c r="L27" s="25">
        <v>20.899000000000001</v>
      </c>
      <c r="M27" s="25">
        <v>20.821999999999999</v>
      </c>
      <c r="N27" s="25">
        <v>20.803000000000001</v>
      </c>
      <c r="O27" s="39">
        <f>AVERAGE(L27:N27)</f>
        <v>20.841333333333335</v>
      </c>
      <c r="P27" s="39">
        <v>20</v>
      </c>
      <c r="Q27" s="39">
        <f>O27/O20</f>
        <v>1.2906182268551964</v>
      </c>
      <c r="R27" s="25"/>
      <c r="S27" s="40">
        <v>17.186</v>
      </c>
      <c r="T27" s="40">
        <v>17.128</v>
      </c>
      <c r="U27" s="40">
        <v>17.126000000000001</v>
      </c>
      <c r="V27" s="40">
        <f t="shared" si="11"/>
        <v>17.146666666666665</v>
      </c>
      <c r="W27" s="40">
        <v>20</v>
      </c>
      <c r="X27" s="40">
        <f>V27/V20</f>
        <v>1.2417022714654693</v>
      </c>
      <c r="Y27" s="75"/>
      <c r="Z27" s="124">
        <v>14.89</v>
      </c>
      <c r="AA27" s="55">
        <v>14.853999999999999</v>
      </c>
      <c r="AB27" s="55">
        <v>14.847</v>
      </c>
      <c r="AC27" s="55">
        <f t="shared" si="12"/>
        <v>14.863666666666667</v>
      </c>
      <c r="AD27" s="55">
        <v>20</v>
      </c>
      <c r="AE27" s="55">
        <f>AC27/AC20</f>
        <v>1.2108893414799728</v>
      </c>
      <c r="AF27" s="76"/>
      <c r="AG27" s="124">
        <v>13.313000000000001</v>
      </c>
      <c r="AH27" s="55">
        <v>13.276</v>
      </c>
      <c r="AI27" s="55">
        <v>13.276</v>
      </c>
      <c r="AJ27" s="45">
        <f t="shared" si="2"/>
        <v>13.288333333333332</v>
      </c>
      <c r="AK27" s="45">
        <v>20</v>
      </c>
      <c r="AL27" s="45">
        <f>AJ27/AJ20</f>
        <v>1.1884744954237845</v>
      </c>
      <c r="AM27" s="76"/>
      <c r="AN27" s="67">
        <v>12.153</v>
      </c>
      <c r="AO27" s="67">
        <v>12.122</v>
      </c>
      <c r="AP27" s="67">
        <v>12.118</v>
      </c>
      <c r="AQ27" s="275">
        <f t="shared" si="3"/>
        <v>12.131</v>
      </c>
      <c r="AR27" s="275">
        <v>20</v>
      </c>
      <c r="AS27" s="275">
        <f>AQ27/AQ20</f>
        <v>1.1721150439627683</v>
      </c>
      <c r="AT27" s="76"/>
      <c r="AU27" s="124">
        <v>11.256</v>
      </c>
      <c r="AV27" s="45">
        <v>11.227</v>
      </c>
      <c r="AW27" s="45">
        <v>11.223000000000001</v>
      </c>
      <c r="AX27" s="45">
        <f t="shared" si="4"/>
        <v>11.235333333333335</v>
      </c>
      <c r="AY27" s="45">
        <v>20</v>
      </c>
      <c r="AZ27" s="45">
        <f>AX27/AX20</f>
        <v>1.1587197909862836</v>
      </c>
      <c r="BA27" s="25"/>
      <c r="BB27" s="67">
        <v>10.510999999999999</v>
      </c>
      <c r="BC27" s="67">
        <v>10.51</v>
      </c>
      <c r="BD27" s="67">
        <v>10.51</v>
      </c>
      <c r="BE27" s="67">
        <f t="shared" si="5"/>
        <v>10.510333333333334</v>
      </c>
      <c r="BF27" s="67">
        <v>20</v>
      </c>
      <c r="BG27" s="67">
        <f>BE27/BE20</f>
        <v>1.1476251137397635</v>
      </c>
      <c r="BH27" s="76"/>
      <c r="BI27" s="131">
        <v>9.9260000000000002</v>
      </c>
      <c r="BJ27" s="192">
        <v>9.9280000000000008</v>
      </c>
      <c r="BK27" s="290">
        <v>9.9290000000000003</v>
      </c>
      <c r="BL27" s="298">
        <f t="shared" si="6"/>
        <v>9.9276666666666671</v>
      </c>
      <c r="BM27" s="412">
        <v>20</v>
      </c>
      <c r="BN27" s="412">
        <f>BL27/BL20</f>
        <v>1.1383633375377442</v>
      </c>
      <c r="BO27" s="140"/>
      <c r="BP27" s="131">
        <v>9.4440000000000008</v>
      </c>
      <c r="BQ27" s="131">
        <v>9.4440000000000008</v>
      </c>
      <c r="BR27" s="299">
        <v>9.4429999999999996</v>
      </c>
      <c r="BS27" s="292">
        <f>AVERAGE(BP27:BR27)</f>
        <v>9.4436666666666671</v>
      </c>
      <c r="BT27" s="292">
        <v>20</v>
      </c>
      <c r="BU27" s="292">
        <f>BS27/BS20</f>
        <v>1.1304365174367568</v>
      </c>
      <c r="BV27" s="292">
        <f t="shared" si="8"/>
        <v>244.43666666666667</v>
      </c>
      <c r="BW27" s="71"/>
      <c r="BX27" s="36"/>
      <c r="BY27" s="37"/>
      <c r="BZ27" s="37"/>
    </row>
    <row r="28" spans="1:78" ht="90" customHeight="1">
      <c r="A28" s="179" t="s">
        <v>159</v>
      </c>
      <c r="B28" s="32">
        <v>3</v>
      </c>
      <c r="C28" s="32">
        <v>18</v>
      </c>
      <c r="D28" s="31">
        <v>292</v>
      </c>
      <c r="E28" s="108">
        <v>29.004999999999999</v>
      </c>
      <c r="F28" s="108">
        <v>28.876000000000001</v>
      </c>
      <c r="G28" s="108">
        <v>28.873999999999999</v>
      </c>
      <c r="H28" s="366">
        <f>AVERAGE(E28:G28)</f>
        <v>28.918333333333333</v>
      </c>
      <c r="I28" s="108">
        <f>$C$27+((H28-H27)/(H30-H27))</f>
        <v>20.145349719314215</v>
      </c>
      <c r="J28" s="108">
        <f>H28/H20</f>
        <v>1.4209319466055197</v>
      </c>
      <c r="K28" s="25"/>
      <c r="L28" s="25">
        <v>21.445</v>
      </c>
      <c r="M28" s="25">
        <v>21.382000000000001</v>
      </c>
      <c r="N28" s="25">
        <v>21.367000000000001</v>
      </c>
      <c r="O28" s="39">
        <f>AVERAGE(L28:N28)</f>
        <v>21.398</v>
      </c>
      <c r="P28" s="39">
        <f>$C$27+((O28-O27)/(O30-O27))</f>
        <v>20.225950480313895</v>
      </c>
      <c r="Q28" s="39">
        <f>O28/O20</f>
        <v>1.3250903085973782</v>
      </c>
      <c r="R28" s="25"/>
      <c r="S28" s="25">
        <v>17.664999999999999</v>
      </c>
      <c r="T28" s="25">
        <v>17.614999999999998</v>
      </c>
      <c r="U28" s="25">
        <v>17.611999999999998</v>
      </c>
      <c r="V28" s="25">
        <f t="shared" si="11"/>
        <v>17.630666666666666</v>
      </c>
      <c r="W28" s="25">
        <f>$C$27+((V28-V27)/(V30-V27))</f>
        <v>20.282930631332814</v>
      </c>
      <c r="X28" s="25">
        <f>V28/V20</f>
        <v>1.2767518767953268</v>
      </c>
      <c r="Y28" s="25"/>
      <c r="Z28" s="116">
        <v>15.317</v>
      </c>
      <c r="AA28" s="128">
        <v>15.275</v>
      </c>
      <c r="AB28" s="128">
        <v>15.271000000000001</v>
      </c>
      <c r="AC28" s="42">
        <f t="shared" si="12"/>
        <v>15.287666666666667</v>
      </c>
      <c r="AD28" s="42">
        <f>$C$27+((AC28-AC27)/(AC30-AC27))</f>
        <v>20.324159021406729</v>
      </c>
      <c r="AE28" s="42">
        <f>AC28/AC20</f>
        <v>1.2454310930074677</v>
      </c>
      <c r="AF28" s="71"/>
      <c r="AG28" s="42">
        <v>13.691000000000001</v>
      </c>
      <c r="AH28" s="42">
        <v>13.659000000000001</v>
      </c>
      <c r="AI28" s="42">
        <v>13.659000000000001</v>
      </c>
      <c r="AJ28" s="42">
        <f t="shared" si="2"/>
        <v>13.669666666666666</v>
      </c>
      <c r="AK28" s="42">
        <f>$C$27+((AJ28-AJ27)/(AJ30-AJ27))</f>
        <v>20.360201511335013</v>
      </c>
      <c r="AL28" s="42">
        <f>AJ28/AJ20</f>
        <v>1.2225799719762693</v>
      </c>
      <c r="AM28" s="25"/>
      <c r="AN28" s="42">
        <v>12.494999999999999</v>
      </c>
      <c r="AO28" s="42">
        <v>12.468</v>
      </c>
      <c r="AP28" s="42">
        <v>12.464</v>
      </c>
      <c r="AQ28" s="42">
        <f t="shared" si="3"/>
        <v>12.475666666666667</v>
      </c>
      <c r="AR28" s="42">
        <f>$C$27+((AQ28-AQ27)/(AQ30-AQ27))</f>
        <v>20.388721804511277</v>
      </c>
      <c r="AS28" s="42">
        <f>AQ28/AQ20</f>
        <v>1.2054172437115527</v>
      </c>
      <c r="AT28" s="25"/>
      <c r="AU28" s="116">
        <v>11.567</v>
      </c>
      <c r="AV28" s="119">
        <v>11.544</v>
      </c>
      <c r="AW28" s="119">
        <v>11.541</v>
      </c>
      <c r="AX28" s="42">
        <f t="shared" si="4"/>
        <v>11.550666666666666</v>
      </c>
      <c r="AY28" s="42">
        <f>$C$27+((AX28-AX27)/(AX30-AX27))</f>
        <v>20.412380122057542</v>
      </c>
      <c r="AZ28" s="42">
        <f>AX28/AX20</f>
        <v>1.1912406751693079</v>
      </c>
      <c r="BA28" s="75"/>
      <c r="BB28" s="128">
        <v>10.808</v>
      </c>
      <c r="BC28" s="128">
        <v>10.807</v>
      </c>
      <c r="BD28" s="128">
        <v>10.807</v>
      </c>
      <c r="BE28" s="25">
        <f t="shared" si="5"/>
        <v>10.807333333333334</v>
      </c>
      <c r="BF28" s="25">
        <f>$C$27+((BE28-BE27)/(BE30-BE27))</f>
        <v>20.442842942345926</v>
      </c>
      <c r="BG28" s="25">
        <f>BE28/BE20</f>
        <v>1.1800545950864423</v>
      </c>
      <c r="BH28" s="75"/>
      <c r="BI28" s="128">
        <v>10.202</v>
      </c>
      <c r="BJ28" s="193">
        <v>10.199999999999999</v>
      </c>
      <c r="BK28" s="193">
        <v>10.201000000000001</v>
      </c>
      <c r="BL28" s="116">
        <f t="shared" si="6"/>
        <v>10.201000000000001</v>
      </c>
      <c r="BM28" s="42">
        <f>$C$27+((BL28-BL27)/(BL30-BL27))</f>
        <v>20.457334076965978</v>
      </c>
      <c r="BN28" s="42">
        <f>BL28/BL20</f>
        <v>1.1697053090241945</v>
      </c>
      <c r="BO28" s="416"/>
      <c r="BP28" s="128">
        <v>9.6989999999999998</v>
      </c>
      <c r="BQ28" s="128">
        <v>9.6969999999999992</v>
      </c>
      <c r="BR28" s="128">
        <v>9.6989999999999998</v>
      </c>
      <c r="BS28" s="42">
        <f t="shared" ref="BS28:BS31" si="14">AVERAGE(BP28:BR28)</f>
        <v>9.6983333333333324</v>
      </c>
      <c r="BT28" s="42">
        <f>$C$27+((BS28-BS27)/(BS30-BS27))</f>
        <v>20.473358116480789</v>
      </c>
      <c r="BU28" s="42">
        <f>BS28/BS20</f>
        <v>1.1609209161280023</v>
      </c>
      <c r="BV28" s="42">
        <f t="shared" si="8"/>
        <v>246.98333333333332</v>
      </c>
      <c r="BW28" s="25"/>
      <c r="BX28" s="36"/>
      <c r="BY28" s="37"/>
      <c r="BZ28" s="37"/>
    </row>
    <row r="29" spans="1:78" ht="54.95" customHeight="1">
      <c r="A29" s="177" t="s">
        <v>16</v>
      </c>
      <c r="B29" s="32">
        <v>1</v>
      </c>
      <c r="C29" s="32">
        <v>20</v>
      </c>
      <c r="D29" s="31">
        <v>324</v>
      </c>
      <c r="E29" s="25">
        <v>30.32</v>
      </c>
      <c r="F29" s="25">
        <v>30.175000000000001</v>
      </c>
      <c r="G29" s="25">
        <v>30.172000000000001</v>
      </c>
      <c r="H29" s="42">
        <f t="shared" ref="H29:H32" si="15">AVERAGE(E29:G29)</f>
        <v>30.222333333333335</v>
      </c>
      <c r="I29" s="42">
        <f>$C$27+((H29-H27)/(H30-H27))</f>
        <v>20.442118039751175</v>
      </c>
      <c r="J29" s="42">
        <f>H29/H20</f>
        <v>1.4850053230693638</v>
      </c>
      <c r="K29" s="25"/>
      <c r="L29" s="25">
        <v>22.088999999999999</v>
      </c>
      <c r="M29" s="25">
        <v>22.013000000000002</v>
      </c>
      <c r="N29" s="25">
        <v>21.99</v>
      </c>
      <c r="O29" s="25">
        <f t="shared" ref="O29:O33" si="16">AVERAGE(L29:N29)</f>
        <v>22.030666666666665</v>
      </c>
      <c r="P29" s="25">
        <f>$C$27+((O29-O27)/(O30-O27))</f>
        <v>20.482749289676633</v>
      </c>
      <c r="Q29" s="25">
        <f>O29/O20</f>
        <v>1.364268758385798</v>
      </c>
      <c r="R29" s="25"/>
      <c r="S29" s="25">
        <v>18.052</v>
      </c>
      <c r="T29" s="25">
        <v>17.998000000000001</v>
      </c>
      <c r="U29" s="25">
        <v>17.995999999999999</v>
      </c>
      <c r="V29" s="25">
        <f t="shared" si="11"/>
        <v>18.015333333333331</v>
      </c>
      <c r="W29" s="25">
        <f>$C$27+((V29-V27)/(V30-V27))</f>
        <v>20.507794232268122</v>
      </c>
      <c r="X29" s="25">
        <f>V29/V20</f>
        <v>1.3046081058247037</v>
      </c>
      <c r="Y29" s="25"/>
      <c r="Z29" s="75">
        <v>15.579000000000001</v>
      </c>
      <c r="AA29" s="119">
        <v>15.539</v>
      </c>
      <c r="AB29" s="119">
        <v>15.535</v>
      </c>
      <c r="AC29" s="25">
        <f t="shared" si="12"/>
        <v>15.551000000000002</v>
      </c>
      <c r="AD29" s="25">
        <f>$C$27+((AC29-AC27)/(AC30-AC27))</f>
        <v>20.525484199796129</v>
      </c>
      <c r="AE29" s="25">
        <f>AC29/AC20</f>
        <v>1.2668839103869656</v>
      </c>
      <c r="AF29" s="71"/>
      <c r="AG29" s="25">
        <v>13.885999999999999</v>
      </c>
      <c r="AH29" s="25">
        <v>13.853</v>
      </c>
      <c r="AI29" s="25">
        <v>13.849</v>
      </c>
      <c r="AJ29" s="25">
        <f t="shared" si="2"/>
        <v>13.862666666666664</v>
      </c>
      <c r="AK29" s="25">
        <f>$C$27+((AJ29-AJ27)/(AJ30-AJ27))</f>
        <v>20.542506297229217</v>
      </c>
      <c r="AL29" s="25">
        <f>AJ29/AJ20</f>
        <v>1.239841397609039</v>
      </c>
      <c r="AM29" s="25"/>
      <c r="AN29" s="25">
        <v>12.641</v>
      </c>
      <c r="AO29" s="25">
        <v>12.612</v>
      </c>
      <c r="AP29" s="25">
        <v>12.608000000000001</v>
      </c>
      <c r="AQ29" s="25">
        <f t="shared" si="3"/>
        <v>12.620333333333335</v>
      </c>
      <c r="AR29" s="25">
        <f>$C$27+((AQ29-AQ27)/(AQ30-AQ27))</f>
        <v>20.551879699248122</v>
      </c>
      <c r="AS29" s="25">
        <f>AQ29/AQ20</f>
        <v>1.2193951496022417</v>
      </c>
      <c r="AT29" s="25"/>
      <c r="AU29" s="75">
        <v>11.686999999999999</v>
      </c>
      <c r="AV29" s="119">
        <v>11.66</v>
      </c>
      <c r="AW29" s="119">
        <v>11.656000000000001</v>
      </c>
      <c r="AX29" s="25">
        <f t="shared" si="4"/>
        <v>11.667666666666667</v>
      </c>
      <c r="AY29" s="25">
        <f>$C$27+((AX29-AX27)/(AX30-AX27))</f>
        <v>20.565387968613773</v>
      </c>
      <c r="AZ29" s="25">
        <f>AX29/AX20</f>
        <v>1.2033070920279143</v>
      </c>
      <c r="BA29" s="75"/>
      <c r="BB29" s="119">
        <v>10.894</v>
      </c>
      <c r="BC29" s="119">
        <v>10.897</v>
      </c>
      <c r="BD29" s="119">
        <v>10.894</v>
      </c>
      <c r="BE29" s="25">
        <f t="shared" si="5"/>
        <v>10.895000000000001</v>
      </c>
      <c r="BF29" s="25">
        <f>$C$27+((BE29-BE27)/(BE30-BE27))</f>
        <v>20.573558648111334</v>
      </c>
      <c r="BG29" s="25">
        <f>BE29/BE20</f>
        <v>1.1896269335759784</v>
      </c>
      <c r="BH29" s="75"/>
      <c r="BI29" s="119">
        <v>10.272</v>
      </c>
      <c r="BJ29" s="119">
        <v>10.273999999999999</v>
      </c>
      <c r="BK29" s="119">
        <v>10.275</v>
      </c>
      <c r="BL29" s="75">
        <f t="shared" si="6"/>
        <v>10.273666666666665</v>
      </c>
      <c r="BM29" s="25">
        <f>$C$27+((BL29-BL27)/(BL30-BL27))</f>
        <v>20.578918014500832</v>
      </c>
      <c r="BN29" s="25">
        <f>BL29/BL20</f>
        <v>1.1780376868096165</v>
      </c>
      <c r="BO29" s="416"/>
      <c r="BP29" s="119">
        <v>9.7569999999999997</v>
      </c>
      <c r="BQ29" s="119">
        <v>9.76</v>
      </c>
      <c r="BR29" s="119">
        <v>9.7609999999999992</v>
      </c>
      <c r="BS29" s="25">
        <f t="shared" si="14"/>
        <v>9.7593333333333323</v>
      </c>
      <c r="BT29" s="25">
        <f>$C$27+((BS29-BS27)/(BS30-BS27))</f>
        <v>20.586741016109041</v>
      </c>
      <c r="BU29" s="25">
        <f>BS29/BS20</f>
        <v>1.1682228074375547</v>
      </c>
      <c r="BV29" s="25">
        <f t="shared" si="8"/>
        <v>247.59333333333331</v>
      </c>
      <c r="BW29" s="25"/>
      <c r="BX29" s="36"/>
      <c r="BY29" s="37"/>
      <c r="BZ29" s="37"/>
    </row>
    <row r="30" spans="1:78" ht="18.75">
      <c r="A30" s="177" t="s">
        <v>17</v>
      </c>
      <c r="B30" s="32">
        <v>0</v>
      </c>
      <c r="C30" s="32">
        <v>21</v>
      </c>
      <c r="D30" s="31">
        <v>340</v>
      </c>
      <c r="E30" s="25">
        <v>32.79</v>
      </c>
      <c r="F30" s="25">
        <v>32.619</v>
      </c>
      <c r="G30" s="25">
        <v>32.612000000000002</v>
      </c>
      <c r="H30" s="25">
        <f t="shared" si="15"/>
        <v>32.673666666666662</v>
      </c>
      <c r="I30" s="25">
        <v>21</v>
      </c>
      <c r="J30" s="25">
        <f>H30/H20</f>
        <v>1.6054540987634098</v>
      </c>
      <c r="K30" s="25"/>
      <c r="L30" s="25">
        <v>23.369</v>
      </c>
      <c r="M30" s="25">
        <v>23.282</v>
      </c>
      <c r="N30" s="25">
        <v>23.263999999999999</v>
      </c>
      <c r="O30" s="25">
        <f t="shared" si="16"/>
        <v>23.304999999999996</v>
      </c>
      <c r="P30" s="25">
        <v>21</v>
      </c>
      <c r="Q30" s="25">
        <f>O30/O20</f>
        <v>1.4431829910207445</v>
      </c>
      <c r="R30" s="25"/>
      <c r="S30" s="25">
        <v>18.896000000000001</v>
      </c>
      <c r="T30" s="25">
        <v>18.843</v>
      </c>
      <c r="U30" s="25">
        <v>18.832999999999998</v>
      </c>
      <c r="V30" s="25">
        <f t="shared" si="11"/>
        <v>18.857333333333333</v>
      </c>
      <c r="W30" s="25">
        <v>21</v>
      </c>
      <c r="X30" s="25">
        <f>V30/V20</f>
        <v>1.3655828324522654</v>
      </c>
      <c r="Y30" s="25"/>
      <c r="Z30" s="75">
        <v>16.201000000000001</v>
      </c>
      <c r="AA30" s="119">
        <v>16.161000000000001</v>
      </c>
      <c r="AB30" s="119">
        <v>16.152999999999999</v>
      </c>
      <c r="AC30" s="25">
        <f t="shared" si="12"/>
        <v>16.171666666666667</v>
      </c>
      <c r="AD30" s="25">
        <v>21</v>
      </c>
      <c r="AE30" s="25">
        <f>AC30/AC20</f>
        <v>1.3174473862864902</v>
      </c>
      <c r="AF30" s="71"/>
      <c r="AG30" s="25">
        <v>14.375</v>
      </c>
      <c r="AH30" s="41">
        <v>14.335000000000001</v>
      </c>
      <c r="AI30" s="41">
        <v>14.331</v>
      </c>
      <c r="AJ30" s="25">
        <f t="shared" si="2"/>
        <v>14.347</v>
      </c>
      <c r="AK30" s="25">
        <v>21</v>
      </c>
      <c r="AL30" s="25">
        <f>AJ30/AJ20</f>
        <v>1.2831589303282354</v>
      </c>
      <c r="AM30" s="25"/>
      <c r="AN30" s="25">
        <v>13.041</v>
      </c>
      <c r="AO30" s="41">
        <v>13.007999999999999</v>
      </c>
      <c r="AP30" s="41">
        <v>13.004</v>
      </c>
      <c r="AQ30" s="25">
        <f t="shared" si="3"/>
        <v>13.017666666666665</v>
      </c>
      <c r="AR30" s="25">
        <v>21</v>
      </c>
      <c r="AS30" s="25">
        <f>AQ30/AQ20</f>
        <v>1.2577860800669907</v>
      </c>
      <c r="AT30" s="25"/>
      <c r="AU30" s="75">
        <v>12.02</v>
      </c>
      <c r="AV30" s="119">
        <v>11.994</v>
      </c>
      <c r="AW30" s="119">
        <v>11.986000000000001</v>
      </c>
      <c r="AX30" s="25">
        <f t="shared" si="4"/>
        <v>12</v>
      </c>
      <c r="AY30" s="25">
        <v>21</v>
      </c>
      <c r="AZ30" s="25">
        <f>AX30/AX20</f>
        <v>1.2375812162673174</v>
      </c>
      <c r="BA30" s="75"/>
      <c r="BB30" s="128">
        <v>11.179</v>
      </c>
      <c r="BC30" s="128">
        <v>11.182</v>
      </c>
      <c r="BD30" s="128">
        <v>11.182</v>
      </c>
      <c r="BE30" s="25">
        <f t="shared" si="5"/>
        <v>11.180999999999999</v>
      </c>
      <c r="BF30" s="25">
        <v>21</v>
      </c>
      <c r="BG30" s="25">
        <f>BE30/BE20</f>
        <v>1.220855323020928</v>
      </c>
      <c r="BH30" s="25"/>
      <c r="BI30" s="42">
        <v>10.523999999999999</v>
      </c>
      <c r="BJ30" s="42">
        <v>10.525</v>
      </c>
      <c r="BK30" s="42">
        <v>10.526999999999999</v>
      </c>
      <c r="BL30" s="75">
        <f t="shared" si="6"/>
        <v>10.525333333333334</v>
      </c>
      <c r="BM30" s="25">
        <v>21</v>
      </c>
      <c r="BN30" s="25">
        <f>BL30/BL20</f>
        <v>1.2068952337270191</v>
      </c>
      <c r="BO30" s="68"/>
      <c r="BP30" s="42">
        <v>9.98</v>
      </c>
      <c r="BQ30" s="42">
        <v>9.9819999999999993</v>
      </c>
      <c r="BR30" s="42">
        <v>9.9830000000000005</v>
      </c>
      <c r="BS30" s="25">
        <f t="shared" si="14"/>
        <v>9.9816666666666674</v>
      </c>
      <c r="BT30" s="25">
        <v>21</v>
      </c>
      <c r="BU30" s="25">
        <f>BS30/BS20</f>
        <v>1.1948368047242837</v>
      </c>
      <c r="BV30" s="25">
        <f t="shared" si="8"/>
        <v>249.81666666666666</v>
      </c>
      <c r="BW30" s="25"/>
      <c r="BX30" s="36"/>
      <c r="BY30" s="37"/>
      <c r="BZ30" s="37"/>
    </row>
    <row r="31" spans="1:78" ht="60" customHeight="1" thickBot="1">
      <c r="A31" s="177" t="s">
        <v>18</v>
      </c>
      <c r="B31" s="32">
        <v>2</v>
      </c>
      <c r="C31" s="32">
        <v>20</v>
      </c>
      <c r="D31" s="31">
        <v>322</v>
      </c>
      <c r="E31" s="25">
        <v>33.807000000000002</v>
      </c>
      <c r="F31" s="25">
        <v>33.65</v>
      </c>
      <c r="G31" s="25">
        <v>33.639000000000003</v>
      </c>
      <c r="H31" s="25">
        <f t="shared" si="15"/>
        <v>33.698666666666668</v>
      </c>
      <c r="I31" s="25">
        <f>$C$30+((H31-H30)/(H33-H30))</f>
        <v>21.220540773147818</v>
      </c>
      <c r="J31" s="25">
        <f>H31/H20</f>
        <v>1.6558185242813857</v>
      </c>
      <c r="K31" s="25"/>
      <c r="L31" s="25">
        <v>24.074999999999999</v>
      </c>
      <c r="M31" s="25">
        <v>24.004000000000001</v>
      </c>
      <c r="N31" s="25">
        <v>23.989000000000001</v>
      </c>
      <c r="O31" s="25">
        <f t="shared" si="16"/>
        <v>24.022666666666666</v>
      </c>
      <c r="P31" s="25">
        <f>$C$30+((O31-O30)/(O33-O30))</f>
        <v>21.28444972915841</v>
      </c>
      <c r="Q31" s="25">
        <f>O31/O20</f>
        <v>1.4876251419135098</v>
      </c>
      <c r="R31" s="25"/>
      <c r="S31" s="25">
        <v>19.46</v>
      </c>
      <c r="T31" s="41">
        <v>19.411999999999999</v>
      </c>
      <c r="U31" s="41">
        <v>19.401</v>
      </c>
      <c r="V31" s="25">
        <f t="shared" si="11"/>
        <v>19.424333333333333</v>
      </c>
      <c r="W31" s="25">
        <f>$C$30+((V31-V30)/(V33-V30))</f>
        <v>21.327430221366697</v>
      </c>
      <c r="X31" s="25">
        <f>V31/V20</f>
        <v>1.4066430105969538</v>
      </c>
      <c r="Y31" s="25"/>
      <c r="Z31" s="78">
        <v>16.672000000000001</v>
      </c>
      <c r="AA31" s="77">
        <v>16.631</v>
      </c>
      <c r="AB31" s="77">
        <v>16.626999999999999</v>
      </c>
      <c r="AC31" s="41">
        <f t="shared" si="12"/>
        <v>16.643333333333331</v>
      </c>
      <c r="AD31" s="41">
        <f>$C$30+((AC31-AC30)/(AC33-AC30))</f>
        <v>21.357233021964149</v>
      </c>
      <c r="AE31" s="41">
        <f>AC31/AC20</f>
        <v>1.3558723693143242</v>
      </c>
      <c r="AF31" s="71"/>
      <c r="AG31" s="78">
        <v>14.784000000000001</v>
      </c>
      <c r="AH31" s="119">
        <v>14.743</v>
      </c>
      <c r="AI31" s="119">
        <v>14.743</v>
      </c>
      <c r="AJ31" s="41">
        <f t="shared" si="2"/>
        <v>14.756666666666668</v>
      </c>
      <c r="AK31" s="41">
        <f>$C$30+((AJ31-AJ30)/(AJ33-AJ30))</f>
        <v>21.384783969943644</v>
      </c>
      <c r="AL31" s="41">
        <f>AJ31/AJ20</f>
        <v>1.3197984676385537</v>
      </c>
      <c r="AM31" s="71"/>
      <c r="AN31" s="78">
        <v>13.401</v>
      </c>
      <c r="AO31" s="119">
        <v>13.37</v>
      </c>
      <c r="AP31" s="119">
        <v>13.367000000000001</v>
      </c>
      <c r="AQ31" s="25">
        <f t="shared" si="3"/>
        <v>13.379333333333335</v>
      </c>
      <c r="AR31" s="25">
        <f>$C$30+((AQ31-AQ30)/(AQ33-AQ30))</f>
        <v>21.406519295616338</v>
      </c>
      <c r="AS31" s="25">
        <f>AQ31/AQ20</f>
        <v>1.2927308447937131</v>
      </c>
      <c r="AT31" s="71"/>
      <c r="AU31" s="78">
        <v>12.343999999999999</v>
      </c>
      <c r="AV31" s="119">
        <v>12.315</v>
      </c>
      <c r="AW31" s="119">
        <v>12.316000000000001</v>
      </c>
      <c r="AX31" s="25">
        <f t="shared" si="4"/>
        <v>12.325000000000001</v>
      </c>
      <c r="AY31" s="25">
        <f>$C$30+((AX31-AX30)/(AX33-AX30))</f>
        <v>21.424651567944252</v>
      </c>
      <c r="AZ31" s="25">
        <f>AX31/AX20</f>
        <v>1.2710990408745575</v>
      </c>
      <c r="BA31" s="75"/>
      <c r="BB31" s="173">
        <v>11.476000000000001</v>
      </c>
      <c r="BC31" s="173">
        <v>11.478</v>
      </c>
      <c r="BD31" s="173">
        <v>11.478999999999999</v>
      </c>
      <c r="BE31" s="41">
        <f t="shared" si="5"/>
        <v>11.477666666666666</v>
      </c>
      <c r="BF31" s="41">
        <f>$C$30+((BE31-BE30)/(BE33-BE30))</f>
        <v>21.44344793223717</v>
      </c>
      <c r="BG31" s="41">
        <f>BE31/BE20</f>
        <v>1.2532484076433121</v>
      </c>
      <c r="BH31" s="71"/>
      <c r="BI31" s="25">
        <v>10.795999999999999</v>
      </c>
      <c r="BJ31" s="41">
        <v>10.797000000000001</v>
      </c>
      <c r="BK31" s="41">
        <v>10.795</v>
      </c>
      <c r="BL31" s="78">
        <f t="shared" si="6"/>
        <v>10.795999999999999</v>
      </c>
      <c r="BM31" s="41">
        <f>$C$30+((BL31-BL30)/(BL33-BL30))</f>
        <v>21.456179775280898</v>
      </c>
      <c r="BN31" s="41">
        <f>BL31/BL20</f>
        <v>1.2379314298818942</v>
      </c>
      <c r="BO31" s="71"/>
      <c r="BP31" s="41">
        <v>10.234999999999999</v>
      </c>
      <c r="BQ31" s="41">
        <v>10.234999999999999</v>
      </c>
      <c r="BR31" s="41">
        <v>10.234999999999999</v>
      </c>
      <c r="BS31" s="41">
        <f t="shared" si="14"/>
        <v>10.234999999999999</v>
      </c>
      <c r="BT31" s="41">
        <f>$C$30+((BS31-BS30)/(BS33-BS30))</f>
        <v>21.462568472306753</v>
      </c>
      <c r="BU31" s="41">
        <f>BS31/BS20</f>
        <v>1.2251615992338998</v>
      </c>
      <c r="BV31" s="41">
        <f t="shared" si="8"/>
        <v>252.35</v>
      </c>
      <c r="BW31" s="25"/>
      <c r="BX31" s="36"/>
      <c r="BY31" s="37"/>
      <c r="BZ31" s="37"/>
    </row>
    <row r="32" spans="1:78" ht="60" customHeight="1" thickBot="1">
      <c r="A32" s="177" t="s">
        <v>19</v>
      </c>
      <c r="B32" s="32">
        <v>3</v>
      </c>
      <c r="C32" s="32">
        <v>20</v>
      </c>
      <c r="D32" s="31">
        <v>320</v>
      </c>
      <c r="E32" s="41">
        <v>36.21</v>
      </c>
      <c r="F32" s="41">
        <v>36.069000000000003</v>
      </c>
      <c r="G32" s="41">
        <v>36.061999999999998</v>
      </c>
      <c r="H32" s="41">
        <f t="shared" si="15"/>
        <v>36.113666666666667</v>
      </c>
      <c r="I32" s="41">
        <f>$C$30+((H32-H30)/(H33-H30))</f>
        <v>21.74015635085706</v>
      </c>
      <c r="J32" s="41">
        <f>H32/H20</f>
        <v>1.7744820244042256</v>
      </c>
      <c r="K32" s="25"/>
      <c r="L32" s="25">
        <v>25.47</v>
      </c>
      <c r="M32" s="41">
        <v>25.396999999999998</v>
      </c>
      <c r="N32" s="41">
        <v>25.378</v>
      </c>
      <c r="O32" s="25">
        <f t="shared" si="16"/>
        <v>25.415000000000003</v>
      </c>
      <c r="P32" s="25">
        <f>$C$30+((O32-O30)/(O33-O30))</f>
        <v>21.836305984938566</v>
      </c>
      <c r="Q32" s="25">
        <f>O32/O20</f>
        <v>1.5738466301991947</v>
      </c>
      <c r="R32" s="25"/>
      <c r="S32" s="117">
        <v>20.45</v>
      </c>
      <c r="T32" s="118">
        <v>20.396999999999998</v>
      </c>
      <c r="U32" s="118">
        <v>20.395</v>
      </c>
      <c r="V32" s="40">
        <f t="shared" si="11"/>
        <v>20.413999999999998</v>
      </c>
      <c r="W32" s="40">
        <f>$C$30+((V32-V30)/(V33-V30))</f>
        <v>21.898941289701632</v>
      </c>
      <c r="X32" s="40">
        <f>V32/V20</f>
        <v>1.4783112462886523</v>
      </c>
      <c r="Y32" s="75"/>
      <c r="Z32" s="155">
        <v>17.443999999999999</v>
      </c>
      <c r="AA32" s="153">
        <v>17.405999999999999</v>
      </c>
      <c r="AB32" s="153">
        <v>17.402000000000001</v>
      </c>
      <c r="AC32" s="155">
        <f>AVERAGE(Z32:AB32)</f>
        <v>17.417333333333332</v>
      </c>
      <c r="AD32" s="155">
        <f>$C$30+((AC32-AC30)/(AC33-AC30))</f>
        <v>21.943448624084827</v>
      </c>
      <c r="AE32" s="155">
        <f>AC32/AC20</f>
        <v>1.418927359131025</v>
      </c>
      <c r="AF32" s="76"/>
      <c r="AG32" s="44">
        <v>15.414</v>
      </c>
      <c r="AH32" s="44">
        <v>15.378</v>
      </c>
      <c r="AI32" s="44">
        <v>15.378</v>
      </c>
      <c r="AJ32" s="44">
        <f t="shared" si="2"/>
        <v>15.39</v>
      </c>
      <c r="AK32" s="44">
        <f>$C$30+((AJ32-AJ30)/(AJ33-AJ30))</f>
        <v>21.97964934251722</v>
      </c>
      <c r="AL32" s="44">
        <f>AJ32/AJ20</f>
        <v>1.3764421786960024</v>
      </c>
      <c r="AM32" s="76"/>
      <c r="AN32" s="46">
        <v>13.938000000000001</v>
      </c>
      <c r="AO32" s="46">
        <v>13.906000000000001</v>
      </c>
      <c r="AP32" s="46">
        <v>13.907</v>
      </c>
      <c r="AQ32" s="46">
        <f t="shared" si="3"/>
        <v>13.917000000000002</v>
      </c>
      <c r="AR32" s="46">
        <f>$C$33+(AQ32-AQ33)/(AQ37-AQ33)</f>
        <v>22.011257763975156</v>
      </c>
      <c r="AS32" s="46">
        <f>AQ32/AQ20</f>
        <v>1.3446809881155593</v>
      </c>
      <c r="AT32" s="76"/>
      <c r="AU32" s="120">
        <v>12.81</v>
      </c>
      <c r="AV32" s="120">
        <v>12.785</v>
      </c>
      <c r="AW32" s="47">
        <v>12.785</v>
      </c>
      <c r="AX32" s="47">
        <f t="shared" si="4"/>
        <v>12.793333333333331</v>
      </c>
      <c r="AY32" s="47">
        <f>$C$30+2*(AX32-AX30)/(AX37-AX30)</f>
        <v>22.058483433400042</v>
      </c>
      <c r="AZ32" s="47">
        <f>AX32/AX20</f>
        <v>1.31939908556499</v>
      </c>
      <c r="BA32" s="25"/>
      <c r="BB32" s="169">
        <v>11.896000000000001</v>
      </c>
      <c r="BC32" s="169">
        <v>11.895</v>
      </c>
      <c r="BD32" s="169">
        <v>11.895</v>
      </c>
      <c r="BE32" s="47">
        <f t="shared" si="5"/>
        <v>11.895333333333333</v>
      </c>
      <c r="BF32" s="47">
        <f>$C$33+(BE32-BE33)/(BE37-BE33)</f>
        <v>22.070466321243522</v>
      </c>
      <c r="BG32" s="47">
        <f>BE32/BE20</f>
        <v>1.2988535031847135</v>
      </c>
      <c r="BH32" s="71"/>
      <c r="BI32" s="133">
        <v>11.170999999999999</v>
      </c>
      <c r="BJ32" s="133">
        <v>11.167999999999999</v>
      </c>
      <c r="BK32" s="293">
        <v>11.17</v>
      </c>
      <c r="BL32" s="297">
        <f>AVERAGE(BI32:BK32)</f>
        <v>11.169666666666666</v>
      </c>
      <c r="BM32" s="411">
        <f>$C$33+(BL32-BL33)/(BL37-BL33)</f>
        <v>22.086734693877549</v>
      </c>
      <c r="BN32" s="411">
        <f>BL32/BL20</f>
        <v>1.2807781982188586</v>
      </c>
      <c r="BO32" s="76"/>
      <c r="BP32" s="109">
        <v>10.585000000000001</v>
      </c>
      <c r="BQ32" s="132">
        <v>10.581</v>
      </c>
      <c r="BR32" s="132">
        <v>10.585000000000001</v>
      </c>
      <c r="BS32" s="300">
        <f>AVERAGE(BP32:BR32)</f>
        <v>10.583666666666668</v>
      </c>
      <c r="BT32" s="300">
        <f>$C$33+(BS32-BS33)/(BS37-BS33)</f>
        <v>22.098967820279299</v>
      </c>
      <c r="BU32" s="300">
        <f>BS32/BS20</f>
        <v>1.2668980927300295</v>
      </c>
      <c r="BV32" s="300">
        <f t="shared" si="8"/>
        <v>255.83666666666667</v>
      </c>
      <c r="BW32" s="25"/>
      <c r="BX32" s="36"/>
      <c r="BY32" s="37"/>
      <c r="BZ32" s="37"/>
    </row>
    <row r="33" spans="1:78" ht="60" customHeight="1" thickBot="1">
      <c r="A33" s="177" t="s">
        <v>160</v>
      </c>
      <c r="B33" s="32">
        <v>0</v>
      </c>
      <c r="C33" s="32">
        <v>22</v>
      </c>
      <c r="D33" s="31">
        <v>354</v>
      </c>
      <c r="E33" s="418">
        <v>37.459000000000003</v>
      </c>
      <c r="F33" s="418">
        <v>37.256</v>
      </c>
      <c r="G33" s="418">
        <v>37.249000000000002</v>
      </c>
      <c r="H33" s="266">
        <f>AVERAGE(E33:G33)</f>
        <v>37.321333333333335</v>
      </c>
      <c r="I33" s="401">
        <v>22</v>
      </c>
      <c r="J33" s="401">
        <f>H33/H20</f>
        <v>1.8338219638031283</v>
      </c>
      <c r="K33" s="71"/>
      <c r="L33" s="78">
        <v>25.901</v>
      </c>
      <c r="M33" s="77">
        <v>25.800999999999998</v>
      </c>
      <c r="N33" s="77">
        <v>25.782</v>
      </c>
      <c r="O33" s="25">
        <f t="shared" si="16"/>
        <v>25.827999999999999</v>
      </c>
      <c r="P33" s="25">
        <v>22</v>
      </c>
      <c r="Q33" s="25">
        <f>O33/O20</f>
        <v>1.5994220249767774</v>
      </c>
      <c r="R33" s="71"/>
      <c r="S33" s="168">
        <v>20.632999999999999</v>
      </c>
      <c r="T33" s="158">
        <v>20.57</v>
      </c>
      <c r="U33" s="158">
        <v>20.564</v>
      </c>
      <c r="V33" s="40">
        <f t="shared" si="11"/>
        <v>20.589000000000002</v>
      </c>
      <c r="W33" s="40">
        <v>22</v>
      </c>
      <c r="X33" s="40">
        <f>V33/V20</f>
        <v>1.490984140777754</v>
      </c>
      <c r="Y33" s="75"/>
      <c r="Z33" s="156">
        <v>17.524000000000001</v>
      </c>
      <c r="AA33" s="154">
        <v>17.48</v>
      </c>
      <c r="AB33" s="154">
        <v>17.472000000000001</v>
      </c>
      <c r="AC33" s="273">
        <f>AVERAGE(Z33:AB33)</f>
        <v>17.492000000000001</v>
      </c>
      <c r="AD33" s="273">
        <v>22</v>
      </c>
      <c r="AE33" s="273">
        <f>AC33/AC20</f>
        <v>1.4250101832993891</v>
      </c>
      <c r="AF33" s="76"/>
      <c r="AG33" s="45">
        <v>15.445</v>
      </c>
      <c r="AH33" s="45">
        <v>15.395</v>
      </c>
      <c r="AI33" s="45">
        <v>15.395</v>
      </c>
      <c r="AJ33" s="45">
        <f t="shared" si="2"/>
        <v>15.411666666666667</v>
      </c>
      <c r="AK33" s="45">
        <v>22</v>
      </c>
      <c r="AL33" s="45">
        <f>AJ33/AJ20</f>
        <v>1.3783799898637572</v>
      </c>
      <c r="AM33" s="76"/>
      <c r="AN33" s="67">
        <v>13.933999999999999</v>
      </c>
      <c r="AO33" s="67">
        <v>13.894</v>
      </c>
      <c r="AP33" s="67">
        <v>13.894</v>
      </c>
      <c r="AQ33" s="67">
        <f t="shared" si="3"/>
        <v>13.907333333333334</v>
      </c>
      <c r="AR33" s="67">
        <v>22</v>
      </c>
      <c r="AS33" s="67">
        <f>AQ33/AQ20</f>
        <v>1.3437469805790845</v>
      </c>
      <c r="AT33" s="76"/>
      <c r="AU33" s="121">
        <v>12.788</v>
      </c>
      <c r="AV33" s="121">
        <v>12.756</v>
      </c>
      <c r="AW33" s="49">
        <v>12.752000000000001</v>
      </c>
      <c r="AX33" s="143">
        <f t="shared" si="4"/>
        <v>12.765333333333333</v>
      </c>
      <c r="AY33" s="143">
        <v>22</v>
      </c>
      <c r="AZ33" s="143">
        <f>AX33/AX20</f>
        <v>1.3165113960603663</v>
      </c>
      <c r="BA33" s="25"/>
      <c r="BB33" s="49">
        <v>11.851000000000001</v>
      </c>
      <c r="BC33" s="49">
        <v>11.849</v>
      </c>
      <c r="BD33" s="49">
        <v>11.85</v>
      </c>
      <c r="BE33" s="49">
        <f>AVERAGE(BB33:BD33)</f>
        <v>11.850000000000001</v>
      </c>
      <c r="BF33" s="49">
        <v>22</v>
      </c>
      <c r="BG33" s="49">
        <f>BE33/BE20</f>
        <v>1.293903548680619</v>
      </c>
      <c r="BH33" s="71"/>
      <c r="BI33" s="174">
        <v>11.117000000000001</v>
      </c>
      <c r="BJ33" s="134">
        <v>11.119</v>
      </c>
      <c r="BK33" s="294">
        <v>11.12</v>
      </c>
      <c r="BL33" s="298">
        <f>AVERAGE(BI33:BK33)</f>
        <v>11.118666666666668</v>
      </c>
      <c r="BM33" s="412">
        <v>22</v>
      </c>
      <c r="BN33" s="412">
        <f>BL33/BL20</f>
        <v>1.2749302450024846</v>
      </c>
      <c r="BO33" s="76"/>
      <c r="BP33" s="110">
        <v>10.528</v>
      </c>
      <c r="BQ33" s="110">
        <v>10.528</v>
      </c>
      <c r="BR33" s="131">
        <v>10.532</v>
      </c>
      <c r="BS33" s="131">
        <f>AVERAGE(BP33:BR33)</f>
        <v>10.529333333333334</v>
      </c>
      <c r="BT33" s="131">
        <v>22</v>
      </c>
      <c r="BU33" s="131">
        <f>BS33/BS20</f>
        <v>1.2603942223286249</v>
      </c>
      <c r="BV33" s="131">
        <f t="shared" si="8"/>
        <v>255.29333333333335</v>
      </c>
      <c r="BW33" s="25"/>
      <c r="BX33" s="36"/>
      <c r="BY33" s="37"/>
      <c r="BZ33" s="37"/>
    </row>
    <row r="34" spans="1:78" ht="60" customHeight="1" thickBot="1">
      <c r="A34" s="177" t="s">
        <v>20</v>
      </c>
      <c r="B34" s="32">
        <v>3</v>
      </c>
      <c r="C34" s="32">
        <v>20</v>
      </c>
      <c r="D34" s="31">
        <v>320</v>
      </c>
      <c r="E34" s="419">
        <v>38.009</v>
      </c>
      <c r="F34" s="419">
        <v>37.857999999999997</v>
      </c>
      <c r="G34" s="419">
        <v>37.847000000000001</v>
      </c>
      <c r="H34" s="379">
        <f>AVERAGE(E34:G34)</f>
        <v>37.904666666666664</v>
      </c>
      <c r="I34" s="402">
        <f>$C$33+(H34-H33)/(H37-H33)</f>
        <v>22.124901862822067</v>
      </c>
      <c r="J34" s="402">
        <f>H34/H20</f>
        <v>1.8624846449922201</v>
      </c>
      <c r="K34" s="76"/>
      <c r="L34" s="123">
        <v>26.446999999999999</v>
      </c>
      <c r="M34" s="56">
        <v>26.335999999999999</v>
      </c>
      <c r="N34" s="56">
        <v>26.338999999999999</v>
      </c>
      <c r="O34" s="52">
        <f>AVERAGE(L34:N34)</f>
        <v>26.373999999999999</v>
      </c>
      <c r="P34" s="52">
        <f>$C$33+(O34-O33)/(O37-O33)</f>
        <v>22.220013431833443</v>
      </c>
      <c r="Q34" s="52">
        <f>O34/O20</f>
        <v>1.6332335638352766</v>
      </c>
      <c r="R34" s="76"/>
      <c r="S34" s="123">
        <v>21.103000000000002</v>
      </c>
      <c r="T34" s="56">
        <v>21.053000000000001</v>
      </c>
      <c r="U34" s="56">
        <v>21.058</v>
      </c>
      <c r="V34" s="44">
        <f>AVERAGE(S34:U34)</f>
        <v>21.071333333333335</v>
      </c>
      <c r="W34" s="44">
        <f>$C$33+(V34-V33)/(V37-V33)</f>
        <v>22.285573317544898</v>
      </c>
      <c r="X34" s="44">
        <f>V34/V20</f>
        <v>1.5259130518743818</v>
      </c>
      <c r="Y34" s="25"/>
      <c r="Z34" s="420">
        <v>17.942</v>
      </c>
      <c r="AA34" s="421">
        <v>17.901</v>
      </c>
      <c r="AB34" s="422">
        <v>17.901</v>
      </c>
      <c r="AC34" s="423">
        <f>AVERAGE(Z34:AB34)</f>
        <v>17.914666666666665</v>
      </c>
      <c r="AD34" s="423">
        <f>$C$33+(AC34-AC33)/(AC37-AC33)</f>
        <v>22.330897703549059</v>
      </c>
      <c r="AE34" s="423">
        <f>AC34/AC20</f>
        <v>1.4594433129667344</v>
      </c>
      <c r="AF34" s="71"/>
      <c r="AG34" s="164">
        <v>15.814</v>
      </c>
      <c r="AH34" s="164">
        <v>15.778</v>
      </c>
      <c r="AI34" s="164">
        <v>15.773999999999999</v>
      </c>
      <c r="AJ34" s="54">
        <f t="shared" si="2"/>
        <v>15.788666666666666</v>
      </c>
      <c r="AK34" s="54">
        <f>$C$33+(AJ34-AJ33)/(AJ37-AJ33)</f>
        <v>22.367446393762183</v>
      </c>
      <c r="AL34" s="54">
        <f>AJ34/AJ20</f>
        <v>1.4120979041826909</v>
      </c>
      <c r="AM34" s="71"/>
      <c r="AN34" s="164">
        <v>14.271000000000001</v>
      </c>
      <c r="AO34" s="118">
        <v>14.24</v>
      </c>
      <c r="AP34" s="118">
        <v>14.241</v>
      </c>
      <c r="AQ34" s="40">
        <f t="shared" si="3"/>
        <v>14.250666666666667</v>
      </c>
      <c r="AR34" s="40">
        <f>$C$33+(AQ34-AQ33)/(AQ37-AQ33)</f>
        <v>22.399844720496894</v>
      </c>
      <c r="AS34" s="40">
        <f>AQ34/AQ20</f>
        <v>1.3769203517021482</v>
      </c>
      <c r="AT34" s="76"/>
      <c r="AU34" s="114">
        <v>13.095000000000001</v>
      </c>
      <c r="AV34" s="66">
        <v>13.069000000000001</v>
      </c>
      <c r="AW34" s="66">
        <v>13.07</v>
      </c>
      <c r="AX34" s="81">
        <f t="shared" si="4"/>
        <v>13.078000000000001</v>
      </c>
      <c r="AY34" s="81">
        <f>$C$33+(AX34-AX33)/(AX37-AX33)</f>
        <v>22.426169922762384</v>
      </c>
      <c r="AZ34" s="81">
        <f>AX34/AX20</f>
        <v>1.3487572621953317</v>
      </c>
      <c r="BA34" s="71"/>
      <c r="BB34" s="163">
        <v>12.143000000000001</v>
      </c>
      <c r="BC34" s="163">
        <v>12.141999999999999</v>
      </c>
      <c r="BD34" s="163">
        <v>12.143000000000001</v>
      </c>
      <c r="BE34" s="48">
        <f t="shared" si="5"/>
        <v>12.142666666666665</v>
      </c>
      <c r="BF34" s="48">
        <f>$C$33+(BE34-BE33)/(BE37-BE33)</f>
        <v>22.454922279792743</v>
      </c>
      <c r="BG34" s="48">
        <f>BE34/BE20</f>
        <v>1.3258598726114648</v>
      </c>
      <c r="BH34" s="76"/>
      <c r="BI34" s="175">
        <v>11.393000000000001</v>
      </c>
      <c r="BJ34" s="53">
        <v>11.391</v>
      </c>
      <c r="BK34" s="53">
        <v>11.391999999999999</v>
      </c>
      <c r="BL34" s="114">
        <f t="shared" ref="BL34:BL42" si="17">AVERAGE(BI34:BK34)</f>
        <v>11.392000000000001</v>
      </c>
      <c r="BM34" s="413">
        <f>$C$33+(BL34-BL33)/(BL37-BL33)</f>
        <v>22.464852607709751</v>
      </c>
      <c r="BN34" s="413">
        <f>BL34/BL20</f>
        <v>1.3062722164889349</v>
      </c>
      <c r="BO34" s="76"/>
      <c r="BP34" s="114">
        <v>10.795999999999999</v>
      </c>
      <c r="BQ34" s="122">
        <v>10.795</v>
      </c>
      <c r="BR34" s="53">
        <v>10.8</v>
      </c>
      <c r="BS34" s="66">
        <f>AVERAGE(BP34:BR34)</f>
        <v>10.797000000000002</v>
      </c>
      <c r="BT34" s="66">
        <f>$C$33+(BS34-BS33)/(BS37-BS33)</f>
        <v>22.487553126897392</v>
      </c>
      <c r="BU34" s="66">
        <f>BS34/BS20</f>
        <v>1.292434761790759</v>
      </c>
      <c r="BV34" s="66">
        <f t="shared" si="8"/>
        <v>257.97000000000003</v>
      </c>
      <c r="BW34" s="25"/>
      <c r="BX34" s="36"/>
      <c r="BY34" s="37"/>
      <c r="BZ34" s="37"/>
    </row>
    <row r="35" spans="1:78" ht="19.5" thickBot="1">
      <c r="A35" s="177" t="s">
        <v>21</v>
      </c>
      <c r="B35" s="32">
        <v>4</v>
      </c>
      <c r="C35" s="32">
        <v>20</v>
      </c>
      <c r="D35" s="188">
        <v>318</v>
      </c>
      <c r="E35" s="162">
        <v>38</v>
      </c>
      <c r="F35" s="162">
        <v>37.853999999999999</v>
      </c>
      <c r="G35" s="162">
        <v>37.847000000000001</v>
      </c>
      <c r="H35" s="380">
        <f>AVERAGE(E35:G35)</f>
        <v>37.900333333333329</v>
      </c>
      <c r="I35" s="403">
        <f>$C$33+(H35-H33)/(H37-H33)</f>
        <v>22.123974020412533</v>
      </c>
      <c r="J35" s="403">
        <f>H35/H20</f>
        <v>1.8622717222176723</v>
      </c>
      <c r="K35" s="76"/>
      <c r="L35" s="124">
        <v>26.491</v>
      </c>
      <c r="M35" s="55">
        <v>26.402999999999999</v>
      </c>
      <c r="N35" s="55">
        <v>26.391999999999999</v>
      </c>
      <c r="O35" s="55">
        <f>AVERAGE(L35:N35)</f>
        <v>26.428666666666668</v>
      </c>
      <c r="P35" s="55">
        <f>$C$33+(O35-O33)/(O37-O33)</f>
        <v>22.242041638683681</v>
      </c>
      <c r="Q35" s="55">
        <f>O35/O20</f>
        <v>1.6366188461141498</v>
      </c>
      <c r="R35" s="76"/>
      <c r="S35" s="124">
        <v>21.178999999999998</v>
      </c>
      <c r="T35" s="55">
        <v>21.123000000000001</v>
      </c>
      <c r="U35" s="55">
        <v>21.12</v>
      </c>
      <c r="V35" s="45">
        <f>AVERAGE(S35:U35)</f>
        <v>21.140666666666664</v>
      </c>
      <c r="W35" s="45">
        <f>$C$33+(V35-V33)/(V37-V33)</f>
        <v>22.326623248470494</v>
      </c>
      <c r="X35" s="45">
        <f>V35/V20</f>
        <v>1.5309339319767301</v>
      </c>
      <c r="Y35" s="25"/>
      <c r="Z35" s="40">
        <v>18.013000000000002</v>
      </c>
      <c r="AA35" s="54">
        <v>17.974</v>
      </c>
      <c r="AB35" s="164">
        <v>17.971</v>
      </c>
      <c r="AC35" s="172">
        <f>AVERAGE(Z35:AB35)</f>
        <v>17.986000000000001</v>
      </c>
      <c r="AD35" s="172">
        <f>$C$33+(AC35-AC33)/(AC37-AC33)</f>
        <v>22.386743215031316</v>
      </c>
      <c r="AE35" s="172">
        <f>AC35/AC20</f>
        <v>1.465254582484725</v>
      </c>
      <c r="AF35" s="71"/>
      <c r="AG35" s="117">
        <v>15.885</v>
      </c>
      <c r="AH35" s="117">
        <v>15.852</v>
      </c>
      <c r="AI35" s="117">
        <v>15.848000000000001</v>
      </c>
      <c r="AJ35" s="54">
        <f t="shared" si="2"/>
        <v>15.861666666666666</v>
      </c>
      <c r="AK35" s="54">
        <f>$C$33+(AJ35-AJ33)/(AJ37-AJ33)</f>
        <v>22.438596491228072</v>
      </c>
      <c r="AL35" s="54">
        <f>AJ35/AJ20</f>
        <v>1.4186268371940496</v>
      </c>
      <c r="AM35" s="71"/>
      <c r="AN35" s="117">
        <v>14.337999999999999</v>
      </c>
      <c r="AO35" s="118">
        <v>14.31</v>
      </c>
      <c r="AP35" s="118">
        <v>14.315</v>
      </c>
      <c r="AQ35" s="40">
        <f t="shared" si="3"/>
        <v>14.321</v>
      </c>
      <c r="AR35" s="40">
        <f>$C$33+(AQ35-AQ33)/(AQ37-AQ33)</f>
        <v>22.481754658385093</v>
      </c>
      <c r="AS35" s="40">
        <f>AQ35/AQ20</f>
        <v>1.3837160617089115</v>
      </c>
      <c r="AT35" s="76"/>
      <c r="AU35" s="123">
        <v>13.161</v>
      </c>
      <c r="AV35" s="44">
        <v>13.14</v>
      </c>
      <c r="AW35" s="44">
        <v>13.135999999999999</v>
      </c>
      <c r="AX35" s="44">
        <f t="shared" si="4"/>
        <v>13.145666666666665</v>
      </c>
      <c r="AY35" s="44">
        <f>$C$33+(AX35-AX33)/(AX37-AX33)</f>
        <v>22.518400726942296</v>
      </c>
      <c r="AZ35" s="44">
        <f>AX35/AX20</f>
        <v>1.3557358451648387</v>
      </c>
      <c r="BA35" s="71"/>
      <c r="BB35" s="44">
        <v>12.205</v>
      </c>
      <c r="BC35" s="44">
        <v>12.204000000000001</v>
      </c>
      <c r="BD35" s="44">
        <v>12.205</v>
      </c>
      <c r="BE35" s="44">
        <f t="shared" si="5"/>
        <v>12.204666666666666</v>
      </c>
      <c r="BF35" s="44">
        <f>$C$33+(BE35-BE33)/(BE37-BE33)</f>
        <v>22.551295336787561</v>
      </c>
      <c r="BG35" s="44">
        <f>BE35/BE20</f>
        <v>1.3326296633303003</v>
      </c>
      <c r="BH35" s="76"/>
      <c r="BI35" s="44">
        <v>11.455</v>
      </c>
      <c r="BJ35" s="44">
        <v>11.452999999999999</v>
      </c>
      <c r="BK35" s="44">
        <v>11.454000000000001</v>
      </c>
      <c r="BL35" s="123">
        <f t="shared" si="17"/>
        <v>11.454000000000001</v>
      </c>
      <c r="BM35" s="409">
        <f>$C$33+(BL35-BL33)/(BL37-BL33)</f>
        <v>22.570294784580497</v>
      </c>
      <c r="BN35" s="409">
        <f>BL35/BL20</f>
        <v>1.3133814929480565</v>
      </c>
      <c r="BO35" s="76"/>
      <c r="BP35" s="115">
        <v>10.853</v>
      </c>
      <c r="BQ35" s="170">
        <v>10.852</v>
      </c>
      <c r="BR35" s="130">
        <v>10.853</v>
      </c>
      <c r="BS35" s="301">
        <f>AVERAGE(BP35:BR35)</f>
        <v>10.852666666666666</v>
      </c>
      <c r="BT35" s="301">
        <f>$C$33+(BS35-BS33)/(BS37-BS33)</f>
        <v>22.588949605343046</v>
      </c>
      <c r="BU35" s="301">
        <f>BS35/BS20</f>
        <v>1.2990982363737928</v>
      </c>
      <c r="BV35" s="301">
        <f t="shared" si="8"/>
        <v>258.52666666666664</v>
      </c>
      <c r="BW35" s="25"/>
      <c r="BX35" s="36"/>
      <c r="BY35" s="37"/>
      <c r="BZ35" s="37"/>
    </row>
    <row r="36" spans="1:78" ht="69.95" customHeight="1" thickBot="1">
      <c r="A36" s="177" t="s">
        <v>161</v>
      </c>
      <c r="B36" s="32">
        <v>1</v>
      </c>
      <c r="C36" s="32">
        <v>22</v>
      </c>
      <c r="D36" s="184">
        <v>352</v>
      </c>
      <c r="E36" s="161">
        <v>39.479999999999997</v>
      </c>
      <c r="F36" s="161">
        <v>39.308999999999997</v>
      </c>
      <c r="G36" s="161">
        <v>39.298000000000002</v>
      </c>
      <c r="H36" s="41">
        <f t="shared" ref="H36" si="18">AVERAGE(E36:G36)</f>
        <v>39.362333333333332</v>
      </c>
      <c r="I36" s="41">
        <f>$C$33+(H36-H33)/(H37-H33)</f>
        <v>22.437013774891156</v>
      </c>
      <c r="J36" s="41">
        <f>H36/H20</f>
        <v>1.9341085906150193</v>
      </c>
      <c r="K36" s="25"/>
      <c r="L36" s="116">
        <v>27.082000000000001</v>
      </c>
      <c r="M36" s="128">
        <v>26.995999999999999</v>
      </c>
      <c r="N36" s="128">
        <v>26.977</v>
      </c>
      <c r="O36" s="25">
        <f t="shared" ref="O36" si="19">AVERAGE(L36:N36)</f>
        <v>27.018333333333334</v>
      </c>
      <c r="P36" s="25">
        <f>$C$33+(O36-O33)/(O37-O33)</f>
        <v>22.479650772330423</v>
      </c>
      <c r="Q36" s="25">
        <f>O36/O20</f>
        <v>1.6731344824027243</v>
      </c>
      <c r="R36" s="71"/>
      <c r="S36" s="42">
        <v>21.484999999999999</v>
      </c>
      <c r="T36" s="152">
        <v>21.431999999999999</v>
      </c>
      <c r="U36" s="152">
        <v>21.420999999999999</v>
      </c>
      <c r="V36" s="25">
        <f t="shared" ref="V36:V37" si="20">AVERAGE(S36:U36)</f>
        <v>21.445999999999998</v>
      </c>
      <c r="W36" s="25">
        <f>$C$33+(V36-V33)/(V37-V33)</f>
        <v>22.507400828892834</v>
      </c>
      <c r="X36" s="25">
        <f>V36/V20</f>
        <v>1.5530451155043812</v>
      </c>
      <c r="Y36" s="25"/>
      <c r="Z36" s="40">
        <v>18.195</v>
      </c>
      <c r="AA36" s="40">
        <v>18.152000000000001</v>
      </c>
      <c r="AB36" s="40">
        <v>18.14</v>
      </c>
      <c r="AC36" s="54">
        <f t="shared" ref="AC36:AC37" si="21">AVERAGE(Z36:AB36)</f>
        <v>18.162333333333333</v>
      </c>
      <c r="AD36" s="54">
        <f>$C$33+(AC36-AC33)/(AC37-AC33)</f>
        <v>22.524791231732777</v>
      </c>
      <c r="AE36" s="54">
        <f>AC36/AC20</f>
        <v>1.4796198234894771</v>
      </c>
      <c r="AF36" s="25"/>
      <c r="AG36" s="117">
        <v>15.996</v>
      </c>
      <c r="AH36" s="117">
        <v>15.955</v>
      </c>
      <c r="AI36" s="117">
        <v>15.955</v>
      </c>
      <c r="AJ36" s="40">
        <f t="shared" si="2"/>
        <v>15.968666666666666</v>
      </c>
      <c r="AK36" s="40">
        <f>$C$33+(AJ36-AJ33)/(AJ37-AJ33)</f>
        <v>22.542884990253413</v>
      </c>
      <c r="AL36" s="40">
        <f>AJ36/AJ20</f>
        <v>1.4281966431148079</v>
      </c>
      <c r="AM36" s="71"/>
      <c r="AN36" s="117">
        <v>14.404999999999999</v>
      </c>
      <c r="AO36" s="118">
        <v>14.372</v>
      </c>
      <c r="AP36" s="118">
        <v>14.372</v>
      </c>
      <c r="AQ36" s="40">
        <f t="shared" si="3"/>
        <v>14.383000000000001</v>
      </c>
      <c r="AR36" s="40">
        <f>$C$33+(AQ36-AQ33)/(AQ37-AQ33)</f>
        <v>22.553959627329192</v>
      </c>
      <c r="AS36" s="40">
        <f>AQ36/AQ20</f>
        <v>1.3897065928049213</v>
      </c>
      <c r="AT36" s="76"/>
      <c r="AU36" s="124">
        <v>13.201000000000001</v>
      </c>
      <c r="AV36" s="45">
        <v>13.172000000000001</v>
      </c>
      <c r="AW36" s="45">
        <v>13.169</v>
      </c>
      <c r="AX36" s="45">
        <f t="shared" si="4"/>
        <v>13.180666666666667</v>
      </c>
      <c r="AY36" s="45">
        <f>$C$33+(AX36-AX33)/(AX37-AX33)</f>
        <v>22.566106315311224</v>
      </c>
      <c r="AZ36" s="45">
        <f>AX36/AX20</f>
        <v>1.3593454570456187</v>
      </c>
      <c r="BA36" s="71"/>
      <c r="BB36" s="45">
        <v>12.218</v>
      </c>
      <c r="BC36" s="45">
        <v>12.22</v>
      </c>
      <c r="BD36" s="45">
        <v>12.221</v>
      </c>
      <c r="BE36" s="45">
        <f t="shared" si="5"/>
        <v>12.219666666666669</v>
      </c>
      <c r="BF36" s="45">
        <f>$C$33+(BE36-BE33)/(BE37-BE33)</f>
        <v>22.574611398963732</v>
      </c>
      <c r="BG36" s="45">
        <f>BE36/BE20</f>
        <v>1.3342675159235671</v>
      </c>
      <c r="BH36" s="76"/>
      <c r="BI36" s="45">
        <v>11.459</v>
      </c>
      <c r="BJ36" s="45">
        <v>11.46</v>
      </c>
      <c r="BK36" s="45">
        <v>11.458</v>
      </c>
      <c r="BL36" s="124">
        <f t="shared" si="17"/>
        <v>11.459000000000001</v>
      </c>
      <c r="BM36" s="410">
        <f>$C$33+(BL36-BL33)/(BL37-BL33)</f>
        <v>22.578798185941043</v>
      </c>
      <c r="BN36" s="410">
        <f>BL36/BL20</f>
        <v>1.3139548216947599</v>
      </c>
      <c r="BO36" s="76"/>
      <c r="BP36" s="189">
        <v>10.849</v>
      </c>
      <c r="BQ36" s="129">
        <v>10.852</v>
      </c>
      <c r="BR36" s="129">
        <v>10.853</v>
      </c>
      <c r="BS36" s="302">
        <f>AVERAGE(BP36:BR36)</f>
        <v>10.851333333333335</v>
      </c>
      <c r="BT36" s="302">
        <f>$C$33+(BS36-BS33)/(BS37-BS33)</f>
        <v>22.586520947176687</v>
      </c>
      <c r="BU36" s="302">
        <f>BS36/BS20</f>
        <v>1.2989386321921634</v>
      </c>
      <c r="BV36" s="302">
        <f t="shared" si="8"/>
        <v>258.51333333333332</v>
      </c>
      <c r="BW36" s="25"/>
      <c r="BX36" s="36"/>
      <c r="BY36" s="37"/>
      <c r="BZ36" s="37"/>
    </row>
    <row r="37" spans="1:78" ht="19.5" thickBot="1">
      <c r="A37" s="177" t="s">
        <v>22</v>
      </c>
      <c r="B37" s="33">
        <v>0</v>
      </c>
      <c r="C37" s="32">
        <v>23</v>
      </c>
      <c r="D37" s="185">
        <v>368</v>
      </c>
      <c r="E37" s="118">
        <v>42.131999999999998</v>
      </c>
      <c r="F37" s="424">
        <v>41.927</v>
      </c>
      <c r="G37" s="424">
        <v>41.915999999999997</v>
      </c>
      <c r="H37" s="40">
        <f>AVERAGE(E37:G37)</f>
        <v>41.991666666666667</v>
      </c>
      <c r="I37" s="264">
        <v>23</v>
      </c>
      <c r="J37" s="264">
        <f>H37/H20</f>
        <v>2.0633035787404799</v>
      </c>
      <c r="K37" s="71"/>
      <c r="L37" s="25">
        <v>28.384</v>
      </c>
      <c r="M37" s="42">
        <v>28.286000000000001</v>
      </c>
      <c r="N37" s="42">
        <v>28.259</v>
      </c>
      <c r="O37" s="25">
        <f>AVERAGE(L37:N37)</f>
        <v>28.309666666666669</v>
      </c>
      <c r="P37" s="25">
        <v>23</v>
      </c>
      <c r="Q37" s="25">
        <f>O37/O20</f>
        <v>1.7531014552585404</v>
      </c>
      <c r="R37" s="25"/>
      <c r="S37" s="78">
        <v>22.32</v>
      </c>
      <c r="T37" s="77">
        <v>22.263999999999999</v>
      </c>
      <c r="U37" s="77">
        <v>22.25</v>
      </c>
      <c r="V37" s="25">
        <f t="shared" si="20"/>
        <v>22.278000000000002</v>
      </c>
      <c r="W37" s="25">
        <v>23</v>
      </c>
      <c r="X37" s="25">
        <f>V37/V20</f>
        <v>1.6132956767325659</v>
      </c>
      <c r="Y37" s="71"/>
      <c r="Z37" s="25">
        <v>18.803999999999998</v>
      </c>
      <c r="AA37" s="25">
        <v>18.757999999999999</v>
      </c>
      <c r="AB37" s="25">
        <v>18.745999999999999</v>
      </c>
      <c r="AC37" s="41">
        <f t="shared" si="21"/>
        <v>18.769333333333332</v>
      </c>
      <c r="AD37" s="41">
        <v>23</v>
      </c>
      <c r="AE37" s="41">
        <f>AC37/AC20</f>
        <v>1.5290699253224711</v>
      </c>
      <c r="AF37" s="25"/>
      <c r="AG37" s="75">
        <v>16.466999999999999</v>
      </c>
      <c r="AH37" s="75">
        <v>16.425000000000001</v>
      </c>
      <c r="AI37" s="75">
        <v>16.420999999999999</v>
      </c>
      <c r="AJ37" s="41">
        <f t="shared" si="2"/>
        <v>16.437666666666665</v>
      </c>
      <c r="AK37" s="41">
        <v>23</v>
      </c>
      <c r="AL37" s="41">
        <f>AJ37/AJ20</f>
        <v>1.4701428017768237</v>
      </c>
      <c r="AM37" s="71"/>
      <c r="AN37" s="75">
        <v>14.791</v>
      </c>
      <c r="AO37" s="119">
        <v>14.755000000000001</v>
      </c>
      <c r="AP37" s="119">
        <v>14.752000000000001</v>
      </c>
      <c r="AQ37" s="25">
        <f t="shared" si="3"/>
        <v>14.766</v>
      </c>
      <c r="AR37" s="25">
        <v>23</v>
      </c>
      <c r="AS37" s="25">
        <f>AQ37/AQ20</f>
        <v>1.4267126155431735</v>
      </c>
      <c r="AT37" s="71"/>
      <c r="AU37" s="116">
        <v>13.521000000000001</v>
      </c>
      <c r="AV37" s="149">
        <v>13.49</v>
      </c>
      <c r="AW37" s="149">
        <v>13.486000000000001</v>
      </c>
      <c r="AX37" s="42">
        <f t="shared" si="4"/>
        <v>13.499000000000001</v>
      </c>
      <c r="AY37" s="42">
        <v>23</v>
      </c>
      <c r="AZ37" s="42">
        <f>AX37/AX20</f>
        <v>1.3921757365327101</v>
      </c>
      <c r="BA37" s="25"/>
      <c r="BB37" s="116">
        <v>12.49</v>
      </c>
      <c r="BC37" s="191">
        <v>12.497</v>
      </c>
      <c r="BD37" s="119">
        <v>12.493</v>
      </c>
      <c r="BE37" s="42">
        <f t="shared" si="5"/>
        <v>12.493333333333334</v>
      </c>
      <c r="BF37" s="42">
        <v>23</v>
      </c>
      <c r="BG37" s="42">
        <f>BE37/BE20</f>
        <v>1.3641492265696089</v>
      </c>
      <c r="BH37" s="76"/>
      <c r="BI37" s="286">
        <v>11.702</v>
      </c>
      <c r="BJ37" s="286">
        <v>11.708</v>
      </c>
      <c r="BK37" s="286">
        <v>11.71</v>
      </c>
      <c r="BL37" s="75">
        <f t="shared" si="17"/>
        <v>11.706666666666669</v>
      </c>
      <c r="BM37" s="25">
        <v>23</v>
      </c>
      <c r="BN37" s="25">
        <f>BL37/BL20</f>
        <v>1.3423537056147998</v>
      </c>
      <c r="BO37" s="76"/>
      <c r="BP37" s="149">
        <v>11.076000000000001</v>
      </c>
      <c r="BQ37" s="167">
        <v>11.079000000000001</v>
      </c>
      <c r="BR37" s="128">
        <v>11.08</v>
      </c>
      <c r="BS37" s="25">
        <f t="shared" ref="BS37" si="22">AVERAGE(BP37:BR37)</f>
        <v>11.078333333333333</v>
      </c>
      <c r="BT37" s="25">
        <v>23</v>
      </c>
      <c r="BU37" s="25">
        <f>BS37/BS20</f>
        <v>1.3261112441145957</v>
      </c>
      <c r="BV37" s="25">
        <f t="shared" si="8"/>
        <v>260.7833333333333</v>
      </c>
      <c r="BW37" s="25"/>
      <c r="BX37" s="36"/>
      <c r="BY37" s="37"/>
      <c r="BZ37" s="37"/>
    </row>
    <row r="38" spans="1:78" ht="50.1" customHeight="1">
      <c r="A38" s="177" t="s">
        <v>23</v>
      </c>
      <c r="B38" s="33">
        <v>2</v>
      </c>
      <c r="C38" s="33">
        <v>22</v>
      </c>
      <c r="D38" s="105">
        <v>350</v>
      </c>
      <c r="E38" s="425">
        <v>43.131</v>
      </c>
      <c r="F38" s="425">
        <v>42.957000000000001</v>
      </c>
      <c r="G38" s="426">
        <v>42.954000000000001</v>
      </c>
      <c r="H38" s="63">
        <f>AVERAGE(E38:G38)</f>
        <v>43.014000000000003</v>
      </c>
      <c r="I38" s="405">
        <f>$C$37+(H38-H37)/(H40-H37)</f>
        <v>23.211167722390528</v>
      </c>
      <c r="J38" s="405">
        <f>H38/H20</f>
        <v>2.113536974858734</v>
      </c>
      <c r="K38" s="71"/>
      <c r="L38" s="63">
        <v>29.09</v>
      </c>
      <c r="M38" s="63">
        <v>29.007999999999999</v>
      </c>
      <c r="N38" s="63">
        <v>28.981000000000002</v>
      </c>
      <c r="O38" s="63">
        <f>AVERAGE(L38:N38)</f>
        <v>29.026333333333337</v>
      </c>
      <c r="P38" s="63">
        <f>$C$37+(O38-O37)/(O40-O37)</f>
        <v>23.284053375611045</v>
      </c>
      <c r="Q38" s="63">
        <f>O38/O20</f>
        <v>1.7974816802559601</v>
      </c>
      <c r="R38" s="75"/>
      <c r="S38" s="123">
        <v>22.88</v>
      </c>
      <c r="T38" s="56">
        <v>22.824999999999999</v>
      </c>
      <c r="U38" s="56">
        <v>22.823</v>
      </c>
      <c r="V38" s="44">
        <f>AVERAGE(S38:U38)</f>
        <v>22.842666666666663</v>
      </c>
      <c r="W38" s="44">
        <f>$C$37+(V38-V37)/(V40-V37)</f>
        <v>23.331118060985141</v>
      </c>
      <c r="X38" s="44">
        <f>V38/V20</f>
        <v>1.6541868829507325</v>
      </c>
      <c r="Y38" s="71"/>
      <c r="Z38" s="40">
        <v>19.27</v>
      </c>
      <c r="AA38" s="40">
        <v>19.227</v>
      </c>
      <c r="AB38" s="117">
        <v>19.216000000000001</v>
      </c>
      <c r="AC38" s="171">
        <f>AVERAGE(Z38:AB38)</f>
        <v>19.237666666666666</v>
      </c>
      <c r="AD38" s="171">
        <f>$C$37+(AC38-AC37)/(AC40-AC37)</f>
        <v>23.363236814891415</v>
      </c>
      <c r="AE38" s="171">
        <f>AC38/AC20</f>
        <v>1.567223353699932</v>
      </c>
      <c r="AF38" s="71"/>
      <c r="AG38" s="117">
        <v>16.867000000000001</v>
      </c>
      <c r="AH38" s="117">
        <v>16.829000000000001</v>
      </c>
      <c r="AI38" s="117">
        <v>16.829000000000001</v>
      </c>
      <c r="AJ38" s="118">
        <f t="shared" si="2"/>
        <v>16.841666666666665</v>
      </c>
      <c r="AK38" s="118">
        <f>$C$37+(AJ38-AJ37)/(AJ40-AJ37)</f>
        <v>23.389710610932475</v>
      </c>
      <c r="AL38" s="118">
        <f>AJ38/AJ20</f>
        <v>1.5062755269355752</v>
      </c>
      <c r="AM38" s="71"/>
      <c r="AN38" s="117">
        <v>15.141999999999999</v>
      </c>
      <c r="AO38" s="118">
        <v>15.11</v>
      </c>
      <c r="AP38" s="118">
        <v>15.106</v>
      </c>
      <c r="AQ38" s="40">
        <f t="shared" si="3"/>
        <v>15.119333333333332</v>
      </c>
      <c r="AR38" s="40">
        <f>$C$37+(AQ38-AQ37)/(AQ40-AQ37)</f>
        <v>23.410058027079302</v>
      </c>
      <c r="AS38" s="40">
        <f>AQ38/AQ20</f>
        <v>1.4608522013591416</v>
      </c>
      <c r="AT38" s="71"/>
      <c r="AU38" s="117">
        <v>13.836</v>
      </c>
      <c r="AV38" s="118">
        <v>13.807</v>
      </c>
      <c r="AW38" s="118">
        <v>13.808</v>
      </c>
      <c r="AX38" s="40">
        <f t="shared" si="4"/>
        <v>13.817</v>
      </c>
      <c r="AY38" s="40">
        <f>$C$37+(AX38-AX37)/(AX40-AX37)</f>
        <v>23.42934293429343</v>
      </c>
      <c r="AZ38" s="40">
        <f>AX38/AX20</f>
        <v>1.4249716387637938</v>
      </c>
      <c r="BA38" s="25"/>
      <c r="BB38" s="117">
        <v>12.786</v>
      </c>
      <c r="BC38" s="117">
        <v>12.789</v>
      </c>
      <c r="BD38" s="117">
        <v>12.79</v>
      </c>
      <c r="BE38" s="40">
        <f t="shared" si="5"/>
        <v>12.788333333333332</v>
      </c>
      <c r="BF38" s="40">
        <f>$C$37+(BE38-BE37)/(BE40-BE37)</f>
        <v>23.44472361809045</v>
      </c>
      <c r="BG38" s="40">
        <f>BE38/BE20</f>
        <v>1.3963603275705185</v>
      </c>
      <c r="BH38" s="71"/>
      <c r="BI38" s="287">
        <v>11.987</v>
      </c>
      <c r="BJ38" s="287">
        <v>11.989000000000001</v>
      </c>
      <c r="BK38" s="287">
        <v>11.99</v>
      </c>
      <c r="BL38" s="117">
        <f t="shared" si="17"/>
        <v>11.988666666666667</v>
      </c>
      <c r="BM38" s="40">
        <f>$C$37+(BL38-BL37)/(BL40-BL37)</f>
        <v>23.454838709677418</v>
      </c>
      <c r="BN38" s="40">
        <f>BL38/BL20</f>
        <v>1.3746894469288691</v>
      </c>
      <c r="BO38" s="71"/>
      <c r="BP38" s="164">
        <v>11.352</v>
      </c>
      <c r="BQ38" s="117">
        <v>11.35</v>
      </c>
      <c r="BR38" s="171">
        <v>11.352</v>
      </c>
      <c r="BS38" s="40">
        <f>AVERAGE(BP38:BR38)</f>
        <v>11.351333333333335</v>
      </c>
      <c r="BT38" s="40">
        <f>$C$37+(BS38-BS37)/(BS40-BS37)</f>
        <v>23.467465753424662</v>
      </c>
      <c r="BU38" s="40">
        <f>BS38/BS20</f>
        <v>1.3587902003032479</v>
      </c>
      <c r="BV38" s="40">
        <f t="shared" si="8"/>
        <v>263.51333333333332</v>
      </c>
      <c r="BW38" s="25"/>
      <c r="BX38" s="36"/>
      <c r="BY38" s="37"/>
      <c r="BZ38" s="37"/>
    </row>
    <row r="39" spans="1:78" ht="50.1" customHeight="1" thickBot="1">
      <c r="A39" s="177" t="s">
        <v>24</v>
      </c>
      <c r="B39" s="33">
        <v>5</v>
      </c>
      <c r="C39" s="32">
        <v>20</v>
      </c>
      <c r="D39" s="105">
        <v>316</v>
      </c>
      <c r="E39" s="160">
        <v>42.456000000000003</v>
      </c>
      <c r="F39" s="159">
        <v>42.305999999999997</v>
      </c>
      <c r="G39" s="311">
        <v>42.302999999999997</v>
      </c>
      <c r="H39" s="63">
        <f>AVERAGE(E39:G39)</f>
        <v>42.354999999999997</v>
      </c>
      <c r="I39" s="405">
        <f>$C$37+(H39-H37)/(H40-H37)</f>
        <v>23.075048196089231</v>
      </c>
      <c r="J39" s="405">
        <f>H39/H20</f>
        <v>2.0811563344525426</v>
      </c>
      <c r="K39" s="71"/>
      <c r="L39" s="63">
        <v>28.952000000000002</v>
      </c>
      <c r="M39" s="63">
        <v>28.884</v>
      </c>
      <c r="N39" s="63">
        <v>28.861000000000001</v>
      </c>
      <c r="O39" s="63">
        <f>AVERAGE(L39:N39)</f>
        <v>28.899000000000001</v>
      </c>
      <c r="P39" s="63">
        <f>$C$37+(O39-O37)/(O40-O37)</f>
        <v>23.233584357246663</v>
      </c>
      <c r="Q39" s="63">
        <f>O39/O20</f>
        <v>1.7895964495819998</v>
      </c>
      <c r="R39" s="75"/>
      <c r="S39" s="124">
        <v>22.885000000000002</v>
      </c>
      <c r="T39" s="55">
        <v>22.832999999999998</v>
      </c>
      <c r="U39" s="55">
        <v>22.827000000000002</v>
      </c>
      <c r="V39" s="45">
        <f>AVERAGE(S39:U39)</f>
        <v>22.848333333333333</v>
      </c>
      <c r="W39" s="45">
        <f>$C$37+(V39-V37)/(V40-V37)</f>
        <v>23.334440969507426</v>
      </c>
      <c r="X39" s="45">
        <f>V39/V20</f>
        <v>1.6545972433437131</v>
      </c>
      <c r="Y39" s="71"/>
      <c r="Z39" s="40">
        <v>19.327999999999999</v>
      </c>
      <c r="AA39" s="40">
        <v>19.285</v>
      </c>
      <c r="AB39" s="117">
        <v>19.282</v>
      </c>
      <c r="AC39" s="172">
        <f>AVERAGE(Z39:AB39)</f>
        <v>19.298333333333332</v>
      </c>
      <c r="AD39" s="172">
        <f>$C$37+(AC39-AC37)/(AC40-AC37)</f>
        <v>23.41028955532575</v>
      </c>
      <c r="AE39" s="172">
        <f>AC39/AC20</f>
        <v>1.5721656483367277</v>
      </c>
      <c r="AF39" s="71"/>
      <c r="AG39" s="117">
        <v>16.946999999999999</v>
      </c>
      <c r="AH39" s="117">
        <v>16.916</v>
      </c>
      <c r="AI39" s="117">
        <v>16.911999999999999</v>
      </c>
      <c r="AJ39" s="118">
        <f t="shared" si="2"/>
        <v>16.925000000000001</v>
      </c>
      <c r="AK39" s="118">
        <f>$C$37+(AJ39-AJ37)/(AJ40-AJ37)</f>
        <v>23.470096463022511</v>
      </c>
      <c r="AL39" s="118">
        <f>AJ39/AJ20</f>
        <v>1.5137286468115554</v>
      </c>
      <c r="AM39" s="71"/>
      <c r="AN39" s="117">
        <v>15.234999999999999</v>
      </c>
      <c r="AO39" s="118">
        <v>15.209</v>
      </c>
      <c r="AP39" s="118">
        <v>15.209</v>
      </c>
      <c r="AQ39" s="40">
        <f t="shared" si="3"/>
        <v>15.217666666666666</v>
      </c>
      <c r="AR39" s="40">
        <f>$C$37+(AQ39-AQ37)/(AQ40-AQ37)</f>
        <v>23.524177949709866</v>
      </c>
      <c r="AS39" s="40">
        <f>AQ39/AQ20</f>
        <v>1.4703533125060386</v>
      </c>
      <c r="AT39" s="71"/>
      <c r="AU39" s="117">
        <v>13.939</v>
      </c>
      <c r="AV39" s="118">
        <v>13.91</v>
      </c>
      <c r="AW39" s="118">
        <v>13.911</v>
      </c>
      <c r="AX39" s="40">
        <f t="shared" si="4"/>
        <v>13.92</v>
      </c>
      <c r="AY39" s="40">
        <f>$C$37+(AX39-AX37)/(AX40-AX37)</f>
        <v>23.568406840684069</v>
      </c>
      <c r="AZ39" s="40">
        <f>AX39/AX20</f>
        <v>1.4355942108700883</v>
      </c>
      <c r="BA39" s="25"/>
      <c r="BB39" s="168">
        <v>12.898</v>
      </c>
      <c r="BC39" s="168">
        <v>12.891999999999999</v>
      </c>
      <c r="BD39" s="117">
        <v>12.897</v>
      </c>
      <c r="BE39" s="40">
        <f t="shared" si="5"/>
        <v>12.895666666666665</v>
      </c>
      <c r="BF39" s="40">
        <f>$C$37+(BE39-BE37)/(BE40-BE37)</f>
        <v>23.606532663316582</v>
      </c>
      <c r="BG39" s="40">
        <f>BE39/BE20</f>
        <v>1.4080800727934484</v>
      </c>
      <c r="BH39" s="76"/>
      <c r="BI39" s="118">
        <v>12.106</v>
      </c>
      <c r="BJ39" s="288">
        <v>12.103999999999999</v>
      </c>
      <c r="BK39" s="288">
        <v>12.105</v>
      </c>
      <c r="BL39" s="117">
        <f t="shared" si="17"/>
        <v>12.104999999999999</v>
      </c>
      <c r="BM39" s="40">
        <f>$C$37+(BL39-BL37)/(BL40-BL37)</f>
        <v>23.642473118279565</v>
      </c>
      <c r="BN39" s="40">
        <f>BL39/BL20</f>
        <v>1.3880288957688336</v>
      </c>
      <c r="BO39" s="71"/>
      <c r="BP39" s="117">
        <v>11.472</v>
      </c>
      <c r="BQ39" s="117">
        <v>11.465</v>
      </c>
      <c r="BR39" s="172">
        <v>11.471</v>
      </c>
      <c r="BS39" s="40">
        <f>AVERAGE(BP39:BR39)</f>
        <v>11.469333333333333</v>
      </c>
      <c r="BT39" s="40">
        <f>$C$37+(BS39-BS37)/(BS40-BS37)</f>
        <v>23.669520547945208</v>
      </c>
      <c r="BU39" s="40">
        <f>BS39/BS20</f>
        <v>1.3729151703774638</v>
      </c>
      <c r="BV39" s="40">
        <f t="shared" si="8"/>
        <v>264.69333333333333</v>
      </c>
      <c r="BW39" s="25"/>
      <c r="BX39" s="36"/>
      <c r="BY39" s="37"/>
      <c r="BZ39" s="37"/>
    </row>
    <row r="40" spans="1:78" ht="60" customHeight="1">
      <c r="A40" s="177" t="s">
        <v>162</v>
      </c>
      <c r="B40" s="32">
        <v>0</v>
      </c>
      <c r="C40" s="32">
        <v>24</v>
      </c>
      <c r="D40" s="105">
        <v>382</v>
      </c>
      <c r="E40" s="42">
        <v>46.991</v>
      </c>
      <c r="F40" s="42">
        <v>46.753</v>
      </c>
      <c r="G40" s="42">
        <v>46.755000000000003</v>
      </c>
      <c r="H40" s="42">
        <f t="shared" ref="H40:H42" si="23">AVERAGE(E40:G40)</f>
        <v>46.832999999999998</v>
      </c>
      <c r="I40" s="42">
        <v>24</v>
      </c>
      <c r="J40" s="42">
        <f>H40/H20</f>
        <v>2.3011874539349768</v>
      </c>
      <c r="K40" s="25"/>
      <c r="L40" s="25">
        <v>30.911000000000001</v>
      </c>
      <c r="M40" s="25">
        <v>30.805</v>
      </c>
      <c r="N40" s="25">
        <v>30.782</v>
      </c>
      <c r="O40" s="25">
        <f>AVERAGE(L40:N40)</f>
        <v>30.832666666666668</v>
      </c>
      <c r="P40" s="25">
        <v>24</v>
      </c>
      <c r="Q40" s="25">
        <f>O40/O20</f>
        <v>1.9093404892145729</v>
      </c>
      <c r="R40" s="25"/>
      <c r="S40" s="116">
        <v>24.030999999999999</v>
      </c>
      <c r="T40" s="128">
        <v>23.963000000000001</v>
      </c>
      <c r="U40" s="128">
        <v>23.956</v>
      </c>
      <c r="V40" s="25">
        <f t="shared" ref="V40:V42" si="24">AVERAGE(S40:U40)</f>
        <v>23.983333333333334</v>
      </c>
      <c r="W40" s="25">
        <v>24</v>
      </c>
      <c r="X40" s="25">
        <f>V40/V20</f>
        <v>1.7367900161730274</v>
      </c>
      <c r="Y40" s="71"/>
      <c r="Z40" s="25">
        <v>20.091999999999999</v>
      </c>
      <c r="AA40" s="25">
        <v>20.047999999999998</v>
      </c>
      <c r="AB40" s="25">
        <v>20.036000000000001</v>
      </c>
      <c r="AC40" s="42">
        <f t="shared" ref="AC40:AC42" si="25">AVERAGE(Z40:AB40)</f>
        <v>20.058666666666667</v>
      </c>
      <c r="AD40" s="42">
        <v>24</v>
      </c>
      <c r="AE40" s="42">
        <f>AC40/AC20</f>
        <v>1.6341072640868974</v>
      </c>
      <c r="AF40" s="25"/>
      <c r="AG40" s="25">
        <v>17.510999999999999</v>
      </c>
      <c r="AH40" s="25">
        <v>17.456</v>
      </c>
      <c r="AI40" s="42">
        <v>17.456</v>
      </c>
      <c r="AJ40" s="42">
        <f t="shared" si="2"/>
        <v>17.474333333333334</v>
      </c>
      <c r="AK40" s="42">
        <v>24</v>
      </c>
      <c r="AL40" s="42">
        <f>AJ40/AJ20</f>
        <v>1.5628596130340162</v>
      </c>
      <c r="AM40" s="25"/>
      <c r="AN40" s="75">
        <v>15.657</v>
      </c>
      <c r="AO40" s="119">
        <v>15.613</v>
      </c>
      <c r="AP40" s="119">
        <v>15.613</v>
      </c>
      <c r="AQ40" s="25">
        <f t="shared" si="3"/>
        <v>15.627666666666665</v>
      </c>
      <c r="AR40" s="25">
        <v>24</v>
      </c>
      <c r="AS40" s="25">
        <f>AQ40/AQ20</f>
        <v>1.5099681149151338</v>
      </c>
      <c r="AT40" s="71"/>
      <c r="AU40" s="25">
        <v>14.266999999999999</v>
      </c>
      <c r="AV40" s="150">
        <v>14.228</v>
      </c>
      <c r="AW40" s="150">
        <v>14.224</v>
      </c>
      <c r="AX40" s="25">
        <f t="shared" si="4"/>
        <v>14.239666666666665</v>
      </c>
      <c r="AY40" s="25">
        <v>24</v>
      </c>
      <c r="AZ40" s="25">
        <f>AX40/AX20</f>
        <v>1.4685619993812091</v>
      </c>
      <c r="BA40" s="75"/>
      <c r="BB40" s="427">
        <v>13.153</v>
      </c>
      <c r="BC40" s="427">
        <v>13.156000000000001</v>
      </c>
      <c r="BD40" s="76">
        <v>13.161</v>
      </c>
      <c r="BE40" s="25">
        <f t="shared" si="5"/>
        <v>13.156666666666666</v>
      </c>
      <c r="BF40" s="25">
        <v>24</v>
      </c>
      <c r="BG40" s="25">
        <f>BE40/BE20</f>
        <v>1.4365787079162875</v>
      </c>
      <c r="BH40" s="71"/>
      <c r="BI40" s="42">
        <v>12.321</v>
      </c>
      <c r="BJ40" s="42">
        <v>12.331</v>
      </c>
      <c r="BK40" s="42">
        <v>12.327999999999999</v>
      </c>
      <c r="BL40" s="75">
        <f t="shared" si="17"/>
        <v>12.326666666666668</v>
      </c>
      <c r="BM40" s="25">
        <v>24</v>
      </c>
      <c r="BN40" s="25">
        <f>BL40/BL20</f>
        <v>1.4134464702060163</v>
      </c>
      <c r="BO40" s="71"/>
      <c r="BP40" s="75">
        <v>11.661</v>
      </c>
      <c r="BQ40" s="75">
        <v>11.661</v>
      </c>
      <c r="BR40" s="119">
        <v>11.664999999999999</v>
      </c>
      <c r="BS40" s="25">
        <f>AVERAGE(BP40:BR40)</f>
        <v>11.662333333333331</v>
      </c>
      <c r="BT40" s="25">
        <v>24</v>
      </c>
      <c r="BU40" s="25">
        <f>BS40/BS20</f>
        <v>1.3960178756683421</v>
      </c>
      <c r="BV40" s="25">
        <f t="shared" si="8"/>
        <v>266.62333333333333</v>
      </c>
      <c r="BW40" s="25"/>
      <c r="BX40" s="36"/>
      <c r="BY40" s="37"/>
      <c r="BZ40" s="37"/>
    </row>
    <row r="41" spans="1:78" ht="69.95" customHeight="1">
      <c r="A41" s="177" t="s">
        <v>163</v>
      </c>
      <c r="B41" s="32">
        <v>1</v>
      </c>
      <c r="C41" s="32">
        <v>24</v>
      </c>
      <c r="D41" s="105">
        <v>380</v>
      </c>
      <c r="E41" s="25">
        <v>48.981000000000002</v>
      </c>
      <c r="F41" s="25">
        <v>48.786000000000001</v>
      </c>
      <c r="G41" s="25">
        <v>48.779000000000003</v>
      </c>
      <c r="H41" s="25">
        <f t="shared" si="23"/>
        <v>48.848666666666666</v>
      </c>
      <c r="I41" s="25"/>
      <c r="J41" s="25">
        <f>H41/H20</f>
        <v>2.4002293014495129</v>
      </c>
      <c r="K41" s="25"/>
      <c r="L41" s="25">
        <v>32.061999999999998</v>
      </c>
      <c r="M41" s="25">
        <v>31.971</v>
      </c>
      <c r="N41" s="25">
        <v>31.943999999999999</v>
      </c>
      <c r="O41" s="25">
        <f t="shared" ref="O41:O42" si="26">AVERAGE(L41:N41)</f>
        <v>31.992333333333335</v>
      </c>
      <c r="P41" s="25"/>
      <c r="Q41" s="25">
        <f>O41/O20</f>
        <v>1.9811538858499325</v>
      </c>
      <c r="R41" s="25"/>
      <c r="S41" s="25">
        <v>24.852</v>
      </c>
      <c r="T41" s="42">
        <v>24.791</v>
      </c>
      <c r="U41" s="42">
        <v>24.785</v>
      </c>
      <c r="V41" s="25">
        <f t="shared" si="24"/>
        <v>24.809333333333331</v>
      </c>
      <c r="W41" s="25"/>
      <c r="X41" s="25">
        <f>V41/V20</f>
        <v>1.7966060781615854</v>
      </c>
      <c r="Y41" s="25"/>
      <c r="Z41" s="25">
        <v>20.736000000000001</v>
      </c>
      <c r="AA41" s="25">
        <v>20.690999999999999</v>
      </c>
      <c r="AB41" s="25">
        <v>20.683</v>
      </c>
      <c r="AC41" s="25">
        <f t="shared" si="25"/>
        <v>20.703333333333333</v>
      </c>
      <c r="AD41" s="25"/>
      <c r="AE41" s="25">
        <f>AC41/AC20</f>
        <v>1.6866259334691105</v>
      </c>
      <c r="AF41" s="25"/>
      <c r="AG41" s="25">
        <v>18.035</v>
      </c>
      <c r="AH41" s="25">
        <v>17.992000000000001</v>
      </c>
      <c r="AI41" s="25">
        <v>17.986999999999998</v>
      </c>
      <c r="AJ41" s="42">
        <f t="shared" si="2"/>
        <v>18.004666666666665</v>
      </c>
      <c r="AK41" s="42"/>
      <c r="AL41" s="42">
        <f>AJ41/AJ20</f>
        <v>1.6102912679247532</v>
      </c>
      <c r="AM41" s="25"/>
      <c r="AN41" s="75">
        <v>16.106000000000002</v>
      </c>
      <c r="AO41" s="119">
        <v>16.07</v>
      </c>
      <c r="AP41" s="119">
        <v>16.071000000000002</v>
      </c>
      <c r="AQ41" s="25">
        <f t="shared" si="3"/>
        <v>16.082333333333334</v>
      </c>
      <c r="AR41" s="25"/>
      <c r="AS41" s="25">
        <f>AQ41/AQ20</f>
        <v>1.5538986762858706</v>
      </c>
      <c r="AT41" s="71"/>
      <c r="AU41" s="25">
        <v>14.667</v>
      </c>
      <c r="AV41" s="151">
        <v>14.635999999999999</v>
      </c>
      <c r="AW41" s="151">
        <v>14.632</v>
      </c>
      <c r="AX41" s="25">
        <f t="shared" si="4"/>
        <v>14.644999999999998</v>
      </c>
      <c r="AY41" s="25"/>
      <c r="AZ41" s="25">
        <f>AX41/AX20</f>
        <v>1.5103647426862385</v>
      </c>
      <c r="BA41" s="75"/>
      <c r="BB41" s="427">
        <v>13.537000000000001</v>
      </c>
      <c r="BC41" s="119">
        <v>13.544</v>
      </c>
      <c r="BD41" s="71">
        <v>13.544</v>
      </c>
      <c r="BE41" s="25">
        <f t="shared" si="5"/>
        <v>13.541666666666666</v>
      </c>
      <c r="BF41" s="25"/>
      <c r="BG41" s="25">
        <f>BE41/BE20</f>
        <v>1.478616924476797</v>
      </c>
      <c r="BH41" s="25"/>
      <c r="BI41" s="25">
        <v>12.688000000000001</v>
      </c>
      <c r="BJ41" s="25">
        <v>12.693</v>
      </c>
      <c r="BK41" s="25">
        <v>12.695</v>
      </c>
      <c r="BL41" s="75">
        <f t="shared" si="17"/>
        <v>12.692</v>
      </c>
      <c r="BM41" s="25"/>
      <c r="BN41" s="25">
        <f>BL41/BL20</f>
        <v>1.4553376906318083</v>
      </c>
      <c r="BO41" s="71"/>
      <c r="BP41" s="25">
        <v>12.012</v>
      </c>
      <c r="BQ41" s="25">
        <v>12.012</v>
      </c>
      <c r="BR41" s="42">
        <v>12.016</v>
      </c>
      <c r="BS41" s="25">
        <f t="shared" ref="BS41:BS42" si="27">AVERAGE(BP41:BR41)</f>
        <v>12.013333333333334</v>
      </c>
      <c r="BT41" s="25"/>
      <c r="BU41" s="25">
        <f>BS41/BS20</f>
        <v>1.4380336764823236</v>
      </c>
      <c r="BV41" s="25">
        <f t="shared" si="8"/>
        <v>270.13333333333333</v>
      </c>
      <c r="BW41" s="25"/>
      <c r="BX41" s="36"/>
      <c r="BY41" s="37"/>
      <c r="BZ41" s="37"/>
    </row>
    <row r="42" spans="1:78" ht="69.95" customHeight="1">
      <c r="A42" s="177" t="s">
        <v>26</v>
      </c>
      <c r="B42" s="32">
        <v>6</v>
      </c>
      <c r="C42" s="32">
        <v>22</v>
      </c>
      <c r="D42" s="105">
        <v>342</v>
      </c>
      <c r="E42" s="25">
        <v>54.168999999999997</v>
      </c>
      <c r="F42" s="25">
        <v>54.015999999999998</v>
      </c>
      <c r="G42" s="25">
        <v>54.014000000000003</v>
      </c>
      <c r="H42" s="25">
        <f t="shared" si="23"/>
        <v>54.06633333333334</v>
      </c>
      <c r="I42" s="25"/>
      <c r="J42" s="25">
        <f>H42/H20</f>
        <v>2.6566047006797153</v>
      </c>
      <c r="K42" s="25"/>
      <c r="L42" s="25">
        <v>35.091000000000001</v>
      </c>
      <c r="M42" s="25">
        <v>35.021999999999998</v>
      </c>
      <c r="N42" s="25">
        <v>34.994999999999997</v>
      </c>
      <c r="O42" s="25">
        <f t="shared" si="26"/>
        <v>35.036000000000001</v>
      </c>
      <c r="P42" s="25"/>
      <c r="Q42" s="25">
        <f>O42/O20</f>
        <v>2.1696356693157184</v>
      </c>
      <c r="R42" s="25"/>
      <c r="S42" s="25">
        <v>27.047000000000001</v>
      </c>
      <c r="T42" s="25">
        <v>26.995999999999999</v>
      </c>
      <c r="U42" s="25">
        <v>26.994</v>
      </c>
      <c r="V42" s="25">
        <f t="shared" si="24"/>
        <v>27.012333333333334</v>
      </c>
      <c r="W42" s="25"/>
      <c r="X42" s="25">
        <f>V42/V20</f>
        <v>1.9561397156443867</v>
      </c>
      <c r="Y42" s="25"/>
      <c r="Z42" s="25">
        <v>22.472999999999999</v>
      </c>
      <c r="AA42" s="25">
        <v>22.431000000000001</v>
      </c>
      <c r="AB42" s="25">
        <v>22.431000000000001</v>
      </c>
      <c r="AC42" s="25">
        <f t="shared" si="25"/>
        <v>22.444999999999997</v>
      </c>
      <c r="AD42" s="25"/>
      <c r="AE42" s="25">
        <f>AC42/AC20</f>
        <v>1.8285132382892053</v>
      </c>
      <c r="AF42" s="25"/>
      <c r="AG42" s="25">
        <v>19.483000000000001</v>
      </c>
      <c r="AH42" s="25">
        <v>19.446999999999999</v>
      </c>
      <c r="AI42" s="25">
        <v>19.446999999999999</v>
      </c>
      <c r="AJ42" s="42">
        <f t="shared" si="2"/>
        <v>19.459</v>
      </c>
      <c r="AK42" s="42"/>
      <c r="AL42" s="42">
        <f>AJ42/AJ20</f>
        <v>1.7403631160003579</v>
      </c>
      <c r="AM42" s="25"/>
      <c r="AN42" s="75">
        <v>17.372</v>
      </c>
      <c r="AO42" s="119">
        <v>17.34</v>
      </c>
      <c r="AP42" s="119">
        <v>17.34</v>
      </c>
      <c r="AQ42" s="25">
        <f t="shared" si="3"/>
        <v>17.350666666666669</v>
      </c>
      <c r="AR42" s="25"/>
      <c r="AS42" s="25">
        <f>AQ42/AQ20</f>
        <v>1.6764469065026248</v>
      </c>
      <c r="AT42" s="71"/>
      <c r="AU42" s="25">
        <v>15.858000000000001</v>
      </c>
      <c r="AV42" s="151">
        <v>15.827</v>
      </c>
      <c r="AW42" s="151">
        <v>15.827</v>
      </c>
      <c r="AX42" s="25">
        <f t="shared" si="4"/>
        <v>15.837333333333333</v>
      </c>
      <c r="AY42" s="25"/>
      <c r="AZ42" s="25">
        <f>AX42/AX20</f>
        <v>1.6333321874247997</v>
      </c>
      <c r="BA42" s="25"/>
      <c r="BB42" s="42">
        <v>14.691000000000001</v>
      </c>
      <c r="BC42" s="42">
        <v>14.689</v>
      </c>
      <c r="BD42" s="25">
        <v>14.69</v>
      </c>
      <c r="BE42" s="25">
        <f t="shared" si="5"/>
        <v>14.69</v>
      </c>
      <c r="BF42" s="25"/>
      <c r="BG42" s="25">
        <f>BE42/BE20</f>
        <v>1.6040036396724295</v>
      </c>
      <c r="BH42" s="25"/>
      <c r="BI42" s="25">
        <v>13.801</v>
      </c>
      <c r="BJ42" s="25">
        <v>13.802</v>
      </c>
      <c r="BK42" s="25">
        <v>13.804</v>
      </c>
      <c r="BL42" s="75">
        <f t="shared" si="17"/>
        <v>13.802333333333335</v>
      </c>
      <c r="BM42" s="25"/>
      <c r="BN42" s="25">
        <f>BL42/BL20</f>
        <v>1.5826548943164012</v>
      </c>
      <c r="BO42" s="71"/>
      <c r="BP42" s="25">
        <v>13.096</v>
      </c>
      <c r="BQ42" s="25">
        <v>13.090999999999999</v>
      </c>
      <c r="BR42" s="25">
        <v>13.1</v>
      </c>
      <c r="BS42" s="25">
        <f t="shared" si="27"/>
        <v>13.095666666666666</v>
      </c>
      <c r="BT42" s="25"/>
      <c r="BU42" s="25">
        <f>BS42/BS20</f>
        <v>1.5675923709201178</v>
      </c>
      <c r="BV42" s="25">
        <f t="shared" si="8"/>
        <v>280.95666666666665</v>
      </c>
      <c r="BW42" s="25"/>
      <c r="BX42" s="26"/>
    </row>
    <row r="43" spans="1:78" ht="18.75"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34"/>
      <c r="BQ43" s="34"/>
      <c r="BR43" s="34"/>
      <c r="BS43" s="34"/>
      <c r="BT43" s="34"/>
      <c r="BU43" s="34"/>
      <c r="BV43" s="34"/>
      <c r="BW43" s="34"/>
      <c r="BX43" s="26"/>
    </row>
    <row r="44" spans="1:78" ht="18.75"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72"/>
      <c r="BS44" s="26"/>
      <c r="BT44" s="26"/>
      <c r="BU44" s="26"/>
      <c r="BV44" s="26"/>
      <c r="BW44" s="26"/>
      <c r="BX44" s="26"/>
    </row>
    <row r="45" spans="1:78">
      <c r="BR45" s="2"/>
    </row>
  </sheetData>
  <mergeCells count="21">
    <mergeCell ref="AN5:AT5"/>
    <mergeCell ref="E3:H4"/>
    <mergeCell ref="L3:O4"/>
    <mergeCell ref="S3:V4"/>
    <mergeCell ref="Z3:AC4"/>
    <mergeCell ref="AG3:AJ4"/>
    <mergeCell ref="AN3:AQ4"/>
    <mergeCell ref="E5:K5"/>
    <mergeCell ref="L5:R5"/>
    <mergeCell ref="S5:Y5"/>
    <mergeCell ref="Z5:AF5"/>
    <mergeCell ref="AG5:AM5"/>
    <mergeCell ref="BK2:BO2"/>
    <mergeCell ref="AU5:BA5"/>
    <mergeCell ref="BB5:BH5"/>
    <mergeCell ref="BI5:BO5"/>
    <mergeCell ref="BP5:BW5"/>
    <mergeCell ref="AU3:AX4"/>
    <mergeCell ref="BB3:BE4"/>
    <mergeCell ref="BI3:BL4"/>
    <mergeCell ref="BP3:BS4"/>
  </mergeCells>
  <pageMargins left="0.7" right="0.7" top="0.75" bottom="0.75" header="0.3" footer="0.3"/>
  <pageSetup paperSize="9" orientation="portrait" verticalDpi="0" r:id="rId1"/>
  <ignoredErrors>
    <ignoredError sqref="H8:H42 O9:O12" formulaRange="1"/>
    <ignoredError sqref="AC24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5:T69"/>
  <sheetViews>
    <sheetView workbookViewId="0">
      <selection activeCell="T32" sqref="T32"/>
    </sheetView>
  </sheetViews>
  <sheetFormatPr defaultRowHeight="15"/>
  <cols>
    <col min="1" max="1" width="16.42578125" customWidth="1"/>
    <col min="2" max="2" width="12.85546875" customWidth="1"/>
    <col min="3" max="3" width="12" bestFit="1" customWidth="1"/>
    <col min="4" max="4" width="15.7109375" customWidth="1"/>
    <col min="6" max="6" width="9.140625" customWidth="1"/>
    <col min="13" max="13" width="9.7109375" bestFit="1" customWidth="1"/>
  </cols>
  <sheetData>
    <row r="5" spans="3:12" ht="15.75" thickBot="1"/>
    <row r="6" spans="3:12" ht="18.75">
      <c r="C6" s="25">
        <v>27.411000000000001</v>
      </c>
      <c r="D6" s="25">
        <v>20.53</v>
      </c>
      <c r="E6" s="51">
        <v>17.021000000000001</v>
      </c>
      <c r="F6" s="125">
        <v>14.815</v>
      </c>
      <c r="G6" s="125">
        <v>13.291</v>
      </c>
      <c r="H6" s="64">
        <v>12.157</v>
      </c>
      <c r="I6" s="112">
        <v>11.273</v>
      </c>
      <c r="J6" s="46">
        <v>10.552</v>
      </c>
      <c r="K6" s="132">
        <v>9.9749999999999996</v>
      </c>
      <c r="L6" s="132">
        <v>9.4930000000000003</v>
      </c>
    </row>
    <row r="7" spans="3:12" ht="19.5" thickBot="1">
      <c r="C7" s="107">
        <v>28.384</v>
      </c>
      <c r="D7" s="24">
        <v>20.899000000000001</v>
      </c>
      <c r="E7" s="51">
        <v>17.186</v>
      </c>
      <c r="F7" s="124">
        <v>14.89</v>
      </c>
      <c r="G7" s="126">
        <v>13.313000000000001</v>
      </c>
      <c r="H7" s="61">
        <v>12.153</v>
      </c>
      <c r="I7" s="111">
        <v>11.256</v>
      </c>
      <c r="J7" s="67">
        <v>10.510999999999999</v>
      </c>
      <c r="K7" s="131">
        <v>9.9260000000000002</v>
      </c>
      <c r="L7" s="131">
        <v>9.4429999999999996</v>
      </c>
    </row>
    <row r="10" spans="3:12">
      <c r="D10" t="e">
        <f>1/(#REF!/#REF!)</f>
        <v>#REF!</v>
      </c>
      <c r="E10" t="e">
        <f>1/(#REF!/#REF!)</f>
        <v>#REF!</v>
      </c>
    </row>
    <row r="11" spans="3:12">
      <c r="D11">
        <v>4</v>
      </c>
      <c r="E11">
        <v>9</v>
      </c>
    </row>
    <row r="14" spans="3:12">
      <c r="C14" t="s">
        <v>173</v>
      </c>
    </row>
    <row r="18" spans="1:20" ht="18.75" thickBot="1">
      <c r="B18" t="s">
        <v>177</v>
      </c>
      <c r="C18">
        <v>1</v>
      </c>
      <c r="D18">
        <v>2</v>
      </c>
      <c r="E18">
        <f>D18+$C$18</f>
        <v>3</v>
      </c>
      <c r="F18">
        <f t="shared" ref="F18:L18" si="0">E18+$C$18</f>
        <v>4</v>
      </c>
      <c r="G18">
        <f t="shared" si="0"/>
        <v>5</v>
      </c>
      <c r="H18">
        <f>G18+$C$18</f>
        <v>6</v>
      </c>
      <c r="I18">
        <f>H18+$C$18</f>
        <v>7</v>
      </c>
      <c r="J18">
        <f>I18+$C$18</f>
        <v>8</v>
      </c>
      <c r="K18">
        <f t="shared" si="0"/>
        <v>9</v>
      </c>
      <c r="L18">
        <f t="shared" si="0"/>
        <v>10</v>
      </c>
      <c r="N18">
        <v>0.25</v>
      </c>
    </row>
    <row r="19" spans="1:20" ht="18.75">
      <c r="B19" s="239" t="s">
        <v>176</v>
      </c>
      <c r="C19" s="224">
        <v>131.15299999999999</v>
      </c>
      <c r="D19" s="62">
        <v>73.503</v>
      </c>
      <c r="E19" s="46">
        <v>52.6</v>
      </c>
      <c r="F19" s="57">
        <v>41.603000000000002</v>
      </c>
      <c r="G19" s="44">
        <v>34.756</v>
      </c>
      <c r="H19" s="51">
        <v>30.061</v>
      </c>
      <c r="I19" s="40">
        <v>26.632000000000001</v>
      </c>
      <c r="J19" s="40">
        <v>24.018999999999998</v>
      </c>
      <c r="K19" s="40">
        <v>21.974</v>
      </c>
      <c r="L19" s="117">
        <v>20.306999999999999</v>
      </c>
      <c r="M19" s="234"/>
    </row>
    <row r="20" spans="1:20" ht="19.5" thickBot="1">
      <c r="B20" s="240"/>
      <c r="C20" s="224">
        <v>130.01900000000001</v>
      </c>
      <c r="D20" s="62">
        <v>73.213999999999999</v>
      </c>
      <c r="E20" s="61">
        <v>52.533999999999999</v>
      </c>
      <c r="F20" s="58">
        <v>41.606999999999999</v>
      </c>
      <c r="G20" s="58">
        <v>34.802</v>
      </c>
      <c r="H20" s="51">
        <v>30.126999999999999</v>
      </c>
      <c r="I20" s="40">
        <v>26.71</v>
      </c>
      <c r="J20" s="40">
        <v>24.100999999999999</v>
      </c>
      <c r="K20" s="204">
        <v>22.065000000000001</v>
      </c>
      <c r="L20" s="168">
        <v>20.41</v>
      </c>
      <c r="M20" s="234"/>
    </row>
    <row r="21" spans="1:20">
      <c r="K21" s="225" t="s">
        <v>175</v>
      </c>
      <c r="L21" s="226">
        <v>4.9417</v>
      </c>
      <c r="T21" s="538"/>
    </row>
    <row r="22" spans="1:20" ht="15.75" thickBot="1">
      <c r="K22" s="227"/>
      <c r="L22" s="228"/>
      <c r="T22" s="538"/>
    </row>
    <row r="24" spans="1:20">
      <c r="B24" s="229" t="s">
        <v>178</v>
      </c>
      <c r="C24">
        <f>(C20-$L$21)/(C19-$L$21)</f>
        <v>0.99101506758903535</v>
      </c>
      <c r="D24">
        <f>(D20-$L$21)/(D19-$L$21)</f>
        <v>0.99578479404562048</v>
      </c>
      <c r="E24">
        <f>(E20-$L$21)/(E19-$L$21)</f>
        <v>0.99861514153882946</v>
      </c>
      <c r="F24">
        <f>(F20-$L$21)/(F19-$L$21)</f>
        <v>1.0001091068783703</v>
      </c>
      <c r="G24">
        <f>(G20-$L$21)/(G19-$L$21)</f>
        <v>1.001542883783956</v>
      </c>
      <c r="H24">
        <f t="shared" ref="H24" si="1">(H20-$L$21)/(H19-$L$21)</f>
        <v>1.002627461752517</v>
      </c>
      <c r="I24">
        <f>(I20-$L$21)/(I19-$L$21)</f>
        <v>1.0035960775093014</v>
      </c>
      <c r="J24">
        <f>(J20-$L$21)/(J19-$L$21)</f>
        <v>1.0042983021706426</v>
      </c>
      <c r="K24">
        <f>(K20-$L$21)/(K19-$L$21)</f>
        <v>1.0053427898757068</v>
      </c>
      <c r="L24">
        <f>(L20-$L$21)/(L19-$L$21)</f>
        <v>1.0067034161389625</v>
      </c>
      <c r="M24" s="235">
        <v>0.98668399629523973</v>
      </c>
    </row>
    <row r="25" spans="1:20">
      <c r="B25" t="s">
        <v>179</v>
      </c>
      <c r="C25">
        <f>LN(C24)</f>
        <v>-9.0255403388398124E-3</v>
      </c>
      <c r="D25">
        <f t="shared" ref="D25:L25" si="2">LN(D24)</f>
        <v>-4.2241149793959716E-3</v>
      </c>
      <c r="E25">
        <f t="shared" si="2"/>
        <v>-1.3858182638788797E-3</v>
      </c>
      <c r="F25">
        <f t="shared" si="2"/>
        <v>1.0910092664774899E-4</v>
      </c>
      <c r="G25">
        <f t="shared" si="2"/>
        <v>1.5416947616289467E-3</v>
      </c>
      <c r="H25">
        <f t="shared" si="2"/>
        <v>2.6240160092725986E-3</v>
      </c>
      <c r="I25">
        <f t="shared" si="2"/>
        <v>3.5896270821070171E-3</v>
      </c>
      <c r="J25">
        <f t="shared" si="2"/>
        <v>4.2890908557777037E-3</v>
      </c>
      <c r="K25">
        <f t="shared" si="2"/>
        <v>5.3285678084001994E-3</v>
      </c>
      <c r="L25">
        <f t="shared" si="2"/>
        <v>6.6810481506443331E-3</v>
      </c>
      <c r="M25" s="235">
        <v>-1.3405456673639644E-2</v>
      </c>
    </row>
    <row r="26" spans="1:20">
      <c r="B26" t="s">
        <v>180</v>
      </c>
      <c r="C26">
        <f>LN(C18)</f>
        <v>0</v>
      </c>
      <c r="D26">
        <f t="shared" ref="D26:L26" si="3">LN(D18)</f>
        <v>0.69314718055994529</v>
      </c>
      <c r="E26">
        <f t="shared" si="3"/>
        <v>1.0986122886681098</v>
      </c>
      <c r="F26">
        <f t="shared" si="3"/>
        <v>1.3862943611198906</v>
      </c>
      <c r="G26">
        <f t="shared" si="3"/>
        <v>1.6094379124341003</v>
      </c>
      <c r="H26">
        <f t="shared" si="3"/>
        <v>1.791759469228055</v>
      </c>
      <c r="I26">
        <f t="shared" si="3"/>
        <v>1.9459101490553132</v>
      </c>
      <c r="J26">
        <f t="shared" si="3"/>
        <v>2.0794415416798357</v>
      </c>
      <c r="K26">
        <f t="shared" si="3"/>
        <v>2.1972245773362196</v>
      </c>
      <c r="L26">
        <f t="shared" si="3"/>
        <v>2.3025850929940459</v>
      </c>
      <c r="M26" s="235">
        <v>-0.69314718055994529</v>
      </c>
    </row>
    <row r="27" spans="1:20">
      <c r="B27" t="s">
        <v>197</v>
      </c>
      <c r="C27">
        <v>1</v>
      </c>
      <c r="D27">
        <v>2</v>
      </c>
      <c r="E27">
        <v>3</v>
      </c>
      <c r="F27">
        <v>4</v>
      </c>
      <c r="G27">
        <v>5</v>
      </c>
      <c r="M27" s="235"/>
    </row>
    <row r="28" spans="1:20">
      <c r="B28" s="229"/>
    </row>
    <row r="29" spans="1:20">
      <c r="A29" s="533" t="s">
        <v>189</v>
      </c>
      <c r="B29" s="236" t="s">
        <v>181</v>
      </c>
      <c r="C29" s="206">
        <f>LN(C30)</f>
        <v>-0.69314718055994529</v>
      </c>
      <c r="D29" s="533" t="s">
        <v>194</v>
      </c>
      <c r="G29">
        <v>350</v>
      </c>
      <c r="H29">
        <f>(C19-$L$21)/$L$21</f>
        <v>25.540057065382356</v>
      </c>
      <c r="I29">
        <f>(D19-$L$21)/$L$21</f>
        <v>13.874031203836736</v>
      </c>
      <c r="J29">
        <f t="shared" ref="J29:Q29" si="4">(E19-$L$21)/$L$21</f>
        <v>9.6441103264058938</v>
      </c>
      <c r="K29">
        <f t="shared" si="4"/>
        <v>7.4187627739441897</v>
      </c>
      <c r="L29">
        <f t="shared" si="4"/>
        <v>6.033207195904243</v>
      </c>
      <c r="M29">
        <f t="shared" si="4"/>
        <v>5.0831292874921585</v>
      </c>
      <c r="N29">
        <f t="shared" si="4"/>
        <v>4.3892385211566873</v>
      </c>
      <c r="O29">
        <f t="shared" si="4"/>
        <v>3.8604731165388424</v>
      </c>
      <c r="P29">
        <f t="shared" si="4"/>
        <v>3.4466479146852298</v>
      </c>
      <c r="Q29">
        <f t="shared" si="4"/>
        <v>3.1093146083331642</v>
      </c>
      <c r="R29">
        <f>(M19-$L$21)/$L$21</f>
        <v>-1</v>
      </c>
    </row>
    <row r="30" spans="1:20">
      <c r="A30" s="533"/>
      <c r="B30" s="236" t="s">
        <v>167</v>
      </c>
      <c r="C30" s="206">
        <f>0.5</f>
        <v>0.5</v>
      </c>
      <c r="D30" s="533"/>
      <c r="G30">
        <v>316</v>
      </c>
      <c r="H30">
        <f>(C20-$L$21)/$L$21</f>
        <v>25.310581378877718</v>
      </c>
      <c r="I30">
        <f>(D20-$L$21)/$L$21</f>
        <v>13.815549304895077</v>
      </c>
      <c r="J30">
        <f t="shared" ref="J30:M30" si="5">(E20-$L$21)/$L$21</f>
        <v>9.6307545986199088</v>
      </c>
      <c r="K30">
        <f t="shared" si="5"/>
        <v>7.4195722119918255</v>
      </c>
      <c r="L30">
        <f t="shared" si="5"/>
        <v>6.042515733452051</v>
      </c>
      <c r="M30">
        <f t="shared" si="5"/>
        <v>5.0964850152781427</v>
      </c>
      <c r="N30">
        <f>(I20-$L$21)/$L$21</f>
        <v>4.4050225630855779</v>
      </c>
      <c r="O30">
        <f>(J20-$L$21)/$L$21</f>
        <v>3.8770665965153688</v>
      </c>
      <c r="P30">
        <f t="shared" ref="P30:Q30" si="6">(K20-$L$21)/$L$21</f>
        <v>3.4650626302689358</v>
      </c>
      <c r="Q30">
        <f t="shared" si="6"/>
        <v>3.1301576380597766</v>
      </c>
      <c r="R30">
        <f>(M20-$L$21)/$L$21</f>
        <v>-1</v>
      </c>
    </row>
    <row r="31" spans="1:20">
      <c r="A31" s="533"/>
      <c r="B31" s="236" t="s">
        <v>182</v>
      </c>
      <c r="C31" s="206">
        <f>0.0065*LN(C30)-0.0089</f>
        <v>-1.3405456673639644E-2</v>
      </c>
      <c r="D31" s="533"/>
      <c r="H31">
        <f>LN(H29/H30)</f>
        <v>9.0255403388397899E-3</v>
      </c>
      <c r="I31">
        <f t="shared" ref="I31:Q31" si="7">LN(I29/I30)</f>
        <v>4.2241149793958372E-3</v>
      </c>
      <c r="J31">
        <f t="shared" si="7"/>
        <v>1.385818263878775E-3</v>
      </c>
      <c r="K31">
        <f t="shared" si="7"/>
        <v>-1.0910092664793575E-4</v>
      </c>
      <c r="L31">
        <f t="shared" si="7"/>
        <v>-1.5416947616290607E-3</v>
      </c>
      <c r="M31">
        <f t="shared" si="7"/>
        <v>-2.6240160092724386E-3</v>
      </c>
      <c r="N31">
        <f t="shared" si="7"/>
        <v>-3.5896270821070475E-3</v>
      </c>
      <c r="O31">
        <f t="shared" si="7"/>
        <v>-4.2890908557776794E-3</v>
      </c>
      <c r="P31">
        <f t="shared" si="7"/>
        <v>-5.3285678084001075E-3</v>
      </c>
      <c r="Q31">
        <f t="shared" si="7"/>
        <v>-6.6810481506443314E-3</v>
      </c>
    </row>
    <row r="32" spans="1:20">
      <c r="A32" s="533"/>
      <c r="B32" s="236" t="s">
        <v>178</v>
      </c>
      <c r="C32" s="206">
        <f>EXP(C31)</f>
        <v>0.98668399629523973</v>
      </c>
      <c r="D32" s="533"/>
      <c r="H32">
        <f>LN(C18)</f>
        <v>0</v>
      </c>
      <c r="I32">
        <f t="shared" ref="I32:Q32" si="8">LN(D18)</f>
        <v>0.69314718055994529</v>
      </c>
      <c r="J32">
        <f t="shared" si="8"/>
        <v>1.0986122886681098</v>
      </c>
      <c r="K32">
        <f>LN(F18)</f>
        <v>1.3862943611198906</v>
      </c>
      <c r="L32">
        <f t="shared" si="8"/>
        <v>1.6094379124341003</v>
      </c>
      <c r="M32">
        <f t="shared" si="8"/>
        <v>1.791759469228055</v>
      </c>
      <c r="N32">
        <f t="shared" si="8"/>
        <v>1.9459101490553132</v>
      </c>
      <c r="O32">
        <f t="shared" si="8"/>
        <v>2.0794415416798357</v>
      </c>
      <c r="P32">
        <f t="shared" si="8"/>
        <v>2.1972245773362196</v>
      </c>
      <c r="Q32">
        <f t="shared" si="8"/>
        <v>2.3025850929940459</v>
      </c>
    </row>
    <row r="33" spans="1:10">
      <c r="A33" s="533"/>
      <c r="B33" s="237" t="s">
        <v>185</v>
      </c>
      <c r="C33" s="238">
        <f>(C35-C34)/(C36-C34)</f>
        <v>0.98631297177202992</v>
      </c>
      <c r="D33" s="533" t="s">
        <v>195</v>
      </c>
    </row>
    <row r="34" spans="1:10">
      <c r="A34" s="533"/>
      <c r="B34" s="237" t="s">
        <v>184</v>
      </c>
      <c r="C34" s="238">
        <v>4.9417</v>
      </c>
      <c r="D34" s="533"/>
    </row>
    <row r="35" spans="1:10">
      <c r="A35" s="533"/>
      <c r="B35" s="237" t="s">
        <v>186</v>
      </c>
      <c r="C35" s="238">
        <v>231.21600000000001</v>
      </c>
      <c r="D35" s="533"/>
      <c r="G35" s="539"/>
      <c r="H35" s="539"/>
      <c r="I35" s="539"/>
      <c r="J35" s="539"/>
    </row>
    <row r="36" spans="1:10">
      <c r="A36" s="533"/>
      <c r="B36" s="237" t="s">
        <v>187</v>
      </c>
      <c r="C36" s="238">
        <v>234.35599999999999</v>
      </c>
      <c r="D36" s="533"/>
    </row>
    <row r="37" spans="1:10">
      <c r="A37" s="533"/>
      <c r="B37" s="238" t="s">
        <v>191</v>
      </c>
      <c r="C37" s="238">
        <f>LN(C33)</f>
        <v>-1.378155915487846E-2</v>
      </c>
      <c r="D37" s="533"/>
    </row>
    <row r="38" spans="1:10">
      <c r="A38" s="533" t="s">
        <v>190</v>
      </c>
      <c r="B38" s="206" t="s">
        <v>192</v>
      </c>
      <c r="C38" s="206">
        <f>LN(0.75)</f>
        <v>-0.2876820724517809</v>
      </c>
      <c r="D38" s="533" t="s">
        <v>194</v>
      </c>
    </row>
    <row r="39" spans="1:10">
      <c r="A39" s="533"/>
      <c r="B39" s="206" t="s">
        <v>188</v>
      </c>
      <c r="C39" s="206">
        <f>0.0065*C38-0.0089</f>
        <v>-1.0769933470936575E-2</v>
      </c>
      <c r="D39" s="533"/>
    </row>
    <row r="40" spans="1:10">
      <c r="A40" s="533"/>
      <c r="B40" s="236" t="s">
        <v>193</v>
      </c>
      <c r="C40" s="206">
        <f>EXP(C39)</f>
        <v>0.98928785461852942</v>
      </c>
      <c r="D40" s="533"/>
    </row>
    <row r="41" spans="1:10">
      <c r="A41" s="533"/>
      <c r="B41" s="206"/>
      <c r="C41" s="206"/>
      <c r="D41" s="533" t="s">
        <v>196</v>
      </c>
    </row>
    <row r="42" spans="1:10">
      <c r="A42" s="533"/>
      <c r="B42" s="206" t="s">
        <v>186</v>
      </c>
      <c r="C42" s="206">
        <v>164.96700000000001</v>
      </c>
      <c r="D42" s="533"/>
    </row>
    <row r="43" spans="1:10">
      <c r="A43" s="533"/>
      <c r="B43" s="206" t="s">
        <v>187</v>
      </c>
      <c r="C43" s="206">
        <v>166.68199999999999</v>
      </c>
      <c r="D43" s="533"/>
    </row>
    <row r="44" spans="1:10">
      <c r="A44" s="533"/>
      <c r="B44" s="206" t="s">
        <v>179</v>
      </c>
      <c r="C44" s="206">
        <f>LN(C45)</f>
        <v>-1.0660034761306414E-2</v>
      </c>
      <c r="D44" s="533"/>
    </row>
    <row r="45" spans="1:10">
      <c r="A45" s="533"/>
      <c r="B45" s="236" t="s">
        <v>178</v>
      </c>
      <c r="C45" s="206">
        <f>(C42-L21)/(C43-L21)</f>
        <v>0.98939658205159764</v>
      </c>
      <c r="D45" s="533"/>
    </row>
    <row r="48" spans="1:10">
      <c r="B48" t="s">
        <v>203</v>
      </c>
    </row>
    <row r="49" spans="1:12">
      <c r="B49" s="206" t="s">
        <v>197</v>
      </c>
      <c r="C49" s="206">
        <v>1</v>
      </c>
      <c r="D49" s="206">
        <v>2</v>
      </c>
      <c r="E49" s="245">
        <v>3</v>
      </c>
      <c r="F49" s="245">
        <v>4</v>
      </c>
      <c r="G49" s="245">
        <v>5</v>
      </c>
      <c r="H49" s="245">
        <v>7</v>
      </c>
      <c r="I49" s="245">
        <v>8</v>
      </c>
      <c r="J49" s="245">
        <v>9</v>
      </c>
      <c r="K49" s="245">
        <v>10</v>
      </c>
      <c r="L49" s="534" t="s">
        <v>204</v>
      </c>
    </row>
    <row r="50" spans="1:12" ht="18" customHeight="1">
      <c r="A50" s="243"/>
      <c r="B50" s="206" t="s">
        <v>199</v>
      </c>
      <c r="C50" s="206" t="s">
        <v>198</v>
      </c>
      <c r="D50" s="206" t="s">
        <v>198</v>
      </c>
      <c r="E50" s="206" t="s">
        <v>198</v>
      </c>
      <c r="F50" s="206" t="s">
        <v>198</v>
      </c>
      <c r="G50" s="206" t="s">
        <v>198</v>
      </c>
      <c r="H50" s="206" t="s">
        <v>198</v>
      </c>
      <c r="I50" s="206" t="s">
        <v>198</v>
      </c>
      <c r="J50" s="206" t="s">
        <v>198</v>
      </c>
      <c r="K50" s="206" t="s">
        <v>198</v>
      </c>
      <c r="L50" s="535"/>
    </row>
    <row r="51" spans="1:12" ht="18.75">
      <c r="A51" s="243"/>
      <c r="B51" s="244">
        <v>228</v>
      </c>
      <c r="C51" s="203">
        <v>8.3629999999999995</v>
      </c>
      <c r="D51" s="197">
        <v>7.798</v>
      </c>
      <c r="E51" s="197">
        <v>7.3819999999999997</v>
      </c>
      <c r="F51" s="196">
        <v>7.0350000000000001</v>
      </c>
      <c r="G51" s="197">
        <v>6.7670000000000003</v>
      </c>
      <c r="H51" s="196">
        <v>6.343</v>
      </c>
      <c r="I51" s="196">
        <v>6.1779999999999999</v>
      </c>
      <c r="J51" s="196"/>
      <c r="K51" s="197"/>
      <c r="L51" s="536">
        <v>4.4523000000000001</v>
      </c>
    </row>
    <row r="52" spans="1:12" ht="18.75">
      <c r="A52" s="243"/>
      <c r="B52" s="206">
        <v>242</v>
      </c>
      <c r="C52" s="203">
        <v>9.8420000000000005</v>
      </c>
      <c r="D52" s="197">
        <v>8.9640000000000004</v>
      </c>
      <c r="E52" s="196">
        <v>8.3460000000000001</v>
      </c>
      <c r="F52" s="197">
        <v>7.8520000000000003</v>
      </c>
      <c r="G52" s="197">
        <v>7.4720000000000004</v>
      </c>
      <c r="H52" s="198">
        <v>6.899</v>
      </c>
      <c r="I52" s="198">
        <v>6.6769999999999996</v>
      </c>
      <c r="J52" s="198"/>
      <c r="K52" s="198"/>
      <c r="L52" s="537"/>
    </row>
    <row r="53" spans="1:12">
      <c r="A53" s="243"/>
      <c r="B53" s="246" t="s">
        <v>200</v>
      </c>
      <c r="C53">
        <f>(C52-$L$51)/(C51-$L$51)</f>
        <v>1.3781931623494519</v>
      </c>
      <c r="D53">
        <f>(D52-$L$51)/(D51-$L$51)</f>
        <v>1.3485070388857341</v>
      </c>
      <c r="E53">
        <f t="shared" ref="E53:I53" si="9">(E52-$L$51)/(E51-$L$51)</f>
        <v>1.329043929412568</v>
      </c>
      <c r="F53">
        <f t="shared" si="9"/>
        <v>1.3163356177643553</v>
      </c>
      <c r="G53">
        <f t="shared" si="9"/>
        <v>1.3045751069253035</v>
      </c>
      <c r="H53">
        <f t="shared" si="9"/>
        <v>1.2940709790024858</v>
      </c>
      <c r="I53">
        <f t="shared" si="9"/>
        <v>1.2891580228313146</v>
      </c>
      <c r="L53">
        <v>0.92</v>
      </c>
    </row>
    <row r="54" spans="1:12">
      <c r="B54" s="246" t="s">
        <v>201</v>
      </c>
      <c r="C54">
        <f>LN(C53)</f>
        <v>0.32077333863817703</v>
      </c>
      <c r="D54">
        <f t="shared" ref="D54:I54" si="10">LN(D53)</f>
        <v>0.29899808337322298</v>
      </c>
      <c r="E54">
        <f t="shared" si="10"/>
        <v>0.28445983367132793</v>
      </c>
      <c r="F54">
        <f t="shared" si="10"/>
        <v>0.27485182908515399</v>
      </c>
      <c r="G54">
        <f t="shared" si="10"/>
        <v>0.26587739919620695</v>
      </c>
      <c r="H54">
        <f t="shared" si="10"/>
        <v>0.25779304697196442</v>
      </c>
      <c r="I54">
        <f t="shared" si="10"/>
        <v>0.25398930979555451</v>
      </c>
      <c r="L54">
        <f>LN(L53)</f>
        <v>-8.3381608939051013E-2</v>
      </c>
    </row>
    <row r="55" spans="1:12">
      <c r="B55" s="246" t="s">
        <v>202</v>
      </c>
      <c r="C55">
        <f t="shared" ref="C55:I55" si="11">LN(C49)</f>
        <v>0</v>
      </c>
      <c r="D55">
        <f t="shared" si="11"/>
        <v>0.69314718055994529</v>
      </c>
      <c r="E55">
        <f>LN(E49)</f>
        <v>1.0986122886681098</v>
      </c>
      <c r="F55">
        <f t="shared" si="11"/>
        <v>1.3862943611198906</v>
      </c>
      <c r="G55">
        <f t="shared" si="11"/>
        <v>1.6094379124341003</v>
      </c>
      <c r="H55">
        <f t="shared" si="11"/>
        <v>1.9459101490553132</v>
      </c>
      <c r="I55">
        <f t="shared" si="11"/>
        <v>2.0794415416798357</v>
      </c>
    </row>
    <row r="56" spans="1:12">
      <c r="B56" s="246" t="s">
        <v>205</v>
      </c>
    </row>
    <row r="57" spans="1:12">
      <c r="B57" s="246" t="s">
        <v>206</v>
      </c>
    </row>
    <row r="58" spans="1:12">
      <c r="G58" t="s">
        <v>182</v>
      </c>
      <c r="H58" t="s">
        <v>180</v>
      </c>
    </row>
    <row r="59" spans="1:12">
      <c r="G59">
        <v>-9.0255403388398124E-3</v>
      </c>
      <c r="H59">
        <v>0</v>
      </c>
    </row>
    <row r="60" spans="1:12">
      <c r="G60">
        <v>-4.2241149793959716E-3</v>
      </c>
      <c r="H60">
        <v>0.69314718055994529</v>
      </c>
    </row>
    <row r="61" spans="1:12">
      <c r="G61">
        <v>-1.3858182638788797E-3</v>
      </c>
      <c r="H61">
        <v>1.0986122886681098</v>
      </c>
    </row>
    <row r="62" spans="1:12">
      <c r="G62">
        <v>1.0910092664774899E-4</v>
      </c>
      <c r="H62">
        <v>1.3862943611198906</v>
      </c>
    </row>
    <row r="63" spans="1:12">
      <c r="G63">
        <v>1.5416947616289467E-3</v>
      </c>
      <c r="H63">
        <v>1.6094379124341003</v>
      </c>
    </row>
    <row r="64" spans="1:12">
      <c r="G64">
        <v>2.6240160092725986E-3</v>
      </c>
      <c r="H64">
        <v>1.791759469228055</v>
      </c>
    </row>
    <row r="65" spans="7:8">
      <c r="G65">
        <v>3.5896270821070171E-3</v>
      </c>
      <c r="H65">
        <v>1.9459101490553132</v>
      </c>
    </row>
    <row r="66" spans="7:8">
      <c r="G66">
        <v>4.2890908557777037E-3</v>
      </c>
      <c r="H66">
        <v>2.0794415416798357</v>
      </c>
    </row>
    <row r="67" spans="7:8">
      <c r="G67">
        <v>5.3285678084001994E-3</v>
      </c>
      <c r="H67">
        <v>2.1972245773362196</v>
      </c>
    </row>
    <row r="68" spans="7:8">
      <c r="G68">
        <v>6.6810481506443331E-3</v>
      </c>
      <c r="H68">
        <v>2.3025850929940459</v>
      </c>
    </row>
    <row r="69" spans="7:8">
      <c r="G69">
        <v>-1.3405456673639644E-2</v>
      </c>
      <c r="H69">
        <v>-0.69314718055994529</v>
      </c>
    </row>
  </sheetData>
  <mergeCells count="11">
    <mergeCell ref="L49:L50"/>
    <mergeCell ref="L51:L52"/>
    <mergeCell ref="T21:T22"/>
    <mergeCell ref="G35:H35"/>
    <mergeCell ref="I35:J35"/>
    <mergeCell ref="A38:A45"/>
    <mergeCell ref="D29:D32"/>
    <mergeCell ref="D33:D37"/>
    <mergeCell ref="D38:D40"/>
    <mergeCell ref="D41:D45"/>
    <mergeCell ref="A29:A37"/>
  </mergeCells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3:AT24"/>
  <sheetViews>
    <sheetView zoomScale="93" zoomScaleNormal="93" workbookViewId="0">
      <selection activeCell="V25" sqref="V25"/>
    </sheetView>
  </sheetViews>
  <sheetFormatPr defaultRowHeight="15"/>
  <sheetData>
    <row r="3" spans="2:46">
      <c r="B3" s="206" t="s">
        <v>229</v>
      </c>
      <c r="C3" s="546" t="s">
        <v>220</v>
      </c>
      <c r="D3" s="547"/>
      <c r="E3" s="547"/>
      <c r="F3" s="548"/>
      <c r="G3" s="549" t="s">
        <v>221</v>
      </c>
      <c r="H3" s="550"/>
      <c r="I3" s="550"/>
      <c r="J3" s="551"/>
      <c r="K3" s="552" t="s">
        <v>222</v>
      </c>
      <c r="L3" s="553"/>
      <c r="M3" s="553"/>
      <c r="N3" s="554"/>
      <c r="O3" s="555" t="s">
        <v>223</v>
      </c>
      <c r="P3" s="556"/>
      <c r="Q3" s="556"/>
      <c r="R3" s="557"/>
      <c r="S3" s="533" t="s">
        <v>224</v>
      </c>
      <c r="T3" s="533"/>
      <c r="U3" s="533"/>
      <c r="V3" s="533"/>
      <c r="W3" s="533" t="s">
        <v>224</v>
      </c>
      <c r="X3" s="533"/>
      <c r="Y3" s="533"/>
      <c r="Z3" s="533"/>
      <c r="AA3" s="533" t="s">
        <v>225</v>
      </c>
      <c r="AB3" s="533"/>
      <c r="AC3" s="533"/>
      <c r="AD3" s="533"/>
      <c r="AE3" s="533" t="s">
        <v>226</v>
      </c>
      <c r="AF3" s="533"/>
      <c r="AG3" s="533"/>
      <c r="AH3" s="533"/>
      <c r="AI3" s="533" t="s">
        <v>227</v>
      </c>
      <c r="AJ3" s="533"/>
      <c r="AK3" s="533"/>
      <c r="AL3" s="533"/>
      <c r="AM3" s="533" t="s">
        <v>228</v>
      </c>
      <c r="AN3" s="533"/>
      <c r="AO3" s="533"/>
      <c r="AP3" s="533"/>
      <c r="AQ3" s="533" t="s">
        <v>230</v>
      </c>
      <c r="AR3" s="533"/>
      <c r="AS3" s="533"/>
      <c r="AT3" s="533"/>
    </row>
    <row r="4" spans="2:46">
      <c r="B4" s="543" t="s">
        <v>231</v>
      </c>
      <c r="C4" s="461" t="s">
        <v>219</v>
      </c>
      <c r="D4" s="462" t="s">
        <v>4</v>
      </c>
      <c r="E4" s="462" t="s">
        <v>197</v>
      </c>
      <c r="F4" s="462" t="s">
        <v>218</v>
      </c>
      <c r="G4" s="458" t="s">
        <v>219</v>
      </c>
      <c r="H4" s="459" t="s">
        <v>4</v>
      </c>
      <c r="I4" s="459" t="s">
        <v>197</v>
      </c>
      <c r="J4" s="459" t="s">
        <v>218</v>
      </c>
      <c r="K4" s="465" t="s">
        <v>219</v>
      </c>
      <c r="L4" s="465" t="s">
        <v>4</v>
      </c>
      <c r="M4" s="465" t="s">
        <v>197</v>
      </c>
      <c r="N4" s="465" t="s">
        <v>218</v>
      </c>
      <c r="O4" s="476" t="s">
        <v>219</v>
      </c>
      <c r="P4" s="476" t="s">
        <v>4</v>
      </c>
      <c r="Q4" s="476" t="s">
        <v>197</v>
      </c>
      <c r="R4" s="476" t="s">
        <v>218</v>
      </c>
      <c r="S4" s="453" t="s">
        <v>219</v>
      </c>
      <c r="T4" s="453" t="s">
        <v>4</v>
      </c>
      <c r="U4" s="453" t="s">
        <v>197</v>
      </c>
      <c r="V4" s="453" t="s">
        <v>218</v>
      </c>
      <c r="W4" s="453" t="s">
        <v>219</v>
      </c>
      <c r="X4" s="453" t="s">
        <v>4</v>
      </c>
      <c r="Y4" s="453" t="s">
        <v>197</v>
      </c>
      <c r="Z4" s="453" t="s">
        <v>218</v>
      </c>
      <c r="AA4" s="453" t="s">
        <v>219</v>
      </c>
      <c r="AB4" s="453" t="s">
        <v>4</v>
      </c>
      <c r="AC4" s="453" t="s">
        <v>197</v>
      </c>
      <c r="AD4" s="453" t="s">
        <v>218</v>
      </c>
      <c r="AE4" s="453" t="s">
        <v>219</v>
      </c>
      <c r="AF4" s="453" t="s">
        <v>4</v>
      </c>
      <c r="AG4" s="453" t="s">
        <v>197</v>
      </c>
      <c r="AH4" s="453" t="s">
        <v>218</v>
      </c>
      <c r="AI4" s="453" t="s">
        <v>219</v>
      </c>
      <c r="AJ4" s="453" t="s">
        <v>4</v>
      </c>
      <c r="AK4" s="453" t="s">
        <v>197</v>
      </c>
      <c r="AL4" s="453" t="s">
        <v>218</v>
      </c>
      <c r="AM4" s="453" t="s">
        <v>219</v>
      </c>
      <c r="AN4" s="453" t="s">
        <v>4</v>
      </c>
      <c r="AO4" s="453" t="s">
        <v>197</v>
      </c>
      <c r="AP4" s="453" t="s">
        <v>218</v>
      </c>
      <c r="AQ4" s="453" t="s">
        <v>219</v>
      </c>
      <c r="AR4" s="453" t="s">
        <v>4</v>
      </c>
      <c r="AS4" s="453" t="s">
        <v>197</v>
      </c>
      <c r="AT4" s="453" t="s">
        <v>218</v>
      </c>
    </row>
    <row r="5" spans="2:46">
      <c r="B5" s="544"/>
      <c r="C5" s="461"/>
      <c r="D5" s="463"/>
      <c r="E5" s="462">
        <v>1</v>
      </c>
      <c r="F5" s="464"/>
      <c r="G5" s="460"/>
      <c r="H5" s="460"/>
      <c r="I5" s="460">
        <v>1</v>
      </c>
      <c r="J5" s="460"/>
      <c r="K5" s="466"/>
      <c r="L5" s="467"/>
      <c r="M5" s="465">
        <v>1</v>
      </c>
      <c r="N5" s="466"/>
      <c r="O5" s="477"/>
      <c r="P5" s="478"/>
      <c r="Q5" s="476">
        <v>1</v>
      </c>
      <c r="R5" s="477"/>
      <c r="S5" s="206"/>
      <c r="T5" s="454"/>
      <c r="U5" s="453">
        <v>1</v>
      </c>
      <c r="V5" s="206"/>
      <c r="W5" s="206"/>
      <c r="X5" s="454"/>
      <c r="Y5" s="453">
        <v>1</v>
      </c>
      <c r="Z5" s="206"/>
      <c r="AA5" s="206"/>
      <c r="AB5" s="454"/>
      <c r="AC5" s="453">
        <v>1</v>
      </c>
      <c r="AD5" s="206"/>
      <c r="AE5" s="206"/>
      <c r="AF5" s="454"/>
      <c r="AG5" s="453">
        <v>1</v>
      </c>
      <c r="AH5" s="206"/>
      <c r="AI5" s="206"/>
      <c r="AJ5" s="454"/>
      <c r="AK5" s="453">
        <v>1</v>
      </c>
      <c r="AL5" s="206"/>
      <c r="AM5" s="206"/>
      <c r="AN5" s="454"/>
      <c r="AO5" s="453">
        <v>1</v>
      </c>
      <c r="AP5" s="206"/>
      <c r="AQ5" s="206"/>
      <c r="AR5" s="454"/>
      <c r="AS5" s="453">
        <v>1</v>
      </c>
      <c r="AT5" s="206"/>
    </row>
    <row r="6" spans="2:46">
      <c r="B6" s="544"/>
      <c r="C6" s="461"/>
      <c r="D6" s="463"/>
      <c r="E6" s="464">
        <v>2</v>
      </c>
      <c r="F6" s="464"/>
      <c r="G6" s="460"/>
      <c r="H6" s="460"/>
      <c r="I6" s="460">
        <v>2</v>
      </c>
      <c r="J6" s="460"/>
      <c r="K6" s="466"/>
      <c r="L6" s="467"/>
      <c r="M6" s="466">
        <v>2</v>
      </c>
      <c r="N6" s="466"/>
      <c r="O6" s="477"/>
      <c r="P6" s="478"/>
      <c r="Q6" s="477">
        <v>2</v>
      </c>
      <c r="R6" s="477"/>
      <c r="S6" s="206"/>
      <c r="T6" s="454"/>
      <c r="U6" s="206">
        <v>2</v>
      </c>
      <c r="V6" s="206"/>
      <c r="W6" s="206"/>
      <c r="X6" s="454"/>
      <c r="Y6" s="206">
        <v>2</v>
      </c>
      <c r="Z6" s="206"/>
      <c r="AA6" s="206"/>
      <c r="AB6" s="454"/>
      <c r="AC6" s="206">
        <v>2</v>
      </c>
      <c r="AD6" s="206"/>
      <c r="AE6" s="206"/>
      <c r="AF6" s="454"/>
      <c r="AG6" s="206">
        <v>2</v>
      </c>
      <c r="AH6" s="206"/>
      <c r="AI6" s="206"/>
      <c r="AJ6" s="454"/>
      <c r="AK6" s="206">
        <v>2</v>
      </c>
      <c r="AL6" s="206"/>
      <c r="AM6" s="206"/>
      <c r="AN6" s="454"/>
      <c r="AO6" s="206">
        <v>2</v>
      </c>
      <c r="AP6" s="206"/>
      <c r="AQ6" s="206"/>
      <c r="AR6" s="454"/>
      <c r="AS6" s="206">
        <v>2</v>
      </c>
      <c r="AT6" s="206"/>
    </row>
    <row r="7" spans="2:46">
      <c r="B7" s="544"/>
      <c r="C7" s="461"/>
      <c r="D7" s="463"/>
      <c r="E7" s="464">
        <v>3</v>
      </c>
      <c r="F7" s="464"/>
      <c r="G7" s="460"/>
      <c r="H7" s="460"/>
      <c r="I7" s="460">
        <v>3</v>
      </c>
      <c r="J7" s="460"/>
      <c r="K7" s="466"/>
      <c r="L7" s="467"/>
      <c r="M7" s="466">
        <v>3</v>
      </c>
      <c r="N7" s="466"/>
      <c r="O7" s="477"/>
      <c r="P7" s="478"/>
      <c r="Q7" s="477">
        <v>3</v>
      </c>
      <c r="R7" s="477"/>
      <c r="S7" s="206"/>
      <c r="T7" s="454"/>
      <c r="U7" s="206">
        <v>3</v>
      </c>
      <c r="V7" s="206"/>
      <c r="W7" s="206"/>
      <c r="X7" s="454"/>
      <c r="Y7" s="206">
        <v>3</v>
      </c>
      <c r="Z7" s="206"/>
      <c r="AA7" s="206"/>
      <c r="AB7" s="454"/>
      <c r="AC7" s="206">
        <v>3</v>
      </c>
      <c r="AD7" s="206"/>
      <c r="AE7" s="206"/>
      <c r="AF7" s="454"/>
      <c r="AG7" s="206">
        <v>3</v>
      </c>
      <c r="AH7" s="206"/>
      <c r="AI7" s="206"/>
      <c r="AJ7" s="454"/>
      <c r="AK7" s="206">
        <v>3</v>
      </c>
      <c r="AL7" s="206"/>
      <c r="AM7" s="206"/>
      <c r="AN7" s="454"/>
      <c r="AO7" s="206">
        <v>3</v>
      </c>
      <c r="AP7" s="206"/>
      <c r="AQ7" s="206"/>
      <c r="AR7" s="454"/>
      <c r="AS7" s="206">
        <v>3</v>
      </c>
      <c r="AT7" s="206"/>
    </row>
    <row r="8" spans="2:46">
      <c r="B8" s="544"/>
      <c r="C8" s="461"/>
      <c r="D8" s="463"/>
      <c r="E8" s="464">
        <v>4</v>
      </c>
      <c r="F8" s="464"/>
      <c r="G8" s="460"/>
      <c r="H8" s="460"/>
      <c r="I8" s="460">
        <v>4</v>
      </c>
      <c r="J8" s="460"/>
      <c r="K8" s="466"/>
      <c r="L8" s="467"/>
      <c r="M8" s="466">
        <v>4</v>
      </c>
      <c r="N8" s="466"/>
      <c r="O8" s="477"/>
      <c r="P8" s="478"/>
      <c r="Q8" s="477">
        <v>4</v>
      </c>
      <c r="R8" s="477"/>
      <c r="S8" s="206"/>
      <c r="T8" s="454"/>
      <c r="U8" s="206">
        <v>4</v>
      </c>
      <c r="V8" s="206"/>
      <c r="W8" s="206"/>
      <c r="X8" s="454"/>
      <c r="Y8" s="206">
        <v>4</v>
      </c>
      <c r="Z8" s="206"/>
      <c r="AA8" s="206"/>
      <c r="AB8" s="454"/>
      <c r="AC8" s="206">
        <v>4</v>
      </c>
      <c r="AD8" s="206"/>
      <c r="AE8" s="206"/>
      <c r="AF8" s="454"/>
      <c r="AG8" s="206">
        <v>4</v>
      </c>
      <c r="AH8" s="206"/>
      <c r="AI8" s="206"/>
      <c r="AJ8" s="454"/>
      <c r="AK8" s="206">
        <v>4</v>
      </c>
      <c r="AL8" s="206"/>
      <c r="AM8" s="206"/>
      <c r="AN8" s="454"/>
      <c r="AO8" s="206">
        <v>4</v>
      </c>
      <c r="AP8" s="206"/>
      <c r="AQ8" s="206"/>
      <c r="AR8" s="454"/>
      <c r="AS8" s="206">
        <v>4</v>
      </c>
      <c r="AT8" s="206"/>
    </row>
    <row r="9" spans="2:46">
      <c r="B9" s="544"/>
      <c r="C9" s="461"/>
      <c r="D9" s="463"/>
      <c r="E9" s="464">
        <v>5</v>
      </c>
      <c r="F9" s="464"/>
      <c r="G9" s="460"/>
      <c r="H9" s="460"/>
      <c r="I9" s="460">
        <v>5</v>
      </c>
      <c r="J9" s="460"/>
      <c r="K9" s="466"/>
      <c r="L9" s="467"/>
      <c r="M9" s="466">
        <v>5</v>
      </c>
      <c r="N9" s="466"/>
      <c r="O9" s="477"/>
      <c r="P9" s="478"/>
      <c r="Q9" s="477">
        <v>5</v>
      </c>
      <c r="R9" s="477"/>
      <c r="S9" s="206"/>
      <c r="T9" s="454"/>
      <c r="U9" s="206">
        <v>5</v>
      </c>
      <c r="V9" s="206"/>
      <c r="W9" s="206"/>
      <c r="X9" s="454"/>
      <c r="Y9" s="206">
        <v>5</v>
      </c>
      <c r="Z9" s="206"/>
      <c r="AA9" s="206"/>
      <c r="AB9" s="454"/>
      <c r="AC9" s="206">
        <v>5</v>
      </c>
      <c r="AD9" s="206"/>
      <c r="AE9" s="206"/>
      <c r="AF9" s="454"/>
      <c r="AG9" s="206">
        <v>5</v>
      </c>
      <c r="AH9" s="206"/>
      <c r="AI9" s="206"/>
      <c r="AJ9" s="454"/>
      <c r="AK9" s="206">
        <v>5</v>
      </c>
      <c r="AL9" s="206"/>
      <c r="AM9" s="206"/>
      <c r="AN9" s="454"/>
      <c r="AO9" s="206">
        <v>5</v>
      </c>
      <c r="AP9" s="206"/>
      <c r="AQ9" s="206"/>
      <c r="AR9" s="454"/>
      <c r="AS9" s="206">
        <v>5</v>
      </c>
      <c r="AT9" s="206"/>
    </row>
    <row r="10" spans="2:46">
      <c r="B10" s="544"/>
      <c r="C10" s="461"/>
      <c r="D10" s="463"/>
      <c r="E10" s="464">
        <v>6</v>
      </c>
      <c r="F10" s="464"/>
      <c r="G10" s="460"/>
      <c r="H10" s="460"/>
      <c r="I10" s="460">
        <v>6</v>
      </c>
      <c r="J10" s="460"/>
      <c r="K10" s="466"/>
      <c r="L10" s="467"/>
      <c r="M10" s="466">
        <v>6</v>
      </c>
      <c r="N10" s="466"/>
      <c r="O10" s="477"/>
      <c r="P10" s="478"/>
      <c r="Q10" s="477">
        <v>6</v>
      </c>
      <c r="R10" s="477"/>
      <c r="S10" s="206"/>
      <c r="T10" s="454"/>
      <c r="U10" s="206">
        <v>6</v>
      </c>
      <c r="V10" s="206"/>
      <c r="W10" s="206"/>
      <c r="X10" s="454"/>
      <c r="Y10" s="206">
        <v>6</v>
      </c>
      <c r="Z10" s="206"/>
      <c r="AA10" s="206"/>
      <c r="AB10" s="454"/>
      <c r="AC10" s="206">
        <v>6</v>
      </c>
      <c r="AD10" s="206"/>
      <c r="AE10" s="206"/>
      <c r="AF10" s="454"/>
      <c r="AG10" s="206">
        <v>6</v>
      </c>
      <c r="AH10" s="206"/>
      <c r="AI10" s="206"/>
      <c r="AJ10" s="454"/>
      <c r="AK10" s="206">
        <v>6</v>
      </c>
      <c r="AL10" s="206"/>
      <c r="AM10" s="206"/>
      <c r="AN10" s="454"/>
      <c r="AO10" s="206">
        <v>6</v>
      </c>
      <c r="AP10" s="206"/>
      <c r="AQ10" s="206"/>
      <c r="AR10" s="454"/>
      <c r="AS10" s="206">
        <v>6</v>
      </c>
      <c r="AT10" s="206"/>
    </row>
    <row r="11" spans="2:46">
      <c r="B11" s="544"/>
      <c r="C11" s="461"/>
      <c r="D11" s="463"/>
      <c r="E11" s="464">
        <v>7</v>
      </c>
      <c r="F11" s="464"/>
      <c r="G11" s="460"/>
      <c r="H11" s="460"/>
      <c r="I11" s="460">
        <v>7</v>
      </c>
      <c r="J11" s="460"/>
      <c r="K11" s="466"/>
      <c r="L11" s="467"/>
      <c r="M11" s="466">
        <v>7</v>
      </c>
      <c r="N11" s="466"/>
      <c r="O11" s="477"/>
      <c r="P11" s="478"/>
      <c r="Q11" s="477">
        <v>7</v>
      </c>
      <c r="R11" s="477"/>
      <c r="S11" s="206"/>
      <c r="T11" s="454"/>
      <c r="U11" s="206">
        <v>7</v>
      </c>
      <c r="V11" s="206"/>
      <c r="W11" s="206"/>
      <c r="X11" s="454"/>
      <c r="Y11" s="206">
        <v>7</v>
      </c>
      <c r="Z11" s="206"/>
      <c r="AA11" s="206"/>
      <c r="AB11" s="454"/>
      <c r="AC11" s="206">
        <v>7</v>
      </c>
      <c r="AD11" s="206"/>
      <c r="AE11" s="206"/>
      <c r="AF11" s="454"/>
      <c r="AG11" s="206">
        <v>7</v>
      </c>
      <c r="AH11" s="206"/>
      <c r="AI11" s="206"/>
      <c r="AJ11" s="454"/>
      <c r="AK11" s="206">
        <v>7</v>
      </c>
      <c r="AL11" s="206"/>
      <c r="AM11" s="206"/>
      <c r="AN11" s="454"/>
      <c r="AO11" s="206">
        <v>7</v>
      </c>
      <c r="AP11" s="206"/>
      <c r="AQ11" s="206"/>
      <c r="AR11" s="454"/>
      <c r="AS11" s="206">
        <v>7</v>
      </c>
      <c r="AT11" s="206"/>
    </row>
    <row r="12" spans="2:46">
      <c r="B12" s="544"/>
      <c r="C12" s="461"/>
      <c r="D12" s="463"/>
      <c r="E12" s="464">
        <v>8</v>
      </c>
      <c r="F12" s="464"/>
      <c r="G12" s="460"/>
      <c r="H12" s="460"/>
      <c r="I12" s="460">
        <v>8</v>
      </c>
      <c r="J12" s="460"/>
      <c r="K12" s="466"/>
      <c r="L12" s="467"/>
      <c r="M12" s="466">
        <v>8</v>
      </c>
      <c r="N12" s="466"/>
      <c r="O12" s="477"/>
      <c r="P12" s="478"/>
      <c r="Q12" s="477">
        <v>8</v>
      </c>
      <c r="R12" s="477"/>
      <c r="S12" s="206"/>
      <c r="T12" s="454"/>
      <c r="U12" s="206">
        <v>8</v>
      </c>
      <c r="V12" s="206"/>
      <c r="W12" s="206"/>
      <c r="X12" s="454"/>
      <c r="Y12" s="206">
        <v>8</v>
      </c>
      <c r="Z12" s="206"/>
      <c r="AA12" s="206"/>
      <c r="AB12" s="454"/>
      <c r="AC12" s="206">
        <v>8</v>
      </c>
      <c r="AD12" s="206"/>
      <c r="AE12" s="206"/>
      <c r="AF12" s="454"/>
      <c r="AG12" s="206">
        <v>8</v>
      </c>
      <c r="AH12" s="206"/>
      <c r="AI12" s="206"/>
      <c r="AJ12" s="454"/>
      <c r="AK12" s="206">
        <v>8</v>
      </c>
      <c r="AL12" s="206"/>
      <c r="AM12" s="206"/>
      <c r="AN12" s="454"/>
      <c r="AO12" s="206">
        <v>8</v>
      </c>
      <c r="AP12" s="206"/>
      <c r="AQ12" s="206"/>
      <c r="AR12" s="454"/>
      <c r="AS12" s="206">
        <v>8</v>
      </c>
      <c r="AT12" s="206"/>
    </row>
    <row r="13" spans="2:46">
      <c r="B13" s="544"/>
      <c r="C13" s="461"/>
      <c r="D13" s="463"/>
      <c r="E13" s="464">
        <v>9</v>
      </c>
      <c r="F13" s="464"/>
      <c r="G13" s="460"/>
      <c r="H13" s="460"/>
      <c r="I13" s="460">
        <v>9</v>
      </c>
      <c r="J13" s="460"/>
      <c r="K13" s="466"/>
      <c r="L13" s="467"/>
      <c r="M13" s="466">
        <v>9</v>
      </c>
      <c r="N13" s="466"/>
      <c r="O13" s="477"/>
      <c r="P13" s="478"/>
      <c r="Q13" s="477">
        <v>9</v>
      </c>
      <c r="R13" s="477"/>
      <c r="S13" s="206"/>
      <c r="T13" s="454"/>
      <c r="U13" s="206">
        <v>9</v>
      </c>
      <c r="V13" s="206"/>
      <c r="W13" s="206"/>
      <c r="X13" s="454"/>
      <c r="Y13" s="206">
        <v>9</v>
      </c>
      <c r="Z13" s="206"/>
      <c r="AA13" s="206"/>
      <c r="AB13" s="454"/>
      <c r="AC13" s="206">
        <v>9</v>
      </c>
      <c r="AD13" s="206"/>
      <c r="AE13" s="206"/>
      <c r="AF13" s="454"/>
      <c r="AG13" s="206">
        <v>9</v>
      </c>
      <c r="AH13" s="206"/>
      <c r="AI13" s="206"/>
      <c r="AJ13" s="454"/>
      <c r="AK13" s="206">
        <v>9</v>
      </c>
      <c r="AL13" s="206"/>
      <c r="AM13" s="206"/>
      <c r="AN13" s="454"/>
      <c r="AO13" s="206">
        <v>9</v>
      </c>
      <c r="AP13" s="206"/>
      <c r="AQ13" s="206"/>
      <c r="AR13" s="454"/>
      <c r="AS13" s="206">
        <v>9</v>
      </c>
      <c r="AT13" s="206"/>
    </row>
    <row r="14" spans="2:46">
      <c r="B14" s="545"/>
      <c r="C14" s="461"/>
      <c r="D14" s="463"/>
      <c r="E14" s="464">
        <v>10</v>
      </c>
      <c r="F14" s="464"/>
      <c r="G14" s="460"/>
      <c r="H14" s="460"/>
      <c r="I14" s="460">
        <v>10</v>
      </c>
      <c r="J14" s="460"/>
      <c r="K14" s="466"/>
      <c r="L14" s="467"/>
      <c r="M14" s="466">
        <v>10</v>
      </c>
      <c r="N14" s="466"/>
      <c r="O14" s="477"/>
      <c r="P14" s="478"/>
      <c r="Q14" s="477">
        <v>10</v>
      </c>
      <c r="R14" s="477"/>
      <c r="S14" s="206"/>
      <c r="T14" s="454"/>
      <c r="U14" s="206">
        <v>10</v>
      </c>
      <c r="V14" s="206"/>
      <c r="W14" s="206"/>
      <c r="X14" s="454"/>
      <c r="Y14" s="206">
        <v>10</v>
      </c>
      <c r="Z14" s="206"/>
      <c r="AA14" s="206"/>
      <c r="AB14" s="454"/>
      <c r="AC14" s="206">
        <v>10</v>
      </c>
      <c r="AD14" s="206"/>
      <c r="AE14" s="206"/>
      <c r="AF14" s="454"/>
      <c r="AG14" s="206">
        <v>10</v>
      </c>
      <c r="AH14" s="206"/>
      <c r="AI14" s="206"/>
      <c r="AJ14" s="454"/>
      <c r="AK14" s="206">
        <v>10</v>
      </c>
      <c r="AL14" s="206"/>
      <c r="AM14" s="206"/>
      <c r="AN14" s="454"/>
      <c r="AO14" s="206">
        <v>10</v>
      </c>
      <c r="AP14" s="206"/>
      <c r="AQ14" s="206"/>
      <c r="AR14" s="454"/>
      <c r="AS14" s="206">
        <v>10</v>
      </c>
      <c r="AT14" s="206"/>
    </row>
    <row r="15" spans="2:46">
      <c r="B15" s="540" t="s">
        <v>232</v>
      </c>
      <c r="C15" s="461"/>
      <c r="D15" s="463"/>
      <c r="E15" s="462">
        <v>1</v>
      </c>
      <c r="F15" s="464"/>
      <c r="G15" s="460"/>
      <c r="H15" s="460"/>
      <c r="I15" s="460">
        <v>1</v>
      </c>
      <c r="J15" s="460"/>
      <c r="K15" s="466"/>
      <c r="L15" s="467"/>
      <c r="M15" s="465">
        <v>1</v>
      </c>
      <c r="N15" s="466"/>
      <c r="O15" s="477"/>
      <c r="P15" s="478"/>
      <c r="Q15" s="476">
        <v>1</v>
      </c>
      <c r="R15" s="477"/>
      <c r="S15" s="206"/>
      <c r="T15" s="454"/>
      <c r="U15" s="453">
        <v>1</v>
      </c>
      <c r="V15" s="206"/>
      <c r="W15" s="206"/>
      <c r="X15" s="454"/>
      <c r="Y15" s="453">
        <v>1</v>
      </c>
      <c r="Z15" s="206"/>
      <c r="AA15" s="206"/>
      <c r="AB15" s="454"/>
      <c r="AC15" s="453">
        <v>1</v>
      </c>
      <c r="AD15" s="206"/>
      <c r="AE15" s="206"/>
      <c r="AF15" s="454"/>
      <c r="AG15" s="453">
        <v>1</v>
      </c>
      <c r="AH15" s="206"/>
      <c r="AI15" s="206"/>
      <c r="AJ15" s="454"/>
      <c r="AK15" s="453">
        <v>1</v>
      </c>
      <c r="AL15" s="206"/>
      <c r="AM15" s="206"/>
      <c r="AN15" s="454"/>
      <c r="AO15" s="453">
        <v>1</v>
      </c>
      <c r="AP15" s="206"/>
      <c r="AQ15" s="206"/>
      <c r="AR15" s="454"/>
      <c r="AS15" s="453">
        <v>1</v>
      </c>
      <c r="AT15" s="206"/>
    </row>
    <row r="16" spans="2:46">
      <c r="B16" s="541"/>
      <c r="C16" s="461"/>
      <c r="D16" s="463"/>
      <c r="E16" s="464">
        <v>2</v>
      </c>
      <c r="F16" s="464"/>
      <c r="G16" s="460"/>
      <c r="H16" s="460"/>
      <c r="I16" s="460">
        <v>2</v>
      </c>
      <c r="J16" s="460"/>
      <c r="K16" s="466"/>
      <c r="L16" s="467"/>
      <c r="M16" s="466">
        <v>2</v>
      </c>
      <c r="N16" s="466"/>
      <c r="O16" s="477"/>
      <c r="P16" s="478"/>
      <c r="Q16" s="477">
        <v>2</v>
      </c>
      <c r="R16" s="477"/>
      <c r="S16" s="206"/>
      <c r="T16" s="454"/>
      <c r="U16" s="206">
        <v>2</v>
      </c>
      <c r="V16" s="206"/>
      <c r="W16" s="206"/>
      <c r="X16" s="454"/>
      <c r="Y16" s="206">
        <v>2</v>
      </c>
      <c r="Z16" s="206"/>
      <c r="AA16" s="206"/>
      <c r="AB16" s="454"/>
      <c r="AC16" s="206">
        <v>2</v>
      </c>
      <c r="AD16" s="206"/>
      <c r="AE16" s="206"/>
      <c r="AF16" s="454"/>
      <c r="AG16" s="206">
        <v>2</v>
      </c>
      <c r="AH16" s="206"/>
      <c r="AI16" s="206"/>
      <c r="AJ16" s="454"/>
      <c r="AK16" s="206">
        <v>2</v>
      </c>
      <c r="AL16" s="206"/>
      <c r="AM16" s="206"/>
      <c r="AN16" s="454"/>
      <c r="AO16" s="206">
        <v>2</v>
      </c>
      <c r="AP16" s="206"/>
      <c r="AQ16" s="206"/>
      <c r="AR16" s="454"/>
      <c r="AS16" s="206">
        <v>2</v>
      </c>
      <c r="AT16" s="206"/>
    </row>
    <row r="17" spans="2:46">
      <c r="B17" s="541"/>
      <c r="C17" s="461"/>
      <c r="D17" s="463"/>
      <c r="E17" s="464">
        <v>3</v>
      </c>
      <c r="F17" s="464"/>
      <c r="G17" s="460"/>
      <c r="H17" s="460"/>
      <c r="I17" s="460">
        <v>3</v>
      </c>
      <c r="J17" s="460"/>
      <c r="K17" s="466"/>
      <c r="L17" s="467"/>
      <c r="M17" s="466">
        <v>3</v>
      </c>
      <c r="N17" s="466"/>
      <c r="O17" s="477"/>
      <c r="P17" s="478"/>
      <c r="Q17" s="477">
        <v>3</v>
      </c>
      <c r="R17" s="477"/>
      <c r="S17" s="206"/>
      <c r="T17" s="454"/>
      <c r="U17" s="206">
        <v>3</v>
      </c>
      <c r="V17" s="206"/>
      <c r="W17" s="206"/>
      <c r="X17" s="454"/>
      <c r="Y17" s="206">
        <v>3</v>
      </c>
      <c r="Z17" s="206"/>
      <c r="AA17" s="206"/>
      <c r="AB17" s="454"/>
      <c r="AC17" s="206">
        <v>3</v>
      </c>
      <c r="AD17" s="206"/>
      <c r="AE17" s="206"/>
      <c r="AF17" s="454"/>
      <c r="AG17" s="206">
        <v>3</v>
      </c>
      <c r="AH17" s="206"/>
      <c r="AI17" s="206"/>
      <c r="AJ17" s="454"/>
      <c r="AK17" s="206">
        <v>3</v>
      </c>
      <c r="AL17" s="206"/>
      <c r="AM17" s="206"/>
      <c r="AN17" s="454"/>
      <c r="AO17" s="206">
        <v>3</v>
      </c>
      <c r="AP17" s="206"/>
      <c r="AQ17" s="206"/>
      <c r="AR17" s="454"/>
      <c r="AS17" s="206">
        <v>3</v>
      </c>
      <c r="AT17" s="206"/>
    </row>
    <row r="18" spans="2:46">
      <c r="B18" s="541"/>
      <c r="C18" s="461"/>
      <c r="D18" s="463"/>
      <c r="E18" s="464">
        <v>4</v>
      </c>
      <c r="F18" s="464"/>
      <c r="G18" s="460"/>
      <c r="H18" s="460"/>
      <c r="I18" s="460">
        <v>4</v>
      </c>
      <c r="J18" s="460"/>
      <c r="K18" s="466"/>
      <c r="L18" s="467"/>
      <c r="M18" s="466">
        <v>4</v>
      </c>
      <c r="N18" s="466"/>
      <c r="O18" s="477"/>
      <c r="P18" s="478"/>
      <c r="Q18" s="477">
        <v>4</v>
      </c>
      <c r="R18" s="477"/>
      <c r="S18" s="206"/>
      <c r="T18" s="454"/>
      <c r="U18" s="206">
        <v>4</v>
      </c>
      <c r="V18" s="206"/>
      <c r="W18" s="206"/>
      <c r="X18" s="454"/>
      <c r="Y18" s="206">
        <v>4</v>
      </c>
      <c r="Z18" s="206"/>
      <c r="AA18" s="206"/>
      <c r="AB18" s="454"/>
      <c r="AC18" s="206">
        <v>4</v>
      </c>
      <c r="AD18" s="206"/>
      <c r="AE18" s="206"/>
      <c r="AF18" s="454"/>
      <c r="AG18" s="206">
        <v>4</v>
      </c>
      <c r="AH18" s="206"/>
      <c r="AI18" s="206"/>
      <c r="AJ18" s="454"/>
      <c r="AK18" s="206">
        <v>4</v>
      </c>
      <c r="AL18" s="206"/>
      <c r="AM18" s="206"/>
      <c r="AN18" s="454"/>
      <c r="AO18" s="206">
        <v>4</v>
      </c>
      <c r="AP18" s="206"/>
      <c r="AQ18" s="206"/>
      <c r="AR18" s="454"/>
      <c r="AS18" s="206">
        <v>4</v>
      </c>
      <c r="AT18" s="206"/>
    </row>
    <row r="19" spans="2:46">
      <c r="B19" s="541"/>
      <c r="C19" s="461"/>
      <c r="D19" s="463"/>
      <c r="E19" s="464">
        <v>5</v>
      </c>
      <c r="F19" s="464"/>
      <c r="G19" s="460"/>
      <c r="H19" s="460"/>
      <c r="I19" s="460">
        <v>5</v>
      </c>
      <c r="J19" s="460"/>
      <c r="K19" s="466"/>
      <c r="L19" s="467"/>
      <c r="M19" s="466">
        <v>5</v>
      </c>
      <c r="N19" s="466"/>
      <c r="O19" s="477"/>
      <c r="P19" s="478"/>
      <c r="Q19" s="477">
        <v>5</v>
      </c>
      <c r="R19" s="477"/>
      <c r="S19" s="206"/>
      <c r="T19" s="454"/>
      <c r="U19" s="206">
        <v>5</v>
      </c>
      <c r="V19" s="206"/>
      <c r="W19" s="206"/>
      <c r="X19" s="454"/>
      <c r="Y19" s="206">
        <v>5</v>
      </c>
      <c r="Z19" s="206"/>
      <c r="AA19" s="206"/>
      <c r="AB19" s="454"/>
      <c r="AC19" s="206">
        <v>5</v>
      </c>
      <c r="AD19" s="206"/>
      <c r="AE19" s="206"/>
      <c r="AF19" s="454"/>
      <c r="AG19" s="206">
        <v>5</v>
      </c>
      <c r="AH19" s="206"/>
      <c r="AI19" s="206"/>
      <c r="AJ19" s="454"/>
      <c r="AK19" s="206">
        <v>5</v>
      </c>
      <c r="AL19" s="206"/>
      <c r="AM19" s="206"/>
      <c r="AN19" s="454"/>
      <c r="AO19" s="206">
        <v>5</v>
      </c>
      <c r="AP19" s="206"/>
      <c r="AQ19" s="206"/>
      <c r="AR19" s="454"/>
      <c r="AS19" s="206">
        <v>5</v>
      </c>
      <c r="AT19" s="206"/>
    </row>
    <row r="20" spans="2:46">
      <c r="B20" s="541"/>
      <c r="C20" s="461"/>
      <c r="D20" s="463"/>
      <c r="E20" s="464">
        <v>6</v>
      </c>
      <c r="F20" s="464"/>
      <c r="G20" s="460"/>
      <c r="H20" s="460"/>
      <c r="I20" s="460">
        <v>6</v>
      </c>
      <c r="J20" s="460"/>
      <c r="K20" s="466"/>
      <c r="L20" s="467"/>
      <c r="M20" s="466">
        <v>6</v>
      </c>
      <c r="N20" s="466"/>
      <c r="O20" s="477"/>
      <c r="P20" s="478"/>
      <c r="Q20" s="477">
        <v>6</v>
      </c>
      <c r="R20" s="477"/>
      <c r="S20" s="206"/>
      <c r="T20" s="454"/>
      <c r="U20" s="206">
        <v>6</v>
      </c>
      <c r="V20" s="206"/>
      <c r="W20" s="206"/>
      <c r="X20" s="454"/>
      <c r="Y20" s="206">
        <v>6</v>
      </c>
      <c r="Z20" s="206"/>
      <c r="AA20" s="206"/>
      <c r="AB20" s="454"/>
      <c r="AC20" s="206">
        <v>6</v>
      </c>
      <c r="AD20" s="206"/>
      <c r="AE20" s="206"/>
      <c r="AF20" s="454"/>
      <c r="AG20" s="206">
        <v>6</v>
      </c>
      <c r="AH20" s="206"/>
      <c r="AI20" s="206"/>
      <c r="AJ20" s="454"/>
      <c r="AK20" s="206">
        <v>6</v>
      </c>
      <c r="AL20" s="206"/>
      <c r="AM20" s="206"/>
      <c r="AN20" s="454"/>
      <c r="AO20" s="206">
        <v>6</v>
      </c>
      <c r="AP20" s="206"/>
      <c r="AQ20" s="206"/>
      <c r="AR20" s="454"/>
      <c r="AS20" s="206">
        <v>6</v>
      </c>
      <c r="AT20" s="206"/>
    </row>
    <row r="21" spans="2:46">
      <c r="B21" s="541"/>
      <c r="C21" s="461"/>
      <c r="D21" s="463"/>
      <c r="E21" s="464">
        <v>7</v>
      </c>
      <c r="F21" s="464"/>
      <c r="G21" s="460"/>
      <c r="H21" s="460"/>
      <c r="I21" s="460">
        <v>7</v>
      </c>
      <c r="J21" s="460"/>
      <c r="K21" s="466"/>
      <c r="L21" s="467"/>
      <c r="M21" s="466">
        <v>7</v>
      </c>
      <c r="N21" s="466"/>
      <c r="O21" s="477"/>
      <c r="P21" s="478"/>
      <c r="Q21" s="477">
        <v>7</v>
      </c>
      <c r="R21" s="477"/>
      <c r="S21" s="206"/>
      <c r="T21" s="454"/>
      <c r="U21" s="206">
        <v>7</v>
      </c>
      <c r="V21" s="206"/>
      <c r="W21" s="206"/>
      <c r="X21" s="454"/>
      <c r="Y21" s="206">
        <v>7</v>
      </c>
      <c r="Z21" s="206"/>
      <c r="AA21" s="206"/>
      <c r="AB21" s="454"/>
      <c r="AC21" s="206">
        <v>7</v>
      </c>
      <c r="AD21" s="206"/>
      <c r="AE21" s="206"/>
      <c r="AF21" s="454"/>
      <c r="AG21" s="206">
        <v>7</v>
      </c>
      <c r="AH21" s="206"/>
      <c r="AI21" s="206"/>
      <c r="AJ21" s="454"/>
      <c r="AK21" s="206">
        <v>7</v>
      </c>
      <c r="AL21" s="206"/>
      <c r="AM21" s="206"/>
      <c r="AN21" s="454"/>
      <c r="AO21" s="206">
        <v>7</v>
      </c>
      <c r="AP21" s="206"/>
      <c r="AQ21" s="206"/>
      <c r="AR21" s="454"/>
      <c r="AS21" s="206">
        <v>7</v>
      </c>
      <c r="AT21" s="206"/>
    </row>
    <row r="22" spans="2:46">
      <c r="B22" s="541"/>
      <c r="C22" s="461"/>
      <c r="D22" s="463"/>
      <c r="E22" s="464">
        <v>8</v>
      </c>
      <c r="F22" s="464"/>
      <c r="G22" s="460"/>
      <c r="H22" s="460"/>
      <c r="I22" s="460">
        <v>8</v>
      </c>
      <c r="J22" s="460"/>
      <c r="K22" s="466"/>
      <c r="L22" s="467"/>
      <c r="M22" s="466">
        <v>8</v>
      </c>
      <c r="N22" s="466"/>
      <c r="O22" s="477"/>
      <c r="P22" s="478"/>
      <c r="Q22" s="477">
        <v>8</v>
      </c>
      <c r="R22" s="477"/>
      <c r="S22" s="206"/>
      <c r="T22" s="454"/>
      <c r="U22" s="206">
        <v>8</v>
      </c>
      <c r="V22" s="206"/>
      <c r="W22" s="206"/>
      <c r="X22" s="454"/>
      <c r="Y22" s="206">
        <v>8</v>
      </c>
      <c r="Z22" s="206"/>
      <c r="AA22" s="206"/>
      <c r="AB22" s="454"/>
      <c r="AC22" s="206">
        <v>8</v>
      </c>
      <c r="AD22" s="206"/>
      <c r="AE22" s="206"/>
      <c r="AF22" s="454"/>
      <c r="AG22" s="206">
        <v>8</v>
      </c>
      <c r="AH22" s="206"/>
      <c r="AI22" s="206"/>
      <c r="AJ22" s="454"/>
      <c r="AK22" s="206">
        <v>8</v>
      </c>
      <c r="AL22" s="206"/>
      <c r="AM22" s="206"/>
      <c r="AN22" s="454"/>
      <c r="AO22" s="206">
        <v>8</v>
      </c>
      <c r="AP22" s="206"/>
      <c r="AQ22" s="206"/>
      <c r="AR22" s="454"/>
      <c r="AS22" s="206">
        <v>8</v>
      </c>
      <c r="AT22" s="206"/>
    </row>
    <row r="23" spans="2:46">
      <c r="B23" s="541"/>
      <c r="C23" s="461"/>
      <c r="D23" s="463"/>
      <c r="E23" s="464">
        <v>9</v>
      </c>
      <c r="F23" s="464"/>
      <c r="G23" s="460"/>
      <c r="H23" s="460"/>
      <c r="I23" s="460">
        <v>9</v>
      </c>
      <c r="J23" s="460"/>
      <c r="K23" s="466"/>
      <c r="L23" s="467"/>
      <c r="M23" s="466">
        <v>9</v>
      </c>
      <c r="N23" s="466"/>
      <c r="O23" s="477"/>
      <c r="P23" s="478"/>
      <c r="Q23" s="477">
        <v>9</v>
      </c>
      <c r="R23" s="477"/>
      <c r="S23" s="206"/>
      <c r="T23" s="454"/>
      <c r="U23" s="206">
        <v>9</v>
      </c>
      <c r="V23" s="206"/>
      <c r="W23" s="206"/>
      <c r="X23" s="454"/>
      <c r="Y23" s="206">
        <v>9</v>
      </c>
      <c r="Z23" s="206"/>
      <c r="AA23" s="206"/>
      <c r="AB23" s="454"/>
      <c r="AC23" s="206">
        <v>9</v>
      </c>
      <c r="AD23" s="206"/>
      <c r="AE23" s="206"/>
      <c r="AF23" s="454"/>
      <c r="AG23" s="206">
        <v>9</v>
      </c>
      <c r="AH23" s="206"/>
      <c r="AI23" s="206"/>
      <c r="AJ23" s="454"/>
      <c r="AK23" s="206">
        <v>9</v>
      </c>
      <c r="AL23" s="206"/>
      <c r="AM23" s="206"/>
      <c r="AN23" s="454"/>
      <c r="AO23" s="206">
        <v>9</v>
      </c>
      <c r="AP23" s="206"/>
      <c r="AQ23" s="206"/>
      <c r="AR23" s="454"/>
      <c r="AS23" s="206">
        <v>9</v>
      </c>
      <c r="AT23" s="206"/>
    </row>
    <row r="24" spans="2:46">
      <c r="B24" s="542"/>
      <c r="C24" s="461"/>
      <c r="D24" s="463"/>
      <c r="E24" s="464">
        <v>10</v>
      </c>
      <c r="F24" s="464"/>
      <c r="G24" s="460"/>
      <c r="H24" s="460"/>
      <c r="I24" s="460">
        <v>10</v>
      </c>
      <c r="J24" s="460"/>
      <c r="K24" s="466"/>
      <c r="L24" s="467"/>
      <c r="M24" s="466">
        <v>10</v>
      </c>
      <c r="N24" s="466"/>
      <c r="O24" s="477"/>
      <c r="P24" s="478"/>
      <c r="Q24" s="477">
        <v>10</v>
      </c>
      <c r="R24" s="477"/>
      <c r="S24" s="206"/>
      <c r="T24" s="454"/>
      <c r="U24" s="206">
        <v>10</v>
      </c>
      <c r="V24" s="206"/>
      <c r="W24" s="206"/>
      <c r="X24" s="454"/>
      <c r="Y24" s="206">
        <v>10</v>
      </c>
      <c r="Z24" s="206"/>
      <c r="AA24" s="206"/>
      <c r="AB24" s="454"/>
      <c r="AC24" s="206">
        <v>10</v>
      </c>
      <c r="AD24" s="206"/>
      <c r="AE24" s="206"/>
      <c r="AF24" s="454"/>
      <c r="AG24" s="206">
        <v>10</v>
      </c>
      <c r="AH24" s="206"/>
      <c r="AI24" s="206"/>
      <c r="AJ24" s="454"/>
      <c r="AK24" s="206">
        <v>10</v>
      </c>
      <c r="AL24" s="206"/>
      <c r="AM24" s="206"/>
      <c r="AN24" s="454"/>
      <c r="AO24" s="206">
        <v>10</v>
      </c>
      <c r="AP24" s="206"/>
      <c r="AQ24" s="206"/>
      <c r="AR24" s="454"/>
      <c r="AS24" s="206">
        <v>10</v>
      </c>
      <c r="AT24" s="206"/>
    </row>
  </sheetData>
  <mergeCells count="13">
    <mergeCell ref="AQ3:AT3"/>
    <mergeCell ref="B15:B24"/>
    <mergeCell ref="W3:Z3"/>
    <mergeCell ref="AA3:AD3"/>
    <mergeCell ref="AE3:AH3"/>
    <mergeCell ref="AI3:AL3"/>
    <mergeCell ref="AM3:AP3"/>
    <mergeCell ref="B4:B14"/>
    <mergeCell ref="C3:F3"/>
    <mergeCell ref="G3:J3"/>
    <mergeCell ref="K3:N3"/>
    <mergeCell ref="O3:R3"/>
    <mergeCell ref="S3:V3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H5:S28"/>
  <sheetViews>
    <sheetView workbookViewId="0">
      <selection activeCell="K41" sqref="K41"/>
    </sheetView>
  </sheetViews>
  <sheetFormatPr defaultRowHeight="15"/>
  <sheetData>
    <row r="5" spans="8:19">
      <c r="H5" s="468" t="s">
        <v>220</v>
      </c>
      <c r="I5" s="461" t="s">
        <v>219</v>
      </c>
      <c r="J5" s="461"/>
      <c r="K5" s="461"/>
      <c r="L5" s="461"/>
      <c r="M5" s="461"/>
      <c r="N5" s="461"/>
      <c r="O5" s="461"/>
      <c r="P5" s="461"/>
      <c r="Q5" s="461"/>
      <c r="R5" s="461"/>
      <c r="S5" s="461"/>
    </row>
    <row r="6" spans="8:19">
      <c r="H6" s="469"/>
      <c r="I6" s="462" t="s">
        <v>4</v>
      </c>
      <c r="J6" s="463"/>
      <c r="K6" s="463"/>
      <c r="L6" s="463"/>
      <c r="M6" s="463"/>
      <c r="N6" s="463"/>
      <c r="O6" s="463"/>
      <c r="P6" s="463"/>
      <c r="Q6" s="463"/>
      <c r="R6" s="463"/>
      <c r="S6" s="463"/>
    </row>
    <row r="7" spans="8:19">
      <c r="H7" s="469"/>
      <c r="I7" s="462" t="s">
        <v>197</v>
      </c>
      <c r="J7" s="462">
        <v>1</v>
      </c>
      <c r="K7" s="464">
        <v>2</v>
      </c>
      <c r="L7" s="464">
        <v>3</v>
      </c>
      <c r="M7" s="464">
        <v>4</v>
      </c>
      <c r="N7" s="464">
        <v>5</v>
      </c>
      <c r="O7" s="464">
        <v>6</v>
      </c>
      <c r="P7" s="464">
        <v>7</v>
      </c>
      <c r="Q7" s="464">
        <v>8</v>
      </c>
      <c r="R7" s="464">
        <v>9</v>
      </c>
      <c r="S7" s="464">
        <v>10</v>
      </c>
    </row>
    <row r="8" spans="8:19">
      <c r="H8" s="470"/>
      <c r="I8" s="462" t="s">
        <v>218</v>
      </c>
      <c r="J8" s="464"/>
      <c r="K8" s="464"/>
      <c r="L8" s="464"/>
      <c r="M8" s="464"/>
      <c r="N8" s="464"/>
      <c r="O8" s="464"/>
      <c r="P8" s="464"/>
      <c r="Q8" s="464"/>
      <c r="R8" s="464"/>
      <c r="S8" s="464"/>
    </row>
    <row r="9" spans="8:19">
      <c r="H9" s="471" t="s">
        <v>221</v>
      </c>
      <c r="I9" s="458" t="s">
        <v>219</v>
      </c>
      <c r="J9" s="460"/>
      <c r="K9" s="460"/>
      <c r="L9" s="460"/>
      <c r="M9" s="460"/>
      <c r="N9" s="460"/>
      <c r="O9" s="460"/>
      <c r="P9" s="460"/>
      <c r="Q9" s="460"/>
      <c r="R9" s="460"/>
      <c r="S9" s="460"/>
    </row>
    <row r="10" spans="8:19">
      <c r="H10" s="472"/>
      <c r="I10" s="459" t="s">
        <v>4</v>
      </c>
      <c r="J10" s="460"/>
      <c r="K10" s="460"/>
      <c r="L10" s="460"/>
      <c r="M10" s="460"/>
      <c r="N10" s="460"/>
      <c r="O10" s="460"/>
      <c r="P10" s="460"/>
      <c r="Q10" s="460"/>
      <c r="R10" s="460"/>
      <c r="S10" s="460"/>
    </row>
    <row r="11" spans="8:19">
      <c r="H11" s="472"/>
      <c r="I11" s="459" t="s">
        <v>197</v>
      </c>
      <c r="J11" s="460"/>
      <c r="K11" s="460"/>
      <c r="L11" s="460"/>
      <c r="M11" s="460"/>
      <c r="N11" s="460"/>
      <c r="O11" s="460"/>
      <c r="P11" s="460"/>
      <c r="Q11" s="460"/>
      <c r="R11" s="460"/>
      <c r="S11" s="460"/>
    </row>
    <row r="12" spans="8:19">
      <c r="H12" s="473"/>
      <c r="I12" s="459" t="s">
        <v>218</v>
      </c>
      <c r="J12" s="460"/>
      <c r="K12" s="460"/>
      <c r="L12" s="460"/>
      <c r="M12" s="460"/>
      <c r="N12" s="460"/>
      <c r="O12" s="460"/>
      <c r="P12" s="460"/>
      <c r="Q12" s="460"/>
      <c r="R12" s="460"/>
      <c r="S12" s="460"/>
    </row>
    <row r="13" spans="8:19">
      <c r="H13" s="474" t="s">
        <v>222</v>
      </c>
      <c r="I13" s="453" t="s">
        <v>219</v>
      </c>
      <c r="J13" s="206"/>
      <c r="K13" s="206"/>
      <c r="L13" s="206"/>
      <c r="M13" s="206"/>
      <c r="N13" s="206"/>
      <c r="O13" s="206"/>
      <c r="P13" s="206"/>
      <c r="Q13" s="206"/>
      <c r="R13" s="206"/>
      <c r="S13" s="206"/>
    </row>
    <row r="14" spans="8:19">
      <c r="H14" s="475"/>
      <c r="I14" s="453" t="s">
        <v>4</v>
      </c>
      <c r="J14" s="454"/>
      <c r="K14" s="454"/>
      <c r="L14" s="454"/>
      <c r="M14" s="454"/>
      <c r="N14" s="454"/>
      <c r="O14" s="454"/>
      <c r="P14" s="454"/>
      <c r="Q14" s="454"/>
      <c r="R14" s="454"/>
      <c r="S14" s="454"/>
    </row>
    <row r="15" spans="8:19">
      <c r="H15" s="475"/>
      <c r="I15" s="453" t="s">
        <v>197</v>
      </c>
      <c r="J15" s="453">
        <v>1</v>
      </c>
      <c r="K15" s="206">
        <v>2</v>
      </c>
      <c r="L15" s="206">
        <v>3</v>
      </c>
      <c r="M15" s="206">
        <v>4</v>
      </c>
      <c r="N15" s="206">
        <v>5</v>
      </c>
      <c r="O15" s="206">
        <v>6</v>
      </c>
      <c r="P15" s="206">
        <v>7</v>
      </c>
      <c r="Q15" s="206">
        <v>8</v>
      </c>
      <c r="R15" s="206">
        <v>9</v>
      </c>
      <c r="S15" s="206">
        <v>10</v>
      </c>
    </row>
    <row r="16" spans="8:19">
      <c r="H16" s="14"/>
      <c r="I16" s="453" t="s">
        <v>218</v>
      </c>
      <c r="J16" s="206"/>
      <c r="K16" s="206"/>
      <c r="L16" s="206"/>
      <c r="M16" s="206"/>
      <c r="N16" s="206"/>
      <c r="O16" s="206"/>
      <c r="P16" s="206"/>
      <c r="Q16" s="206"/>
      <c r="R16" s="206"/>
      <c r="S16" s="206"/>
    </row>
    <row r="17" spans="8:19">
      <c r="H17" s="474" t="s">
        <v>223</v>
      </c>
      <c r="I17" s="453" t="s">
        <v>219</v>
      </c>
      <c r="J17" s="206"/>
      <c r="K17" s="206"/>
      <c r="L17" s="206"/>
      <c r="M17" s="206"/>
      <c r="N17" s="206"/>
      <c r="O17" s="206"/>
      <c r="P17" s="206"/>
      <c r="Q17" s="206"/>
      <c r="R17" s="206"/>
      <c r="S17" s="206"/>
    </row>
    <row r="18" spans="8:19">
      <c r="H18" s="475"/>
      <c r="I18" s="453" t="s">
        <v>4</v>
      </c>
      <c r="J18" s="454"/>
      <c r="K18" s="454"/>
      <c r="L18" s="454"/>
      <c r="M18" s="454"/>
      <c r="N18" s="454"/>
      <c r="O18" s="454"/>
      <c r="P18" s="454"/>
      <c r="Q18" s="454"/>
      <c r="R18" s="454"/>
      <c r="S18" s="454"/>
    </row>
    <row r="19" spans="8:19">
      <c r="H19" s="475"/>
      <c r="I19" s="453" t="s">
        <v>197</v>
      </c>
      <c r="J19" s="453">
        <v>1</v>
      </c>
      <c r="K19" s="206">
        <v>2</v>
      </c>
      <c r="L19" s="206">
        <v>3</v>
      </c>
      <c r="M19" s="206">
        <v>4</v>
      </c>
      <c r="N19" s="206">
        <v>5</v>
      </c>
      <c r="O19" s="206">
        <v>6</v>
      </c>
      <c r="P19" s="206">
        <v>7</v>
      </c>
      <c r="Q19" s="206">
        <v>8</v>
      </c>
      <c r="R19" s="206">
        <v>9</v>
      </c>
      <c r="S19" s="206">
        <v>10</v>
      </c>
    </row>
    <row r="20" spans="8:19">
      <c r="H20" s="14"/>
      <c r="I20" s="453" t="s">
        <v>218</v>
      </c>
      <c r="J20" s="206"/>
      <c r="K20" s="206"/>
      <c r="L20" s="206"/>
      <c r="M20" s="206"/>
      <c r="N20" s="206"/>
      <c r="O20" s="206"/>
      <c r="P20" s="206"/>
      <c r="Q20" s="206"/>
      <c r="R20" s="206"/>
      <c r="S20" s="206"/>
    </row>
    <row r="21" spans="8:19">
      <c r="H21" s="455" t="s">
        <v>224</v>
      </c>
      <c r="I21" s="453" t="s">
        <v>219</v>
      </c>
      <c r="J21" s="206"/>
      <c r="K21" s="206"/>
      <c r="L21" s="206"/>
      <c r="M21" s="206"/>
      <c r="N21" s="206"/>
      <c r="O21" s="206"/>
      <c r="P21" s="206"/>
      <c r="Q21" s="206"/>
      <c r="R21" s="206"/>
      <c r="S21" s="206"/>
    </row>
    <row r="22" spans="8:19">
      <c r="H22" s="456"/>
      <c r="I22" s="453" t="s">
        <v>4</v>
      </c>
      <c r="J22" s="454"/>
      <c r="K22" s="454"/>
      <c r="L22" s="454"/>
      <c r="M22" s="454"/>
      <c r="N22" s="454"/>
      <c r="O22" s="454"/>
      <c r="P22" s="454"/>
      <c r="Q22" s="454"/>
      <c r="R22" s="454"/>
      <c r="S22" s="454"/>
    </row>
    <row r="23" spans="8:19">
      <c r="H23" s="456"/>
      <c r="I23" s="453" t="s">
        <v>197</v>
      </c>
      <c r="J23" s="453">
        <v>1</v>
      </c>
      <c r="K23" s="206">
        <v>2</v>
      </c>
      <c r="L23" s="206">
        <v>3</v>
      </c>
      <c r="M23" s="206">
        <v>4</v>
      </c>
      <c r="N23" s="206">
        <v>5</v>
      </c>
      <c r="O23" s="206">
        <v>6</v>
      </c>
      <c r="P23" s="206">
        <v>7</v>
      </c>
      <c r="Q23" s="206">
        <v>8</v>
      </c>
      <c r="R23" s="206">
        <v>9</v>
      </c>
      <c r="S23" s="206">
        <v>10</v>
      </c>
    </row>
    <row r="24" spans="8:19">
      <c r="H24" s="457"/>
      <c r="I24" s="453" t="s">
        <v>218</v>
      </c>
      <c r="J24" s="206"/>
      <c r="K24" s="206"/>
      <c r="L24" s="206"/>
      <c r="M24" s="206"/>
      <c r="N24" s="206"/>
      <c r="O24" s="206"/>
      <c r="P24" s="206"/>
      <c r="Q24" s="206"/>
      <c r="R24" s="206"/>
      <c r="S24" s="206"/>
    </row>
    <row r="25" spans="8:19">
      <c r="H25" s="455" t="s">
        <v>224</v>
      </c>
      <c r="I25" s="453" t="s">
        <v>219</v>
      </c>
      <c r="J25" s="206"/>
      <c r="K25" s="206"/>
      <c r="L25" s="206"/>
      <c r="M25" s="206"/>
      <c r="N25" s="206"/>
      <c r="O25" s="206"/>
      <c r="P25" s="206"/>
      <c r="Q25" s="206"/>
      <c r="R25" s="206"/>
      <c r="S25" s="206"/>
    </row>
    <row r="26" spans="8:19">
      <c r="H26" s="456"/>
      <c r="I26" s="453" t="s">
        <v>4</v>
      </c>
      <c r="J26" s="454"/>
      <c r="K26" s="454"/>
      <c r="L26" s="454"/>
      <c r="M26" s="454"/>
      <c r="N26" s="454"/>
      <c r="O26" s="454"/>
      <c r="P26" s="454"/>
      <c r="Q26" s="454"/>
      <c r="R26" s="454"/>
      <c r="S26" s="454"/>
    </row>
    <row r="27" spans="8:19">
      <c r="H27" s="456"/>
      <c r="I27" s="453" t="s">
        <v>197</v>
      </c>
      <c r="J27" s="453">
        <v>1</v>
      </c>
      <c r="K27" s="206">
        <v>2</v>
      </c>
      <c r="L27" s="206">
        <v>3</v>
      </c>
      <c r="M27" s="206">
        <v>4</v>
      </c>
      <c r="N27" s="206">
        <v>5</v>
      </c>
      <c r="O27" s="206">
        <v>6</v>
      </c>
      <c r="P27" s="206">
        <v>7</v>
      </c>
      <c r="Q27" s="206">
        <v>8</v>
      </c>
      <c r="R27" s="206">
        <v>9</v>
      </c>
      <c r="S27" s="206">
        <v>10</v>
      </c>
    </row>
    <row r="28" spans="8:19">
      <c r="H28" s="457"/>
      <c r="I28" s="453" t="s">
        <v>218</v>
      </c>
      <c r="J28" s="206"/>
      <c r="K28" s="206"/>
      <c r="L28" s="206"/>
      <c r="M28" s="206"/>
      <c r="N28" s="206"/>
      <c r="O28" s="206"/>
      <c r="P28" s="206"/>
      <c r="Q28" s="206"/>
      <c r="R28" s="206"/>
      <c r="S28" s="20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4" sqref="C14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32"/>
  <sheetViews>
    <sheetView workbookViewId="0">
      <pane xSplit="4" ySplit="6" topLeftCell="BE34" activePane="bottomRight" state="frozen"/>
      <selection pane="topRight" activeCell="E1" sqref="E1"/>
      <selection pane="bottomLeft" activeCell="A7" sqref="A7"/>
      <selection pane="bottomRight" activeCell="BI40" sqref="BI40"/>
    </sheetView>
  </sheetViews>
  <sheetFormatPr defaultRowHeight="15"/>
  <cols>
    <col min="1" max="1" width="37.42578125" customWidth="1"/>
    <col min="5" max="5" width="13.140625" customWidth="1"/>
    <col min="6" max="6" width="12.28515625" customWidth="1"/>
    <col min="7" max="8" width="14" customWidth="1"/>
    <col min="9" max="9" width="9.7109375" bestFit="1" customWidth="1"/>
    <col min="10" max="10" width="9.7109375" customWidth="1"/>
    <col min="12" max="12" width="14.140625" customWidth="1"/>
    <col min="13" max="13" width="11.85546875" customWidth="1"/>
    <col min="14" max="15" width="12.85546875" customWidth="1"/>
    <col min="16" max="17" width="10.140625" customWidth="1"/>
    <col min="19" max="19" width="12.5703125" customWidth="1"/>
    <col min="20" max="20" width="13.140625" customWidth="1"/>
    <col min="21" max="21" width="14.28515625" customWidth="1"/>
    <col min="22" max="22" width="11.28515625" customWidth="1"/>
    <col min="26" max="26" width="13.28515625" customWidth="1"/>
    <col min="27" max="27" width="12" customWidth="1"/>
    <col min="28" max="29" width="12.5703125" customWidth="1"/>
    <col min="33" max="33" width="12.140625" customWidth="1"/>
    <col min="34" max="34" width="12.7109375" customWidth="1"/>
    <col min="35" max="36" width="11.42578125" customWidth="1"/>
    <col min="40" max="40" width="12.5703125" customWidth="1"/>
    <col min="41" max="41" width="11.85546875" customWidth="1"/>
    <col min="42" max="43" width="13.42578125" customWidth="1"/>
    <col min="47" max="47" width="12.140625" customWidth="1"/>
    <col min="48" max="48" width="11.85546875" customWidth="1"/>
    <col min="49" max="50" width="13.140625" customWidth="1"/>
    <col min="54" max="54" width="12.7109375" customWidth="1"/>
    <col min="55" max="55" width="13.42578125" customWidth="1"/>
    <col min="56" max="57" width="12.140625" customWidth="1"/>
    <col min="61" max="61" width="11.85546875" customWidth="1"/>
    <col min="62" max="62" width="12" customWidth="1"/>
    <col min="63" max="64" width="12.7109375" customWidth="1"/>
    <col min="68" max="68" width="11.85546875" customWidth="1"/>
    <col min="69" max="69" width="12.7109375" customWidth="1"/>
    <col min="70" max="71" width="13.85546875" customWidth="1"/>
    <col min="72" max="73" width="11.28515625" customWidth="1"/>
  </cols>
  <sheetData>
    <row r="1" spans="1:75" ht="18.75">
      <c r="B1" s="1"/>
      <c r="D1" s="2"/>
      <c r="K1" s="3"/>
      <c r="L1" s="1"/>
      <c r="M1" s="1"/>
      <c r="N1" s="1"/>
      <c r="O1" s="1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75" ht="18.75">
      <c r="B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2"/>
      <c r="AL2" s="2"/>
      <c r="AM2" s="1"/>
      <c r="AN2" s="6"/>
      <c r="AO2" s="6"/>
      <c r="AP2" s="6"/>
      <c r="AQ2" s="6"/>
      <c r="AR2" s="6"/>
      <c r="AS2" s="6"/>
      <c r="AT2" s="7"/>
    </row>
    <row r="3" spans="1:75" ht="18.75">
      <c r="B3" s="8"/>
      <c r="E3" s="498" t="s">
        <v>0</v>
      </c>
      <c r="F3" s="499"/>
      <c r="G3" s="499"/>
      <c r="H3" s="499"/>
      <c r="I3" s="500"/>
      <c r="J3" s="430"/>
      <c r="K3" s="9"/>
      <c r="L3" s="498" t="s">
        <v>0</v>
      </c>
      <c r="M3" s="499"/>
      <c r="N3" s="499"/>
      <c r="O3" s="499"/>
      <c r="P3" s="500"/>
      <c r="Q3" s="430"/>
      <c r="R3" s="10"/>
      <c r="S3" s="498" t="s">
        <v>0</v>
      </c>
      <c r="T3" s="499"/>
      <c r="U3" s="499"/>
      <c r="V3" s="499"/>
      <c r="W3" s="500"/>
      <c r="X3" s="430"/>
      <c r="Y3" s="11"/>
      <c r="Z3" s="498" t="s">
        <v>0</v>
      </c>
      <c r="AA3" s="499"/>
      <c r="AB3" s="499"/>
      <c r="AC3" s="499"/>
      <c r="AD3" s="500"/>
      <c r="AE3" s="430"/>
      <c r="AF3" s="12"/>
      <c r="AG3" s="493" t="s">
        <v>0</v>
      </c>
      <c r="AH3" s="491"/>
      <c r="AI3" s="491"/>
      <c r="AJ3" s="491"/>
      <c r="AK3" s="491"/>
      <c r="AL3" s="432"/>
      <c r="AM3" s="12"/>
      <c r="AN3" s="493" t="s">
        <v>0</v>
      </c>
      <c r="AO3" s="491"/>
      <c r="AP3" s="491"/>
      <c r="AQ3" s="491"/>
      <c r="AR3" s="491"/>
      <c r="AS3" s="432"/>
      <c r="AT3" s="11"/>
      <c r="AU3" s="491" t="s">
        <v>0</v>
      </c>
      <c r="AV3" s="491"/>
      <c r="AW3" s="491"/>
      <c r="AX3" s="491"/>
      <c r="AY3" s="491"/>
      <c r="AZ3" s="432"/>
      <c r="BA3" s="11"/>
      <c r="BB3" s="493" t="s">
        <v>0</v>
      </c>
      <c r="BC3" s="491"/>
      <c r="BD3" s="491"/>
      <c r="BE3" s="491"/>
      <c r="BF3" s="491"/>
      <c r="BG3" s="432"/>
      <c r="BH3" s="13"/>
      <c r="BI3" s="493" t="s">
        <v>0</v>
      </c>
      <c r="BJ3" s="491"/>
      <c r="BK3" s="491"/>
      <c r="BL3" s="491"/>
      <c r="BM3" s="491"/>
      <c r="BN3" s="432"/>
      <c r="BO3" s="11"/>
      <c r="BP3" s="493" t="s">
        <v>0</v>
      </c>
      <c r="BQ3" s="491"/>
      <c r="BR3" s="491"/>
      <c r="BS3" s="491"/>
      <c r="BT3" s="491"/>
      <c r="BU3" s="432"/>
      <c r="BV3" s="10"/>
    </row>
    <row r="4" spans="1:75">
      <c r="E4" s="501"/>
      <c r="F4" s="502"/>
      <c r="G4" s="502"/>
      <c r="H4" s="502"/>
      <c r="I4" s="502"/>
      <c r="J4" s="431"/>
      <c r="K4" s="14"/>
      <c r="L4" s="501"/>
      <c r="M4" s="502"/>
      <c r="N4" s="502"/>
      <c r="O4" s="502"/>
      <c r="P4" s="502"/>
      <c r="Q4" s="431"/>
      <c r="R4" s="15"/>
      <c r="S4" s="501"/>
      <c r="T4" s="502"/>
      <c r="U4" s="502"/>
      <c r="V4" s="502"/>
      <c r="W4" s="502"/>
      <c r="X4" s="431"/>
      <c r="Y4" s="15"/>
      <c r="Z4" s="501"/>
      <c r="AA4" s="502"/>
      <c r="AB4" s="502"/>
      <c r="AC4" s="502"/>
      <c r="AD4" s="502"/>
      <c r="AE4" s="431"/>
      <c r="AF4" s="16"/>
      <c r="AG4" s="494"/>
      <c r="AH4" s="492"/>
      <c r="AI4" s="492"/>
      <c r="AJ4" s="492"/>
      <c r="AK4" s="492"/>
      <c r="AL4" s="433"/>
      <c r="AM4" s="16"/>
      <c r="AN4" s="494"/>
      <c r="AO4" s="492"/>
      <c r="AP4" s="492"/>
      <c r="AQ4" s="492"/>
      <c r="AR4" s="492"/>
      <c r="AS4" s="433"/>
      <c r="AT4" s="15"/>
      <c r="AU4" s="492"/>
      <c r="AV4" s="492"/>
      <c r="AW4" s="492"/>
      <c r="AX4" s="492"/>
      <c r="AY4" s="492"/>
      <c r="AZ4" s="433"/>
      <c r="BA4" s="15"/>
      <c r="BB4" s="494"/>
      <c r="BC4" s="492"/>
      <c r="BD4" s="492"/>
      <c r="BE4" s="492"/>
      <c r="BF4" s="492"/>
      <c r="BG4" s="433"/>
      <c r="BH4" s="15"/>
      <c r="BI4" s="494"/>
      <c r="BJ4" s="492"/>
      <c r="BK4" s="492"/>
      <c r="BL4" s="492"/>
      <c r="BM4" s="492"/>
      <c r="BN4" s="433"/>
      <c r="BO4" s="15"/>
      <c r="BP4" s="494"/>
      <c r="BQ4" s="492"/>
      <c r="BR4" s="492"/>
      <c r="BS4" s="492"/>
      <c r="BT4" s="492"/>
      <c r="BU4" s="433"/>
      <c r="BV4" s="15"/>
    </row>
    <row r="5" spans="1:75" ht="21">
      <c r="B5" s="17"/>
      <c r="C5" s="18"/>
      <c r="D5" s="17"/>
      <c r="E5" s="503" t="s">
        <v>37</v>
      </c>
      <c r="F5" s="504"/>
      <c r="G5" s="504"/>
      <c r="H5" s="504"/>
      <c r="I5" s="504"/>
      <c r="J5" s="504"/>
      <c r="K5" s="505"/>
      <c r="L5" s="506" t="s">
        <v>38</v>
      </c>
      <c r="M5" s="507"/>
      <c r="N5" s="507"/>
      <c r="O5" s="507"/>
      <c r="P5" s="507"/>
      <c r="Q5" s="507"/>
      <c r="R5" s="508"/>
      <c r="S5" s="509" t="s">
        <v>39</v>
      </c>
      <c r="T5" s="510"/>
      <c r="U5" s="510"/>
      <c r="V5" s="510"/>
      <c r="W5" s="510"/>
      <c r="X5" s="510"/>
      <c r="Y5" s="511"/>
      <c r="Z5" s="512" t="s">
        <v>40</v>
      </c>
      <c r="AA5" s="513"/>
      <c r="AB5" s="513"/>
      <c r="AC5" s="513"/>
      <c r="AD5" s="513"/>
      <c r="AE5" s="513"/>
      <c r="AF5" s="514"/>
      <c r="AG5" s="515" t="s">
        <v>41</v>
      </c>
      <c r="AH5" s="516"/>
      <c r="AI5" s="516"/>
      <c r="AJ5" s="516"/>
      <c r="AK5" s="516"/>
      <c r="AL5" s="516"/>
      <c r="AM5" s="517"/>
      <c r="AN5" s="495" t="s">
        <v>42</v>
      </c>
      <c r="AO5" s="496"/>
      <c r="AP5" s="496"/>
      <c r="AQ5" s="496"/>
      <c r="AR5" s="496"/>
      <c r="AS5" s="496"/>
      <c r="AT5" s="497"/>
      <c r="AU5" s="479" t="s">
        <v>43</v>
      </c>
      <c r="AV5" s="480"/>
      <c r="AW5" s="480"/>
      <c r="AX5" s="480"/>
      <c r="AY5" s="480"/>
      <c r="AZ5" s="480"/>
      <c r="BA5" s="481"/>
      <c r="BB5" s="482" t="s">
        <v>44</v>
      </c>
      <c r="BC5" s="483"/>
      <c r="BD5" s="483"/>
      <c r="BE5" s="483"/>
      <c r="BF5" s="483"/>
      <c r="BG5" s="483"/>
      <c r="BH5" s="484"/>
      <c r="BI5" s="485" t="s">
        <v>45</v>
      </c>
      <c r="BJ5" s="486"/>
      <c r="BK5" s="486"/>
      <c r="BL5" s="486"/>
      <c r="BM5" s="486"/>
      <c r="BN5" s="486"/>
      <c r="BO5" s="487"/>
      <c r="BP5" s="488" t="s">
        <v>46</v>
      </c>
      <c r="BQ5" s="489"/>
      <c r="BR5" s="489"/>
      <c r="BS5" s="489"/>
      <c r="BT5" s="489"/>
      <c r="BU5" s="489"/>
      <c r="BV5" s="490"/>
    </row>
    <row r="6" spans="1:75" ht="31.5">
      <c r="A6" s="19"/>
      <c r="B6" s="35" t="s">
        <v>1</v>
      </c>
      <c r="C6" s="20" t="s">
        <v>2</v>
      </c>
      <c r="D6" s="21" t="s">
        <v>3</v>
      </c>
      <c r="E6" s="384" t="s">
        <v>144</v>
      </c>
      <c r="F6" s="384" t="s">
        <v>145</v>
      </c>
      <c r="G6" s="384" t="s">
        <v>146</v>
      </c>
      <c r="H6" s="384" t="s">
        <v>208</v>
      </c>
      <c r="I6" s="384" t="s">
        <v>4</v>
      </c>
      <c r="J6" s="384" t="s">
        <v>5</v>
      </c>
      <c r="K6" s="384"/>
      <c r="L6" s="388" t="s">
        <v>144</v>
      </c>
      <c r="M6" s="388" t="s">
        <v>145</v>
      </c>
      <c r="N6" s="388" t="s">
        <v>146</v>
      </c>
      <c r="O6" s="388" t="s">
        <v>209</v>
      </c>
      <c r="P6" s="388" t="s">
        <v>4</v>
      </c>
      <c r="Q6" s="388" t="s">
        <v>5</v>
      </c>
      <c r="R6" s="388"/>
      <c r="S6" s="127" t="s">
        <v>144</v>
      </c>
      <c r="T6" s="127" t="s">
        <v>145</v>
      </c>
      <c r="U6" s="127" t="s">
        <v>146</v>
      </c>
      <c r="V6" s="127" t="s">
        <v>207</v>
      </c>
      <c r="W6" s="127" t="s">
        <v>4</v>
      </c>
      <c r="X6" s="127" t="s">
        <v>5</v>
      </c>
      <c r="Y6" s="127"/>
      <c r="Z6" s="389" t="s">
        <v>144</v>
      </c>
      <c r="AA6" s="389" t="s">
        <v>145</v>
      </c>
      <c r="AB6" s="389" t="s">
        <v>146</v>
      </c>
      <c r="AC6" s="389" t="s">
        <v>209</v>
      </c>
      <c r="AD6" s="389" t="s">
        <v>4</v>
      </c>
      <c r="AE6" s="389" t="s">
        <v>5</v>
      </c>
      <c r="AF6" s="389"/>
      <c r="AG6" s="139" t="s">
        <v>144</v>
      </c>
      <c r="AH6" s="139" t="s">
        <v>145</v>
      </c>
      <c r="AI6" s="139" t="s">
        <v>146</v>
      </c>
      <c r="AJ6" s="139" t="s">
        <v>208</v>
      </c>
      <c r="AK6" s="139" t="s">
        <v>4</v>
      </c>
      <c r="AL6" s="139" t="s">
        <v>5</v>
      </c>
      <c r="AM6" s="139"/>
      <c r="AN6" s="390" t="s">
        <v>142</v>
      </c>
      <c r="AO6" s="390" t="s">
        <v>141</v>
      </c>
      <c r="AP6" s="390" t="s">
        <v>147</v>
      </c>
      <c r="AQ6" s="390" t="s">
        <v>210</v>
      </c>
      <c r="AR6" s="390" t="s">
        <v>4</v>
      </c>
      <c r="AS6" s="390" t="s">
        <v>5</v>
      </c>
      <c r="AT6" s="390"/>
      <c r="AU6" s="138" t="s">
        <v>142</v>
      </c>
      <c r="AV6" s="138" t="s">
        <v>141</v>
      </c>
      <c r="AW6" s="138" t="s">
        <v>147</v>
      </c>
      <c r="AX6" s="138" t="s">
        <v>207</v>
      </c>
      <c r="AY6" s="138" t="s">
        <v>4</v>
      </c>
      <c r="AZ6" s="138" t="s">
        <v>5</v>
      </c>
      <c r="BA6" s="138"/>
      <c r="BB6" s="137" t="s">
        <v>142</v>
      </c>
      <c r="BC6" s="137" t="s">
        <v>141</v>
      </c>
      <c r="BD6" s="137" t="s">
        <v>147</v>
      </c>
      <c r="BE6" s="137" t="s">
        <v>207</v>
      </c>
      <c r="BF6" s="137" t="s">
        <v>4</v>
      </c>
      <c r="BG6" s="137" t="s">
        <v>5</v>
      </c>
      <c r="BH6" s="137"/>
      <c r="BI6" s="136" t="s">
        <v>142</v>
      </c>
      <c r="BJ6" s="136" t="s">
        <v>141</v>
      </c>
      <c r="BK6" s="136" t="s">
        <v>147</v>
      </c>
      <c r="BL6" s="136" t="s">
        <v>207</v>
      </c>
      <c r="BM6" s="136" t="s">
        <v>4</v>
      </c>
      <c r="BN6" s="136" t="s">
        <v>5</v>
      </c>
      <c r="BO6" s="136"/>
      <c r="BP6" s="135" t="s">
        <v>142</v>
      </c>
      <c r="BQ6" s="135" t="s">
        <v>141</v>
      </c>
      <c r="BR6" s="135" t="s">
        <v>147</v>
      </c>
      <c r="BS6" s="135" t="s">
        <v>207</v>
      </c>
      <c r="BT6" s="382" t="s">
        <v>4</v>
      </c>
      <c r="BU6" s="135" t="s">
        <v>5</v>
      </c>
      <c r="BV6" s="135"/>
      <c r="BW6" s="3"/>
    </row>
    <row r="7" spans="1:75" ht="35.1" customHeight="1">
      <c r="A7" s="177" t="s">
        <v>6</v>
      </c>
      <c r="B7" s="180">
        <v>0</v>
      </c>
      <c r="C7" s="32">
        <v>8</v>
      </c>
      <c r="D7" s="105">
        <v>158</v>
      </c>
      <c r="E7" s="25">
        <v>17.914000000000001</v>
      </c>
      <c r="F7" s="25">
        <v>17.84</v>
      </c>
      <c r="G7" s="25">
        <v>17.821000000000002</v>
      </c>
      <c r="H7" s="25">
        <f>AVERAGE(E7:G7)</f>
        <v>17.858333333333334</v>
      </c>
      <c r="I7" s="25">
        <v>8</v>
      </c>
      <c r="J7" s="25">
        <f>H7/H20</f>
        <v>0.19720108805677336</v>
      </c>
      <c r="K7" s="25"/>
      <c r="L7" s="25">
        <v>14.596</v>
      </c>
      <c r="M7" s="25">
        <v>14.573</v>
      </c>
      <c r="N7" s="25">
        <v>14.555999999999999</v>
      </c>
      <c r="O7" s="25">
        <f>AVERAGE(L7:N7)</f>
        <v>14.575000000000001</v>
      </c>
      <c r="P7" s="25">
        <v>8</v>
      </c>
      <c r="Q7" s="25">
        <f>O7/O20</f>
        <v>0.27502559986715741</v>
      </c>
      <c r="R7" s="25"/>
      <c r="S7" s="25">
        <v>12.708</v>
      </c>
      <c r="T7" s="25">
        <v>12.677</v>
      </c>
      <c r="U7" s="25">
        <v>12.669</v>
      </c>
      <c r="V7" s="25">
        <f>AVERAGE(S7:U7)</f>
        <v>12.684666666666667</v>
      </c>
      <c r="W7" s="25">
        <v>8</v>
      </c>
      <c r="X7" s="25">
        <f>V7/V20</f>
        <v>0.32659892203645852</v>
      </c>
      <c r="Y7" s="25"/>
      <c r="Z7" s="25">
        <v>11.43</v>
      </c>
      <c r="AA7" s="25">
        <v>11.407</v>
      </c>
      <c r="AB7" s="25">
        <v>11.403</v>
      </c>
      <c r="AC7" s="25">
        <f>AVERAGE(Z7:AB7)</f>
        <v>11.413333333333334</v>
      </c>
      <c r="AD7" s="25">
        <v>8</v>
      </c>
      <c r="AE7" s="25">
        <f>AC7/AC20</f>
        <v>0.3653240864230462</v>
      </c>
      <c r="AF7" s="25"/>
      <c r="AG7" s="25">
        <v>10.510999999999999</v>
      </c>
      <c r="AH7" s="25">
        <v>10.492000000000001</v>
      </c>
      <c r="AI7" s="25">
        <v>10.484</v>
      </c>
      <c r="AJ7" s="25">
        <f>AVERAGE(AG7:AI7)</f>
        <v>10.495666666666667</v>
      </c>
      <c r="AK7" s="25">
        <v>8</v>
      </c>
      <c r="AL7" s="25">
        <f>AJ7/AJ20</f>
        <v>0.39673659673659678</v>
      </c>
      <c r="AM7" s="25"/>
      <c r="AN7" s="25">
        <v>9.798</v>
      </c>
      <c r="AO7" s="25">
        <v>9.7880000000000003</v>
      </c>
      <c r="AP7" s="25">
        <v>9.7829999999999995</v>
      </c>
      <c r="AQ7" s="25">
        <f>AVERAGE(AN7:AP7)</f>
        <v>9.7896666666666672</v>
      </c>
      <c r="AR7" s="25">
        <v>8</v>
      </c>
      <c r="AS7" s="25">
        <f>AQ7/AQ20</f>
        <v>0.42322712665542633</v>
      </c>
      <c r="AT7" s="25"/>
      <c r="AU7" s="25">
        <v>9.2460000000000004</v>
      </c>
      <c r="AV7" s="25">
        <v>9.2309999999999999</v>
      </c>
      <c r="AW7" s="25">
        <v>9.2270000000000003</v>
      </c>
      <c r="AX7" s="25">
        <f>AVERAGE(AU7:AW7)</f>
        <v>9.2346666666666675</v>
      </c>
      <c r="AY7" s="25">
        <v>8</v>
      </c>
      <c r="AZ7" s="25">
        <f>AX7/AX20</f>
        <v>0.44643547763310565</v>
      </c>
      <c r="BA7" s="25"/>
      <c r="BB7" s="25">
        <v>8.7880000000000003</v>
      </c>
      <c r="BC7" s="25">
        <v>8.7780000000000005</v>
      </c>
      <c r="BD7" s="25">
        <v>8.7729999999999997</v>
      </c>
      <c r="BE7" s="25">
        <f>AVERAGE(BB7:BD7)</f>
        <v>8.7796666666666674</v>
      </c>
      <c r="BF7" s="25">
        <v>8</v>
      </c>
      <c r="BG7" s="25">
        <f>BE7/BE20</f>
        <v>0.46672218875146193</v>
      </c>
      <c r="BH7" s="25"/>
      <c r="BI7" s="25">
        <v>8.4090000000000007</v>
      </c>
      <c r="BJ7" s="25">
        <v>8.3940000000000001</v>
      </c>
      <c r="BK7" s="25">
        <v>8.3940000000000001</v>
      </c>
      <c r="BL7" s="25">
        <f>AVERAGE(BI7:BK7)</f>
        <v>8.3990000000000009</v>
      </c>
      <c r="BM7" s="25">
        <v>8</v>
      </c>
      <c r="BN7" s="25">
        <f>BL7/BL20</f>
        <v>0.48507074790643961</v>
      </c>
      <c r="BO7" s="25"/>
      <c r="BP7" s="25">
        <v>8.0960000000000001</v>
      </c>
      <c r="BQ7" s="25">
        <v>8.0820000000000007</v>
      </c>
      <c r="BR7" s="25">
        <v>8.077</v>
      </c>
      <c r="BS7" s="25">
        <f>AVERAGE(BP7:BR7)</f>
        <v>8.0850000000000009</v>
      </c>
      <c r="BT7" s="25">
        <v>8</v>
      </c>
      <c r="BU7" s="25">
        <f>BS7/BS20</f>
        <v>0.50219470785539777</v>
      </c>
      <c r="BV7" s="25"/>
      <c r="BW7" s="72"/>
    </row>
    <row r="8" spans="1:75" ht="35.1" customHeight="1">
      <c r="A8" s="177" t="s">
        <v>7</v>
      </c>
      <c r="B8" s="180">
        <v>0</v>
      </c>
      <c r="C8" s="32">
        <v>10</v>
      </c>
      <c r="D8" s="105">
        <v>186</v>
      </c>
      <c r="E8" s="25">
        <v>31.001999999999999</v>
      </c>
      <c r="F8" s="25">
        <v>30.91</v>
      </c>
      <c r="G8" s="25">
        <v>30.888000000000002</v>
      </c>
      <c r="H8" s="25">
        <f t="shared" ref="H8:H26" si="0">AVERAGE(E8:G8)</f>
        <v>30.933333333333334</v>
      </c>
      <c r="I8" s="25">
        <v>10</v>
      </c>
      <c r="J8" s="25">
        <f>H8/H20</f>
        <v>0.34158209933119116</v>
      </c>
      <c r="K8" s="25"/>
      <c r="L8" s="25">
        <v>22.366</v>
      </c>
      <c r="M8" s="25">
        <v>22.331</v>
      </c>
      <c r="N8" s="25">
        <v>22.31</v>
      </c>
      <c r="O8" s="25">
        <f t="shared" ref="O8:O26" si="1">AVERAGE(L8:N8)</f>
        <v>22.335666666666668</v>
      </c>
      <c r="P8" s="25">
        <v>10</v>
      </c>
      <c r="Q8" s="25">
        <f>O8/O20</f>
        <v>0.42146690383758989</v>
      </c>
      <c r="R8" s="25"/>
      <c r="S8" s="25">
        <v>18.231999999999999</v>
      </c>
      <c r="T8" s="25">
        <v>18.2</v>
      </c>
      <c r="U8" s="25">
        <v>18.192</v>
      </c>
      <c r="V8" s="25">
        <f t="shared" ref="V8:V22" si="2">AVERAGE(S8:U8)</f>
        <v>18.208000000000002</v>
      </c>
      <c r="W8" s="25">
        <v>10</v>
      </c>
      <c r="X8" s="25">
        <f>V8/V20</f>
        <v>0.46881115039994509</v>
      </c>
      <c r="Y8" s="25"/>
      <c r="Z8" s="25">
        <v>15.725</v>
      </c>
      <c r="AA8" s="25">
        <v>15.698</v>
      </c>
      <c r="AB8" s="25">
        <v>15.69</v>
      </c>
      <c r="AC8" s="25">
        <f t="shared" ref="AC8:AC22" si="3">AVERAGE(Z8:AB8)</f>
        <v>15.704333333333333</v>
      </c>
      <c r="AD8" s="25">
        <v>10</v>
      </c>
      <c r="AE8" s="25">
        <f>AC8/AC20</f>
        <v>0.50267271272339298</v>
      </c>
      <c r="AF8" s="25"/>
      <c r="AG8" s="25">
        <v>14.019</v>
      </c>
      <c r="AH8" s="25">
        <v>13.996</v>
      </c>
      <c r="AI8" s="25">
        <v>13.988</v>
      </c>
      <c r="AJ8" s="25">
        <f t="shared" ref="AJ8:AJ42" si="4">AVERAGE(AG8:AI8)</f>
        <v>14.000999999999999</v>
      </c>
      <c r="AK8" s="25">
        <v>10</v>
      </c>
      <c r="AL8" s="25">
        <f>AJ8/AJ20</f>
        <v>0.52923832923832925</v>
      </c>
      <c r="AM8" s="25"/>
      <c r="AN8" s="25">
        <v>12.766</v>
      </c>
      <c r="AO8" s="25">
        <v>12.747</v>
      </c>
      <c r="AP8" s="25">
        <v>12.739000000000001</v>
      </c>
      <c r="AQ8" s="25">
        <f t="shared" ref="AQ8:AQ24" si="5">AVERAGE(AN8:AP8)</f>
        <v>12.750666666666666</v>
      </c>
      <c r="AR8" s="25">
        <v>10</v>
      </c>
      <c r="AS8" s="25">
        <f>AQ8/AQ20</f>
        <v>0.5512371564855244</v>
      </c>
      <c r="AT8" s="25"/>
      <c r="AU8" s="25">
        <v>11.81</v>
      </c>
      <c r="AV8" s="25">
        <v>11.791</v>
      </c>
      <c r="AW8" s="25">
        <v>11.786</v>
      </c>
      <c r="AX8" s="25">
        <f t="shared" ref="AX8:AX24" si="6">AVERAGE(AU8:AW8)</f>
        <v>11.795666666666667</v>
      </c>
      <c r="AY8" s="25">
        <v>10</v>
      </c>
      <c r="AZ8" s="25">
        <f>AX8/AX20</f>
        <v>0.57024300631687519</v>
      </c>
      <c r="BA8" s="25"/>
      <c r="BB8" s="25">
        <v>11.047000000000001</v>
      </c>
      <c r="BC8" s="25">
        <v>11.028</v>
      </c>
      <c r="BD8" s="25">
        <v>11.023999999999999</v>
      </c>
      <c r="BE8" s="25">
        <f t="shared" ref="BE8:BE24" si="7">AVERAGE(BB8:BD8)</f>
        <v>11.033000000000001</v>
      </c>
      <c r="BF8" s="25">
        <v>10</v>
      </c>
      <c r="BG8" s="25">
        <f>BE8/BE20</f>
        <v>0.58650813339476204</v>
      </c>
      <c r="BH8" s="25"/>
      <c r="BI8" s="25">
        <v>10.425000000000001</v>
      </c>
      <c r="BJ8" s="25">
        <v>10.406000000000001</v>
      </c>
      <c r="BK8" s="25">
        <v>10.406000000000001</v>
      </c>
      <c r="BL8" s="25">
        <f t="shared" ref="BL8:BL24" si="8">AVERAGE(BI8:BK8)</f>
        <v>10.412333333333335</v>
      </c>
      <c r="BM8" s="25">
        <v>10</v>
      </c>
      <c r="BN8" s="25">
        <f>BL8/BL20</f>
        <v>0.60134757917027637</v>
      </c>
      <c r="BO8" s="25"/>
      <c r="BP8" s="25">
        <v>9.9090000000000007</v>
      </c>
      <c r="BQ8" s="25">
        <v>9.8960000000000008</v>
      </c>
      <c r="BR8" s="25">
        <v>9.98</v>
      </c>
      <c r="BS8" s="25">
        <f t="shared" ref="BS8:BS22" si="9">AVERAGE(BP8:BR8)</f>
        <v>9.9283333333333328</v>
      </c>
      <c r="BT8" s="25">
        <v>10</v>
      </c>
      <c r="BU8" s="25">
        <f>BS8/BS20</f>
        <v>0.61669220257567592</v>
      </c>
      <c r="BV8" s="25"/>
      <c r="BW8" s="72"/>
    </row>
    <row r="9" spans="1:75" ht="35.1" customHeight="1">
      <c r="A9" s="177" t="s">
        <v>8</v>
      </c>
      <c r="B9" s="180">
        <v>0</v>
      </c>
      <c r="C9" s="32">
        <v>11</v>
      </c>
      <c r="D9" s="105">
        <v>200</v>
      </c>
      <c r="E9" s="25">
        <v>38.692999999999998</v>
      </c>
      <c r="F9" s="25">
        <v>38.594000000000001</v>
      </c>
      <c r="G9" s="25">
        <v>38.567</v>
      </c>
      <c r="H9" s="25">
        <f t="shared" si="0"/>
        <v>38.618000000000002</v>
      </c>
      <c r="I9" s="25">
        <v>11</v>
      </c>
      <c r="J9" s="25">
        <f>H9/H20</f>
        <v>0.42644022129219633</v>
      </c>
      <c r="K9" s="25"/>
      <c r="L9" s="25">
        <v>26.558</v>
      </c>
      <c r="M9" s="25">
        <v>26.518999999999998</v>
      </c>
      <c r="N9" s="25">
        <v>26.498000000000001</v>
      </c>
      <c r="O9" s="25">
        <f t="shared" si="1"/>
        <v>26.525000000000002</v>
      </c>
      <c r="P9" s="25">
        <v>11</v>
      </c>
      <c r="Q9" s="25">
        <f>O9/O20</f>
        <v>0.50051828723679936</v>
      </c>
      <c r="R9" s="25"/>
      <c r="S9" s="25">
        <v>21.109000000000002</v>
      </c>
      <c r="T9" s="25">
        <v>21.082000000000001</v>
      </c>
      <c r="U9" s="25">
        <v>21.073</v>
      </c>
      <c r="V9" s="25">
        <f t="shared" si="2"/>
        <v>21.088000000000001</v>
      </c>
      <c r="W9" s="25">
        <v>11</v>
      </c>
      <c r="X9" s="25">
        <f>V9/V20</f>
        <v>0.54296405643860068</v>
      </c>
      <c r="Y9" s="25"/>
      <c r="Z9" s="25">
        <v>17.917999999999999</v>
      </c>
      <c r="AA9" s="25">
        <v>17.890999999999998</v>
      </c>
      <c r="AB9" s="25">
        <v>17.882999999999999</v>
      </c>
      <c r="AC9" s="25">
        <f t="shared" si="3"/>
        <v>17.897333333333332</v>
      </c>
      <c r="AD9" s="25">
        <v>11</v>
      </c>
      <c r="AE9" s="25">
        <f>AC9/AC20</f>
        <v>0.57286743131501738</v>
      </c>
      <c r="AF9" s="25"/>
      <c r="AG9" s="25">
        <v>15.788</v>
      </c>
      <c r="AH9" s="25">
        <v>15.763999999999999</v>
      </c>
      <c r="AI9" s="25">
        <v>15.752000000000001</v>
      </c>
      <c r="AJ9" s="25">
        <f t="shared" si="4"/>
        <v>15.768000000000001</v>
      </c>
      <c r="AK9" s="25">
        <v>11</v>
      </c>
      <c r="AL9" s="25">
        <f>AJ9/AJ20</f>
        <v>0.59603099603099607</v>
      </c>
      <c r="AM9" s="25"/>
      <c r="AN9" s="25">
        <v>14.25</v>
      </c>
      <c r="AO9" s="25">
        <v>14.231</v>
      </c>
      <c r="AP9" s="25">
        <v>14.223000000000001</v>
      </c>
      <c r="AQ9" s="25">
        <f t="shared" si="5"/>
        <v>14.234666666666667</v>
      </c>
      <c r="AR9" s="25">
        <v>11</v>
      </c>
      <c r="AS9" s="25">
        <f>AQ9/AQ20</f>
        <v>0.61539348349257128</v>
      </c>
      <c r="AT9" s="25"/>
      <c r="AU9" s="25">
        <v>13.084</v>
      </c>
      <c r="AV9" s="25">
        <v>13.064</v>
      </c>
      <c r="AW9" s="25">
        <v>13.06</v>
      </c>
      <c r="AX9" s="25">
        <f t="shared" si="6"/>
        <v>13.069333333333333</v>
      </c>
      <c r="AY9" s="25">
        <v>11</v>
      </c>
      <c r="AZ9" s="25">
        <f>AX9/AX20</f>
        <v>0.63181642387520953</v>
      </c>
      <c r="BA9" s="25"/>
      <c r="BB9" s="25">
        <v>12.164</v>
      </c>
      <c r="BC9" s="25">
        <v>12.145</v>
      </c>
      <c r="BD9" s="25">
        <v>12.145</v>
      </c>
      <c r="BE9" s="25">
        <f t="shared" si="7"/>
        <v>12.151333333333332</v>
      </c>
      <c r="BF9" s="25">
        <v>11</v>
      </c>
      <c r="BG9" s="25">
        <f>BE9/BE20</f>
        <v>0.6459581103590033</v>
      </c>
      <c r="BH9" s="25"/>
      <c r="BI9" s="25">
        <v>11.417999999999999</v>
      </c>
      <c r="BJ9" s="25">
        <v>11.398999999999999</v>
      </c>
      <c r="BK9" s="25">
        <v>11.398999999999999</v>
      </c>
      <c r="BL9" s="25">
        <f t="shared" si="8"/>
        <v>11.405333333333333</v>
      </c>
      <c r="BM9" s="25">
        <v>11</v>
      </c>
      <c r="BN9" s="25">
        <f>BL9/BL20</f>
        <v>0.65869669843103285</v>
      </c>
      <c r="BO9" s="25"/>
      <c r="BP9" s="25">
        <v>10.804</v>
      </c>
      <c r="BQ9" s="25">
        <v>10.791</v>
      </c>
      <c r="BR9" s="25">
        <v>10.785</v>
      </c>
      <c r="BS9" s="25">
        <f t="shared" si="9"/>
        <v>10.793333333333331</v>
      </c>
      <c r="BT9" s="25">
        <v>11</v>
      </c>
      <c r="BU9" s="25">
        <f>BS9/BS20</f>
        <v>0.67042113545074311</v>
      </c>
      <c r="BV9" s="25"/>
      <c r="BW9" s="72"/>
    </row>
    <row r="10" spans="1:75" ht="35.1" customHeight="1">
      <c r="A10" s="177" t="s">
        <v>9</v>
      </c>
      <c r="B10" s="180">
        <v>0</v>
      </c>
      <c r="C10" s="32">
        <v>12</v>
      </c>
      <c r="D10" s="105">
        <v>214</v>
      </c>
      <c r="E10" s="25">
        <v>46.62</v>
      </c>
      <c r="F10" s="25">
        <v>46.529000000000003</v>
      </c>
      <c r="G10" s="25">
        <v>46.497</v>
      </c>
      <c r="H10" s="25">
        <f t="shared" si="0"/>
        <v>46.548666666666669</v>
      </c>
      <c r="I10" s="25">
        <v>12</v>
      </c>
      <c r="J10" s="25">
        <f>H10/H20</f>
        <v>0.51401480434486557</v>
      </c>
      <c r="K10" s="25"/>
      <c r="L10" s="25">
        <v>30.742000000000001</v>
      </c>
      <c r="M10" s="25">
        <v>30.698</v>
      </c>
      <c r="N10" s="25">
        <v>30.672999999999998</v>
      </c>
      <c r="O10" s="25">
        <f t="shared" si="1"/>
        <v>30.704333333333334</v>
      </c>
      <c r="P10" s="25">
        <v>12</v>
      </c>
      <c r="Q10" s="25">
        <f>O10/O20</f>
        <v>0.57938097382649445</v>
      </c>
      <c r="R10" s="25"/>
      <c r="S10" s="25">
        <v>23.952999999999999</v>
      </c>
      <c r="T10" s="25">
        <v>23.917999999999999</v>
      </c>
      <c r="U10" s="25">
        <v>23.905000000000001</v>
      </c>
      <c r="V10" s="25">
        <f t="shared" si="2"/>
        <v>23.925333333333331</v>
      </c>
      <c r="W10" s="25">
        <v>12</v>
      </c>
      <c r="X10" s="25">
        <f>V10/V20</f>
        <v>0.61601840090631321</v>
      </c>
      <c r="Y10" s="25"/>
      <c r="Z10" s="25">
        <v>20.07</v>
      </c>
      <c r="AA10" s="25">
        <v>20.035</v>
      </c>
      <c r="AB10" s="25">
        <v>20.026</v>
      </c>
      <c r="AC10" s="25">
        <f t="shared" si="3"/>
        <v>20.043666666666667</v>
      </c>
      <c r="AD10" s="25">
        <v>12</v>
      </c>
      <c r="AE10" s="25">
        <f>AC10/AC20</f>
        <v>0.64156841824486532</v>
      </c>
      <c r="AF10" s="25"/>
      <c r="AG10" s="25">
        <v>17.518999999999998</v>
      </c>
      <c r="AH10" s="25">
        <v>17.486999999999998</v>
      </c>
      <c r="AI10" s="25">
        <v>17.478999999999999</v>
      </c>
      <c r="AJ10" s="25">
        <f t="shared" si="4"/>
        <v>17.495000000000001</v>
      </c>
      <c r="AK10" s="25">
        <v>12</v>
      </c>
      <c r="AL10" s="25">
        <f>AJ10/AJ20</f>
        <v>0.66131166131166141</v>
      </c>
      <c r="AM10" s="25"/>
      <c r="AN10" s="25">
        <v>15.693</v>
      </c>
      <c r="AO10" s="25">
        <v>15.67</v>
      </c>
      <c r="AP10" s="25">
        <v>15.661</v>
      </c>
      <c r="AQ10" s="25">
        <f t="shared" si="5"/>
        <v>15.674666666666667</v>
      </c>
      <c r="AR10" s="25">
        <v>12</v>
      </c>
      <c r="AS10" s="25">
        <f>AQ10/AQ20</f>
        <v>0.677647601343075</v>
      </c>
      <c r="AT10" s="25"/>
      <c r="AU10" s="25">
        <v>14.32</v>
      </c>
      <c r="AV10" s="25">
        <v>14.301</v>
      </c>
      <c r="AW10" s="25">
        <v>14.297000000000001</v>
      </c>
      <c r="AX10" s="25">
        <f t="shared" si="6"/>
        <v>14.306000000000003</v>
      </c>
      <c r="AY10" s="25">
        <v>12</v>
      </c>
      <c r="AZ10" s="25">
        <f>AX10/AX20</f>
        <v>0.69160113445919835</v>
      </c>
      <c r="BA10" s="25"/>
      <c r="BB10" s="25">
        <v>13.247999999999999</v>
      </c>
      <c r="BC10" s="25">
        <v>13.225</v>
      </c>
      <c r="BD10" s="25">
        <v>13.225</v>
      </c>
      <c r="BE10" s="25">
        <f t="shared" si="7"/>
        <v>13.232666666666667</v>
      </c>
      <c r="BF10" s="25">
        <v>12</v>
      </c>
      <c r="BG10" s="25">
        <f>BE10/BE20</f>
        <v>0.70344118793635046</v>
      </c>
      <c r="BH10" s="25"/>
      <c r="BI10" s="25">
        <v>12.379</v>
      </c>
      <c r="BJ10" s="25">
        <v>12.36</v>
      </c>
      <c r="BK10" s="25">
        <v>12.36</v>
      </c>
      <c r="BL10" s="25">
        <f t="shared" si="8"/>
        <v>12.366333333333332</v>
      </c>
      <c r="BM10" s="25">
        <v>12</v>
      </c>
      <c r="BN10" s="25">
        <f>BL10/BL20</f>
        <v>0.71419770911541047</v>
      </c>
      <c r="BO10" s="25"/>
      <c r="BP10" s="25">
        <v>11.67</v>
      </c>
      <c r="BQ10" s="25">
        <v>11.651999999999999</v>
      </c>
      <c r="BR10" s="25">
        <v>11.65</v>
      </c>
      <c r="BS10" s="25">
        <f t="shared" si="9"/>
        <v>11.657333333333334</v>
      </c>
      <c r="BT10" s="25">
        <v>12</v>
      </c>
      <c r="BU10" s="25">
        <f>BS10/BS20</f>
        <v>0.72408795395254466</v>
      </c>
      <c r="BV10" s="25"/>
      <c r="BW10" s="72"/>
    </row>
    <row r="11" spans="1:75" ht="35.1" customHeight="1">
      <c r="A11" s="177" t="s">
        <v>10</v>
      </c>
      <c r="B11" s="180">
        <v>0</v>
      </c>
      <c r="C11" s="32">
        <v>13</v>
      </c>
      <c r="D11" s="105">
        <v>228</v>
      </c>
      <c r="E11" s="25">
        <v>54.537999999999997</v>
      </c>
      <c r="F11" s="25">
        <v>54.439</v>
      </c>
      <c r="G11" s="25">
        <v>54.408000000000001</v>
      </c>
      <c r="H11" s="25">
        <f t="shared" si="0"/>
        <v>54.461666666666666</v>
      </c>
      <c r="I11" s="25">
        <v>13</v>
      </c>
      <c r="J11" s="25">
        <f>H11/H20</f>
        <v>0.60139430279339079</v>
      </c>
      <c r="K11" s="25"/>
      <c r="L11" s="25">
        <v>34.823</v>
      </c>
      <c r="M11" s="25">
        <v>34.771000000000001</v>
      </c>
      <c r="N11" s="25">
        <v>34.75</v>
      </c>
      <c r="O11" s="25">
        <f t="shared" si="1"/>
        <v>34.781333333333329</v>
      </c>
      <c r="P11" s="25">
        <v>13</v>
      </c>
      <c r="Q11" s="25">
        <f>O11/O20</f>
        <v>0.65631266306549274</v>
      </c>
      <c r="R11" s="25"/>
      <c r="S11" s="25">
        <v>26.702999999999999</v>
      </c>
      <c r="T11" s="25">
        <v>26.663</v>
      </c>
      <c r="U11" s="25">
        <v>26.65</v>
      </c>
      <c r="V11" s="25">
        <f t="shared" si="2"/>
        <v>26.671999999999997</v>
      </c>
      <c r="W11" s="25">
        <v>13</v>
      </c>
      <c r="X11" s="25">
        <f>V11/V20</f>
        <v>0.6867383020357718</v>
      </c>
      <c r="Y11" s="25"/>
      <c r="Z11" s="25">
        <v>22.138999999999999</v>
      </c>
      <c r="AA11" s="25">
        <v>22.103999999999999</v>
      </c>
      <c r="AB11" s="25">
        <v>22.1</v>
      </c>
      <c r="AC11" s="25">
        <f t="shared" si="3"/>
        <v>22.114333333333331</v>
      </c>
      <c r="AD11" s="25">
        <v>13</v>
      </c>
      <c r="AE11" s="25">
        <f>AC11/AC20</f>
        <v>0.7078474259802614</v>
      </c>
      <c r="AF11" s="25"/>
      <c r="AG11" s="25">
        <v>19.18</v>
      </c>
      <c r="AH11" s="25">
        <v>19.149000000000001</v>
      </c>
      <c r="AI11" s="25">
        <v>19.14</v>
      </c>
      <c r="AJ11" s="25">
        <f t="shared" si="4"/>
        <v>19.156333333333333</v>
      </c>
      <c r="AK11" s="25">
        <v>13</v>
      </c>
      <c r="AL11" s="25">
        <f>AJ11/AJ20</f>
        <v>0.7241101241101241</v>
      </c>
      <c r="AM11" s="25"/>
      <c r="AN11" s="25">
        <v>17.077999999999999</v>
      </c>
      <c r="AO11" s="25">
        <v>17.055</v>
      </c>
      <c r="AP11" s="25">
        <v>17.045999999999999</v>
      </c>
      <c r="AQ11" s="25">
        <f t="shared" si="5"/>
        <v>17.059666666666665</v>
      </c>
      <c r="AR11" s="25">
        <v>13</v>
      </c>
      <c r="AS11" s="25">
        <f>AQ11/AQ20</f>
        <v>0.73752395774789958</v>
      </c>
      <c r="AT11" s="25"/>
      <c r="AU11" s="25">
        <v>15.507</v>
      </c>
      <c r="AV11" s="25">
        <v>15.484</v>
      </c>
      <c r="AW11" s="25">
        <v>15.48</v>
      </c>
      <c r="AX11" s="25">
        <f t="shared" si="6"/>
        <v>15.490333333333334</v>
      </c>
      <c r="AY11" s="25">
        <v>13</v>
      </c>
      <c r="AZ11" s="25">
        <f>AX11/AX20</f>
        <v>0.74885587211550864</v>
      </c>
      <c r="BA11" s="25"/>
      <c r="BB11" s="25">
        <v>14.282999999999999</v>
      </c>
      <c r="BC11" s="25">
        <v>14.263999999999999</v>
      </c>
      <c r="BD11" s="25">
        <v>14.26</v>
      </c>
      <c r="BE11" s="25">
        <f t="shared" si="7"/>
        <v>14.268999999999998</v>
      </c>
      <c r="BF11" s="25">
        <v>13</v>
      </c>
      <c r="BG11" s="25">
        <f>BE11/BE20</f>
        <v>0.75853209058369053</v>
      </c>
      <c r="BH11" s="25"/>
      <c r="BI11" s="25">
        <v>13.302</v>
      </c>
      <c r="BJ11" s="25">
        <v>13.282999999999999</v>
      </c>
      <c r="BK11" s="25">
        <v>13.279</v>
      </c>
      <c r="BL11" s="25">
        <f t="shared" si="8"/>
        <v>13.288000000000002</v>
      </c>
      <c r="BM11" s="25">
        <v>13</v>
      </c>
      <c r="BN11" s="25">
        <f>BL11/BL20</f>
        <v>0.76742708634132273</v>
      </c>
      <c r="BO11" s="25"/>
      <c r="BP11" s="25">
        <v>12.494</v>
      </c>
      <c r="BQ11" s="25">
        <v>12.481</v>
      </c>
      <c r="BR11" s="25">
        <v>12.475</v>
      </c>
      <c r="BS11" s="25">
        <f t="shared" si="9"/>
        <v>12.483333333333334</v>
      </c>
      <c r="BT11" s="25">
        <v>13</v>
      </c>
      <c r="BU11" s="25">
        <f>BS11/BS20</f>
        <v>0.77539442627023891</v>
      </c>
      <c r="BV11" s="25"/>
      <c r="BW11" s="72"/>
    </row>
    <row r="12" spans="1:75" ht="50.1" customHeight="1">
      <c r="A12" s="177" t="s">
        <v>153</v>
      </c>
      <c r="B12" s="180">
        <v>0</v>
      </c>
      <c r="C12" s="32">
        <v>14</v>
      </c>
      <c r="D12" s="105">
        <v>242</v>
      </c>
      <c r="E12" s="25">
        <v>62.3</v>
      </c>
      <c r="F12" s="25">
        <v>62.18</v>
      </c>
      <c r="G12" s="25">
        <v>62.143999999999998</v>
      </c>
      <c r="H12" s="25">
        <f t="shared" si="0"/>
        <v>62.207999999999998</v>
      </c>
      <c r="I12" s="25">
        <v>14</v>
      </c>
      <c r="J12" s="25">
        <f>H12/H20</f>
        <v>0.68693338044810581</v>
      </c>
      <c r="K12" s="25"/>
      <c r="L12" s="25">
        <v>38.78</v>
      </c>
      <c r="M12" s="25">
        <v>38.723999999999997</v>
      </c>
      <c r="N12" s="25">
        <v>38.695</v>
      </c>
      <c r="O12" s="25">
        <f t="shared" si="1"/>
        <v>38.732999999999997</v>
      </c>
      <c r="P12" s="25">
        <v>14</v>
      </c>
      <c r="Q12" s="25">
        <f>O12/O20</f>
        <v>0.73087935229191126</v>
      </c>
      <c r="R12" s="25"/>
      <c r="S12" s="25">
        <v>29.356999999999999</v>
      </c>
      <c r="T12" s="25">
        <v>29.309000000000001</v>
      </c>
      <c r="U12" s="25">
        <v>29.300999999999998</v>
      </c>
      <c r="V12" s="25">
        <f t="shared" si="2"/>
        <v>29.322333333333333</v>
      </c>
      <c r="W12" s="25">
        <v>14</v>
      </c>
      <c r="X12" s="25">
        <f>V12/V20</f>
        <v>0.75497785711833565</v>
      </c>
      <c r="Y12" s="25"/>
      <c r="Z12" s="25">
        <v>24.134</v>
      </c>
      <c r="AA12" s="25">
        <v>24.099</v>
      </c>
      <c r="AB12" s="25">
        <v>24.085999999999999</v>
      </c>
      <c r="AC12" s="25">
        <f t="shared" si="3"/>
        <v>24.106333333333335</v>
      </c>
      <c r="AD12" s="25">
        <v>14</v>
      </c>
      <c r="AE12" s="25">
        <f>AC12/AC20</f>
        <v>0.77160842891437731</v>
      </c>
      <c r="AF12" s="25"/>
      <c r="AG12" s="25">
        <v>20.779</v>
      </c>
      <c r="AH12" s="25">
        <v>20.74</v>
      </c>
      <c r="AI12" s="25">
        <v>20.731000000000002</v>
      </c>
      <c r="AJ12" s="25">
        <f t="shared" si="4"/>
        <v>20.75</v>
      </c>
      <c r="AK12" s="25">
        <v>14</v>
      </c>
      <c r="AL12" s="25">
        <f>AJ12/AJ20</f>
        <v>0.78435078435078442</v>
      </c>
      <c r="AM12" s="25"/>
      <c r="AN12" s="25">
        <v>18.408999999999999</v>
      </c>
      <c r="AO12" s="25">
        <v>18.378</v>
      </c>
      <c r="AP12" s="25">
        <v>18.373000000000001</v>
      </c>
      <c r="AQ12" s="25">
        <f t="shared" si="5"/>
        <v>18.386666666666667</v>
      </c>
      <c r="AR12" s="25">
        <v>14</v>
      </c>
      <c r="AS12" s="25">
        <f>AQ12/AQ20</f>
        <v>0.7948928566281902</v>
      </c>
      <c r="AT12" s="25"/>
      <c r="AU12" s="25">
        <v>16.645</v>
      </c>
      <c r="AV12" s="25">
        <v>16.622</v>
      </c>
      <c r="AW12" s="25">
        <v>16.613</v>
      </c>
      <c r="AX12" s="25">
        <f t="shared" si="6"/>
        <v>16.626666666666665</v>
      </c>
      <c r="AY12" s="25">
        <v>14</v>
      </c>
      <c r="AZ12" s="25">
        <f>AX12/AX20</f>
        <v>0.80379012504834335</v>
      </c>
      <c r="BA12" s="25"/>
      <c r="BB12" s="25">
        <v>15.28</v>
      </c>
      <c r="BC12" s="25">
        <v>15.257</v>
      </c>
      <c r="BD12" s="25">
        <v>15.253</v>
      </c>
      <c r="BE12" s="25">
        <f t="shared" si="7"/>
        <v>15.263333333333334</v>
      </c>
      <c r="BF12" s="25">
        <v>14</v>
      </c>
      <c r="BG12" s="25">
        <f>BE12/BE20</f>
        <v>0.81139029662969131</v>
      </c>
      <c r="BH12" s="25"/>
      <c r="BI12" s="25">
        <v>14.183999999999999</v>
      </c>
      <c r="BJ12" s="25">
        <v>14.161</v>
      </c>
      <c r="BK12" s="25">
        <v>14.161</v>
      </c>
      <c r="BL12" s="25">
        <f t="shared" si="8"/>
        <v>14.168666666666667</v>
      </c>
      <c r="BM12" s="25">
        <v>14</v>
      </c>
      <c r="BN12" s="25">
        <f>BL12/BL20</f>
        <v>0.81828857445374925</v>
      </c>
      <c r="BO12" s="25"/>
      <c r="BP12" s="25">
        <v>13.285</v>
      </c>
      <c r="BQ12" s="25">
        <v>13.268000000000001</v>
      </c>
      <c r="BR12" s="25">
        <v>13.266</v>
      </c>
      <c r="BS12" s="25">
        <f t="shared" si="9"/>
        <v>13.273000000000001</v>
      </c>
      <c r="BT12" s="25">
        <v>14</v>
      </c>
      <c r="BU12" s="25">
        <f>BS12/BS20</f>
        <v>0.82444407635926964</v>
      </c>
      <c r="BV12" s="25"/>
      <c r="BW12" s="72"/>
    </row>
    <row r="13" spans="1:75" ht="50.1" customHeight="1">
      <c r="A13" s="177" t="s">
        <v>154</v>
      </c>
      <c r="B13" s="32">
        <v>1</v>
      </c>
      <c r="C13" s="32">
        <v>14</v>
      </c>
      <c r="D13" s="105">
        <v>240</v>
      </c>
      <c r="E13" s="25">
        <v>66.760000000000005</v>
      </c>
      <c r="F13" s="25">
        <v>66.647999999999996</v>
      </c>
      <c r="G13" s="25">
        <v>66.620999999999995</v>
      </c>
      <c r="H13" s="25">
        <f t="shared" si="0"/>
        <v>66.676333333333332</v>
      </c>
      <c r="I13" s="25">
        <f>$C$12+((H13-H12)/(H14-H12))</f>
        <v>14.595936694229572</v>
      </c>
      <c r="J13" s="25">
        <f>H13/H20</f>
        <v>0.73627506193015979</v>
      </c>
      <c r="K13" s="25"/>
      <c r="L13" s="25">
        <v>41.158000000000001</v>
      </c>
      <c r="M13" s="25">
        <v>41.113999999999997</v>
      </c>
      <c r="N13" s="25">
        <v>41.088999999999999</v>
      </c>
      <c r="O13" s="25">
        <f t="shared" si="1"/>
        <v>41.120333333333328</v>
      </c>
      <c r="P13" s="25">
        <f>$C$12+((O13-O12)/(O14-O12))</f>
        <v>14.631124427211843</v>
      </c>
      <c r="Q13" s="25">
        <f>O13/O20</f>
        <v>0.77592757061663575</v>
      </c>
      <c r="R13" s="25"/>
      <c r="S13" s="25">
        <v>31.001999999999999</v>
      </c>
      <c r="T13" s="25">
        <v>30.966000000000001</v>
      </c>
      <c r="U13" s="25">
        <v>30.954000000000001</v>
      </c>
      <c r="V13" s="25">
        <f t="shared" si="2"/>
        <v>30.974</v>
      </c>
      <c r="W13" s="25">
        <f>$C$12+((V13-V12)/(V14-V12))</f>
        <v>14.652918698115695</v>
      </c>
      <c r="X13" s="25">
        <f>V13/V20</f>
        <v>0.79750420543101375</v>
      </c>
      <c r="Y13" s="25"/>
      <c r="Z13" s="25">
        <v>25.4</v>
      </c>
      <c r="AA13" s="25">
        <v>25.369</v>
      </c>
      <c r="AB13" s="25">
        <v>25.36</v>
      </c>
      <c r="AC13" s="25">
        <f t="shared" si="3"/>
        <v>25.376333333333331</v>
      </c>
      <c r="AD13" s="25">
        <f>$C$12+((AC13-AC12)/(AC14-AC12))</f>
        <v>14.668655668655667</v>
      </c>
      <c r="AE13" s="25">
        <f>AC13/AC20</f>
        <v>0.81225926913843693</v>
      </c>
      <c r="AF13" s="25"/>
      <c r="AG13" s="25">
        <v>21.81</v>
      </c>
      <c r="AH13" s="25">
        <v>21.777999999999999</v>
      </c>
      <c r="AI13" s="25">
        <v>21.77</v>
      </c>
      <c r="AJ13" s="25">
        <f t="shared" si="4"/>
        <v>21.785999999999998</v>
      </c>
      <c r="AK13" s="25">
        <f>$C$12+((AJ13-AJ12)/(AJ14-AJ12))</f>
        <v>14.682926829268292</v>
      </c>
      <c r="AL13" s="25">
        <f>AJ13/AJ20</f>
        <v>0.82351162351162344</v>
      </c>
      <c r="AM13" s="25"/>
      <c r="AN13" s="25">
        <v>19.283000000000001</v>
      </c>
      <c r="AO13" s="25">
        <v>19.256</v>
      </c>
      <c r="AP13" s="25">
        <v>19.251000000000001</v>
      </c>
      <c r="AQ13" s="25">
        <f t="shared" si="5"/>
        <v>19.263333333333335</v>
      </c>
      <c r="AR13" s="25">
        <f>$C$12+((AQ13-AQ12)/(AQ14-AQ12))</f>
        <v>14.694297782470962</v>
      </c>
      <c r="AS13" s="25">
        <f>AQ13/AQ20</f>
        <v>0.83279293300476998</v>
      </c>
      <c r="AT13" s="25"/>
      <c r="AU13" s="25">
        <v>17.402999999999999</v>
      </c>
      <c r="AV13" s="25">
        <v>17.38</v>
      </c>
      <c r="AW13" s="25">
        <v>17.376000000000001</v>
      </c>
      <c r="AX13" s="25">
        <f t="shared" si="6"/>
        <v>17.386333333333337</v>
      </c>
      <c r="AY13" s="25">
        <f>$C$12+((AX13-AX12)/(AX14-AX12))</f>
        <v>14.702527743526513</v>
      </c>
      <c r="AZ13" s="25">
        <f>AX13/AX20</f>
        <v>0.84051501869279377</v>
      </c>
      <c r="BA13" s="25"/>
      <c r="BB13" s="25">
        <v>15.948</v>
      </c>
      <c r="BC13" s="25">
        <v>15.925000000000001</v>
      </c>
      <c r="BD13" s="25">
        <v>15.925000000000001</v>
      </c>
      <c r="BE13" s="25">
        <f t="shared" si="7"/>
        <v>15.932666666666668</v>
      </c>
      <c r="BF13" s="25">
        <f>$C$12+((BE13-BE12)/(BE14-BE12))</f>
        <v>14.709039548022599</v>
      </c>
      <c r="BG13" s="25">
        <f>BE13/BE20</f>
        <v>0.84697168373675447</v>
      </c>
      <c r="BH13" s="25"/>
      <c r="BI13" s="25">
        <v>14.782</v>
      </c>
      <c r="BJ13" s="25">
        <v>14.763</v>
      </c>
      <c r="BK13" s="25">
        <v>14.763</v>
      </c>
      <c r="BL13" s="25">
        <f t="shared" si="8"/>
        <v>14.769333333333334</v>
      </c>
      <c r="BM13" s="25">
        <f>$C$12+((BL13-BL12)/(BL14-BL12))</f>
        <v>14.716500994035787</v>
      </c>
      <c r="BN13" s="25">
        <f>BL13/BL20</f>
        <v>0.85297911252286085</v>
      </c>
      <c r="BO13" s="25"/>
      <c r="BP13" s="25">
        <v>13.929</v>
      </c>
      <c r="BQ13" s="25">
        <v>13.811999999999999</v>
      </c>
      <c r="BR13" s="25">
        <v>13.81</v>
      </c>
      <c r="BS13" s="25">
        <f t="shared" si="9"/>
        <v>13.850333333333333</v>
      </c>
      <c r="BT13" s="25">
        <f>$C$12+((BS13-BS12)/(BS14-BS12))</f>
        <v>14.765355722492268</v>
      </c>
      <c r="BU13" s="25">
        <f>BS13/BS20</f>
        <v>0.86030477452482501</v>
      </c>
      <c r="BV13" s="25"/>
      <c r="BW13" s="72"/>
    </row>
    <row r="14" spans="1:75" ht="35.1" customHeight="1">
      <c r="A14" s="177" t="s">
        <v>11</v>
      </c>
      <c r="B14" s="32">
        <v>0</v>
      </c>
      <c r="C14" s="32">
        <v>15</v>
      </c>
      <c r="D14" s="105">
        <v>256</v>
      </c>
      <c r="E14" s="25">
        <v>69.798000000000002</v>
      </c>
      <c r="F14" s="25">
        <v>69.668999999999997</v>
      </c>
      <c r="G14" s="25">
        <v>69.650999999999996</v>
      </c>
      <c r="H14" s="25">
        <f t="shared" si="0"/>
        <v>69.706000000000003</v>
      </c>
      <c r="I14" s="25">
        <v>15</v>
      </c>
      <c r="J14" s="25">
        <f>H14/H20</f>
        <v>0.76973023112004346</v>
      </c>
      <c r="K14" s="25"/>
      <c r="L14" s="25">
        <v>42.564</v>
      </c>
      <c r="M14" s="25">
        <v>42.503999999999998</v>
      </c>
      <c r="N14" s="25">
        <v>42.478999999999999</v>
      </c>
      <c r="O14" s="25">
        <f t="shared" si="1"/>
        <v>42.515666666666668</v>
      </c>
      <c r="P14" s="25">
        <v>15</v>
      </c>
      <c r="Q14" s="25">
        <f>O14/O20</f>
        <v>0.8022570654375375</v>
      </c>
      <c r="R14" s="25"/>
      <c r="S14" s="25">
        <v>31.884</v>
      </c>
      <c r="T14" s="25">
        <v>31.844000000000001</v>
      </c>
      <c r="U14" s="25">
        <v>31.827999999999999</v>
      </c>
      <c r="V14" s="25">
        <f t="shared" si="2"/>
        <v>31.852</v>
      </c>
      <c r="W14" s="25">
        <v>15</v>
      </c>
      <c r="X14" s="25">
        <f>V14/V20</f>
        <v>0.82011054275807616</v>
      </c>
      <c r="Y14" s="25"/>
      <c r="Z14" s="25">
        <v>26.035</v>
      </c>
      <c r="AA14" s="25">
        <v>25.998999999999999</v>
      </c>
      <c r="AB14" s="25">
        <v>25.983000000000001</v>
      </c>
      <c r="AC14" s="25">
        <f t="shared" si="3"/>
        <v>26.005666666666666</v>
      </c>
      <c r="AD14" s="25">
        <v>15</v>
      </c>
      <c r="AE14" s="25">
        <f>AC14/AC20</f>
        <v>0.83240330754867975</v>
      </c>
      <c r="AF14" s="25"/>
      <c r="AG14" s="25">
        <v>22.295999999999999</v>
      </c>
      <c r="AH14" s="25">
        <v>22.257000000000001</v>
      </c>
      <c r="AI14" s="25">
        <v>22.248000000000001</v>
      </c>
      <c r="AJ14" s="25">
        <f t="shared" si="4"/>
        <v>22.266999999999999</v>
      </c>
      <c r="AK14" s="25">
        <v>15</v>
      </c>
      <c r="AL14" s="25">
        <f>AJ14/AJ20</f>
        <v>0.84169344169344174</v>
      </c>
      <c r="AM14" s="25"/>
      <c r="AN14" s="25">
        <v>19.670000000000002</v>
      </c>
      <c r="AO14" s="25">
        <v>19.643000000000001</v>
      </c>
      <c r="AP14" s="25">
        <v>19.635000000000002</v>
      </c>
      <c r="AQ14" s="25">
        <f t="shared" si="5"/>
        <v>19.649333333333335</v>
      </c>
      <c r="AR14" s="25">
        <v>15</v>
      </c>
      <c r="AS14" s="25">
        <f>AQ14/AQ20</f>
        <v>0.84948049515080781</v>
      </c>
      <c r="AT14" s="25"/>
      <c r="AU14" s="25">
        <v>17.725000000000001</v>
      </c>
      <c r="AV14" s="25">
        <v>17.702000000000002</v>
      </c>
      <c r="AW14" s="25">
        <v>17.696999999999999</v>
      </c>
      <c r="AX14" s="25">
        <f t="shared" si="6"/>
        <v>17.708000000000002</v>
      </c>
      <c r="AY14" s="25">
        <v>15</v>
      </c>
      <c r="AZ14" s="25">
        <f>AX14/AX20</f>
        <v>0.85606548923552928</v>
      </c>
      <c r="BA14" s="25"/>
      <c r="BB14" s="25">
        <v>16.224</v>
      </c>
      <c r="BC14" s="25">
        <v>16.201000000000001</v>
      </c>
      <c r="BD14" s="25">
        <v>16.196999999999999</v>
      </c>
      <c r="BE14" s="25">
        <f t="shared" si="7"/>
        <v>16.207333333333334</v>
      </c>
      <c r="BF14" s="25">
        <v>15</v>
      </c>
      <c r="BG14" s="25">
        <f>BE14/BE20</f>
        <v>0.86157281071694369</v>
      </c>
      <c r="BH14" s="25"/>
      <c r="BI14" s="25">
        <v>15.021000000000001</v>
      </c>
      <c r="BJ14" s="25">
        <v>15.002000000000001</v>
      </c>
      <c r="BK14" s="25">
        <v>14.997999999999999</v>
      </c>
      <c r="BL14" s="25">
        <f t="shared" si="8"/>
        <v>15.007</v>
      </c>
      <c r="BM14" s="25">
        <v>15</v>
      </c>
      <c r="BN14" s="25">
        <f>BL14/BL20</f>
        <v>0.86670516892867466</v>
      </c>
      <c r="BO14" s="25"/>
      <c r="BP14" s="25">
        <v>14.04</v>
      </c>
      <c r="BQ14" s="25">
        <v>14.022</v>
      </c>
      <c r="BR14" s="25">
        <v>14.02</v>
      </c>
      <c r="BS14" s="25">
        <f t="shared" si="9"/>
        <v>14.027333333333331</v>
      </c>
      <c r="BT14" s="25">
        <v>15</v>
      </c>
      <c r="BU14" s="25">
        <f>BS14/BS20</f>
        <v>0.87129901859290226</v>
      </c>
      <c r="BV14" s="25"/>
      <c r="BW14" s="72"/>
    </row>
    <row r="15" spans="1:75" ht="35.1" customHeight="1">
      <c r="A15" s="177" t="s">
        <v>152</v>
      </c>
      <c r="B15" s="32">
        <v>1</v>
      </c>
      <c r="C15" s="32">
        <v>15</v>
      </c>
      <c r="D15" s="105">
        <v>254</v>
      </c>
      <c r="E15" s="25">
        <v>74.146000000000001</v>
      </c>
      <c r="F15" s="25">
        <v>74.043000000000006</v>
      </c>
      <c r="G15" s="25">
        <v>74.016000000000005</v>
      </c>
      <c r="H15" s="25">
        <f t="shared" si="0"/>
        <v>74.068333333333342</v>
      </c>
      <c r="I15" s="25">
        <f>$C$14+((H15-H14)/(H16-H14))</f>
        <v>15.601867181751288</v>
      </c>
      <c r="J15" s="25">
        <f>H15/H20</f>
        <v>0.81790140497723429</v>
      </c>
      <c r="K15" s="25"/>
      <c r="L15" s="25">
        <v>44.896999999999998</v>
      </c>
      <c r="M15" s="25">
        <v>44.841000000000001</v>
      </c>
      <c r="N15" s="25">
        <v>44.82</v>
      </c>
      <c r="O15" s="25">
        <f t="shared" si="1"/>
        <v>44.852666666666664</v>
      </c>
      <c r="P15" s="25">
        <f>$C$14+((O15-O14)/(O16-O14))</f>
        <v>15.638990156762667</v>
      </c>
      <c r="Q15" s="25">
        <f>O15/O20</f>
        <v>0.8463555098210398</v>
      </c>
      <c r="R15" s="25"/>
      <c r="S15" s="25">
        <v>33.5</v>
      </c>
      <c r="T15" s="25">
        <v>33.456000000000003</v>
      </c>
      <c r="U15" s="25">
        <v>33.442999999999998</v>
      </c>
      <c r="V15" s="25">
        <f t="shared" si="2"/>
        <v>33.466333333333331</v>
      </c>
      <c r="W15" s="25">
        <f>$C$14+((V15-V14)/(V16-V14))</f>
        <v>15.660889737991265</v>
      </c>
      <c r="X15" s="25">
        <f>V15/V20</f>
        <v>0.86167564969617894</v>
      </c>
      <c r="Y15" s="25"/>
      <c r="Z15" s="25">
        <v>27.271000000000001</v>
      </c>
      <c r="AA15" s="25">
        <v>27.236000000000001</v>
      </c>
      <c r="AB15" s="25">
        <v>27.227</v>
      </c>
      <c r="AC15" s="25">
        <f t="shared" si="3"/>
        <v>27.244666666666671</v>
      </c>
      <c r="AD15" s="25">
        <f>$C$14+((AC15-AC14)/(AC16-AC14))</f>
        <v>15.677542836310611</v>
      </c>
      <c r="AE15" s="25">
        <f>AC15/AC20</f>
        <v>0.87206188316884525</v>
      </c>
      <c r="AF15" s="25"/>
      <c r="AG15" s="25">
        <v>23.306000000000001</v>
      </c>
      <c r="AH15" s="25">
        <v>23.271000000000001</v>
      </c>
      <c r="AI15" s="25">
        <v>23.262</v>
      </c>
      <c r="AJ15" s="25">
        <f t="shared" si="4"/>
        <v>23.279666666666667</v>
      </c>
      <c r="AK15" s="25">
        <f>$C$14+((AJ15-AJ14)/(AJ16-AJ14))</f>
        <v>15.691397360036415</v>
      </c>
      <c r="AL15" s="25">
        <f>AJ15/AJ20</f>
        <v>0.87997227997228</v>
      </c>
      <c r="AM15" s="25"/>
      <c r="AN15" s="25">
        <v>20.524000000000001</v>
      </c>
      <c r="AO15" s="25">
        <v>20.501000000000001</v>
      </c>
      <c r="AP15" s="25">
        <v>20.492000000000001</v>
      </c>
      <c r="AQ15" s="25">
        <f t="shared" si="5"/>
        <v>20.50566666666667</v>
      </c>
      <c r="AR15" s="25">
        <f>$C$14+((AQ15-AQ14)/(AQ16-AQ14))</f>
        <v>15.702488378452284</v>
      </c>
      <c r="AS15" s="25">
        <f>AQ15/AQ20</f>
        <v>0.88650152032625784</v>
      </c>
      <c r="AT15" s="25"/>
      <c r="AU15" s="25">
        <v>18.466999999999999</v>
      </c>
      <c r="AV15" s="25">
        <v>18.443999999999999</v>
      </c>
      <c r="AW15" s="25">
        <v>18.439</v>
      </c>
      <c r="AX15" s="25">
        <f t="shared" si="6"/>
        <v>18.45</v>
      </c>
      <c r="AY15" s="25">
        <f>$C$14+((AX15-AX14)/(AX16-AX14))</f>
        <v>15.714377406931963</v>
      </c>
      <c r="AZ15" s="25">
        <f>AX15/AX20</f>
        <v>0.89193631558592235</v>
      </c>
      <c r="BA15" s="25"/>
      <c r="BB15" s="25">
        <v>16.88</v>
      </c>
      <c r="BC15" s="25">
        <v>16.856999999999999</v>
      </c>
      <c r="BD15" s="25">
        <v>16.852</v>
      </c>
      <c r="BE15" s="25">
        <f t="shared" si="7"/>
        <v>16.863</v>
      </c>
      <c r="BF15" s="25">
        <f>$C$14+((BE15-BE14)/(BE16-BE14))</f>
        <v>15.718670076726339</v>
      </c>
      <c r="BG15" s="25">
        <f>BE15/BE20</f>
        <v>0.89642768543785656</v>
      </c>
      <c r="BH15" s="25"/>
      <c r="BI15" s="25">
        <v>15.606</v>
      </c>
      <c r="BJ15" s="25">
        <v>15.587</v>
      </c>
      <c r="BK15" s="25">
        <v>15.587</v>
      </c>
      <c r="BL15" s="25">
        <f t="shared" si="8"/>
        <v>15.593333333333334</v>
      </c>
      <c r="BM15" s="25">
        <f>$C$14+((BL15-BL14)/(BL16-BL14))</f>
        <v>15.725959554271563</v>
      </c>
      <c r="BN15" s="25">
        <f>BL15/BL20</f>
        <v>0.90056790836461653</v>
      </c>
      <c r="BO15" s="25"/>
      <c r="BP15" s="25">
        <v>14.567</v>
      </c>
      <c r="BQ15" s="25">
        <v>14.554</v>
      </c>
      <c r="BR15" s="25">
        <v>14.552</v>
      </c>
      <c r="BS15" s="25">
        <f t="shared" si="9"/>
        <v>14.557666666666668</v>
      </c>
      <c r="BT15" s="25">
        <f>$C$14+((BS15-BS14)/(BS16-BS14))</f>
        <v>15.732167510354351</v>
      </c>
      <c r="BU15" s="25">
        <f>BS15/BS20</f>
        <v>0.90424034121495722</v>
      </c>
      <c r="BV15" s="25"/>
      <c r="BW15" s="72"/>
    </row>
    <row r="16" spans="1:75" ht="35.1" customHeight="1">
      <c r="A16" s="177" t="s">
        <v>12</v>
      </c>
      <c r="B16" s="32">
        <v>0</v>
      </c>
      <c r="C16" s="32">
        <v>16</v>
      </c>
      <c r="D16" s="105">
        <v>270</v>
      </c>
      <c r="E16" s="25">
        <v>77.064999999999998</v>
      </c>
      <c r="F16" s="25">
        <v>76.912000000000006</v>
      </c>
      <c r="G16" s="25">
        <v>76.885000000000005</v>
      </c>
      <c r="H16" s="25">
        <f t="shared" si="0"/>
        <v>76.954000000000008</v>
      </c>
      <c r="I16" s="25">
        <v>16</v>
      </c>
      <c r="J16" s="25">
        <f>H16/H20</f>
        <v>0.84976645060126577</v>
      </c>
      <c r="K16" s="25"/>
      <c r="L16" s="25">
        <v>46.231999999999999</v>
      </c>
      <c r="M16" s="25">
        <v>46.152000000000001</v>
      </c>
      <c r="N16" s="25">
        <v>46.134999999999998</v>
      </c>
      <c r="O16" s="25">
        <f t="shared" si="1"/>
        <v>46.173000000000002</v>
      </c>
      <c r="P16" s="25">
        <v>16</v>
      </c>
      <c r="Q16" s="25">
        <f>O16/O20</f>
        <v>0.87126977857058385</v>
      </c>
      <c r="R16" s="25"/>
      <c r="S16" s="25">
        <v>34.335999999999999</v>
      </c>
      <c r="T16" s="25">
        <v>34.28</v>
      </c>
      <c r="U16" s="25">
        <v>34.268000000000001</v>
      </c>
      <c r="V16" s="25">
        <f t="shared" si="2"/>
        <v>34.294666666666664</v>
      </c>
      <c r="W16" s="25">
        <v>16</v>
      </c>
      <c r="X16" s="25">
        <f>V16/V20</f>
        <v>0.88300319269456551</v>
      </c>
      <c r="Y16" s="25"/>
      <c r="Z16" s="25">
        <v>27.869</v>
      </c>
      <c r="AA16" s="25">
        <v>27.821000000000002</v>
      </c>
      <c r="AB16" s="25">
        <v>27.812999999999999</v>
      </c>
      <c r="AC16" s="25">
        <f t="shared" si="3"/>
        <v>27.834333333333333</v>
      </c>
      <c r="AD16" s="25">
        <v>16</v>
      </c>
      <c r="AE16" s="25">
        <f>AC16/AC20</f>
        <v>0.89093624966657781</v>
      </c>
      <c r="AF16" s="25"/>
      <c r="AG16" s="25">
        <v>23.771999999999998</v>
      </c>
      <c r="AH16" s="25">
        <v>23.716000000000001</v>
      </c>
      <c r="AI16" s="25">
        <v>23.707000000000001</v>
      </c>
      <c r="AJ16" s="25">
        <f t="shared" si="4"/>
        <v>23.731666666666666</v>
      </c>
      <c r="AK16" s="25">
        <v>16</v>
      </c>
      <c r="AL16" s="25">
        <f>AJ16/AJ20</f>
        <v>0.89705789705789707</v>
      </c>
      <c r="AM16" s="25"/>
      <c r="AN16" s="25">
        <v>20.899000000000001</v>
      </c>
      <c r="AO16" s="25">
        <v>20.859000000000002</v>
      </c>
      <c r="AP16" s="25">
        <v>20.847000000000001</v>
      </c>
      <c r="AQ16" s="25">
        <f t="shared" si="5"/>
        <v>20.868333333333336</v>
      </c>
      <c r="AR16" s="25">
        <v>16</v>
      </c>
      <c r="AS16" s="25">
        <f>AQ16/AQ20</f>
        <v>0.90218033519231056</v>
      </c>
      <c r="AT16" s="25"/>
      <c r="AU16" s="25">
        <v>18.768000000000001</v>
      </c>
      <c r="AV16" s="25">
        <v>18.739999999999998</v>
      </c>
      <c r="AW16" s="25">
        <v>18.731999999999999</v>
      </c>
      <c r="AX16" s="25">
        <f t="shared" si="6"/>
        <v>18.746666666666666</v>
      </c>
      <c r="AY16" s="25">
        <v>16</v>
      </c>
      <c r="AZ16" s="25">
        <f>AX16/AX20</f>
        <v>0.90627820033518114</v>
      </c>
      <c r="BA16" s="25"/>
      <c r="BB16" s="25">
        <v>17.143000000000001</v>
      </c>
      <c r="BC16" s="25">
        <v>17.108000000000001</v>
      </c>
      <c r="BD16" s="25">
        <v>17.108000000000001</v>
      </c>
      <c r="BE16" s="25">
        <f t="shared" si="7"/>
        <v>17.119666666666671</v>
      </c>
      <c r="BF16" s="25">
        <v>16</v>
      </c>
      <c r="BG16" s="25">
        <f>BE16/BE20</f>
        <v>0.91007194244604339</v>
      </c>
      <c r="BH16" s="25"/>
      <c r="BI16" s="25">
        <v>15.833</v>
      </c>
      <c r="BJ16" s="25">
        <v>15.805999999999999</v>
      </c>
      <c r="BK16" s="25">
        <v>15.805</v>
      </c>
      <c r="BL16" s="25">
        <f t="shared" si="8"/>
        <v>15.814666666666668</v>
      </c>
      <c r="BM16" s="25">
        <v>16</v>
      </c>
      <c r="BN16" s="25">
        <f>BL16/BL20</f>
        <v>0.91335065935123705</v>
      </c>
      <c r="BO16" s="25"/>
      <c r="BP16" s="25">
        <v>14.765000000000001</v>
      </c>
      <c r="BQ16" s="25">
        <v>14.744</v>
      </c>
      <c r="BR16" s="25">
        <v>14.746</v>
      </c>
      <c r="BS16" s="25">
        <f t="shared" si="9"/>
        <v>14.751666666666667</v>
      </c>
      <c r="BT16" s="25">
        <v>16</v>
      </c>
      <c r="BU16" s="25">
        <f>BS16/BS20</f>
        <v>0.91629052962855606</v>
      </c>
      <c r="BV16" s="25"/>
      <c r="BW16" s="72"/>
    </row>
    <row r="17" spans="1:77" ht="35.1" customHeight="1">
      <c r="A17" s="177" t="s">
        <v>213</v>
      </c>
      <c r="B17" s="32">
        <v>1</v>
      </c>
      <c r="C17" s="32">
        <v>16</v>
      </c>
      <c r="D17" s="105">
        <v>268</v>
      </c>
      <c r="E17" s="25">
        <v>80.313000000000002</v>
      </c>
      <c r="F17" s="25">
        <v>80.185000000000002</v>
      </c>
      <c r="G17" s="25">
        <v>80.158000000000001</v>
      </c>
      <c r="H17" s="25">
        <f t="shared" si="0"/>
        <v>80.218666666666664</v>
      </c>
      <c r="I17" s="25">
        <f>$C$16+((H17-H16)/(H18-H16))</f>
        <v>16.473048686244201</v>
      </c>
      <c r="J17" s="25">
        <f>H17/H20</f>
        <v>0.8858166131104217</v>
      </c>
      <c r="K17" s="25"/>
      <c r="L17" s="25">
        <v>47.997</v>
      </c>
      <c r="M17" s="25">
        <v>47.936</v>
      </c>
      <c r="N17" s="25">
        <v>47.911000000000001</v>
      </c>
      <c r="O17" s="25">
        <f t="shared" si="1"/>
        <v>47.948</v>
      </c>
      <c r="P17" s="25">
        <f>$C$16+((O17-O16)/(O18-O16))</f>
        <v>16.51285755561976</v>
      </c>
      <c r="Q17" s="25">
        <f>O17/O20</f>
        <v>0.90476346225937998</v>
      </c>
      <c r="R17" s="25"/>
      <c r="S17" s="25">
        <v>35.564999999999998</v>
      </c>
      <c r="T17" s="25">
        <v>35.524999999999999</v>
      </c>
      <c r="U17" s="25">
        <v>35.512999999999998</v>
      </c>
      <c r="V17" s="25">
        <f t="shared" si="2"/>
        <v>35.534333333333336</v>
      </c>
      <c r="W17" s="25">
        <f>$C$16+((V17-V16)/(V18-V16))</f>
        <v>16.537738577212263</v>
      </c>
      <c r="X17" s="25">
        <f>V17/V20</f>
        <v>0.91492155583782486</v>
      </c>
      <c r="Y17" s="25"/>
      <c r="Z17" s="25">
        <v>28.824999999999999</v>
      </c>
      <c r="AA17" s="25">
        <v>28.79</v>
      </c>
      <c r="AB17" s="25">
        <v>28.773</v>
      </c>
      <c r="AC17" s="25">
        <f t="shared" si="3"/>
        <v>28.795999999999996</v>
      </c>
      <c r="AD17" s="25">
        <f>$C$16+((AC17-AC16)/(AC18-AC16))</f>
        <v>16.556842308434664</v>
      </c>
      <c r="AE17" s="25">
        <f>AC17/AC20</f>
        <v>0.92171779141104293</v>
      </c>
      <c r="AF17" s="25"/>
      <c r="AG17" s="25">
        <v>24.550999999999998</v>
      </c>
      <c r="AH17" s="25">
        <v>24.507000000000001</v>
      </c>
      <c r="AI17" s="25">
        <v>24.498999999999999</v>
      </c>
      <c r="AJ17" s="25">
        <f t="shared" si="4"/>
        <v>24.519000000000002</v>
      </c>
      <c r="AK17" s="25">
        <f>$C$16+((AJ17-AJ16)/(AJ18-AJ16))</f>
        <v>16.570807153214115</v>
      </c>
      <c r="AL17" s="25">
        <f>AJ17/AJ20</f>
        <v>0.92681912681912693</v>
      </c>
      <c r="AM17" s="25"/>
      <c r="AN17" s="25">
        <v>21.558</v>
      </c>
      <c r="AO17" s="25">
        <v>21.530999999999999</v>
      </c>
      <c r="AP17" s="25">
        <v>21.523</v>
      </c>
      <c r="AQ17" s="25">
        <f t="shared" si="5"/>
        <v>21.537333333333333</v>
      </c>
      <c r="AR17" s="25">
        <f>$C$16+((AQ17-AQ16)/(AQ18-AQ16))</f>
        <v>16.583091226031378</v>
      </c>
      <c r="AS17" s="25">
        <f>AQ17/AQ20</f>
        <v>0.93110256077702358</v>
      </c>
      <c r="AT17" s="25"/>
      <c r="AU17" s="25">
        <v>19.349</v>
      </c>
      <c r="AV17" s="25">
        <v>19.326000000000001</v>
      </c>
      <c r="AW17" s="25">
        <v>19.317</v>
      </c>
      <c r="AX17" s="25">
        <f t="shared" si="6"/>
        <v>19.330666666666666</v>
      </c>
      <c r="AY17" s="25">
        <f>$C$16+((AX17-AX16)/(AX18-AX16))</f>
        <v>16.59349593495935</v>
      </c>
      <c r="AZ17" s="25">
        <f>AX17/AX20</f>
        <v>0.93451076447080061</v>
      </c>
      <c r="BA17" s="25"/>
      <c r="BB17" s="25">
        <v>17.649999999999999</v>
      </c>
      <c r="BC17" s="25">
        <v>17.626999999999999</v>
      </c>
      <c r="BD17" s="25">
        <v>17.623000000000001</v>
      </c>
      <c r="BE17" s="25">
        <f t="shared" si="7"/>
        <v>17.633333333333336</v>
      </c>
      <c r="BF17" s="25">
        <f>$C$16+((BE17-BE16)/(BE18-BE16))</f>
        <v>16.601014040561623</v>
      </c>
      <c r="BG17" s="25">
        <f>BE17/BE20</f>
        <v>0.93737817627671272</v>
      </c>
      <c r="BH17" s="25"/>
      <c r="BI17" s="25">
        <v>16.29</v>
      </c>
      <c r="BJ17" s="25">
        <v>16.271000000000001</v>
      </c>
      <c r="BK17" s="25">
        <v>16.271000000000001</v>
      </c>
      <c r="BL17" s="25">
        <f t="shared" si="8"/>
        <v>16.277333333333335</v>
      </c>
      <c r="BM17" s="25">
        <f>$C$16+((BL17-BL16)/(BL18-BL16))</f>
        <v>16.607971966710469</v>
      </c>
      <c r="BN17" s="25">
        <f>BL17/BL20</f>
        <v>0.94007122918471486</v>
      </c>
      <c r="BO17" s="25"/>
      <c r="BP17" s="25">
        <v>15.186</v>
      </c>
      <c r="BQ17" s="25">
        <v>15.167999999999999</v>
      </c>
      <c r="BR17" s="25">
        <v>15.166</v>
      </c>
      <c r="BS17" s="25">
        <f t="shared" si="9"/>
        <v>15.173333333333332</v>
      </c>
      <c r="BT17" s="25">
        <f>$C$16+((BS17-BS16)/(BS18-BS16))</f>
        <v>16.617675781249996</v>
      </c>
      <c r="BU17" s="25">
        <f>BS17/BS20</f>
        <v>0.94248209035570818</v>
      </c>
      <c r="BV17" s="25"/>
      <c r="BW17" s="72"/>
    </row>
    <row r="18" spans="1:77" ht="35.1" customHeight="1">
      <c r="A18" s="177" t="s">
        <v>13</v>
      </c>
      <c r="B18" s="32">
        <v>0</v>
      </c>
      <c r="C18" s="32">
        <v>17</v>
      </c>
      <c r="D18" s="31">
        <v>284</v>
      </c>
      <c r="E18" s="25">
        <v>83.956999999999994</v>
      </c>
      <c r="F18" s="25">
        <v>83.816000000000003</v>
      </c>
      <c r="G18" s="25">
        <v>83.793000000000006</v>
      </c>
      <c r="H18" s="25">
        <f t="shared" si="0"/>
        <v>83.855333333333334</v>
      </c>
      <c r="I18" s="25">
        <v>17</v>
      </c>
      <c r="J18" s="25">
        <f>H18/H20</f>
        <v>0.92597459483136246</v>
      </c>
      <c r="K18" s="25"/>
      <c r="L18" s="25">
        <v>49.686999999999998</v>
      </c>
      <c r="M18" s="25">
        <v>49.618000000000002</v>
      </c>
      <c r="N18" s="25">
        <v>49.597000000000001</v>
      </c>
      <c r="O18" s="25">
        <f t="shared" si="1"/>
        <v>49.634000000000007</v>
      </c>
      <c r="P18" s="25">
        <v>17</v>
      </c>
      <c r="Q18" s="25">
        <f>O18/O20</f>
        <v>0.93657774434349861</v>
      </c>
      <c r="R18" s="25"/>
      <c r="S18" s="25">
        <v>36.636000000000003</v>
      </c>
      <c r="T18" s="25">
        <v>36.588000000000001</v>
      </c>
      <c r="U18" s="25">
        <v>36.576000000000001</v>
      </c>
      <c r="V18" s="25">
        <f t="shared" si="2"/>
        <v>36.6</v>
      </c>
      <c r="W18" s="25">
        <v>17</v>
      </c>
      <c r="X18" s="25">
        <f>V18/V20</f>
        <v>0.94235984757458202</v>
      </c>
      <c r="Y18" s="25"/>
      <c r="Z18" s="25">
        <v>29.591999999999999</v>
      </c>
      <c r="AA18" s="25">
        <v>29.552</v>
      </c>
      <c r="AB18" s="25">
        <v>29.54</v>
      </c>
      <c r="AC18" s="25">
        <f t="shared" si="3"/>
        <v>29.561333333333334</v>
      </c>
      <c r="AD18" s="25">
        <v>17</v>
      </c>
      <c r="AE18" s="25">
        <f>AC18/AC20</f>
        <v>0.94621499066417725</v>
      </c>
      <c r="AF18" s="25"/>
      <c r="AG18" s="25">
        <v>25.143999999999998</v>
      </c>
      <c r="AH18" s="25">
        <v>25.100999999999999</v>
      </c>
      <c r="AI18" s="25">
        <v>25.088000000000001</v>
      </c>
      <c r="AJ18" s="25">
        <f t="shared" si="4"/>
        <v>25.111000000000001</v>
      </c>
      <c r="AK18" s="25">
        <v>17</v>
      </c>
      <c r="AL18" s="25">
        <f>AJ18/AJ20</f>
        <v>0.94919674919674923</v>
      </c>
      <c r="AM18" s="25"/>
      <c r="AN18" s="25">
        <v>22.041</v>
      </c>
      <c r="AO18" s="25">
        <v>22.009</v>
      </c>
      <c r="AP18" s="25">
        <v>21.997</v>
      </c>
      <c r="AQ18" s="25">
        <f t="shared" si="5"/>
        <v>22.015666666666664</v>
      </c>
      <c r="AR18" s="25">
        <v>17</v>
      </c>
      <c r="AS18" s="25">
        <f>AQ18/AQ20</f>
        <v>0.95178188001671626</v>
      </c>
      <c r="AT18" s="25"/>
      <c r="AU18" s="25">
        <v>19.748999999999999</v>
      </c>
      <c r="AV18" s="25">
        <v>19.725999999999999</v>
      </c>
      <c r="AW18" s="25">
        <v>19.716999999999999</v>
      </c>
      <c r="AX18" s="25">
        <f t="shared" si="6"/>
        <v>19.730666666666664</v>
      </c>
      <c r="AY18" s="25">
        <v>17</v>
      </c>
      <c r="AZ18" s="25">
        <f>AX18/AX20</f>
        <v>0.95384813716643024</v>
      </c>
      <c r="BA18" s="25"/>
      <c r="BB18" s="25">
        <v>17.997</v>
      </c>
      <c r="BC18" s="25">
        <v>17.965</v>
      </c>
      <c r="BD18" s="25">
        <v>17.960999999999999</v>
      </c>
      <c r="BE18" s="25">
        <f t="shared" si="7"/>
        <v>17.974333333333334</v>
      </c>
      <c r="BF18" s="25">
        <v>17</v>
      </c>
      <c r="BG18" s="25">
        <f>BE18/BE20</f>
        <v>0.95550554630187479</v>
      </c>
      <c r="BH18" s="25"/>
      <c r="BI18" s="25">
        <v>16.591000000000001</v>
      </c>
      <c r="BJ18" s="25">
        <v>16.568000000000001</v>
      </c>
      <c r="BK18" s="25">
        <v>16.568000000000001</v>
      </c>
      <c r="BL18" s="25">
        <f t="shared" si="8"/>
        <v>16.575666666666667</v>
      </c>
      <c r="BM18" s="25">
        <v>17</v>
      </c>
      <c r="BN18" s="25">
        <f>BL18/BL20</f>
        <v>0.95730099143324687</v>
      </c>
      <c r="BO18" s="25"/>
      <c r="BP18" s="25">
        <v>15.449</v>
      </c>
      <c r="BQ18" s="25">
        <v>15.428000000000001</v>
      </c>
      <c r="BR18" s="25">
        <v>15.426</v>
      </c>
      <c r="BS18" s="25">
        <f t="shared" si="9"/>
        <v>15.434333333333335</v>
      </c>
      <c r="BT18" s="25">
        <v>17</v>
      </c>
      <c r="BU18" s="25">
        <f>BS18/BS20</f>
        <v>0.9586939417781275</v>
      </c>
      <c r="BV18" s="25"/>
      <c r="BW18" s="72"/>
    </row>
    <row r="19" spans="1:77" ht="35.1" customHeight="1">
      <c r="A19" s="177" t="s">
        <v>151</v>
      </c>
      <c r="B19" s="32">
        <v>1</v>
      </c>
      <c r="C19" s="32">
        <v>17</v>
      </c>
      <c r="D19" s="31">
        <v>282</v>
      </c>
      <c r="E19" s="25">
        <v>87.117999999999995</v>
      </c>
      <c r="F19" s="25">
        <v>87.015000000000001</v>
      </c>
      <c r="G19" s="25">
        <v>86.988</v>
      </c>
      <c r="H19" s="25">
        <f t="shared" si="0"/>
        <v>87.040333333333322</v>
      </c>
      <c r="I19" s="25">
        <f>C18+((H19-H18)/(H20-H18))</f>
        <v>17.475113122171944</v>
      </c>
      <c r="J19" s="25">
        <f>H19/H20</f>
        <v>0.96114503620107705</v>
      </c>
      <c r="K19" s="25"/>
      <c r="L19" s="25">
        <v>51.426000000000002</v>
      </c>
      <c r="M19" s="25">
        <v>51.357999999999997</v>
      </c>
      <c r="N19" s="25">
        <v>51.332999999999998</v>
      </c>
      <c r="O19" s="25">
        <f t="shared" si="1"/>
        <v>51.37233333333333</v>
      </c>
      <c r="P19" s="25">
        <f>I18+((O19-O18)/(O20-O18))</f>
        <v>17.517196921612182</v>
      </c>
      <c r="Q19" s="25">
        <f>O19/O20</f>
        <v>0.96937953973074209</v>
      </c>
      <c r="R19" s="25"/>
      <c r="S19" s="25">
        <v>37.851999999999997</v>
      </c>
      <c r="T19" s="25">
        <v>37.808999999999997</v>
      </c>
      <c r="U19" s="25">
        <v>37.792000000000002</v>
      </c>
      <c r="V19" s="25">
        <f t="shared" si="2"/>
        <v>37.817666666666668</v>
      </c>
      <c r="W19" s="25">
        <f>P18+((V19-V18)/(V20-V18))</f>
        <v>17.543924955330553</v>
      </c>
      <c r="X19" s="25">
        <f>V19/V20</f>
        <v>0.97371176490782385</v>
      </c>
      <c r="Y19" s="25"/>
      <c r="Z19" s="25">
        <v>30.536000000000001</v>
      </c>
      <c r="AA19" s="25">
        <v>30.5</v>
      </c>
      <c r="AB19" s="25">
        <v>30.484000000000002</v>
      </c>
      <c r="AC19" s="25">
        <f t="shared" si="3"/>
        <v>30.506666666666671</v>
      </c>
      <c r="AD19" s="25">
        <f>W18+((AC19-AC18)/(AC20-AC18))</f>
        <v>17.562586788335651</v>
      </c>
      <c r="AE19" s="25">
        <f>AC19/AC20</f>
        <v>0.97647372632702079</v>
      </c>
      <c r="AF19" s="25"/>
      <c r="AG19" s="25">
        <v>25.914999999999999</v>
      </c>
      <c r="AH19" s="25">
        <v>25.876000000000001</v>
      </c>
      <c r="AI19" s="25">
        <v>25.863</v>
      </c>
      <c r="AJ19" s="25">
        <f t="shared" si="4"/>
        <v>25.884666666666664</v>
      </c>
      <c r="AK19" s="25">
        <f>AD18+((AJ19-AJ18)/(AJ20-AJ18))</f>
        <v>17.575644841269842</v>
      </c>
      <c r="AL19" s="25">
        <f>AJ19/AJ20</f>
        <v>0.97844137844137846</v>
      </c>
      <c r="AM19" s="25"/>
      <c r="AN19" s="25">
        <v>22.696000000000002</v>
      </c>
      <c r="AO19" s="25">
        <v>22.664999999999999</v>
      </c>
      <c r="AP19" s="25">
        <v>22.655999999999999</v>
      </c>
      <c r="AQ19" s="25">
        <f t="shared" si="5"/>
        <v>22.672333333333331</v>
      </c>
      <c r="AR19" s="25">
        <f>AK18+((AQ19-AQ18)/(AQ20-AQ18))</f>
        <v>17.588762701733412</v>
      </c>
      <c r="AS19" s="25">
        <f>AQ19/AQ20</f>
        <v>0.98017091061058015</v>
      </c>
      <c r="AT19" s="25"/>
      <c r="AU19" s="25">
        <v>20.321999999999999</v>
      </c>
      <c r="AV19" s="25">
        <v>20.298999999999999</v>
      </c>
      <c r="AW19" s="25">
        <v>20.29</v>
      </c>
      <c r="AX19" s="25">
        <f t="shared" si="6"/>
        <v>20.303666666666665</v>
      </c>
      <c r="AY19" s="25">
        <f>AR18+((AX19-AX18)/(AX20-AX18))</f>
        <v>17.600209497206702</v>
      </c>
      <c r="AZ19" s="25">
        <f>AX19/AX20</f>
        <v>0.98154892355291989</v>
      </c>
      <c r="BA19" s="25"/>
      <c r="BB19" s="25">
        <v>18.5</v>
      </c>
      <c r="BC19" s="25">
        <v>18.477</v>
      </c>
      <c r="BD19" s="25">
        <v>18.468</v>
      </c>
      <c r="BE19" s="25">
        <f t="shared" si="7"/>
        <v>18.481666666666669</v>
      </c>
      <c r="BF19" s="25">
        <f>AY18+((BE19-BE18)/(BE20-BE18))</f>
        <v>17.606133014735168</v>
      </c>
      <c r="BG19" s="25">
        <f>BE19/BE20</f>
        <v>0.98247510366091373</v>
      </c>
      <c r="BH19" s="25"/>
      <c r="BI19" s="25">
        <v>17.045000000000002</v>
      </c>
      <c r="BJ19" s="25">
        <v>17.021000000000001</v>
      </c>
      <c r="BK19" s="25">
        <v>17.021000000000001</v>
      </c>
      <c r="BL19" s="25">
        <f t="shared" si="8"/>
        <v>17.029</v>
      </c>
      <c r="BM19" s="25">
        <f>BF18+((BL19-BL18)/(BL20-BL18))</f>
        <v>17.613165013525702</v>
      </c>
      <c r="BN19" s="25">
        <f>BL19/BL20</f>
        <v>0.98348252959861404</v>
      </c>
      <c r="BO19" s="25"/>
      <c r="BP19" s="25">
        <v>15.862</v>
      </c>
      <c r="BQ19" s="25">
        <v>15.84</v>
      </c>
      <c r="BR19" s="25">
        <v>15.837999999999999</v>
      </c>
      <c r="BS19" s="25">
        <f t="shared" si="9"/>
        <v>15.846666666666666</v>
      </c>
      <c r="BT19" s="25">
        <f>BM18+((BS19-BS18)/(BS20-BS18))</f>
        <v>17.620050125313281</v>
      </c>
      <c r="BU19" s="25">
        <f>BS19/BS20</f>
        <v>0.98430576835479722</v>
      </c>
      <c r="BV19" s="25"/>
      <c r="BW19" s="72"/>
    </row>
    <row r="20" spans="1:77" ht="35.1" customHeight="1">
      <c r="A20" s="177" t="s">
        <v>14</v>
      </c>
      <c r="B20" s="181">
        <v>0</v>
      </c>
      <c r="C20" s="181">
        <v>18</v>
      </c>
      <c r="D20" s="31">
        <v>298</v>
      </c>
      <c r="E20" s="25">
        <v>90.683999999999997</v>
      </c>
      <c r="F20" s="25">
        <v>90.513999999999996</v>
      </c>
      <c r="G20" s="25">
        <v>90.478999999999999</v>
      </c>
      <c r="H20" s="25">
        <f t="shared" si="0"/>
        <v>90.558999999999983</v>
      </c>
      <c r="I20" s="25">
        <v>18</v>
      </c>
      <c r="J20" s="25">
        <f>H20/H20</f>
        <v>1</v>
      </c>
      <c r="K20" s="25"/>
      <c r="L20" s="25">
        <v>53.063200000000002</v>
      </c>
      <c r="M20" s="25">
        <v>52.969000000000001</v>
      </c>
      <c r="N20" s="25">
        <v>52.953000000000003</v>
      </c>
      <c r="O20" s="25">
        <f t="shared" si="1"/>
        <v>52.995066666666673</v>
      </c>
      <c r="P20" s="25">
        <v>18</v>
      </c>
      <c r="Q20" s="25">
        <f>O20/O20</f>
        <v>1</v>
      </c>
      <c r="R20" s="25"/>
      <c r="S20" s="25">
        <v>38.883000000000003</v>
      </c>
      <c r="T20" s="25">
        <v>38.823</v>
      </c>
      <c r="U20" s="25">
        <v>38.81</v>
      </c>
      <c r="V20" s="25">
        <f t="shared" si="2"/>
        <v>38.838666666666668</v>
      </c>
      <c r="W20" s="25">
        <v>18</v>
      </c>
      <c r="X20" s="25">
        <f>V20/V20</f>
        <v>1</v>
      </c>
      <c r="Y20" s="25"/>
      <c r="Z20" s="25">
        <v>31.282</v>
      </c>
      <c r="AA20" s="25">
        <v>31.23</v>
      </c>
      <c r="AB20" s="25">
        <v>31.213000000000001</v>
      </c>
      <c r="AC20" s="25">
        <f t="shared" si="3"/>
        <v>31.241666666666664</v>
      </c>
      <c r="AD20" s="25">
        <v>18</v>
      </c>
      <c r="AE20" s="25">
        <f>AC20/AC20</f>
        <v>1</v>
      </c>
      <c r="AF20" s="25"/>
      <c r="AG20" s="25">
        <v>26.501000000000001</v>
      </c>
      <c r="AH20" s="25">
        <v>26.436</v>
      </c>
      <c r="AI20" s="25">
        <v>26.428000000000001</v>
      </c>
      <c r="AJ20" s="25">
        <f t="shared" si="4"/>
        <v>26.454999999999998</v>
      </c>
      <c r="AK20" s="25">
        <v>18</v>
      </c>
      <c r="AL20" s="25">
        <f>AJ20/AJ20</f>
        <v>1</v>
      </c>
      <c r="AM20" s="25"/>
      <c r="AN20" s="25">
        <v>23.166</v>
      </c>
      <c r="AO20" s="25">
        <v>23.122</v>
      </c>
      <c r="AP20" s="25">
        <v>23.105</v>
      </c>
      <c r="AQ20" s="25">
        <f t="shared" si="5"/>
        <v>23.131</v>
      </c>
      <c r="AR20" s="25">
        <v>18</v>
      </c>
      <c r="AS20" s="25">
        <f>AQ20/AQ20</f>
        <v>1</v>
      </c>
      <c r="AT20" s="25"/>
      <c r="AU20" s="25">
        <v>20.709</v>
      </c>
      <c r="AV20" s="25">
        <v>20.678000000000001</v>
      </c>
      <c r="AW20" s="25">
        <v>20.669</v>
      </c>
      <c r="AX20" s="25">
        <f t="shared" si="6"/>
        <v>20.685333333333332</v>
      </c>
      <c r="AY20" s="25">
        <v>18</v>
      </c>
      <c r="AZ20" s="25">
        <f>AX20/AX20</f>
        <v>1</v>
      </c>
      <c r="BA20" s="25"/>
      <c r="BB20" s="25">
        <v>18.838000000000001</v>
      </c>
      <c r="BC20" s="25">
        <v>18.797999999999998</v>
      </c>
      <c r="BD20" s="25">
        <v>18.797999999999998</v>
      </c>
      <c r="BE20" s="25">
        <f t="shared" si="7"/>
        <v>18.811333333333334</v>
      </c>
      <c r="BF20" s="25">
        <v>18</v>
      </c>
      <c r="BG20" s="25">
        <f>BE20/BE20</f>
        <v>1</v>
      </c>
      <c r="BH20" s="25"/>
      <c r="BI20" s="25">
        <v>17.332999999999998</v>
      </c>
      <c r="BJ20" s="25">
        <v>17.306000000000001</v>
      </c>
      <c r="BK20" s="25">
        <v>17.306000000000001</v>
      </c>
      <c r="BL20" s="25">
        <f t="shared" si="8"/>
        <v>17.314999999999998</v>
      </c>
      <c r="BM20" s="25">
        <v>18</v>
      </c>
      <c r="BN20" s="25">
        <f>BL20/BL20</f>
        <v>1</v>
      </c>
      <c r="BO20" s="25"/>
      <c r="BP20" s="25">
        <v>16.117000000000001</v>
      </c>
      <c r="BQ20" s="25">
        <v>16.091000000000001</v>
      </c>
      <c r="BR20" s="25">
        <v>16.09</v>
      </c>
      <c r="BS20" s="25">
        <f t="shared" si="9"/>
        <v>16.099333333333334</v>
      </c>
      <c r="BT20" s="25">
        <v>18</v>
      </c>
      <c r="BU20" s="25">
        <f>BS20/BS20</f>
        <v>1</v>
      </c>
      <c r="BV20" s="25"/>
      <c r="BW20" s="72"/>
    </row>
    <row r="21" spans="1:77" ht="60" customHeight="1">
      <c r="A21" s="178" t="s">
        <v>155</v>
      </c>
      <c r="B21" s="181">
        <v>1</v>
      </c>
      <c r="C21" s="181">
        <v>18</v>
      </c>
      <c r="D21" s="31">
        <v>296</v>
      </c>
      <c r="E21" s="25">
        <v>92.385999999999996</v>
      </c>
      <c r="F21" s="25">
        <v>92.241</v>
      </c>
      <c r="G21" s="25">
        <v>92.213999999999999</v>
      </c>
      <c r="H21" s="25">
        <f t="shared" si="0"/>
        <v>92.280333333333331</v>
      </c>
      <c r="I21" s="25">
        <f>$C$20+((H21-H20)/(H24-H20))</f>
        <v>18.272341323207552</v>
      </c>
      <c r="J21" s="25">
        <f>H21/H20</f>
        <v>1.0190078659584729</v>
      </c>
      <c r="K21" s="25"/>
      <c r="L21" s="25">
        <v>53.994</v>
      </c>
      <c r="M21" s="25">
        <v>53.920999999999999</v>
      </c>
      <c r="N21" s="25">
        <v>53.908999999999999</v>
      </c>
      <c r="O21" s="25">
        <f t="shared" si="1"/>
        <v>53.941333333333326</v>
      </c>
      <c r="P21" s="25">
        <f>$C$20+((O21-O20)/(O24-O20))</f>
        <v>18.299600012664502</v>
      </c>
      <c r="Q21" s="25">
        <f>O21/O20</f>
        <v>1.0178557500949772</v>
      </c>
      <c r="R21" s="25"/>
      <c r="S21" s="25">
        <v>39.542000000000002</v>
      </c>
      <c r="T21" s="25">
        <v>39.494</v>
      </c>
      <c r="U21" s="25">
        <v>39.478000000000002</v>
      </c>
      <c r="V21" s="25">
        <f t="shared" si="2"/>
        <v>39.504666666666672</v>
      </c>
      <c r="W21" s="25">
        <f>$C$20+((V21-V20)/(V24-V20))</f>
        <v>18.316715542521994</v>
      </c>
      <c r="X21" s="25">
        <f>V21/V20</f>
        <v>1.0171478595214392</v>
      </c>
      <c r="Y21" s="25"/>
      <c r="Z21" s="25">
        <v>31.789000000000001</v>
      </c>
      <c r="AA21" s="25">
        <v>31.745000000000001</v>
      </c>
      <c r="AB21" s="25">
        <v>31.733000000000001</v>
      </c>
      <c r="AC21" s="25">
        <f t="shared" si="3"/>
        <v>31.75566666666667</v>
      </c>
      <c r="AD21" s="25">
        <f>$C$20+((AC21-AC20)/(AC24-AC20))</f>
        <v>18.327214854111411</v>
      </c>
      <c r="AE21" s="25">
        <f>AC21/AC20</f>
        <v>1.0164523873032811</v>
      </c>
      <c r="AF21" s="25"/>
      <c r="AG21" s="25">
        <v>26.913</v>
      </c>
      <c r="AH21" s="25">
        <v>26.861000000000001</v>
      </c>
      <c r="AI21" s="25">
        <v>26.856000000000002</v>
      </c>
      <c r="AJ21" s="25">
        <f t="shared" si="4"/>
        <v>26.876666666666665</v>
      </c>
      <c r="AK21" s="25">
        <f>$C$20+((AJ21-AJ20)/(AJ24-AJ20))</f>
        <v>18.338280518785933</v>
      </c>
      <c r="AL21" s="25">
        <f>AJ21/AJ20</f>
        <v>1.015939015939016</v>
      </c>
      <c r="AM21" s="25"/>
      <c r="AN21" s="25">
        <v>23.52</v>
      </c>
      <c r="AO21" s="25">
        <v>23.481000000000002</v>
      </c>
      <c r="AP21" s="25">
        <v>23.472000000000001</v>
      </c>
      <c r="AQ21" s="25">
        <f t="shared" si="5"/>
        <v>23.491000000000003</v>
      </c>
      <c r="AR21" s="25">
        <f>$C$20+((AQ21-AQ20)/(AQ24-AQ20))</f>
        <v>18.34615384615385</v>
      </c>
      <c r="AS21" s="25">
        <f>AQ21/AQ20</f>
        <v>1.015563529462626</v>
      </c>
      <c r="AT21" s="25"/>
      <c r="AU21" s="25">
        <v>21.018000000000001</v>
      </c>
      <c r="AV21" s="25">
        <v>20.991</v>
      </c>
      <c r="AW21" s="25">
        <v>20.983000000000001</v>
      </c>
      <c r="AX21" s="25">
        <f t="shared" si="6"/>
        <v>20.997333333333334</v>
      </c>
      <c r="AY21" s="25">
        <f>$C$20+((AX21-AX20)/(AX24-AX20))</f>
        <v>18.350299401197606</v>
      </c>
      <c r="AZ21" s="25">
        <f>AX21/AX20</f>
        <v>1.0150831507025913</v>
      </c>
      <c r="BA21" s="25"/>
      <c r="BB21" s="25">
        <v>19.11</v>
      </c>
      <c r="BC21" s="25">
        <v>19.074000000000002</v>
      </c>
      <c r="BD21" s="25">
        <v>19.074000000000002</v>
      </c>
      <c r="BE21" s="25">
        <f t="shared" si="7"/>
        <v>19.085999999999999</v>
      </c>
      <c r="BF21" s="25">
        <f>$C$20+((BE21-BE20)/(BE24-BE20))</f>
        <v>18.353875885763365</v>
      </c>
      <c r="BG21" s="25">
        <f>BE21/BE20</f>
        <v>1.0146011269801891</v>
      </c>
      <c r="BH21" s="25"/>
      <c r="BI21" s="25">
        <v>17.579999999999998</v>
      </c>
      <c r="BJ21" s="25">
        <v>17.553000000000001</v>
      </c>
      <c r="BK21" s="25">
        <v>17.553000000000001</v>
      </c>
      <c r="BL21" s="25">
        <f t="shared" si="8"/>
        <v>17.561999999999998</v>
      </c>
      <c r="BM21" s="25">
        <f>$C$20+((BL21-BL20)/(BL24-BL20))</f>
        <v>18.359011627906977</v>
      </c>
      <c r="BN21" s="25">
        <f>BL21/BL20</f>
        <v>1.0142650880739243</v>
      </c>
      <c r="BO21" s="25"/>
      <c r="BP21" s="25">
        <v>16.34</v>
      </c>
      <c r="BQ21" s="25">
        <v>16.318000000000001</v>
      </c>
      <c r="BR21" s="25">
        <v>16.315999999999999</v>
      </c>
      <c r="BS21" s="25">
        <f t="shared" si="9"/>
        <v>16.324666666666669</v>
      </c>
      <c r="BT21" s="25">
        <f>$C$20+((BS21-BS20)/(BS24-BS20))</f>
        <v>18.364813815434434</v>
      </c>
      <c r="BU21" s="25">
        <f>BS21/BS20</f>
        <v>1.0139964387759328</v>
      </c>
      <c r="BV21" s="25"/>
      <c r="BW21" s="72"/>
    </row>
    <row r="22" spans="1:77" ht="60" customHeight="1" thickBot="1">
      <c r="A22" s="178" t="s">
        <v>156</v>
      </c>
      <c r="B22" s="181">
        <v>1</v>
      </c>
      <c r="C22" s="181">
        <v>18</v>
      </c>
      <c r="D22" s="31">
        <v>296</v>
      </c>
      <c r="E22" s="25">
        <v>93.165000000000006</v>
      </c>
      <c r="F22" s="25">
        <v>93.024000000000001</v>
      </c>
      <c r="G22" s="25">
        <v>92.992999999999995</v>
      </c>
      <c r="H22" s="25">
        <f t="shared" si="0"/>
        <v>93.060666666666677</v>
      </c>
      <c r="I22" s="25">
        <f>$C$20+((H22-H20)/(H24-H20))</f>
        <v>18.395802019882396</v>
      </c>
      <c r="J22" s="25">
        <f>H22/H20</f>
        <v>1.0276247161150929</v>
      </c>
      <c r="K22" s="25"/>
      <c r="L22" s="25">
        <v>54.451999999999998</v>
      </c>
      <c r="M22" s="25">
        <v>54.375</v>
      </c>
      <c r="N22" s="25">
        <v>54.357999999999997</v>
      </c>
      <c r="O22" s="25">
        <f t="shared" si="1"/>
        <v>54.395000000000003</v>
      </c>
      <c r="P22" s="25">
        <f>$C$20+((O22-O20)/(O24-O20))</f>
        <v>18.443236625753276</v>
      </c>
      <c r="Q22" s="25">
        <f>O22/O20</f>
        <v>1.0264162953532781</v>
      </c>
      <c r="R22" s="25"/>
      <c r="S22" s="25">
        <v>39.872</v>
      </c>
      <c r="T22" s="41">
        <v>39.82</v>
      </c>
      <c r="U22" s="41">
        <v>39.804000000000002</v>
      </c>
      <c r="V22" s="25">
        <f t="shared" si="2"/>
        <v>39.832000000000001</v>
      </c>
      <c r="W22" s="25">
        <f>$C$20+((V22-V20)/(V24-V20))</f>
        <v>18.472378536894666</v>
      </c>
      <c r="X22" s="25">
        <f>V22/V20</f>
        <v>1.0255758865735178</v>
      </c>
      <c r="Y22" s="25"/>
      <c r="Z22" s="25">
        <v>32.048999999999999</v>
      </c>
      <c r="AA22" s="41">
        <v>32.005000000000003</v>
      </c>
      <c r="AB22" s="41">
        <v>31.992000000000001</v>
      </c>
      <c r="AC22" s="25">
        <f t="shared" si="3"/>
        <v>32.015333333333338</v>
      </c>
      <c r="AD22" s="25">
        <f>$C$20+((AC22-AC20)/(AC24-AC20))</f>
        <v>18.492519893899207</v>
      </c>
      <c r="AE22" s="25">
        <f>AC22/AC20</f>
        <v>1.0247639370498802</v>
      </c>
      <c r="AF22" s="25"/>
      <c r="AG22" s="25">
        <v>27.131</v>
      </c>
      <c r="AH22" s="25">
        <v>27.079000000000001</v>
      </c>
      <c r="AI22" s="25">
        <v>27.071000000000002</v>
      </c>
      <c r="AJ22" s="25">
        <f t="shared" si="4"/>
        <v>27.093666666666667</v>
      </c>
      <c r="AK22" s="25">
        <f>$C$20+((AJ22-AJ20)/(AJ24-AJ20))</f>
        <v>18.512367963631505</v>
      </c>
      <c r="AL22" s="25">
        <f>AJ22/AJ20</f>
        <v>1.0241416241416241</v>
      </c>
      <c r="AM22" s="25"/>
      <c r="AN22" s="25">
        <v>23.71</v>
      </c>
      <c r="AO22" s="25">
        <v>23.666</v>
      </c>
      <c r="AP22" s="25">
        <v>23.658000000000001</v>
      </c>
      <c r="AQ22" s="25">
        <f t="shared" si="5"/>
        <v>23.678000000000001</v>
      </c>
      <c r="AR22" s="25">
        <f>$C$20+((AQ22-AQ20)/(AQ24-AQ20))</f>
        <v>18.525961538461541</v>
      </c>
      <c r="AS22" s="25">
        <f>AQ22/AQ20</f>
        <v>1.0236479183779343</v>
      </c>
      <c r="AT22" s="25"/>
      <c r="AU22" s="25">
        <v>21.183</v>
      </c>
      <c r="AV22" s="41">
        <v>21.155999999999999</v>
      </c>
      <c r="AW22" s="41">
        <v>21.146999999999998</v>
      </c>
      <c r="AX22" s="25">
        <f t="shared" si="6"/>
        <v>21.161999999999999</v>
      </c>
      <c r="AY22" s="25">
        <f>$C$20+((AX22-AX20)/(AX24-AX20))</f>
        <v>18.53517964071856</v>
      </c>
      <c r="AZ22" s="25">
        <f>AX22/AX20</f>
        <v>1.023043702462292</v>
      </c>
      <c r="BA22" s="25"/>
      <c r="BB22" s="25">
        <v>19.254000000000001</v>
      </c>
      <c r="BC22" s="41">
        <v>19.222999999999999</v>
      </c>
      <c r="BD22" s="41">
        <v>19.222000000000001</v>
      </c>
      <c r="BE22" s="25">
        <f t="shared" si="7"/>
        <v>19.233000000000001</v>
      </c>
      <c r="BF22" s="25">
        <f>$C$20+((BE22-BE20)/(BE24-BE20))</f>
        <v>18.543268198410995</v>
      </c>
      <c r="BG22" s="25">
        <f>BE22/BE20</f>
        <v>1.0224155650848779</v>
      </c>
      <c r="BH22" s="25"/>
      <c r="BI22" s="25">
        <v>17.712</v>
      </c>
      <c r="BJ22" s="41">
        <v>17.684999999999999</v>
      </c>
      <c r="BK22" s="41">
        <v>17.684999999999999</v>
      </c>
      <c r="BL22" s="25">
        <f t="shared" si="8"/>
        <v>17.693999999999999</v>
      </c>
      <c r="BM22" s="25">
        <f>$C$20+((BL22-BL20)/(BL24-BL20))</f>
        <v>18.550872093023255</v>
      </c>
      <c r="BN22" s="25">
        <f>BL22/BL20</f>
        <v>1.0218885359514873</v>
      </c>
      <c r="BO22" s="25"/>
      <c r="BP22" s="25">
        <v>16.459</v>
      </c>
      <c r="BQ22" s="41">
        <v>16.437999999999999</v>
      </c>
      <c r="BR22" s="41">
        <v>16.436</v>
      </c>
      <c r="BS22" s="25">
        <f t="shared" si="9"/>
        <v>16.444333333333333</v>
      </c>
      <c r="BT22" s="25">
        <f>$C$20+((BS22-BS20)/(BS24-BS20))</f>
        <v>18.558553696708042</v>
      </c>
      <c r="BU22" s="25">
        <f>BS22/BS20</f>
        <v>1.0214294587767609</v>
      </c>
      <c r="BV22" s="25"/>
      <c r="BW22" s="72"/>
    </row>
    <row r="23" spans="1:77" ht="60" customHeight="1">
      <c r="A23" s="178" t="s">
        <v>157</v>
      </c>
      <c r="B23" s="181">
        <v>2</v>
      </c>
      <c r="C23" s="181">
        <v>18</v>
      </c>
      <c r="D23" s="31">
        <v>294</v>
      </c>
      <c r="E23" s="25">
        <v>95.992999999999995</v>
      </c>
      <c r="F23" s="25">
        <v>95.86</v>
      </c>
      <c r="G23" s="25">
        <v>95.832999999999998</v>
      </c>
      <c r="H23" s="25">
        <f t="shared" si="0"/>
        <v>95.89533333333334</v>
      </c>
      <c r="I23" s="25">
        <f>$C$20+((H23-H20)/(H24-H20))</f>
        <v>18.844289745009625</v>
      </c>
      <c r="J23" s="25">
        <f>H23/H20</f>
        <v>1.0589265929762184</v>
      </c>
      <c r="K23" s="25"/>
      <c r="L23" s="25">
        <v>55.816000000000003</v>
      </c>
      <c r="M23" s="25">
        <v>55.747999999999998</v>
      </c>
      <c r="N23" s="25">
        <v>55.734999999999999</v>
      </c>
      <c r="O23" s="25">
        <f t="shared" si="1"/>
        <v>55.766333333333328</v>
      </c>
      <c r="P23" s="25">
        <f>$C$20+((O23-O20)/(O24-O20))</f>
        <v>18.877418129241288</v>
      </c>
      <c r="Q23" s="25">
        <f>O23/O20</f>
        <v>1.0522929178313452</v>
      </c>
      <c r="R23" s="25"/>
      <c r="S23" s="75">
        <v>40.767000000000003</v>
      </c>
      <c r="T23" s="44">
        <v>40.722999999999999</v>
      </c>
      <c r="U23" s="44">
        <v>40.706000000000003</v>
      </c>
      <c r="V23" s="44">
        <f>AVERAGE(S23:U23)</f>
        <v>40.732000000000006</v>
      </c>
      <c r="W23" s="44">
        <f>$C$20+((V23-V20)/(V24-V20))</f>
        <v>18.900372513275741</v>
      </c>
      <c r="X23" s="44">
        <f>V23/V20</f>
        <v>1.0487486697105979</v>
      </c>
      <c r="Y23" s="25"/>
      <c r="Z23" s="75">
        <v>32.707999999999998</v>
      </c>
      <c r="AA23" s="44">
        <v>32.673000000000002</v>
      </c>
      <c r="AB23" s="44">
        <v>32.659999999999997</v>
      </c>
      <c r="AC23" s="44">
        <f>AVERAGE(Z23:AB23)</f>
        <v>32.68033333333333</v>
      </c>
      <c r="AD23" s="44">
        <f>$C$20+((AC23-AC20)/(AC24-AC20))</f>
        <v>18.915862068965517</v>
      </c>
      <c r="AE23" s="44">
        <f>AC23/AC20</f>
        <v>1.0460496132301946</v>
      </c>
      <c r="AF23" s="25"/>
      <c r="AG23" s="25">
        <v>27.651</v>
      </c>
      <c r="AH23" s="40">
        <v>27.603000000000002</v>
      </c>
      <c r="AI23" s="40">
        <v>27.594000000000001</v>
      </c>
      <c r="AJ23" s="40">
        <f t="shared" si="4"/>
        <v>27.616000000000003</v>
      </c>
      <c r="AK23" s="40">
        <f>$C$20+((AJ23-AJ20)/(AJ24-AJ20))</f>
        <v>18.93140794223827</v>
      </c>
      <c r="AL23" s="40">
        <f>AJ23/AJ20</f>
        <v>1.043885843885844</v>
      </c>
      <c r="AM23" s="25"/>
      <c r="AN23" s="25">
        <v>24.134</v>
      </c>
      <c r="AO23" s="40">
        <v>24.099</v>
      </c>
      <c r="AP23" s="40">
        <v>24.094999999999999</v>
      </c>
      <c r="AQ23" s="40">
        <f t="shared" si="5"/>
        <v>24.109333333333336</v>
      </c>
      <c r="AR23" s="40">
        <f>$C$20+((AQ23-AQ20)/(AQ24-AQ20))</f>
        <v>18.940705128205131</v>
      </c>
      <c r="AS23" s="40">
        <f>AQ23/AQ20</f>
        <v>1.0422953323822288</v>
      </c>
      <c r="AT23" s="25"/>
      <c r="AU23" s="75">
        <v>21.545999999999999</v>
      </c>
      <c r="AV23" s="44">
        <v>21.523</v>
      </c>
      <c r="AW23" s="44">
        <v>21.513999999999999</v>
      </c>
      <c r="AX23" s="44">
        <f t="shared" si="6"/>
        <v>21.527666666666665</v>
      </c>
      <c r="AY23" s="44">
        <f>$C$20+((AX23-AX20)/(AX24-AX20))</f>
        <v>18.945733532934128</v>
      </c>
      <c r="AZ23" s="44">
        <f>AX23/AX20</f>
        <v>1.040721284001547</v>
      </c>
      <c r="BA23" s="25"/>
      <c r="BB23" s="75">
        <v>19.571000000000002</v>
      </c>
      <c r="BC23" s="44">
        <v>19.54</v>
      </c>
      <c r="BD23" s="219">
        <v>19.536000000000001</v>
      </c>
      <c r="BE23" s="44">
        <f t="shared" si="7"/>
        <v>19.549000000000003</v>
      </c>
      <c r="BF23" s="44">
        <f>$C$20+((BE23-BE20)/(BE24-BE20))</f>
        <v>18.950397251449438</v>
      </c>
      <c r="BG23" s="44">
        <f>BE23/BE20</f>
        <v>1.0392139490378143</v>
      </c>
      <c r="BH23" s="25"/>
      <c r="BI23" s="75">
        <v>17.989000000000001</v>
      </c>
      <c r="BJ23" s="44">
        <v>17.97</v>
      </c>
      <c r="BK23" s="44">
        <v>17.965</v>
      </c>
      <c r="BL23" s="44">
        <f t="shared" si="8"/>
        <v>17.974666666666668</v>
      </c>
      <c r="BM23" s="44">
        <f>$C$20+((BL23-BL20)/(BL24-BL20))</f>
        <v>18.958817829457367</v>
      </c>
      <c r="BN23" s="44">
        <f>BL23/BL20</f>
        <v>1.0380979882568102</v>
      </c>
      <c r="BO23" s="25"/>
      <c r="BP23" s="75">
        <v>16.707000000000001</v>
      </c>
      <c r="BQ23" s="44">
        <v>16.689</v>
      </c>
      <c r="BR23" s="44">
        <v>16.683</v>
      </c>
      <c r="BS23" s="44">
        <f>AVERAGE(BP23:BR23)</f>
        <v>16.693000000000001</v>
      </c>
      <c r="BT23" s="44">
        <f>$C$20+((BS23-BS20)/(BS24-BS20))</f>
        <v>18.961144090663794</v>
      </c>
      <c r="BU23" s="44">
        <f>BS23/BS20</f>
        <v>1.0368752329288997</v>
      </c>
      <c r="BV23" s="25"/>
      <c r="BW23" s="73"/>
      <c r="BX23" s="37"/>
      <c r="BY23" s="37"/>
    </row>
    <row r="24" spans="1:77" ht="45" customHeight="1" thickBot="1">
      <c r="A24" s="178" t="s">
        <v>148</v>
      </c>
      <c r="B24" s="181">
        <v>0</v>
      </c>
      <c r="C24" s="181">
        <v>19</v>
      </c>
      <c r="D24" s="31">
        <v>312</v>
      </c>
      <c r="E24" s="25"/>
      <c r="F24" s="25">
        <v>96.894999999999996</v>
      </c>
      <c r="G24" s="25">
        <v>96.864000000000004</v>
      </c>
      <c r="H24" s="25">
        <f t="shared" si="0"/>
        <v>96.879500000000007</v>
      </c>
      <c r="I24" s="25">
        <v>19</v>
      </c>
      <c r="J24" s="25">
        <f>H24/H20</f>
        <v>1.0697942777636682</v>
      </c>
      <c r="K24" s="25"/>
      <c r="L24" s="25"/>
      <c r="M24" s="25">
        <v>56.164000000000001</v>
      </c>
      <c r="N24" s="25">
        <v>56.143000000000001</v>
      </c>
      <c r="O24" s="25">
        <f t="shared" si="1"/>
        <v>56.153500000000001</v>
      </c>
      <c r="P24" s="25">
        <v>19</v>
      </c>
      <c r="Q24" s="25">
        <f>O24/O20</f>
        <v>1.0595986293063755</v>
      </c>
      <c r="R24" s="25"/>
      <c r="S24" s="75"/>
      <c r="T24" s="45">
        <v>40.950000000000003</v>
      </c>
      <c r="U24" s="45">
        <v>40.933</v>
      </c>
      <c r="V24" s="45">
        <f>AVERAGE(S24:U24)</f>
        <v>40.941500000000005</v>
      </c>
      <c r="W24" s="45">
        <v>19</v>
      </c>
      <c r="X24" s="45">
        <f>V24/V20</f>
        <v>1.0541427786741735</v>
      </c>
      <c r="Y24" s="25"/>
      <c r="Z24" s="75"/>
      <c r="AA24" s="45">
        <v>32.820999999999998</v>
      </c>
      <c r="AB24" s="45">
        <v>32.804000000000002</v>
      </c>
      <c r="AC24" s="45">
        <f>AVERAGE(AA24:AB24)</f>
        <v>32.8125</v>
      </c>
      <c r="AD24" s="45">
        <v>19</v>
      </c>
      <c r="AE24" s="45">
        <f>AC24/AC20</f>
        <v>1.0502800746865832</v>
      </c>
      <c r="AF24" s="25"/>
      <c r="AG24" s="25"/>
      <c r="AH24" s="40">
        <v>27.706</v>
      </c>
      <c r="AI24" s="40">
        <v>27.696999999999999</v>
      </c>
      <c r="AJ24" s="40">
        <f t="shared" si="4"/>
        <v>27.701499999999999</v>
      </c>
      <c r="AK24" s="40">
        <v>19</v>
      </c>
      <c r="AL24" s="40">
        <f>AJ24/AJ20</f>
        <v>1.0471177471177471</v>
      </c>
      <c r="AM24" s="25"/>
      <c r="AN24" s="25"/>
      <c r="AO24" s="40">
        <v>24.177</v>
      </c>
      <c r="AP24" s="40">
        <v>24.164999999999999</v>
      </c>
      <c r="AQ24" s="40">
        <f t="shared" si="5"/>
        <v>24.170999999999999</v>
      </c>
      <c r="AR24" s="40">
        <v>19</v>
      </c>
      <c r="AS24" s="40">
        <f>AQ24/AQ20</f>
        <v>1.0449613073364747</v>
      </c>
      <c r="AT24" s="25"/>
      <c r="AU24" s="78"/>
      <c r="AV24" s="45">
        <v>21.58</v>
      </c>
      <c r="AW24" s="45">
        <v>21.571999999999999</v>
      </c>
      <c r="AX24" s="45">
        <f t="shared" si="6"/>
        <v>21.576000000000001</v>
      </c>
      <c r="AY24" s="45">
        <v>19</v>
      </c>
      <c r="AZ24" s="45">
        <f>AX24/AX20</f>
        <v>1.043057883202269</v>
      </c>
      <c r="BA24" s="25"/>
      <c r="BB24" s="78"/>
      <c r="BC24" s="45">
        <v>19.59</v>
      </c>
      <c r="BD24" s="220">
        <v>19.585000000000001</v>
      </c>
      <c r="BE24" s="45">
        <f t="shared" si="7"/>
        <v>19.587499999999999</v>
      </c>
      <c r="BF24" s="45">
        <v>19</v>
      </c>
      <c r="BG24" s="45">
        <f>BE24/BE20</f>
        <v>1.0412605875890419</v>
      </c>
      <c r="BH24" s="25"/>
      <c r="BI24" s="78"/>
      <c r="BJ24" s="45">
        <v>18.003</v>
      </c>
      <c r="BK24" s="45">
        <v>18.003</v>
      </c>
      <c r="BL24" s="45">
        <f t="shared" si="8"/>
        <v>18.003</v>
      </c>
      <c r="BM24" s="45">
        <v>19</v>
      </c>
      <c r="BN24" s="45">
        <f>BL24/BL20</f>
        <v>1.0397343343921457</v>
      </c>
      <c r="BO24" s="25"/>
      <c r="BP24" s="78"/>
      <c r="BQ24" s="45">
        <v>16.718</v>
      </c>
      <c r="BR24" s="45">
        <v>16.716000000000001</v>
      </c>
      <c r="BS24" s="45">
        <f>AVERAGE(BP24:BR24)</f>
        <v>16.716999999999999</v>
      </c>
      <c r="BT24" s="45">
        <v>19</v>
      </c>
      <c r="BU24" s="45">
        <f>BS24/BS20</f>
        <v>1.0383659778872829</v>
      </c>
      <c r="BV24" s="25"/>
      <c r="BW24" s="73"/>
      <c r="BX24" s="37"/>
      <c r="BY24" s="37"/>
    </row>
    <row r="25" spans="1:77" ht="60" customHeight="1" thickBot="1">
      <c r="A25" s="178" t="s">
        <v>158</v>
      </c>
      <c r="B25" s="182">
        <v>2</v>
      </c>
      <c r="C25" s="182">
        <v>18</v>
      </c>
      <c r="D25" s="31">
        <v>294</v>
      </c>
      <c r="E25" s="25">
        <v>97.781999999999996</v>
      </c>
      <c r="F25" s="25">
        <v>97.644999999999996</v>
      </c>
      <c r="G25" s="25">
        <v>97.622</v>
      </c>
      <c r="H25" s="25">
        <f t="shared" si="0"/>
        <v>97.682999999999993</v>
      </c>
      <c r="I25" s="25">
        <f>$C$24+((H25-H24)/(H27-H24))</f>
        <v>19.12893477039929</v>
      </c>
      <c r="J25" s="25">
        <f>H25/H20</f>
        <v>1.0786669464106275</v>
      </c>
      <c r="K25" s="25"/>
      <c r="L25" s="25">
        <v>56.847000000000001</v>
      </c>
      <c r="M25" s="25">
        <v>56.781999999999996</v>
      </c>
      <c r="N25" s="25">
        <v>56.768999999999998</v>
      </c>
      <c r="O25" s="25">
        <f t="shared" si="1"/>
        <v>56.79933333333333</v>
      </c>
      <c r="P25" s="25">
        <f>$C$24+((O25-O24)/(O27-O24))</f>
        <v>19.207163859930496</v>
      </c>
      <c r="Q25" s="25">
        <f>O25/O20</f>
        <v>1.0717852982541769</v>
      </c>
      <c r="R25" s="25"/>
      <c r="S25" s="25">
        <v>41.509</v>
      </c>
      <c r="T25" s="42">
        <v>41.460999999999999</v>
      </c>
      <c r="U25" s="42">
        <v>41.448</v>
      </c>
      <c r="V25" s="25">
        <f t="shared" ref="V25:V33" si="10">AVERAGE(S25:U25)</f>
        <v>41.472666666666669</v>
      </c>
      <c r="W25" s="25">
        <f>$C$24+((V25-V24)/(V27-V24))</f>
        <v>19.255757964850332</v>
      </c>
      <c r="X25" s="25">
        <f>V25/V20</f>
        <v>1.0678190119811872</v>
      </c>
      <c r="Y25" s="25"/>
      <c r="Z25" s="25">
        <v>33.296999999999997</v>
      </c>
      <c r="AA25" s="42">
        <v>33.258000000000003</v>
      </c>
      <c r="AB25" s="42">
        <v>33.25</v>
      </c>
      <c r="AC25" s="25">
        <f t="shared" ref="AC25:AC31" si="11">AVERAGE(Z25:AB25)</f>
        <v>33.268333333333338</v>
      </c>
      <c r="AD25" s="25">
        <f>$C$24+((AC25-AC24)/(AC27-AC24))</f>
        <v>19.292857907698899</v>
      </c>
      <c r="AE25" s="25">
        <f>AC25/AC20</f>
        <v>1.0648706321685786</v>
      </c>
      <c r="AF25" s="25"/>
      <c r="AG25" s="25">
        <v>28.137</v>
      </c>
      <c r="AH25" s="25">
        <v>28.093</v>
      </c>
      <c r="AI25" s="25">
        <v>28.085000000000001</v>
      </c>
      <c r="AJ25" s="25">
        <f t="shared" si="4"/>
        <v>28.105</v>
      </c>
      <c r="AK25" s="25">
        <f>$C$24+((AJ25-AJ24)/(AJ27-AJ24))</f>
        <v>19.322069974723959</v>
      </c>
      <c r="AL25" s="25">
        <f>AJ25/AJ20</f>
        <v>1.0623700623700625</v>
      </c>
      <c r="AM25" s="25"/>
      <c r="AN25" s="25">
        <v>24.555</v>
      </c>
      <c r="AO25" s="25">
        <v>24.52</v>
      </c>
      <c r="AP25" s="25">
        <v>24.510999999999999</v>
      </c>
      <c r="AQ25" s="25">
        <f t="shared" ref="AQ25:AQ27" si="12">AVERAGE(AN25:AP25)</f>
        <v>24.528666666666666</v>
      </c>
      <c r="AR25" s="25">
        <f>$C$24+((AQ25-AQ24)/(AQ27-AQ24))</f>
        <v>19.344683584966269</v>
      </c>
      <c r="AS25" s="25">
        <f>AQ25/AQ20</f>
        <v>1.0604239620711022</v>
      </c>
      <c r="AT25" s="25"/>
      <c r="AU25" s="41">
        <v>21.917000000000002</v>
      </c>
      <c r="AV25" s="152">
        <v>21.893999999999998</v>
      </c>
      <c r="AW25" s="152">
        <v>21.885000000000002</v>
      </c>
      <c r="AX25" s="25">
        <f t="shared" ref="AX25:AX27" si="13">AVERAGE(AU25:AW25)</f>
        <v>21.898666666666667</v>
      </c>
      <c r="AY25" s="25">
        <f>$C$24+((AX25-AX24)/(AX27-AX24))</f>
        <v>19.364732479276562</v>
      </c>
      <c r="AZ25" s="25">
        <f>AX25/AX20</f>
        <v>1.0586566971767437</v>
      </c>
      <c r="BA25" s="25"/>
      <c r="BB25" s="41">
        <v>19.896999999999998</v>
      </c>
      <c r="BC25" s="152">
        <v>19.78</v>
      </c>
      <c r="BD25" s="152">
        <v>19.864999999999998</v>
      </c>
      <c r="BE25" s="25">
        <f t="shared" ref="BE25:BE27" si="14">AVERAGE(BB25:BD25)</f>
        <v>19.847333333333335</v>
      </c>
      <c r="BF25" s="25">
        <f>$C$24+((BE25-BE24)/(BE27-BE24))</f>
        <v>19.335340933534095</v>
      </c>
      <c r="BG25" s="25">
        <f>BE25/BE20</f>
        <v>1.055073182833044</v>
      </c>
      <c r="BH25" s="25"/>
      <c r="BI25" s="41">
        <v>18.289000000000001</v>
      </c>
      <c r="BJ25" s="152">
        <v>18.265999999999998</v>
      </c>
      <c r="BK25" s="152">
        <v>18.262</v>
      </c>
      <c r="BL25" s="25">
        <f t="shared" ref="BL25:BL27" si="15">AVERAGE(BI25:BK25)</f>
        <v>18.272333333333332</v>
      </c>
      <c r="BM25" s="25">
        <f>$C$24+((BL25-BL24)/(BL27-BL24))</f>
        <v>19.392614188532555</v>
      </c>
      <c r="BN25" s="25">
        <f>BL25/BL20</f>
        <v>1.0552892482433345</v>
      </c>
      <c r="BO25" s="25"/>
      <c r="BP25" s="41">
        <v>16.983000000000001</v>
      </c>
      <c r="BQ25" s="152">
        <v>16.960999999999999</v>
      </c>
      <c r="BR25" s="152">
        <v>16.959</v>
      </c>
      <c r="BS25" s="25">
        <f t="shared" ref="BS25" si="16">AVERAGE(BP25:BR25)</f>
        <v>16.96766666666667</v>
      </c>
      <c r="BT25" s="25">
        <f>$C$24+((BS25-BS24)/(BS27-BS24))</f>
        <v>19.405828386400437</v>
      </c>
      <c r="BU25" s="25">
        <f>BS25/BS20</f>
        <v>1.0539359807859541</v>
      </c>
      <c r="BV25" s="25"/>
      <c r="BW25" s="73"/>
      <c r="BX25" s="37"/>
      <c r="BY25" s="37"/>
    </row>
    <row r="26" spans="1:77" ht="60" customHeight="1" thickBot="1">
      <c r="A26" s="178" t="s">
        <v>183</v>
      </c>
      <c r="B26" s="182">
        <v>3</v>
      </c>
      <c r="C26" s="182">
        <v>18</v>
      </c>
      <c r="D26" s="93">
        <v>292</v>
      </c>
      <c r="E26" s="41">
        <v>100.919</v>
      </c>
      <c r="F26" s="41">
        <v>100.803</v>
      </c>
      <c r="G26" s="41">
        <v>100.78</v>
      </c>
      <c r="H26" s="25">
        <f t="shared" si="0"/>
        <v>100.83399999999999</v>
      </c>
      <c r="I26" s="25">
        <f>$C$24+((H26-H24)/(H27-H24))</f>
        <v>19.634564467385196</v>
      </c>
      <c r="J26" s="25">
        <f>H26/H20</f>
        <v>1.1134619419384049</v>
      </c>
      <c r="K26" s="25"/>
      <c r="L26" s="25">
        <v>58.503999999999998</v>
      </c>
      <c r="M26" s="25">
        <v>58.442999999999998</v>
      </c>
      <c r="N26" s="25">
        <v>58.426000000000002</v>
      </c>
      <c r="O26" s="25">
        <f t="shared" si="1"/>
        <v>58.457666666666661</v>
      </c>
      <c r="P26" s="25">
        <f>$C$24+((O26-O24)/(O27-O24))</f>
        <v>19.739107190590747</v>
      </c>
      <c r="Q26" s="25">
        <f>O26/O20</f>
        <v>1.1030775191653057</v>
      </c>
      <c r="R26" s="25"/>
      <c r="S26" s="25">
        <v>42.646000000000001</v>
      </c>
      <c r="T26" s="25">
        <v>42.606999999999999</v>
      </c>
      <c r="U26" s="25">
        <v>42.594000000000001</v>
      </c>
      <c r="V26" s="25">
        <f t="shared" si="10"/>
        <v>42.615666666666669</v>
      </c>
      <c r="W26" s="25">
        <f>$C$24+((V26-V24)/(V27-V24))</f>
        <v>19.806115079046624</v>
      </c>
      <c r="X26" s="25">
        <f>V26/V20</f>
        <v>1.0972484465652785</v>
      </c>
      <c r="Y26" s="25"/>
      <c r="Z26" s="25">
        <v>34.170999999999999</v>
      </c>
      <c r="AA26" s="25">
        <v>34.136000000000003</v>
      </c>
      <c r="AB26" s="25">
        <v>34.119</v>
      </c>
      <c r="AC26" s="25">
        <f t="shared" si="11"/>
        <v>34.142000000000003</v>
      </c>
      <c r="AD26" s="25">
        <f>$C$24+((AC26-AC24)/(AC27-AC24))</f>
        <v>19.854159974301318</v>
      </c>
      <c r="AE26" s="25">
        <f>AC26/AC20</f>
        <v>1.0928354227794081</v>
      </c>
      <c r="AF26" s="25"/>
      <c r="AG26" s="40">
        <v>28.841999999999999</v>
      </c>
      <c r="AH26" s="40">
        <v>28.802</v>
      </c>
      <c r="AI26" s="40">
        <v>28.797999999999998</v>
      </c>
      <c r="AJ26" s="40">
        <f t="shared" si="4"/>
        <v>28.813999999999997</v>
      </c>
      <c r="AK26" s="40">
        <f>$C$24+((AJ26-AJ24)/(AJ27-AJ24))</f>
        <v>19.887987228947715</v>
      </c>
      <c r="AL26" s="40">
        <f>AJ26/AJ20</f>
        <v>1.089170289170289</v>
      </c>
      <c r="AM26" s="25"/>
      <c r="AN26" s="40">
        <v>25.152999999999999</v>
      </c>
      <c r="AO26" s="40">
        <v>25.125</v>
      </c>
      <c r="AP26" s="40">
        <v>25.117000000000001</v>
      </c>
      <c r="AQ26" s="40">
        <f t="shared" si="12"/>
        <v>25.131666666666664</v>
      </c>
      <c r="AR26" s="40">
        <f>$C$24+((AQ26-AQ24)/(AQ27-AQ24))</f>
        <v>19.925795053003529</v>
      </c>
      <c r="AS26" s="40">
        <f>AQ26/AQ20</f>
        <v>1.0864928739210005</v>
      </c>
      <c r="AT26" s="75"/>
      <c r="AU26" s="44">
        <v>22.436</v>
      </c>
      <c r="AV26" s="44">
        <v>22.413</v>
      </c>
      <c r="AW26" s="44">
        <v>22.405000000000001</v>
      </c>
      <c r="AX26" s="44">
        <f t="shared" si="13"/>
        <v>22.418000000000003</v>
      </c>
      <c r="AY26" s="44">
        <f>$C$24+((AX26-AX24)/(AX27-AX24))</f>
        <v>19.951770911831201</v>
      </c>
      <c r="AZ26" s="44">
        <f>AX26/AX20</f>
        <v>1.0837630527265698</v>
      </c>
      <c r="BA26" s="75"/>
      <c r="BB26" s="44">
        <v>20.353999999999999</v>
      </c>
      <c r="BC26" s="44">
        <v>20.331</v>
      </c>
      <c r="BD26" s="44">
        <v>20.323</v>
      </c>
      <c r="BE26" s="44">
        <f t="shared" si="14"/>
        <v>20.336000000000002</v>
      </c>
      <c r="BF26" s="44">
        <f>$C$24+((BE26-BE24)/(BE27-BE24))</f>
        <v>19.966014196601421</v>
      </c>
      <c r="BG26" s="44">
        <f>BE26/BE20</f>
        <v>1.0810504305914874</v>
      </c>
      <c r="BH26" s="75"/>
      <c r="BI26" s="44">
        <v>18.698</v>
      </c>
      <c r="BJ26" s="44">
        <v>18.673999999999999</v>
      </c>
      <c r="BK26" s="44">
        <v>18.673999999999999</v>
      </c>
      <c r="BL26" s="44">
        <f t="shared" si="15"/>
        <v>18.681999999999999</v>
      </c>
      <c r="BM26" s="44">
        <f>$C$24+((BL26-BL24)/(BL27-BL24))</f>
        <v>19.989795918367349</v>
      </c>
      <c r="BN26" s="44">
        <f>BL26/BL20</f>
        <v>1.0789488882471845</v>
      </c>
      <c r="BO26" s="75"/>
      <c r="BP26" s="46">
        <v>17.350000000000001</v>
      </c>
      <c r="BQ26" s="46">
        <v>17.327999999999999</v>
      </c>
      <c r="BR26" s="46">
        <v>17.326000000000001</v>
      </c>
      <c r="BS26" s="46">
        <f>AVERAGE(BP26:BR26)</f>
        <v>17.334666666666667</v>
      </c>
      <c r="BT26" s="46">
        <f>$C$24+2*((BS26-BS24)/(BS30-BS24))</f>
        <v>20.036353467561522</v>
      </c>
      <c r="BU26" s="46">
        <f>BS26/BS20</f>
        <v>1.0767319557745663</v>
      </c>
      <c r="BV26" s="25"/>
      <c r="BW26" s="73"/>
      <c r="BX26" s="37"/>
      <c r="BY26" s="37"/>
    </row>
    <row r="27" spans="1:77" ht="35.1" customHeight="1" thickBot="1">
      <c r="A27" s="178" t="s">
        <v>15</v>
      </c>
      <c r="B27" s="183">
        <v>0</v>
      </c>
      <c r="C27" s="181">
        <v>20</v>
      </c>
      <c r="D27" s="93">
        <v>326</v>
      </c>
      <c r="E27" s="44">
        <v>103.24299999999999</v>
      </c>
      <c r="F27" s="44">
        <v>103.06100000000001</v>
      </c>
      <c r="G27" s="44">
        <v>103.03</v>
      </c>
      <c r="H27" s="52">
        <f>AVERAGE(E27:G27)</f>
        <v>103.11133333333333</v>
      </c>
      <c r="I27" s="52">
        <v>20</v>
      </c>
      <c r="J27" s="52">
        <f>H27/H20</f>
        <v>1.1386094516650289</v>
      </c>
      <c r="K27" s="25"/>
      <c r="L27" s="40">
        <v>59.344000000000001</v>
      </c>
      <c r="M27" s="40">
        <v>59.247</v>
      </c>
      <c r="N27" s="40">
        <v>59.222000000000001</v>
      </c>
      <c r="O27" s="40">
        <f>AVERAGE(L27:N27)</f>
        <v>59.271000000000008</v>
      </c>
      <c r="P27" s="40">
        <v>20</v>
      </c>
      <c r="Q27" s="40">
        <f>O27/O20</f>
        <v>1.1184248596724726</v>
      </c>
      <c r="R27" s="25"/>
      <c r="S27" s="25">
        <v>43.063000000000002</v>
      </c>
      <c r="T27" s="25">
        <v>43.002000000000002</v>
      </c>
      <c r="U27" s="25">
        <v>42.99</v>
      </c>
      <c r="V27" s="25">
        <f t="shared" si="10"/>
        <v>43.018333333333338</v>
      </c>
      <c r="W27" s="25">
        <v>20</v>
      </c>
      <c r="X27" s="25">
        <f>V27/V20</f>
        <v>1.1076161213910536</v>
      </c>
      <c r="Y27" s="25"/>
      <c r="Z27" s="25">
        <v>34.409999999999997</v>
      </c>
      <c r="AA27" s="25">
        <v>34.359000000000002</v>
      </c>
      <c r="AB27" s="25">
        <v>34.338000000000001</v>
      </c>
      <c r="AC27" s="25">
        <f t="shared" si="11"/>
        <v>34.369</v>
      </c>
      <c r="AD27" s="25">
        <v>20</v>
      </c>
      <c r="AE27" s="25">
        <f>AC27/AC20</f>
        <v>1.1001013603627634</v>
      </c>
      <c r="AF27" s="25"/>
      <c r="AG27" s="40">
        <v>29.003</v>
      </c>
      <c r="AH27" s="40">
        <v>28.934000000000001</v>
      </c>
      <c r="AI27" s="40">
        <v>28.925999999999998</v>
      </c>
      <c r="AJ27" s="40">
        <f t="shared" si="4"/>
        <v>28.954333333333334</v>
      </c>
      <c r="AK27" s="40">
        <v>20</v>
      </c>
      <c r="AL27" s="40">
        <f>AJ27/AJ20</f>
        <v>1.0944748944748945</v>
      </c>
      <c r="AM27" s="25"/>
      <c r="AN27" s="40">
        <v>25.247</v>
      </c>
      <c r="AO27" s="40">
        <v>25.196000000000002</v>
      </c>
      <c r="AP27" s="40">
        <v>25.183</v>
      </c>
      <c r="AQ27" s="40">
        <f t="shared" si="12"/>
        <v>25.208666666666669</v>
      </c>
      <c r="AR27" s="40">
        <v>20</v>
      </c>
      <c r="AS27" s="40">
        <f>AQ27/AQ20</f>
        <v>1.0898217399449512</v>
      </c>
      <c r="AT27" s="75"/>
      <c r="AU27" s="45">
        <v>22.486000000000001</v>
      </c>
      <c r="AV27" s="45">
        <v>22.454000000000001</v>
      </c>
      <c r="AW27" s="45">
        <v>22.442</v>
      </c>
      <c r="AX27" s="45">
        <f t="shared" si="13"/>
        <v>22.460666666666668</v>
      </c>
      <c r="AY27" s="45">
        <v>20</v>
      </c>
      <c r="AZ27" s="45">
        <f>AX27/AX20</f>
        <v>1.0858257058141034</v>
      </c>
      <c r="BA27" s="75"/>
      <c r="BB27" s="45">
        <v>20.387</v>
      </c>
      <c r="BC27" s="45">
        <v>20.352</v>
      </c>
      <c r="BD27" s="45">
        <v>20.347999999999999</v>
      </c>
      <c r="BE27" s="45">
        <f t="shared" si="14"/>
        <v>20.362333333333336</v>
      </c>
      <c r="BF27" s="45">
        <v>20</v>
      </c>
      <c r="BG27" s="45">
        <f>BE27/BE20</f>
        <v>1.0824502959208988</v>
      </c>
      <c r="BH27" s="75"/>
      <c r="BI27" s="45">
        <v>18.71</v>
      </c>
      <c r="BJ27" s="45">
        <v>18.678999999999998</v>
      </c>
      <c r="BK27" s="45">
        <v>18.678000000000001</v>
      </c>
      <c r="BL27" s="45">
        <f t="shared" si="15"/>
        <v>18.688999999999997</v>
      </c>
      <c r="BM27" s="45">
        <v>20</v>
      </c>
      <c r="BN27" s="45">
        <f>BL27/BL20</f>
        <v>1.0793531619982673</v>
      </c>
      <c r="BO27" s="75"/>
      <c r="BP27" s="67">
        <v>17.350000000000001</v>
      </c>
      <c r="BQ27" s="67">
        <v>17.327999999999999</v>
      </c>
      <c r="BR27" s="67">
        <v>17.326000000000001</v>
      </c>
      <c r="BS27" s="67">
        <f>AVERAGE(BP27:BR27)</f>
        <v>17.334666666666667</v>
      </c>
      <c r="BT27" s="67">
        <v>20</v>
      </c>
      <c r="BU27" s="67">
        <f>BS27/BS20</f>
        <v>1.0767319557745663</v>
      </c>
      <c r="BV27" s="25"/>
      <c r="BW27" s="73"/>
      <c r="BX27" s="37"/>
      <c r="BY27" s="37"/>
    </row>
    <row r="28" spans="1:77" ht="60" customHeight="1" thickBot="1">
      <c r="A28" s="178" t="s">
        <v>164</v>
      </c>
      <c r="B28" s="32">
        <v>3</v>
      </c>
      <c r="C28" s="32">
        <v>18</v>
      </c>
      <c r="D28" s="31">
        <v>292</v>
      </c>
      <c r="E28" s="45">
        <v>103.252</v>
      </c>
      <c r="F28" s="45">
        <v>103.099</v>
      </c>
      <c r="G28" s="45">
        <v>103.059</v>
      </c>
      <c r="H28" s="55">
        <f>AVERAGE(E28:G28)</f>
        <v>103.13666666666666</v>
      </c>
      <c r="I28" s="55">
        <f>$C$27+((H28-H27)/(H30-H27))</f>
        <v>20.004309611567901</v>
      </c>
      <c r="J28" s="55">
        <f>H28/H20</f>
        <v>1.1388891956256879</v>
      </c>
      <c r="K28" s="25"/>
      <c r="L28" s="40">
        <v>59.658000000000001</v>
      </c>
      <c r="M28" s="40">
        <v>59.597000000000001</v>
      </c>
      <c r="N28" s="40">
        <v>59.581000000000003</v>
      </c>
      <c r="O28" s="40">
        <f>AVERAGE(L28:N28)</f>
        <v>59.612000000000002</v>
      </c>
      <c r="P28" s="40">
        <f>$C$27+((O28-O27)/(O30-O27))</f>
        <v>20.116342545206411</v>
      </c>
      <c r="Q28" s="40">
        <f>O28/O20</f>
        <v>1.1248594208769116</v>
      </c>
      <c r="R28" s="25"/>
      <c r="S28" s="25">
        <v>43.417000000000002</v>
      </c>
      <c r="T28" s="25">
        <v>43.372999999999998</v>
      </c>
      <c r="U28" s="25">
        <v>43.356999999999999</v>
      </c>
      <c r="V28" s="25">
        <f t="shared" si="10"/>
        <v>43.382333333333328</v>
      </c>
      <c r="W28" s="25">
        <f>$C$27+((V28-V27)/(V30-V27))</f>
        <v>20.186986301369856</v>
      </c>
      <c r="X28" s="25">
        <f>V28/V20</f>
        <v>1.1169882247931613</v>
      </c>
      <c r="Y28" s="25"/>
      <c r="Z28" s="25">
        <v>34.747999999999998</v>
      </c>
      <c r="AA28" s="25">
        <v>34.709000000000003</v>
      </c>
      <c r="AB28" s="25">
        <v>34.695999999999998</v>
      </c>
      <c r="AC28" s="25">
        <f t="shared" si="11"/>
        <v>34.717666666666666</v>
      </c>
      <c r="AD28" s="25">
        <f>$C$27+((AC28-AC27)/(AC30-AC27))</f>
        <v>20.23897646790039</v>
      </c>
      <c r="AE28" s="25">
        <f>AC28/AC20</f>
        <v>1.1112616697786077</v>
      </c>
      <c r="AF28" s="25"/>
      <c r="AG28" s="25">
        <v>29.298999999999999</v>
      </c>
      <c r="AH28" s="25">
        <v>29.263999999999999</v>
      </c>
      <c r="AI28" s="25">
        <v>29.254999999999999</v>
      </c>
      <c r="AJ28" s="25">
        <f t="shared" si="4"/>
        <v>29.272666666666666</v>
      </c>
      <c r="AK28" s="25">
        <f>$C$27+((AJ28-AJ27)/(AJ30-AJ27))</f>
        <v>20.273874390593633</v>
      </c>
      <c r="AL28" s="25">
        <f>AJ28/AJ20</f>
        <v>1.1065079065079066</v>
      </c>
      <c r="AM28" s="25"/>
      <c r="AN28" s="25">
        <v>25.532</v>
      </c>
      <c r="AO28" s="25">
        <v>25.504999999999999</v>
      </c>
      <c r="AP28" s="25">
        <v>25.495999999999999</v>
      </c>
      <c r="AQ28" s="25">
        <f t="shared" ref="AQ28:AQ33" si="17">AVERAGE(AN28:AP28)</f>
        <v>25.510999999999999</v>
      </c>
      <c r="AR28" s="25">
        <f>$C$27+((AQ28-AQ27)/(AQ30-AQ27))</f>
        <v>20.312112869924292</v>
      </c>
      <c r="AS28" s="25">
        <f>AQ28/AQ20</f>
        <v>1.1028922225584712</v>
      </c>
      <c r="AT28" s="25"/>
      <c r="AU28" s="42">
        <v>22.762</v>
      </c>
      <c r="AV28" s="42">
        <v>22.739000000000001</v>
      </c>
      <c r="AW28" s="42">
        <v>22.73</v>
      </c>
      <c r="AX28" s="25">
        <f t="shared" ref="AX28:AX39" si="18">AVERAGE(AU28:AW28)</f>
        <v>22.74366666666667</v>
      </c>
      <c r="AY28" s="25">
        <f>$C$27+((AX28-AX27)/(AX30-AX27))</f>
        <v>20.34164989939638</v>
      </c>
      <c r="AZ28" s="25">
        <f>AX28/AX20</f>
        <v>1.0995068969962616</v>
      </c>
      <c r="BA28" s="25"/>
      <c r="BB28" s="42">
        <v>20.638999999999999</v>
      </c>
      <c r="BC28" s="42">
        <v>20.616</v>
      </c>
      <c r="BD28" s="42">
        <v>20.611000000000001</v>
      </c>
      <c r="BE28" s="25">
        <f t="shared" ref="BE28:BE36" si="19">AVERAGE(BB28:BD28)</f>
        <v>20.622</v>
      </c>
      <c r="BF28" s="25">
        <f>$C$27+((BE28-BE27)/(BE30-BE27))</f>
        <v>20.360648148148144</v>
      </c>
      <c r="BG28" s="25">
        <f>BE28/BE20</f>
        <v>1.0962540312577524</v>
      </c>
      <c r="BH28" s="25"/>
      <c r="BI28" s="42">
        <v>18.949000000000002</v>
      </c>
      <c r="BJ28" s="42">
        <v>18.93</v>
      </c>
      <c r="BK28" s="42">
        <v>18.925999999999998</v>
      </c>
      <c r="BL28" s="25">
        <f t="shared" ref="BL28:BL31" si="20">AVERAGE(BI28:BK28)</f>
        <v>18.935000000000002</v>
      </c>
      <c r="BM28" s="25">
        <f>$C$27+((BL28-BL27)/(BL30-BL27))</f>
        <v>20.382383419689127</v>
      </c>
      <c r="BN28" s="25">
        <f>BL28/BL20</f>
        <v>1.0935604966791801</v>
      </c>
      <c r="BO28" s="25"/>
      <c r="BP28" s="42">
        <v>17.576000000000001</v>
      </c>
      <c r="BQ28" s="42">
        <v>17.559000000000001</v>
      </c>
      <c r="BR28" s="42">
        <v>17.556999999999999</v>
      </c>
      <c r="BS28" s="25">
        <f t="shared" ref="BS28:BS31" si="21">AVERAGE(BP28:BR28)</f>
        <v>17.564000000000004</v>
      </c>
      <c r="BT28" s="25">
        <f>$C$27+((BS28-BS27)/(BS30-BS27))</f>
        <v>20.399303540336625</v>
      </c>
      <c r="BU28" s="25">
        <f>BS28/BS20</f>
        <v>1.090976852043563</v>
      </c>
      <c r="BV28" s="25"/>
      <c r="BW28" s="73"/>
      <c r="BX28" s="37"/>
      <c r="BY28" s="37"/>
    </row>
    <row r="29" spans="1:77" ht="39.950000000000003" customHeight="1">
      <c r="A29" s="177" t="s">
        <v>16</v>
      </c>
      <c r="B29" s="32">
        <v>1</v>
      </c>
      <c r="C29" s="32">
        <v>20</v>
      </c>
      <c r="D29" s="31">
        <v>324</v>
      </c>
      <c r="E29" s="42">
        <v>105.515</v>
      </c>
      <c r="F29" s="42">
        <v>105.366</v>
      </c>
      <c r="G29" s="42">
        <v>105.339</v>
      </c>
      <c r="H29" s="42">
        <f t="shared" ref="H29:H32" si="22">AVERAGE(E29:G29)</f>
        <v>105.40666666666668</v>
      </c>
      <c r="I29" s="42">
        <f>$C$27+((H29-H27)/(H30-H27))</f>
        <v>20.390473490218319</v>
      </c>
      <c r="J29" s="42">
        <f>H29/H20</f>
        <v>1.1639557268373846</v>
      </c>
      <c r="K29" s="25"/>
      <c r="L29" s="25">
        <v>60.613999999999997</v>
      </c>
      <c r="M29" s="25">
        <v>60.545000000000002</v>
      </c>
      <c r="N29" s="25">
        <v>60.52</v>
      </c>
      <c r="O29" s="25">
        <f t="shared" ref="O29:O33" si="23">AVERAGE(L29:N29)</f>
        <v>60.559666666666665</v>
      </c>
      <c r="P29" s="25">
        <f>$C$27+((O29-O27)/(O30-O27))</f>
        <v>20.439667917661776</v>
      </c>
      <c r="Q29" s="25">
        <f>O29/O20</f>
        <v>1.142741588525221</v>
      </c>
      <c r="R29" s="25"/>
      <c r="S29" s="25">
        <v>43.978000000000002</v>
      </c>
      <c r="T29" s="25">
        <v>43.93</v>
      </c>
      <c r="U29" s="25">
        <v>43.908999999999999</v>
      </c>
      <c r="V29" s="25">
        <f t="shared" si="10"/>
        <v>43.939</v>
      </c>
      <c r="W29" s="25">
        <f>$C$27+((V29-V27)/(V30-V27))</f>
        <v>20.472945205479451</v>
      </c>
      <c r="X29" s="25">
        <f>V29/V20</f>
        <v>1.1313210202890589</v>
      </c>
      <c r="Y29" s="25"/>
      <c r="Z29" s="25">
        <v>35.124000000000002</v>
      </c>
      <c r="AA29" s="25">
        <v>35.08</v>
      </c>
      <c r="AB29" s="25">
        <v>35.063000000000002</v>
      </c>
      <c r="AC29" s="25">
        <f t="shared" si="11"/>
        <v>35.089000000000006</v>
      </c>
      <c r="AD29" s="25">
        <f>$C$27+((AC29-AC27)/(AC30-AC27))</f>
        <v>20.493488690884174</v>
      </c>
      <c r="AE29" s="25">
        <f>AC29/AC20</f>
        <v>1.1231475060016007</v>
      </c>
      <c r="AF29" s="25"/>
      <c r="AG29" s="25">
        <v>29.58</v>
      </c>
      <c r="AH29" s="25">
        <v>29.532</v>
      </c>
      <c r="AI29" s="25">
        <v>29.523</v>
      </c>
      <c r="AJ29" s="25">
        <f t="shared" si="4"/>
        <v>29.544999999999998</v>
      </c>
      <c r="AK29" s="25">
        <f>$C$27+((AJ29-AJ27)/(AJ30-AJ27))</f>
        <v>20.508173214797822</v>
      </c>
      <c r="AL29" s="25">
        <f>AJ29/AJ20</f>
        <v>1.1168021168021167</v>
      </c>
      <c r="AM29" s="25"/>
      <c r="AN29" s="25">
        <v>25.742000000000001</v>
      </c>
      <c r="AO29" s="25">
        <v>25.707000000000001</v>
      </c>
      <c r="AP29" s="25">
        <v>25.693999999999999</v>
      </c>
      <c r="AQ29" s="25">
        <f t="shared" si="17"/>
        <v>25.714333333333332</v>
      </c>
      <c r="AR29" s="25">
        <f>$C$27+((AQ29-AQ27)/(AQ30-AQ27))</f>
        <v>20.522023399862352</v>
      </c>
      <c r="AS29" s="25">
        <f>AQ29/AQ20</f>
        <v>1.1116827345697693</v>
      </c>
      <c r="AT29" s="25"/>
      <c r="AU29" s="25">
        <v>22.927</v>
      </c>
      <c r="AV29" s="25">
        <v>22.9</v>
      </c>
      <c r="AW29" s="25">
        <v>22.890999999999998</v>
      </c>
      <c r="AX29" s="25">
        <f t="shared" si="18"/>
        <v>22.905999999999995</v>
      </c>
      <c r="AY29" s="25">
        <f>$C$27+((AX29-AX27)/(AX30-AX27))</f>
        <v>20.537625754527156</v>
      </c>
      <c r="AZ29" s="25">
        <f>AX29/AX20</f>
        <v>1.1073546474152376</v>
      </c>
      <c r="BA29" s="25"/>
      <c r="BB29" s="25">
        <v>20.774999999999999</v>
      </c>
      <c r="BC29" s="25">
        <v>20.744</v>
      </c>
      <c r="BD29" s="25">
        <v>20.739000000000001</v>
      </c>
      <c r="BE29" s="25">
        <f t="shared" si="19"/>
        <v>20.752666666666666</v>
      </c>
      <c r="BF29" s="25">
        <f>$C$27+((BE29-BE27)/(BE30-BE27))</f>
        <v>20.542129629629628</v>
      </c>
      <c r="BG29" s="25">
        <f>BE29/BE20</f>
        <v>1.1032001984619202</v>
      </c>
      <c r="BH29" s="25"/>
      <c r="BI29" s="25">
        <v>19.059999999999999</v>
      </c>
      <c r="BJ29" s="25">
        <v>19.036999999999999</v>
      </c>
      <c r="BK29" s="25">
        <v>19.033000000000001</v>
      </c>
      <c r="BL29" s="25">
        <f t="shared" si="20"/>
        <v>19.043333333333333</v>
      </c>
      <c r="BM29" s="25">
        <f>$C$27+((BL29-BL27)/(BL30-BL27))</f>
        <v>20.550777202072538</v>
      </c>
      <c r="BN29" s="25">
        <f>BL29/BL20</f>
        <v>1.0998171142554627</v>
      </c>
      <c r="BO29" s="25"/>
      <c r="BP29" s="25">
        <v>17.670999999999999</v>
      </c>
      <c r="BQ29" s="25">
        <v>17.649999999999999</v>
      </c>
      <c r="BR29" s="25">
        <v>17.648</v>
      </c>
      <c r="BS29" s="25">
        <f t="shared" si="21"/>
        <v>17.656333333333333</v>
      </c>
      <c r="BT29" s="25">
        <f>$C$27+((BS29-BS27)/(BS30-BS27))</f>
        <v>20.560069645966333</v>
      </c>
      <c r="BU29" s="25">
        <f>BS29/BS20</f>
        <v>1.096712079175121</v>
      </c>
      <c r="BV29" s="25"/>
      <c r="BW29" s="73"/>
      <c r="BX29" s="37"/>
      <c r="BY29" s="37"/>
    </row>
    <row r="30" spans="1:77" ht="39.950000000000003" customHeight="1">
      <c r="A30" s="177" t="s">
        <v>17</v>
      </c>
      <c r="B30" s="32">
        <v>0</v>
      </c>
      <c r="C30" s="32">
        <v>21</v>
      </c>
      <c r="D30" s="31">
        <v>340</v>
      </c>
      <c r="E30" s="25">
        <v>109.10899999999999</v>
      </c>
      <c r="F30" s="25">
        <v>108.94799999999999</v>
      </c>
      <c r="G30" s="25">
        <v>108.91200000000001</v>
      </c>
      <c r="H30" s="25">
        <f t="shared" si="22"/>
        <v>108.98966666666666</v>
      </c>
      <c r="I30" s="25">
        <v>21</v>
      </c>
      <c r="J30" s="25">
        <f>H30/H20</f>
        <v>1.203521093062718</v>
      </c>
      <c r="K30" s="25"/>
      <c r="L30" s="25">
        <v>62.262999999999998</v>
      </c>
      <c r="M30" s="25">
        <v>62.182000000000002</v>
      </c>
      <c r="N30" s="25">
        <v>62.161000000000001</v>
      </c>
      <c r="O30" s="25">
        <f t="shared" si="23"/>
        <v>62.201999999999998</v>
      </c>
      <c r="P30" s="25">
        <v>21</v>
      </c>
      <c r="Q30" s="25">
        <f>O30/O20</f>
        <v>1.1737318945411268</v>
      </c>
      <c r="R30" s="25"/>
      <c r="S30" s="25">
        <v>45.008000000000003</v>
      </c>
      <c r="T30" s="25">
        <v>44.951999999999998</v>
      </c>
      <c r="U30" s="25">
        <v>44.935000000000002</v>
      </c>
      <c r="V30" s="25">
        <f t="shared" si="10"/>
        <v>44.965000000000003</v>
      </c>
      <c r="W30" s="25">
        <v>21</v>
      </c>
      <c r="X30" s="25">
        <f>V30/V20</f>
        <v>1.1577379930653302</v>
      </c>
      <c r="Y30" s="25"/>
      <c r="Z30" s="25">
        <v>35.865000000000002</v>
      </c>
      <c r="AA30" s="25">
        <v>35.817999999999998</v>
      </c>
      <c r="AB30" s="25">
        <v>35.801000000000002</v>
      </c>
      <c r="AC30" s="25">
        <f t="shared" si="11"/>
        <v>35.827999999999996</v>
      </c>
      <c r="AD30" s="25">
        <v>21</v>
      </c>
      <c r="AE30" s="25">
        <f>AC30/AC20</f>
        <v>1.146801813817018</v>
      </c>
      <c r="AF30" s="25"/>
      <c r="AG30" s="25">
        <v>30.157</v>
      </c>
      <c r="AH30" s="25">
        <v>30.100999999999999</v>
      </c>
      <c r="AI30" s="25">
        <v>30.091999999999999</v>
      </c>
      <c r="AJ30" s="25">
        <f t="shared" si="4"/>
        <v>30.116666666666664</v>
      </c>
      <c r="AK30" s="25">
        <v>21</v>
      </c>
      <c r="AL30" s="25">
        <f>AJ30/AJ20</f>
        <v>1.1384111384111384</v>
      </c>
      <c r="AM30" s="25"/>
      <c r="AN30" s="25">
        <v>26.207999999999998</v>
      </c>
      <c r="AO30" s="25">
        <v>26.167999999999999</v>
      </c>
      <c r="AP30" s="25">
        <v>26.155999999999999</v>
      </c>
      <c r="AQ30" s="25">
        <f t="shared" si="17"/>
        <v>26.177333333333333</v>
      </c>
      <c r="AR30" s="25">
        <v>21</v>
      </c>
      <c r="AS30" s="25">
        <f>AQ30/AQ20</f>
        <v>1.1316991627397577</v>
      </c>
      <c r="AT30" s="25"/>
      <c r="AU30" s="25">
        <v>23.31</v>
      </c>
      <c r="AV30" s="25">
        <v>23.283000000000001</v>
      </c>
      <c r="AW30" s="25">
        <v>23.274000000000001</v>
      </c>
      <c r="AX30" s="25">
        <f t="shared" si="18"/>
        <v>23.289000000000001</v>
      </c>
      <c r="AY30" s="25">
        <v>21</v>
      </c>
      <c r="AZ30" s="25">
        <f>AX30/AX20</f>
        <v>1.1258701817713035</v>
      </c>
      <c r="BA30" s="25"/>
      <c r="BB30" s="25">
        <v>21.105</v>
      </c>
      <c r="BC30" s="25">
        <v>21.073</v>
      </c>
      <c r="BD30" s="25">
        <v>21.068999999999999</v>
      </c>
      <c r="BE30" s="25">
        <f t="shared" si="19"/>
        <v>21.082333333333334</v>
      </c>
      <c r="BF30" s="25">
        <v>21</v>
      </c>
      <c r="BG30" s="25">
        <f>BE30/BE20</f>
        <v>1.1207250948010066</v>
      </c>
      <c r="BH30" s="25"/>
      <c r="BI30" s="25">
        <v>19.349</v>
      </c>
      <c r="BJ30" s="25">
        <v>19.326000000000001</v>
      </c>
      <c r="BK30" s="25">
        <v>19.321999999999999</v>
      </c>
      <c r="BL30" s="25">
        <f t="shared" si="20"/>
        <v>19.332333333333334</v>
      </c>
      <c r="BM30" s="25">
        <v>21</v>
      </c>
      <c r="BN30" s="25">
        <f>BL30/BL20</f>
        <v>1.1165078448358843</v>
      </c>
      <c r="BO30" s="25"/>
      <c r="BP30" s="25">
        <v>17.927</v>
      </c>
      <c r="BQ30" s="25">
        <v>17.901</v>
      </c>
      <c r="BR30" s="25">
        <v>17.899000000000001</v>
      </c>
      <c r="BS30" s="25">
        <f t="shared" si="21"/>
        <v>17.909000000000002</v>
      </c>
      <c r="BT30" s="25">
        <v>21</v>
      </c>
      <c r="BU30" s="25">
        <f>BS30/BS20</f>
        <v>1.1124063108203239</v>
      </c>
      <c r="BV30" s="25"/>
      <c r="BW30" s="73"/>
      <c r="BX30" s="37"/>
      <c r="BY30" s="37"/>
    </row>
    <row r="31" spans="1:77" ht="39.950000000000003" customHeight="1" thickBot="1">
      <c r="A31" s="177" t="s">
        <v>18</v>
      </c>
      <c r="B31" s="32">
        <v>2</v>
      </c>
      <c r="C31" s="32">
        <v>20</v>
      </c>
      <c r="D31" s="31">
        <v>322</v>
      </c>
      <c r="E31" s="25">
        <v>109.896</v>
      </c>
      <c r="F31" s="25">
        <v>109.768</v>
      </c>
      <c r="G31" s="25">
        <v>109.73699999999999</v>
      </c>
      <c r="H31" s="25">
        <f t="shared" si="22"/>
        <v>109.80033333333331</v>
      </c>
      <c r="I31" s="25">
        <f>C30+((H31-H30)/(H33-H30))</f>
        <v>21.140480591497223</v>
      </c>
      <c r="J31" s="25">
        <f>H31/H20</f>
        <v>1.2124728998038112</v>
      </c>
      <c r="K31" s="25"/>
      <c r="L31" s="25">
        <v>62.902000000000001</v>
      </c>
      <c r="M31" s="25">
        <v>62.832999999999998</v>
      </c>
      <c r="N31" s="25">
        <v>62.816000000000003</v>
      </c>
      <c r="O31" s="25">
        <f t="shared" si="23"/>
        <v>62.850333333333332</v>
      </c>
      <c r="P31" s="25">
        <f>I30+((O31-O30)/(O33-O30))</f>
        <v>21.224907493061977</v>
      </c>
      <c r="Q31" s="25">
        <f>O31/O20</f>
        <v>1.1859657376913069</v>
      </c>
      <c r="R31" s="25"/>
      <c r="S31" s="25">
        <v>45.531999999999996</v>
      </c>
      <c r="T31" s="25">
        <v>45.488</v>
      </c>
      <c r="U31" s="25">
        <v>45.470999999999997</v>
      </c>
      <c r="V31" s="25">
        <f t="shared" si="10"/>
        <v>45.496999999999993</v>
      </c>
      <c r="W31" s="25">
        <f>P30+((V31-V30)/(V33-V30))</f>
        <v>21.276939094221756</v>
      </c>
      <c r="X31" s="25">
        <f>V31/V20</f>
        <v>1.1714356826530259</v>
      </c>
      <c r="Y31" s="25"/>
      <c r="Z31" s="41">
        <v>36.311</v>
      </c>
      <c r="AA31" s="41">
        <v>36.267000000000003</v>
      </c>
      <c r="AB31" s="41">
        <v>36.255000000000003</v>
      </c>
      <c r="AC31" s="25">
        <f t="shared" si="11"/>
        <v>36.277666666666669</v>
      </c>
      <c r="AD31" s="25">
        <f>W30+((AC31-AC30)/(AC33-AC30))</f>
        <v>21.312920436093719</v>
      </c>
      <c r="AE31" s="25">
        <f>AC31/AC20</f>
        <v>1.1611949853294214</v>
      </c>
      <c r="AF31" s="25"/>
      <c r="AG31" s="41">
        <v>30.54</v>
      </c>
      <c r="AH31" s="41">
        <v>30.492000000000001</v>
      </c>
      <c r="AI31" s="41">
        <v>30.484000000000002</v>
      </c>
      <c r="AJ31" s="25">
        <f t="shared" si="4"/>
        <v>30.505333333333329</v>
      </c>
      <c r="AK31" s="25">
        <f>AD30+((AJ31-AJ30)/(AJ33-AJ30))</f>
        <v>21.338461538461537</v>
      </c>
      <c r="AL31" s="25">
        <f>AJ31/AJ20</f>
        <v>1.1531027531027531</v>
      </c>
      <c r="AM31" s="25"/>
      <c r="AN31" s="41">
        <v>26.553999999999998</v>
      </c>
      <c r="AO31" s="41">
        <v>26.515000000000001</v>
      </c>
      <c r="AP31" s="41">
        <v>26.506</v>
      </c>
      <c r="AQ31" s="25">
        <f t="shared" si="17"/>
        <v>26.525000000000002</v>
      </c>
      <c r="AR31" s="25">
        <f>AK30+((AQ31-AQ30)/(AQ33-AQ30))</f>
        <v>21.365196078431374</v>
      </c>
      <c r="AS31" s="25">
        <f>AQ31/AQ20</f>
        <v>1.1467294972115343</v>
      </c>
      <c r="AT31" s="25"/>
      <c r="AU31" s="41">
        <v>23.623000000000001</v>
      </c>
      <c r="AV31" s="41">
        <v>23.596</v>
      </c>
      <c r="AW31" s="41">
        <v>23.588000000000001</v>
      </c>
      <c r="AX31" s="25">
        <f t="shared" si="18"/>
        <v>23.602333333333334</v>
      </c>
      <c r="AY31" s="25">
        <f>AR30+((AX31-AX30)/(AX33-AX30))</f>
        <v>21.383830134748877</v>
      </c>
      <c r="AZ31" s="25">
        <f>AX31/AX20</f>
        <v>1.14101779038288</v>
      </c>
      <c r="BA31" s="25"/>
      <c r="BB31" s="41">
        <v>21.388999999999999</v>
      </c>
      <c r="BC31" s="41">
        <v>21.358000000000001</v>
      </c>
      <c r="BD31" s="41">
        <v>21.358000000000001</v>
      </c>
      <c r="BE31" s="25">
        <f t="shared" si="19"/>
        <v>21.368333333333336</v>
      </c>
      <c r="BF31" s="25">
        <f>AY30+((BE31-BE30)/(BE33-BE30))</f>
        <v>21.399441340782126</v>
      </c>
      <c r="BG31" s="25">
        <f>BE31/BE20</f>
        <v>1.1359286954672716</v>
      </c>
      <c r="BH31" s="25"/>
      <c r="BI31" s="41">
        <v>19.608000000000001</v>
      </c>
      <c r="BJ31" s="41">
        <v>19.585000000000001</v>
      </c>
      <c r="BK31" s="41">
        <v>19.581</v>
      </c>
      <c r="BL31" s="25">
        <f t="shared" si="20"/>
        <v>19.591333333333335</v>
      </c>
      <c r="BM31" s="25">
        <f>BF30+((BL31-BL30)/(BL33-BL30))</f>
        <v>21.410893707033317</v>
      </c>
      <c r="BN31" s="25">
        <f>BL31/BL20</f>
        <v>1.1314659736259507</v>
      </c>
      <c r="BO31" s="25"/>
      <c r="BP31" s="41">
        <v>18.166</v>
      </c>
      <c r="BQ31" s="41">
        <v>18.143999999999998</v>
      </c>
      <c r="BR31" s="41">
        <v>18.141999999999999</v>
      </c>
      <c r="BS31" s="25">
        <f t="shared" si="21"/>
        <v>18.150666666666666</v>
      </c>
      <c r="BT31" s="25">
        <f>BM30+((BS31-BS30)/(BS33-BS30))</f>
        <v>21.418833044482955</v>
      </c>
      <c r="BU31" s="25">
        <f>BS31/BS20</f>
        <v>1.1274172843596006</v>
      </c>
      <c r="BV31" s="25"/>
      <c r="BW31" s="73"/>
      <c r="BX31" s="37"/>
      <c r="BY31" s="37"/>
    </row>
    <row r="32" spans="1:77" ht="39.950000000000003" customHeight="1" thickBot="1">
      <c r="A32" s="177" t="s">
        <v>19</v>
      </c>
      <c r="B32" s="32">
        <v>3</v>
      </c>
      <c r="C32" s="32">
        <v>20</v>
      </c>
      <c r="D32" s="31">
        <v>320</v>
      </c>
      <c r="E32" s="41">
        <v>112.765</v>
      </c>
      <c r="F32" s="41">
        <v>112.637</v>
      </c>
      <c r="G32" s="41">
        <v>112.61799999999999</v>
      </c>
      <c r="H32" s="25">
        <f t="shared" si="22"/>
        <v>112.67333333333333</v>
      </c>
      <c r="I32" s="25">
        <f>$C$30+((H32-H30)/(H33-H30))</f>
        <v>21.638343345656192</v>
      </c>
      <c r="J32" s="25">
        <f>H32/H20</f>
        <v>1.2441980734475133</v>
      </c>
      <c r="K32" s="25"/>
      <c r="L32" s="25">
        <v>64.430999999999997</v>
      </c>
      <c r="M32" s="25">
        <v>64.367000000000004</v>
      </c>
      <c r="N32" s="25">
        <v>64.349999999999994</v>
      </c>
      <c r="O32" s="25">
        <f t="shared" si="23"/>
        <v>64.382666666666665</v>
      </c>
      <c r="P32" s="25">
        <f>$C$30+((O32-O30)/(O33-O30))</f>
        <v>21.756475485661422</v>
      </c>
      <c r="Q32" s="25">
        <f>O32/O20</f>
        <v>1.2148803788025551</v>
      </c>
      <c r="R32" s="25"/>
      <c r="S32" s="25">
        <v>46.594999999999999</v>
      </c>
      <c r="T32" s="25">
        <v>46.546999999999997</v>
      </c>
      <c r="U32" s="25">
        <v>46.534999999999997</v>
      </c>
      <c r="V32" s="25">
        <f t="shared" si="10"/>
        <v>46.558999999999997</v>
      </c>
      <c r="W32" s="25">
        <f>$C$30+((V32-V30)/(V33-V30))</f>
        <v>21.829776158250912</v>
      </c>
      <c r="X32" s="25">
        <f>V32/V20</f>
        <v>1.1987795667547803</v>
      </c>
      <c r="Y32" s="75"/>
      <c r="Z32" s="59">
        <v>37.127000000000002</v>
      </c>
      <c r="AA32" s="59">
        <v>37.087000000000003</v>
      </c>
      <c r="AB32" s="59">
        <v>37.070999999999998</v>
      </c>
      <c r="AC32" s="59">
        <f>AVERAGE(Z32:AB32)</f>
        <v>37.094999999999999</v>
      </c>
      <c r="AD32" s="59">
        <f>$C$30+((AC32-AC30)/(AC33-AC30))</f>
        <v>21.881697981906754</v>
      </c>
      <c r="AE32" s="59">
        <f>AC32/AC20</f>
        <v>1.1873566284342492</v>
      </c>
      <c r="AF32" s="75"/>
      <c r="AG32" s="59">
        <v>31.204000000000001</v>
      </c>
      <c r="AH32" s="59">
        <v>31.16</v>
      </c>
      <c r="AI32" s="59">
        <v>31.151</v>
      </c>
      <c r="AJ32" s="59">
        <f t="shared" si="4"/>
        <v>31.171666666666667</v>
      </c>
      <c r="AK32" s="59">
        <f>$C$30+((AJ32-AJ30)/(AJ33-AJ30))</f>
        <v>21.918722786647315</v>
      </c>
      <c r="AL32" s="59">
        <f>AJ32/AJ20</f>
        <v>1.1782901782901785</v>
      </c>
      <c r="AM32" s="75"/>
      <c r="AN32" s="44">
        <v>27.114999999999998</v>
      </c>
      <c r="AO32" s="44">
        <v>27.082999999999998</v>
      </c>
      <c r="AP32" s="44">
        <v>27.071000000000002</v>
      </c>
      <c r="AQ32" s="44">
        <f t="shared" si="17"/>
        <v>27.089666666666663</v>
      </c>
      <c r="AR32" s="44">
        <f>$C$30+((AQ32-AQ30)/(AQ33-AQ30))</f>
        <v>21.958333333333329</v>
      </c>
      <c r="AS32" s="44">
        <f>AQ32/AQ20</f>
        <v>1.1711411813871715</v>
      </c>
      <c r="AT32" s="75"/>
      <c r="AU32" s="44">
        <v>24.11</v>
      </c>
      <c r="AV32" s="44">
        <v>24.087</v>
      </c>
      <c r="AW32" s="44">
        <v>24.077999999999999</v>
      </c>
      <c r="AX32" s="44">
        <f t="shared" si="18"/>
        <v>24.091666666666669</v>
      </c>
      <c r="AY32" s="44">
        <f>$C$30+((AX32-AX30)/(AX33-AX30))</f>
        <v>21.98325847284606</v>
      </c>
      <c r="AZ32" s="44">
        <f>AX32/AX20</f>
        <v>1.1646738429805339</v>
      </c>
      <c r="BA32" s="75"/>
      <c r="BB32" s="44">
        <v>21.821999999999999</v>
      </c>
      <c r="BC32" s="44">
        <v>21.786999999999999</v>
      </c>
      <c r="BD32" s="44">
        <v>21.786000000000001</v>
      </c>
      <c r="BE32" s="44">
        <f t="shared" si="19"/>
        <v>21.798333333333332</v>
      </c>
      <c r="BF32" s="44">
        <f>$C$30+2*((BE32-BE30)/(BE37-BE30))</f>
        <v>22.037931867600868</v>
      </c>
      <c r="BG32" s="44">
        <f>BE32/BE20</f>
        <v>1.158787255909558</v>
      </c>
      <c r="BH32" s="75"/>
      <c r="BI32" s="47">
        <v>19.995999999999999</v>
      </c>
      <c r="BJ32" s="47">
        <v>19.972999999999999</v>
      </c>
      <c r="BK32" s="47">
        <v>19.969000000000001</v>
      </c>
      <c r="BL32" s="47">
        <f>AVERAGE(BI32:BK32)</f>
        <v>19.979333333333333</v>
      </c>
      <c r="BM32" s="47">
        <f>$C$30+2*((BL32-BL30)/(BL37-BL30))</f>
        <v>22.047773279352224</v>
      </c>
      <c r="BN32" s="47">
        <f>BL32/BL20</f>
        <v>1.1538742901145445</v>
      </c>
      <c r="BO32" s="75"/>
      <c r="BP32" s="47">
        <v>18.524000000000001</v>
      </c>
      <c r="BQ32" s="47">
        <v>18.503</v>
      </c>
      <c r="BR32" s="47">
        <v>18.501000000000001</v>
      </c>
      <c r="BS32" s="47">
        <f>AVERAGE(BP32:BR32)</f>
        <v>18.509333333333334</v>
      </c>
      <c r="BT32" s="47">
        <f>$C$30+2*((BS32-BS30)/(BS37-BS30))</f>
        <v>22.051678832116785</v>
      </c>
      <c r="BU32" s="47">
        <f>BS32/BS20</f>
        <v>1.1496956395709967</v>
      </c>
      <c r="BV32" s="25"/>
      <c r="BW32" s="73"/>
      <c r="BX32" s="37"/>
      <c r="BY32" s="37"/>
    </row>
    <row r="33" spans="1:77" ht="50.1" customHeight="1" thickBot="1">
      <c r="A33" s="177" t="s">
        <v>160</v>
      </c>
      <c r="B33" s="32">
        <v>0</v>
      </c>
      <c r="C33" s="32">
        <v>22</v>
      </c>
      <c r="D33" s="31">
        <v>354</v>
      </c>
      <c r="E33" s="46">
        <v>114.9</v>
      </c>
      <c r="F33" s="46">
        <v>114.706</v>
      </c>
      <c r="G33" s="46">
        <v>114.675</v>
      </c>
      <c r="H33" s="46">
        <f>AVERAGE(E33:G33)</f>
        <v>114.76033333333334</v>
      </c>
      <c r="I33" s="46">
        <v>22</v>
      </c>
      <c r="J33" s="46">
        <f>H33/H20</f>
        <v>1.2672438226276059</v>
      </c>
      <c r="K33" s="25"/>
      <c r="L33" s="41">
        <v>65.161000000000001</v>
      </c>
      <c r="M33" s="41">
        <v>65.058999999999997</v>
      </c>
      <c r="N33" s="41">
        <v>65.034000000000006</v>
      </c>
      <c r="O33" s="25">
        <f t="shared" si="23"/>
        <v>65.084666666666678</v>
      </c>
      <c r="P33" s="25">
        <v>22</v>
      </c>
      <c r="Q33" s="25">
        <f>O33/O20</f>
        <v>1.2281268948304622</v>
      </c>
      <c r="R33" s="25"/>
      <c r="S33" s="41">
        <v>46.936999999999998</v>
      </c>
      <c r="T33" s="41">
        <v>46.869</v>
      </c>
      <c r="U33" s="41">
        <v>46.851999999999997</v>
      </c>
      <c r="V33" s="25">
        <f t="shared" si="10"/>
        <v>46.885999999999996</v>
      </c>
      <c r="W33" s="25">
        <v>22</v>
      </c>
      <c r="X33" s="25">
        <f>V33/V20</f>
        <v>1.2071990112945861</v>
      </c>
      <c r="Y33" s="75"/>
      <c r="Z33" s="60">
        <v>37.311999999999998</v>
      </c>
      <c r="AA33" s="60">
        <v>37.252000000000002</v>
      </c>
      <c r="AB33" s="60">
        <v>37.231000000000002</v>
      </c>
      <c r="AC33" s="60">
        <f>AVERAGE(Z33:AB33)</f>
        <v>37.264999999999993</v>
      </c>
      <c r="AD33" s="60">
        <v>22</v>
      </c>
      <c r="AE33" s="60">
        <f>AC33/AC20</f>
        <v>1.1927980794878634</v>
      </c>
      <c r="AF33" s="75"/>
      <c r="AG33" s="60">
        <v>31.318999999999999</v>
      </c>
      <c r="AH33" s="60">
        <v>31.242000000000001</v>
      </c>
      <c r="AI33" s="60">
        <v>31.234000000000002</v>
      </c>
      <c r="AJ33" s="60">
        <f t="shared" si="4"/>
        <v>31.265000000000001</v>
      </c>
      <c r="AK33" s="60">
        <v>22</v>
      </c>
      <c r="AL33" s="60">
        <f>AJ33/AJ20</f>
        <v>1.1818181818181819</v>
      </c>
      <c r="AM33" s="75"/>
      <c r="AN33" s="45">
        <v>27.167999999999999</v>
      </c>
      <c r="AO33" s="45">
        <v>27.116</v>
      </c>
      <c r="AP33" s="45">
        <v>27.103999999999999</v>
      </c>
      <c r="AQ33" s="45">
        <f t="shared" si="17"/>
        <v>27.129333333333335</v>
      </c>
      <c r="AR33" s="45">
        <v>22</v>
      </c>
      <c r="AS33" s="45">
        <f>AQ33/AQ20</f>
        <v>1.1728560517631461</v>
      </c>
      <c r="AT33" s="75"/>
      <c r="AU33" s="45">
        <v>24.135000000000002</v>
      </c>
      <c r="AV33" s="45">
        <v>24.094999999999999</v>
      </c>
      <c r="AW33" s="45">
        <v>24.085999999999999</v>
      </c>
      <c r="AX33" s="45">
        <f t="shared" si="18"/>
        <v>24.105333333333334</v>
      </c>
      <c r="AY33" s="45">
        <v>22</v>
      </c>
      <c r="AZ33" s="45">
        <f>AX33/AX20</f>
        <v>1.1653345365476344</v>
      </c>
      <c r="BA33" s="75"/>
      <c r="BB33" s="45">
        <v>21.821999999999999</v>
      </c>
      <c r="BC33" s="45">
        <v>21.786999999999999</v>
      </c>
      <c r="BD33" s="45">
        <v>21.786000000000001</v>
      </c>
      <c r="BE33" s="45">
        <f t="shared" si="19"/>
        <v>21.798333333333332</v>
      </c>
      <c r="BF33" s="45">
        <v>22</v>
      </c>
      <c r="BG33" s="45">
        <f>BE33/BE20</f>
        <v>1.158787255909558</v>
      </c>
      <c r="BH33" s="75"/>
      <c r="BI33" s="49">
        <v>19.984000000000002</v>
      </c>
      <c r="BJ33" s="49">
        <v>19.952000000000002</v>
      </c>
      <c r="BK33" s="49">
        <v>19.952000000000002</v>
      </c>
      <c r="BL33" s="49">
        <f>AVERAGE(BI33:BK33)</f>
        <v>19.962666666666667</v>
      </c>
      <c r="BM33" s="49">
        <v>22</v>
      </c>
      <c r="BN33" s="49">
        <f>BL33/BL20</f>
        <v>1.1529117335643471</v>
      </c>
      <c r="BO33" s="75"/>
      <c r="BP33" s="49">
        <v>18.504000000000001</v>
      </c>
      <c r="BQ33" s="49">
        <v>18.478000000000002</v>
      </c>
      <c r="BR33" s="49">
        <v>18.475999999999999</v>
      </c>
      <c r="BS33" s="49">
        <f>AVERAGE(BP33:BR33)</f>
        <v>18.486000000000001</v>
      </c>
      <c r="BT33" s="49">
        <v>22</v>
      </c>
      <c r="BU33" s="49">
        <f>BS33/BS20</f>
        <v>1.1482463041947906</v>
      </c>
      <c r="BV33" s="25"/>
      <c r="BW33" s="73"/>
      <c r="BX33" s="37"/>
      <c r="BY33" s="37"/>
    </row>
    <row r="34" spans="1:77" ht="50.1" customHeight="1" thickBot="1">
      <c r="A34" s="177" t="s">
        <v>20</v>
      </c>
      <c r="B34" s="32">
        <v>3</v>
      </c>
      <c r="C34" s="32">
        <v>20</v>
      </c>
      <c r="D34" s="31">
        <v>320</v>
      </c>
      <c r="E34" s="69">
        <v>114.979</v>
      </c>
      <c r="F34" s="69">
        <v>114.854</v>
      </c>
      <c r="G34" s="69">
        <v>114.827</v>
      </c>
      <c r="H34" s="69">
        <f>AVERAGE(E34:G34)</f>
        <v>114.88666666666666</v>
      </c>
      <c r="I34" s="69">
        <f>$C$33+((H34-H33)/(H37-H33))</f>
        <v>22.023235853105263</v>
      </c>
      <c r="J34" s="69">
        <f>H34/H20</f>
        <v>1.2686388615893138</v>
      </c>
      <c r="K34" s="75"/>
      <c r="L34" s="44">
        <v>65.531999999999996</v>
      </c>
      <c r="M34" s="44">
        <v>65.462999999999994</v>
      </c>
      <c r="N34" s="44">
        <v>65.45</v>
      </c>
      <c r="O34" s="52">
        <f>AVERAGE(L34:N34)</f>
        <v>65.481666666666669</v>
      </c>
      <c r="P34" s="52">
        <f>$C$33+(O34-O33)/(O37-O33)</f>
        <v>22.146224677716386</v>
      </c>
      <c r="Q34" s="52">
        <f>O34/O20</f>
        <v>1.2356181581681815</v>
      </c>
      <c r="R34" s="75"/>
      <c r="S34" s="44">
        <v>47.325000000000003</v>
      </c>
      <c r="T34" s="44">
        <v>47.273000000000003</v>
      </c>
      <c r="U34" s="44">
        <v>47.264000000000003</v>
      </c>
      <c r="V34" s="44">
        <f>AVERAGE(S34:U34)</f>
        <v>47.287333333333343</v>
      </c>
      <c r="W34" s="44">
        <f>$C$33+(V34-V33)/(V37-V33)</f>
        <v>22.222633136094682</v>
      </c>
      <c r="X34" s="44">
        <f>V34/V20</f>
        <v>1.2175323560712694</v>
      </c>
      <c r="Y34" s="25"/>
      <c r="Z34" s="54">
        <v>37.667000000000002</v>
      </c>
      <c r="AA34" s="54">
        <v>37.627000000000002</v>
      </c>
      <c r="AB34" s="54">
        <v>37.610999999999997</v>
      </c>
      <c r="AC34" s="54">
        <f>AVERAGE(Z34:AB34)</f>
        <v>37.634999999999998</v>
      </c>
      <c r="AD34" s="54">
        <f>$C$33+(AC34-AC33)/(AC37-AC33)</f>
        <v>22.274209486166011</v>
      </c>
      <c r="AE34" s="54">
        <f>AC34/AC20</f>
        <v>1.2046412376633771</v>
      </c>
      <c r="AF34" s="25"/>
      <c r="AG34" s="54">
        <v>31.632000000000001</v>
      </c>
      <c r="AH34" s="54">
        <v>31.588999999999999</v>
      </c>
      <c r="AI34" s="54">
        <v>31.58</v>
      </c>
      <c r="AJ34" s="54">
        <f t="shared" si="4"/>
        <v>31.600333333333335</v>
      </c>
      <c r="AK34" s="54">
        <f>$C$33+(AJ34-AJ33)/(AJ37-AJ33)</f>
        <v>22.312422360248448</v>
      </c>
      <c r="AL34" s="54">
        <f>AJ34/AJ20</f>
        <v>1.1944937944937946</v>
      </c>
      <c r="AM34" s="25"/>
      <c r="AN34" s="54">
        <v>27.469000000000001</v>
      </c>
      <c r="AO34" s="54">
        <v>27.434000000000001</v>
      </c>
      <c r="AP34" s="54">
        <v>27.425000000000001</v>
      </c>
      <c r="AQ34" s="40">
        <f t="shared" ref="AQ34:AQ35" si="24">AVERAGE(AN34:AP34)</f>
        <v>27.442666666666668</v>
      </c>
      <c r="AR34" s="40">
        <f>$C$33+(AQ34-AQ33)/(AQ37-AQ33)</f>
        <v>22.34970238095238</v>
      </c>
      <c r="AS34" s="40">
        <f>AQ34/AQ20</f>
        <v>1.186402086665802</v>
      </c>
      <c r="AT34" s="25"/>
      <c r="AU34" s="54">
        <v>24.414999999999999</v>
      </c>
      <c r="AV34" s="54">
        <v>24.388000000000002</v>
      </c>
      <c r="AW34" s="54">
        <v>24.382999999999999</v>
      </c>
      <c r="AX34" s="40">
        <f t="shared" si="18"/>
        <v>24.39533333333333</v>
      </c>
      <c r="AY34" s="40">
        <f>$C$33+(AX34-AX33)/(AX37-AX33)</f>
        <v>22.379581151832454</v>
      </c>
      <c r="AZ34" s="40">
        <f>AX34/AX20</f>
        <v>1.1793541317519658</v>
      </c>
      <c r="BA34" s="25"/>
      <c r="BB34" s="54">
        <v>22.082000000000001</v>
      </c>
      <c r="BC34" s="54">
        <v>22.053999999999998</v>
      </c>
      <c r="BD34" s="54">
        <v>22.05</v>
      </c>
      <c r="BE34" s="40">
        <f t="shared" si="19"/>
        <v>22.061999999999998</v>
      </c>
      <c r="BF34" s="40">
        <f>$C$33+(BE34-BE33)/(BE37-BE33)</f>
        <v>22.397287795077848</v>
      </c>
      <c r="BG34" s="40">
        <f>BE34/BE20</f>
        <v>1.1728036290179678</v>
      </c>
      <c r="BH34" s="75"/>
      <c r="BI34" s="66">
        <v>20.227</v>
      </c>
      <c r="BJ34" s="66">
        <v>20.207999999999998</v>
      </c>
      <c r="BK34" s="66">
        <v>20.204000000000001</v>
      </c>
      <c r="BL34" s="44">
        <f t="shared" ref="BL34:BL36" si="25">AVERAGE(BI34:BK34)</f>
        <v>20.213000000000001</v>
      </c>
      <c r="BM34" s="44">
        <f>$C$33+(BL34-BL33)/(BL37-BL33)</f>
        <v>22.414002205071665</v>
      </c>
      <c r="BN34" s="44">
        <f>BL34/BL20</f>
        <v>1.167369332948311</v>
      </c>
      <c r="BO34" s="75"/>
      <c r="BP34" s="66">
        <v>18.747</v>
      </c>
      <c r="BQ34" s="66">
        <v>18.725000000000001</v>
      </c>
      <c r="BR34" s="66">
        <v>18.724</v>
      </c>
      <c r="BS34" s="66">
        <f>AVERAGE(BP34:BR34)</f>
        <v>18.731999999999999</v>
      </c>
      <c r="BT34" s="66">
        <f>$C$33+(BS34-BS33)/(BS37-BS33)</f>
        <v>22.435655253837069</v>
      </c>
      <c r="BU34" s="66">
        <f>BS34/BS20</f>
        <v>1.1635264400182201</v>
      </c>
      <c r="BV34" s="25"/>
      <c r="BW34" s="73"/>
      <c r="BX34" s="37"/>
      <c r="BY34" s="37"/>
    </row>
    <row r="35" spans="1:77" ht="50.1" customHeight="1" thickBot="1">
      <c r="A35" s="177" t="s">
        <v>21</v>
      </c>
      <c r="B35" s="32">
        <v>4</v>
      </c>
      <c r="C35" s="32">
        <v>20</v>
      </c>
      <c r="D35" s="31">
        <v>318</v>
      </c>
      <c r="E35" s="67">
        <v>114.81399999999999</v>
      </c>
      <c r="F35" s="67">
        <v>114.702</v>
      </c>
      <c r="G35" s="67">
        <v>114.654</v>
      </c>
      <c r="H35" s="67">
        <f>AVERAGE(E35:G35)</f>
        <v>114.72333333333331</v>
      </c>
      <c r="I35" s="67">
        <f>$C$30+((H35-H30)/(H33-H30))</f>
        <v>21.993588262476891</v>
      </c>
      <c r="J35" s="67">
        <f>H35/H20</f>
        <v>1.2668352492113797</v>
      </c>
      <c r="K35" s="75"/>
      <c r="L35" s="45">
        <v>65.540000000000006</v>
      </c>
      <c r="M35" s="45">
        <v>65.478999999999999</v>
      </c>
      <c r="N35" s="45">
        <v>65.466999999999999</v>
      </c>
      <c r="O35" s="55">
        <f>AVERAGE(L35:N35)</f>
        <v>65.495333333333335</v>
      </c>
      <c r="P35" s="55">
        <f>$C$33+(O35-O33)/(O37-O33)</f>
        <v>22.1512584407612</v>
      </c>
      <c r="Q35" s="55">
        <f>O35/O20</f>
        <v>1.2358760438078511</v>
      </c>
      <c r="R35" s="75"/>
      <c r="S35" s="45">
        <v>47.357999999999997</v>
      </c>
      <c r="T35" s="45">
        <v>47.314</v>
      </c>
      <c r="U35" s="45">
        <v>47.296999999999997</v>
      </c>
      <c r="V35" s="45">
        <f>AVERAGE(S35:U35)</f>
        <v>47.323</v>
      </c>
      <c r="W35" s="45">
        <f>$C$33+(V35-V33)/(V37-V33)</f>
        <v>22.242418639053259</v>
      </c>
      <c r="X35" s="45">
        <f>V35/V20</f>
        <v>1.2184506848844794</v>
      </c>
      <c r="Y35" s="25"/>
      <c r="Z35" s="40">
        <v>37.716000000000001</v>
      </c>
      <c r="AA35" s="40">
        <v>37.685000000000002</v>
      </c>
      <c r="AB35" s="40">
        <v>37.671999999999997</v>
      </c>
      <c r="AC35" s="40">
        <f>AVERAGE(Z35:AB35)</f>
        <v>37.691000000000003</v>
      </c>
      <c r="AD35" s="40">
        <f>$C$33+(AC35-AC33)/(AC37-AC33)</f>
        <v>22.315711462450601</v>
      </c>
      <c r="AE35" s="40">
        <f>AC35/AC20</f>
        <v>1.2064337156575089</v>
      </c>
      <c r="AF35" s="25"/>
      <c r="AG35" s="40">
        <v>31.693999999999999</v>
      </c>
      <c r="AH35" s="40">
        <v>31.646000000000001</v>
      </c>
      <c r="AI35" s="40">
        <v>31.641999999999999</v>
      </c>
      <c r="AJ35" s="54">
        <f t="shared" si="4"/>
        <v>31.660666666666668</v>
      </c>
      <c r="AK35" s="54">
        <f>$C$33+(AJ35-AJ33)/(AJ37-AJ33)</f>
        <v>22.36863354037267</v>
      </c>
      <c r="AL35" s="54">
        <f>AJ35/AJ20</f>
        <v>1.1967743967743969</v>
      </c>
      <c r="AM35" s="25"/>
      <c r="AN35" s="40">
        <v>27.527000000000001</v>
      </c>
      <c r="AO35" s="40">
        <v>27.495999999999999</v>
      </c>
      <c r="AP35" s="40">
        <v>27.491</v>
      </c>
      <c r="AQ35" s="40">
        <f t="shared" si="24"/>
        <v>27.504666666666665</v>
      </c>
      <c r="AR35" s="40">
        <f>$C$33+(AQ35-AQ33)/(AQ37-AQ33)</f>
        <v>22.418898809523807</v>
      </c>
      <c r="AS35" s="40">
        <f>AQ35/AQ20</f>
        <v>1.1890824722954765</v>
      </c>
      <c r="AT35" s="25"/>
      <c r="AU35" s="40">
        <v>24.472999999999999</v>
      </c>
      <c r="AV35" s="40">
        <v>24.449000000000002</v>
      </c>
      <c r="AW35" s="40">
        <v>24.440999999999999</v>
      </c>
      <c r="AX35" s="40">
        <f t="shared" si="18"/>
        <v>24.454333333333334</v>
      </c>
      <c r="AY35" s="40">
        <f>$C$33+(AX35-AX33)/(AX37-AX33)</f>
        <v>22.456806282722514</v>
      </c>
      <c r="AZ35" s="40">
        <f>AX35/AX20</f>
        <v>1.1822063942245715</v>
      </c>
      <c r="BA35" s="25"/>
      <c r="BB35" s="40">
        <v>22.135000000000002</v>
      </c>
      <c r="BC35" s="40">
        <v>22.111999999999998</v>
      </c>
      <c r="BD35" s="40">
        <v>22.108000000000001</v>
      </c>
      <c r="BE35" s="40">
        <f t="shared" si="19"/>
        <v>22.118333333333336</v>
      </c>
      <c r="BF35" s="40">
        <f>$C$33+(BE35-BE33)/(BE37-BE33)</f>
        <v>22.482169763937726</v>
      </c>
      <c r="BG35" s="40">
        <f>BE35/BE20</f>
        <v>1.1757982776340505</v>
      </c>
      <c r="BH35" s="75"/>
      <c r="BI35" s="44">
        <v>20.289000000000001</v>
      </c>
      <c r="BJ35" s="44">
        <v>20.265000000000001</v>
      </c>
      <c r="BK35" s="44">
        <v>20.260999999999999</v>
      </c>
      <c r="BL35" s="44">
        <f t="shared" si="25"/>
        <v>20.271666666666665</v>
      </c>
      <c r="BM35" s="44">
        <f>$C$33+(BL35-BL33)/(BL37-BL33)</f>
        <v>22.51102535832414</v>
      </c>
      <c r="BN35" s="44">
        <f>BL35/BL20</f>
        <v>1.1707575320050054</v>
      </c>
      <c r="BO35" s="75"/>
      <c r="BP35" s="65">
        <v>18.800999999999998</v>
      </c>
      <c r="BQ35" s="65">
        <v>18.798999999999999</v>
      </c>
      <c r="BR35" s="65">
        <v>18.777000000000001</v>
      </c>
      <c r="BS35" s="65">
        <f>AVERAGE(BP35:BR35)</f>
        <v>18.792333333333332</v>
      </c>
      <c r="BT35" s="65">
        <f>$C$33+(BS35-BS33)/(BS37-BS33)</f>
        <v>22.542502951593857</v>
      </c>
      <c r="BU35" s="65">
        <f>BS35/BS20</f>
        <v>1.1672740072052672</v>
      </c>
      <c r="BV35" s="25"/>
      <c r="BW35" s="73"/>
      <c r="BX35" s="37"/>
      <c r="BY35" s="37"/>
    </row>
    <row r="36" spans="1:77" ht="50.1" customHeight="1" thickBot="1">
      <c r="A36" s="177" t="s">
        <v>161</v>
      </c>
      <c r="B36" s="32">
        <v>1</v>
      </c>
      <c r="C36" s="32">
        <v>22</v>
      </c>
      <c r="D36" s="184">
        <v>352</v>
      </c>
      <c r="E36" s="161">
        <v>117.044</v>
      </c>
      <c r="F36" s="161">
        <v>116.887</v>
      </c>
      <c r="G36" s="161">
        <v>116.843</v>
      </c>
      <c r="H36" s="25">
        <f t="shared" ref="H36" si="26">AVERAGE(E36:G36)</f>
        <v>116.92466666666667</v>
      </c>
      <c r="I36" s="25">
        <f>$C$33+(H36-H33)/(H37-H33)</f>
        <v>22.398074918766476</v>
      </c>
      <c r="J36" s="25">
        <f>H36/H20</f>
        <v>1.2911435270560263</v>
      </c>
      <c r="K36" s="25"/>
      <c r="L36" s="42">
        <v>66.36</v>
      </c>
      <c r="M36" s="42">
        <v>66.283000000000001</v>
      </c>
      <c r="N36" s="42">
        <v>66.266000000000005</v>
      </c>
      <c r="O36" s="25">
        <f t="shared" ref="O36" si="27">AVERAGE(L36:N36)</f>
        <v>66.302999999999997</v>
      </c>
      <c r="P36" s="25">
        <f>$C$33+(O36-O33)/(O37-O33)</f>
        <v>22.448741559238794</v>
      </c>
      <c r="Q36" s="25">
        <f>O36/O20</f>
        <v>1.2511164561229597</v>
      </c>
      <c r="R36" s="25"/>
      <c r="S36" s="42">
        <v>47.795000000000002</v>
      </c>
      <c r="T36" s="42">
        <v>47.743000000000002</v>
      </c>
      <c r="U36" s="42">
        <v>47.725999999999999</v>
      </c>
      <c r="V36" s="25">
        <f t="shared" ref="V36:V37" si="28">AVERAGE(S36:U36)</f>
        <v>47.754666666666672</v>
      </c>
      <c r="W36" s="25">
        <f>$C$33+(V36-V33)/(V37-V33)</f>
        <v>22.481878698224861</v>
      </c>
      <c r="X36" s="25">
        <f>V36/V20</f>
        <v>1.2295650382780048</v>
      </c>
      <c r="Y36" s="25"/>
      <c r="Z36" s="25">
        <v>37.984000000000002</v>
      </c>
      <c r="AA36" s="25">
        <v>37.936</v>
      </c>
      <c r="AB36" s="25">
        <v>37.92</v>
      </c>
      <c r="AC36" s="25">
        <f t="shared" ref="AC36:AC37" si="29">AVERAGE(Z36:AB36)</f>
        <v>37.946666666666665</v>
      </c>
      <c r="AD36" s="25">
        <f>$C$33+(AC36-AC33)/(AC37-AC33)</f>
        <v>22.505187747035578</v>
      </c>
      <c r="AE36" s="25">
        <f>AC36/AC20</f>
        <v>1.2146172312616699</v>
      </c>
      <c r="AF36" s="25"/>
      <c r="AG36" s="221">
        <v>31.863</v>
      </c>
      <c r="AH36" s="221">
        <v>31.806999999999999</v>
      </c>
      <c r="AI36" s="221">
        <v>31.798999999999999</v>
      </c>
      <c r="AJ36" s="25">
        <f t="shared" si="4"/>
        <v>31.822999999999997</v>
      </c>
      <c r="AK36" s="25">
        <f>$C$33+(AJ36-AJ33)/(AJ37-AJ33)</f>
        <v>22.519875776397509</v>
      </c>
      <c r="AL36" s="25">
        <f>AJ36/AJ20</f>
        <v>1.2029106029106029</v>
      </c>
      <c r="AM36" s="25"/>
      <c r="AN36" s="221">
        <v>27.638000000000002</v>
      </c>
      <c r="AO36" s="221">
        <v>27.599</v>
      </c>
      <c r="AP36" s="221">
        <v>27.585999999999999</v>
      </c>
      <c r="AQ36" s="25">
        <f t="shared" ref="AQ36:AQ39" si="30">AVERAGE(AN36:AP36)</f>
        <v>27.60766666666667</v>
      </c>
      <c r="AR36" s="25">
        <f>$C$33+(AQ36-AQ33)/(AQ37-AQ33)</f>
        <v>22.533854166666671</v>
      </c>
      <c r="AS36" s="25">
        <f>AQ36/AQ20</f>
        <v>1.1935353710028391</v>
      </c>
      <c r="AT36" s="25"/>
      <c r="AU36" s="40">
        <v>24.547000000000001</v>
      </c>
      <c r="AV36" s="40">
        <v>24.515000000000001</v>
      </c>
      <c r="AW36" s="40">
        <v>24.507000000000001</v>
      </c>
      <c r="AX36" s="40">
        <f t="shared" si="18"/>
        <v>24.523</v>
      </c>
      <c r="AY36" s="40">
        <f>$C$33+(AX36-AX33)/(AX37-AX33)</f>
        <v>22.546684118673646</v>
      </c>
      <c r="AZ36" s="40">
        <f>AX36/AX20</f>
        <v>1.1855259765373212</v>
      </c>
      <c r="BA36" s="25"/>
      <c r="BB36" s="40">
        <v>22.184999999999999</v>
      </c>
      <c r="BC36" s="40">
        <v>22.157</v>
      </c>
      <c r="BD36" s="40">
        <v>22.152999999999999</v>
      </c>
      <c r="BE36" s="40">
        <f t="shared" si="19"/>
        <v>22.165000000000003</v>
      </c>
      <c r="BF36" s="40">
        <f>$C$33+(BE36-BE33)/(BE37-BE33)</f>
        <v>22.552486187845307</v>
      </c>
      <c r="BG36" s="40">
        <f>BE36/BE20</f>
        <v>1.178279051635539</v>
      </c>
      <c r="BH36" s="75"/>
      <c r="BI36" s="45">
        <v>20.321999999999999</v>
      </c>
      <c r="BJ36" s="45">
        <v>20.294</v>
      </c>
      <c r="BK36" s="45">
        <v>20.286000000000001</v>
      </c>
      <c r="BL36" s="45">
        <f t="shared" si="25"/>
        <v>20.300666666666668</v>
      </c>
      <c r="BM36" s="45">
        <f>$C$33+(BL36-BL33)/(BL37-BL33)</f>
        <v>22.558985667034179</v>
      </c>
      <c r="BN36" s="45">
        <f>BL36/BL20</f>
        <v>1.1724323804023489</v>
      </c>
      <c r="BO36" s="75"/>
      <c r="BP36" s="45">
        <v>18.821000000000002</v>
      </c>
      <c r="BQ36" s="45">
        <v>18.795000000000002</v>
      </c>
      <c r="BR36" s="45">
        <v>18.797999999999998</v>
      </c>
      <c r="BS36" s="45">
        <f>AVERAGE(BP36:BR36)</f>
        <v>18.804666666666666</v>
      </c>
      <c r="BT36" s="45">
        <f>$C$33+(BS36-BS33)/(BS37-BS33)</f>
        <v>22.564344746162924</v>
      </c>
      <c r="BU36" s="45">
        <f>BS36/BS20</f>
        <v>1.1680400844755476</v>
      </c>
      <c r="BV36" s="25"/>
      <c r="BW36" s="73"/>
      <c r="BX36" s="37"/>
      <c r="BY36" s="37"/>
    </row>
    <row r="37" spans="1:77" ht="39.950000000000003" customHeight="1" thickBot="1">
      <c r="A37" s="177" t="s">
        <v>22</v>
      </c>
      <c r="B37" s="33">
        <v>0</v>
      </c>
      <c r="C37" s="32">
        <v>23</v>
      </c>
      <c r="D37" s="185">
        <v>368</v>
      </c>
      <c r="E37" s="106">
        <v>120.32899999999999</v>
      </c>
      <c r="F37" s="106">
        <v>120.151</v>
      </c>
      <c r="G37" s="106">
        <v>120.11199999999999</v>
      </c>
      <c r="H37" s="106">
        <f>AVERAGE(E37:G37)</f>
        <v>120.19733333333333</v>
      </c>
      <c r="I37" s="106">
        <v>23</v>
      </c>
      <c r="J37" s="106">
        <f>H37/H20</f>
        <v>1.3272820297632852</v>
      </c>
      <c r="K37" s="25"/>
      <c r="L37" s="40">
        <v>67.869</v>
      </c>
      <c r="M37" s="40">
        <v>67.78</v>
      </c>
      <c r="N37" s="40">
        <v>67.75</v>
      </c>
      <c r="O37" s="40">
        <f>AVERAGE(L37:N37)</f>
        <v>67.799666666666667</v>
      </c>
      <c r="P37" s="40">
        <v>23</v>
      </c>
      <c r="Q37" s="40">
        <f>O37/O20</f>
        <v>1.2793580786136067</v>
      </c>
      <c r="R37" s="25"/>
      <c r="S37" s="41">
        <v>48.73</v>
      </c>
      <c r="T37" s="41">
        <v>48.677999999999997</v>
      </c>
      <c r="U37" s="41">
        <v>48.658000000000001</v>
      </c>
      <c r="V37" s="25">
        <f t="shared" si="28"/>
        <v>48.688666666666656</v>
      </c>
      <c r="W37" s="25">
        <v>23</v>
      </c>
      <c r="X37" s="25">
        <f>V37/V20</f>
        <v>1.2536132376669296</v>
      </c>
      <c r="Y37" s="25"/>
      <c r="Z37" s="41">
        <v>38.655999999999999</v>
      </c>
      <c r="AA37" s="41">
        <v>38.603999999999999</v>
      </c>
      <c r="AB37" s="41">
        <v>38.582999999999998</v>
      </c>
      <c r="AC37" s="25">
        <f t="shared" si="29"/>
        <v>38.614333333333327</v>
      </c>
      <c r="AD37" s="25">
        <v>23</v>
      </c>
      <c r="AE37" s="25">
        <f>AC37/AC20</f>
        <v>1.235988263536943</v>
      </c>
      <c r="AF37" s="25"/>
      <c r="AG37" s="41">
        <v>32.383000000000003</v>
      </c>
      <c r="AH37" s="41">
        <v>32.322000000000003</v>
      </c>
      <c r="AI37" s="41">
        <v>32.31</v>
      </c>
      <c r="AJ37" s="25">
        <f t="shared" si="4"/>
        <v>32.338333333333338</v>
      </c>
      <c r="AK37" s="25">
        <v>23</v>
      </c>
      <c r="AL37" s="25">
        <f>AJ37/AJ20</f>
        <v>1.2223902223902225</v>
      </c>
      <c r="AM37" s="25"/>
      <c r="AN37" s="25">
        <v>28.059000000000001</v>
      </c>
      <c r="AO37" s="25">
        <v>28.015000000000001</v>
      </c>
      <c r="AP37" s="25">
        <v>28.001999999999999</v>
      </c>
      <c r="AQ37" s="25">
        <f t="shared" si="30"/>
        <v>28.025333333333332</v>
      </c>
      <c r="AR37" s="25">
        <v>23</v>
      </c>
      <c r="AS37" s="25">
        <f>AQ37/AQ20</f>
        <v>1.2115919473145706</v>
      </c>
      <c r="AT37" s="25"/>
      <c r="AU37" s="25">
        <v>24.893000000000001</v>
      </c>
      <c r="AV37" s="25">
        <v>24.861999999999998</v>
      </c>
      <c r="AW37" s="25">
        <v>24.853000000000002</v>
      </c>
      <c r="AX37" s="25">
        <f t="shared" ref="AX37" si="31">AVERAGE(AU37:AW37)</f>
        <v>24.869333333333334</v>
      </c>
      <c r="AY37" s="25">
        <v>23</v>
      </c>
      <c r="AZ37" s="25">
        <f>AX37/AX20</f>
        <v>1.2022689183962874</v>
      </c>
      <c r="BA37" s="25"/>
      <c r="BB37" s="25">
        <v>22.486000000000001</v>
      </c>
      <c r="BC37" s="25">
        <v>22.454000000000001</v>
      </c>
      <c r="BD37" s="25">
        <v>22.446000000000002</v>
      </c>
      <c r="BE37" s="25">
        <f t="shared" ref="BE37:BE39" si="32">AVERAGE(BB37:BD37)</f>
        <v>22.462</v>
      </c>
      <c r="BF37" s="25">
        <v>23</v>
      </c>
      <c r="BG37" s="25">
        <f>BE37/BE20</f>
        <v>1.1940674061735832</v>
      </c>
      <c r="BH37" s="25"/>
      <c r="BI37" s="42">
        <v>20.59</v>
      </c>
      <c r="BJ37" s="42">
        <v>20.558</v>
      </c>
      <c r="BK37" s="42">
        <v>20.553999999999998</v>
      </c>
      <c r="BL37" s="25">
        <f t="shared" ref="BL37:BL39" si="33">AVERAGE(BI37:BK37)</f>
        <v>20.567333333333334</v>
      </c>
      <c r="BM37" s="25">
        <v>23</v>
      </c>
      <c r="BN37" s="25">
        <f>BL37/BL20</f>
        <v>1.187833285205506</v>
      </c>
      <c r="BO37" s="25"/>
      <c r="BP37" s="42">
        <v>19.068000000000001</v>
      </c>
      <c r="BQ37" s="42">
        <v>19.042999999999999</v>
      </c>
      <c r="BR37" s="42">
        <v>19.041</v>
      </c>
      <c r="BS37" s="25">
        <f t="shared" ref="BS37" si="34">AVERAGE(BP37:BR37)</f>
        <v>19.050666666666668</v>
      </c>
      <c r="BT37" s="25">
        <v>23</v>
      </c>
      <c r="BU37" s="25">
        <f>BS37/BS20</f>
        <v>1.1833202202989772</v>
      </c>
      <c r="BV37" s="25"/>
      <c r="BW37" s="73"/>
      <c r="BX37" s="37"/>
      <c r="BY37" s="37"/>
    </row>
    <row r="38" spans="1:77" ht="50.1" customHeight="1" thickBot="1">
      <c r="A38" s="177" t="s">
        <v>23</v>
      </c>
      <c r="B38" s="33">
        <v>2</v>
      </c>
      <c r="C38" s="33">
        <v>22</v>
      </c>
      <c r="D38" s="105">
        <v>350</v>
      </c>
      <c r="E38" s="231">
        <v>121.15300000000001</v>
      </c>
      <c r="F38" s="231">
        <v>121.009</v>
      </c>
      <c r="G38" s="231">
        <v>120.977</v>
      </c>
      <c r="H38" s="231">
        <f>AVERAGE(E38:G38)</f>
        <v>121.04633333333334</v>
      </c>
      <c r="I38" s="231">
        <f>$C$37+(H38-H37)/(H40-H37)</f>
        <v>23.157193112386594</v>
      </c>
      <c r="J38" s="231">
        <f>H38/H20</f>
        <v>1.336657133286955</v>
      </c>
      <c r="K38" s="25"/>
      <c r="L38" s="63">
        <v>68.512</v>
      </c>
      <c r="M38" s="63">
        <v>68.438999999999993</v>
      </c>
      <c r="N38" s="63">
        <v>68.418000000000006</v>
      </c>
      <c r="O38" s="63">
        <f>AVERAGE(L38:N38)</f>
        <v>68.456333333333333</v>
      </c>
      <c r="P38" s="63">
        <f>$C$37+(O38-O37)/(O40-O37)</f>
        <v>23.244083756659645</v>
      </c>
      <c r="Q38" s="63">
        <f>O38/O20</f>
        <v>1.2917491691050487</v>
      </c>
      <c r="R38" s="75"/>
      <c r="S38" s="46">
        <v>49.258000000000003</v>
      </c>
      <c r="T38" s="46">
        <v>49.21</v>
      </c>
      <c r="U38" s="46">
        <v>49.192999999999998</v>
      </c>
      <c r="V38" s="46">
        <f>AVERAGE(S38:U38)</f>
        <v>49.220333333333336</v>
      </c>
      <c r="W38" s="46">
        <f>$C$37+(V38-V37)/(V40-V37)</f>
        <v>23.296744186046517</v>
      </c>
      <c r="X38" s="46">
        <f>V38/V20</f>
        <v>1.267302344742353</v>
      </c>
      <c r="Y38" s="75"/>
      <c r="Z38" s="100">
        <v>39.100999999999999</v>
      </c>
      <c r="AA38" s="100">
        <v>39.058</v>
      </c>
      <c r="AB38" s="100">
        <v>39.040999999999997</v>
      </c>
      <c r="AC38" s="100">
        <f>AVERAGE(Z38:AB38)</f>
        <v>39.066666666666663</v>
      </c>
      <c r="AD38" s="100">
        <f>$C$37+(AC38-AC37)/(AC40-AC37)</f>
        <v>23.336891757696126</v>
      </c>
      <c r="AE38" s="100">
        <f>AC38/AC20</f>
        <v>1.2504667911443053</v>
      </c>
      <c r="AF38" s="75"/>
      <c r="AG38" s="44">
        <v>32.765999999999998</v>
      </c>
      <c r="AH38" s="44">
        <v>32.722000000000001</v>
      </c>
      <c r="AI38" s="44">
        <v>32.704999999999998</v>
      </c>
      <c r="AJ38" s="44">
        <f t="shared" si="4"/>
        <v>32.731000000000002</v>
      </c>
      <c r="AK38" s="44">
        <f>$C$37+(AJ38-AJ37)/(AJ40-AJ37)</f>
        <v>23.365044933374651</v>
      </c>
      <c r="AL38" s="44">
        <f>AJ38/AJ20</f>
        <v>1.2372330372330373</v>
      </c>
      <c r="AM38" s="25"/>
      <c r="AN38" s="40">
        <v>28.396999999999998</v>
      </c>
      <c r="AO38" s="40">
        <v>28.361000000000001</v>
      </c>
      <c r="AP38" s="40">
        <v>28.349</v>
      </c>
      <c r="AQ38" s="40">
        <f t="shared" si="30"/>
        <v>28.369</v>
      </c>
      <c r="AR38" s="40">
        <f>$C$37+(AQ38-AQ37)/(AQ40-AQ37)</f>
        <v>23.385420560747662</v>
      </c>
      <c r="AS38" s="40">
        <f>AQ38/AQ20</f>
        <v>1.2264493536812071</v>
      </c>
      <c r="AT38" s="25"/>
      <c r="AU38" s="40">
        <v>25.202000000000002</v>
      </c>
      <c r="AV38" s="40">
        <v>25.175000000000001</v>
      </c>
      <c r="AW38" s="40">
        <v>25.166</v>
      </c>
      <c r="AX38" s="40">
        <f t="shared" si="18"/>
        <v>25.181000000000001</v>
      </c>
      <c r="AY38" s="40">
        <f>$C$37+(AX38-AX37)/(AX40-AX37)</f>
        <v>23.407940663176269</v>
      </c>
      <c r="AZ38" s="40">
        <f>AX38/AX20</f>
        <v>1.2173359546216322</v>
      </c>
      <c r="BA38" s="25"/>
      <c r="BB38" s="40">
        <v>22.765999999999998</v>
      </c>
      <c r="BC38" s="40">
        <v>22.739000000000001</v>
      </c>
      <c r="BD38" s="40">
        <v>22.734000000000002</v>
      </c>
      <c r="BE38" s="40">
        <f t="shared" si="32"/>
        <v>22.746333333333336</v>
      </c>
      <c r="BF38" s="40">
        <f>$C$37+(BE38-BE37)/(BE40-BE37)</f>
        <v>23.414883268482495</v>
      </c>
      <c r="BG38" s="40">
        <f>BE38/BE20</f>
        <v>1.2091824077683666</v>
      </c>
      <c r="BH38" s="25"/>
      <c r="BI38" s="40">
        <v>20.861999999999998</v>
      </c>
      <c r="BJ38" s="40">
        <v>20.834</v>
      </c>
      <c r="BK38" s="40">
        <v>20.83</v>
      </c>
      <c r="BL38" s="40">
        <f t="shared" si="33"/>
        <v>20.841999999999999</v>
      </c>
      <c r="BM38" s="40">
        <f>$C$37+(BL38-BL37)/(BL40-BL37)</f>
        <v>23.428943258719414</v>
      </c>
      <c r="BN38" s="40">
        <f>BL38/BL20</f>
        <v>1.2036962171527579</v>
      </c>
      <c r="BO38" s="25"/>
      <c r="BP38" s="40">
        <v>19.335999999999999</v>
      </c>
      <c r="BQ38" s="40">
        <v>19.311</v>
      </c>
      <c r="BR38" s="40">
        <v>19.309000000000001</v>
      </c>
      <c r="BS38" s="40">
        <f>AVERAGE(BP38:BR38)</f>
        <v>19.318666666666669</v>
      </c>
      <c r="BT38" s="40">
        <f>$C$37+(BS38-BS37)/(BS40-BS37)</f>
        <v>23.444198895027625</v>
      </c>
      <c r="BU38" s="40">
        <f>BS38/BS20</f>
        <v>1.1999668723342582</v>
      </c>
      <c r="BV38" s="25"/>
      <c r="BW38" s="73"/>
      <c r="BX38" s="37"/>
      <c r="BY38" s="37"/>
    </row>
    <row r="39" spans="1:77" ht="50.1" customHeight="1" thickBot="1">
      <c r="A39" s="177" t="s">
        <v>24</v>
      </c>
      <c r="B39" s="33">
        <v>5</v>
      </c>
      <c r="C39" s="32">
        <v>20</v>
      </c>
      <c r="D39" s="105">
        <v>316</v>
      </c>
      <c r="E39" s="106">
        <v>120.036</v>
      </c>
      <c r="F39" s="106">
        <v>119.929</v>
      </c>
      <c r="G39" s="106">
        <v>119.90600000000001</v>
      </c>
      <c r="H39" s="106">
        <f>AVERAGE(E39:G39)</f>
        <v>119.95699999999999</v>
      </c>
      <c r="I39" s="106">
        <f>$C$33+(H39-H33)/(H37-H33)</f>
        <v>22.955796701612407</v>
      </c>
      <c r="J39" s="106">
        <f>H39/H20</f>
        <v>1.3246281429786109</v>
      </c>
      <c r="K39" s="25"/>
      <c r="L39" s="63">
        <v>68.236000000000004</v>
      </c>
      <c r="M39" s="63">
        <v>68.171000000000006</v>
      </c>
      <c r="N39" s="63">
        <v>68.150000000000006</v>
      </c>
      <c r="O39" s="63">
        <f>AVERAGE(L39:N39)</f>
        <v>68.185666666666677</v>
      </c>
      <c r="P39" s="63">
        <f>$C$37+(O39-O37)/(O40-O37)</f>
        <v>23.143476644777603</v>
      </c>
      <c r="Q39" s="63">
        <f>O39/O20</f>
        <v>1.2866417754608606</v>
      </c>
      <c r="R39" s="75"/>
      <c r="S39" s="67">
        <v>49.195999999999998</v>
      </c>
      <c r="T39" s="67">
        <v>49.155999999999999</v>
      </c>
      <c r="U39" s="67">
        <v>49.136000000000003</v>
      </c>
      <c r="V39" s="67">
        <f>AVERAGE(S39:U39)</f>
        <v>49.162666666666667</v>
      </c>
      <c r="W39" s="67">
        <f>$C$37+(V39-V37)/(V40-V37)</f>
        <v>23.264558139534888</v>
      </c>
      <c r="X39" s="67">
        <f>V39/V20</f>
        <v>1.2658175701191252</v>
      </c>
      <c r="Y39" s="75"/>
      <c r="Z39" s="101">
        <v>39.104999999999997</v>
      </c>
      <c r="AA39" s="101">
        <v>39.07</v>
      </c>
      <c r="AB39" s="101">
        <v>39.057000000000002</v>
      </c>
      <c r="AC39" s="101">
        <f>AVERAGE(Z39:AB39)</f>
        <v>39.077333333333335</v>
      </c>
      <c r="AD39" s="101">
        <f>$C$37+(AC39-AC37)/(AC40-AC37)</f>
        <v>23.344836146971208</v>
      </c>
      <c r="AE39" s="101">
        <f>AC39/AC20</f>
        <v>1.25080821552414</v>
      </c>
      <c r="AF39" s="75"/>
      <c r="AG39" s="45">
        <v>32.807000000000002</v>
      </c>
      <c r="AH39" s="45">
        <v>32.771999999999998</v>
      </c>
      <c r="AI39" s="45">
        <v>32.762999999999998</v>
      </c>
      <c r="AJ39" s="45">
        <f t="shared" si="4"/>
        <v>32.780666666666669</v>
      </c>
      <c r="AK39" s="45">
        <f>$C$37+(AJ39-AJ37)/(AJ40-AJ37)</f>
        <v>23.411217849395726</v>
      </c>
      <c r="AL39" s="45">
        <f>AJ39/AJ20</f>
        <v>1.2391104391104393</v>
      </c>
      <c r="AM39" s="25"/>
      <c r="AN39" s="40">
        <v>28.466999999999999</v>
      </c>
      <c r="AO39" s="40">
        <v>28.434999999999999</v>
      </c>
      <c r="AP39" s="40">
        <v>28.422999999999998</v>
      </c>
      <c r="AQ39" s="40">
        <f t="shared" si="30"/>
        <v>28.441666666666666</v>
      </c>
      <c r="AR39" s="40">
        <f>$C$37+(AQ39-AQ37)/(AQ40-AQ37)</f>
        <v>23.466915887850465</v>
      </c>
      <c r="AS39" s="40">
        <f>AQ39/AQ20</f>
        <v>1.229590880924589</v>
      </c>
      <c r="AT39" s="25"/>
      <c r="AU39" s="40">
        <v>25.28</v>
      </c>
      <c r="AV39" s="40">
        <v>25.257000000000001</v>
      </c>
      <c r="AW39" s="40">
        <v>25.248999999999999</v>
      </c>
      <c r="AX39" s="40">
        <f t="shared" si="18"/>
        <v>25.262</v>
      </c>
      <c r="AY39" s="40">
        <f>$C$37+(AX39-AX37)/(AX40-AX37)</f>
        <v>23.513961605584644</v>
      </c>
      <c r="AZ39" s="40">
        <f>AX39/AX20</f>
        <v>1.2212517725924972</v>
      </c>
      <c r="BA39" s="25"/>
      <c r="BB39" s="40">
        <v>22.852</v>
      </c>
      <c r="BC39" s="40">
        <v>22.824999999999999</v>
      </c>
      <c r="BD39" s="40">
        <v>22.821000000000002</v>
      </c>
      <c r="BE39" s="40">
        <f t="shared" si="32"/>
        <v>22.832666666666668</v>
      </c>
      <c r="BF39" s="40">
        <f>$C$37+(BE39-BE37)/(BE40-BE37)</f>
        <v>23.540856031128406</v>
      </c>
      <c r="BG39" s="40">
        <f>BE39/BE20</f>
        <v>1.2137718396711203</v>
      </c>
      <c r="BH39" s="25"/>
      <c r="BI39" s="40">
        <v>20.956</v>
      </c>
      <c r="BJ39" s="40">
        <v>20.933</v>
      </c>
      <c r="BK39" s="40">
        <v>20.928999999999998</v>
      </c>
      <c r="BL39" s="40">
        <f t="shared" si="33"/>
        <v>20.939333333333334</v>
      </c>
      <c r="BM39" s="40">
        <f>$C$37+(BL39-BL37)/(BL40-BL37)</f>
        <v>23.580947423217072</v>
      </c>
      <c r="BN39" s="40">
        <f>BL39/BL20</f>
        <v>1.2093175474059104</v>
      </c>
      <c r="BO39" s="25"/>
      <c r="BP39" s="40">
        <v>19.434999999999999</v>
      </c>
      <c r="BQ39" s="40">
        <v>19.414000000000001</v>
      </c>
      <c r="BR39" s="40">
        <v>19.411999999999999</v>
      </c>
      <c r="BS39" s="40">
        <f>AVERAGE(BP39:BR39)</f>
        <v>19.420333333333335</v>
      </c>
      <c r="BT39" s="40">
        <f>$C$37+(BS39-BS37)/(BS40-BS37)</f>
        <v>23.612707182320445</v>
      </c>
      <c r="BU39" s="40">
        <f>BS39/BS20</f>
        <v>1.2062818336162988</v>
      </c>
      <c r="BV39" s="25"/>
      <c r="BW39" s="73"/>
      <c r="BX39" s="37"/>
      <c r="BY39" s="37"/>
    </row>
    <row r="40" spans="1:77" ht="60" customHeight="1">
      <c r="A40" s="177" t="s">
        <v>162</v>
      </c>
      <c r="B40" s="32">
        <v>0</v>
      </c>
      <c r="C40" s="32">
        <v>24</v>
      </c>
      <c r="D40" s="105">
        <v>382</v>
      </c>
      <c r="E40" s="42">
        <v>125.749</v>
      </c>
      <c r="F40" s="42">
        <v>125.539</v>
      </c>
      <c r="G40" s="42">
        <v>125.50700000000001</v>
      </c>
      <c r="H40" s="25">
        <f t="shared" ref="H40:H42" si="35">AVERAGE(E40:G40)</f>
        <v>125.59833333333334</v>
      </c>
      <c r="I40" s="25">
        <v>24</v>
      </c>
      <c r="J40" s="25">
        <f>H40/H20</f>
        <v>1.386922706007502</v>
      </c>
      <c r="K40" s="25"/>
      <c r="L40" s="25">
        <v>70.572999999999993</v>
      </c>
      <c r="M40" s="25">
        <v>70.462999999999994</v>
      </c>
      <c r="N40" s="25">
        <v>70.433999999999997</v>
      </c>
      <c r="O40" s="25">
        <f t="shared" ref="O40:O42" si="36">AVERAGE(L40:N40)</f>
        <v>70.489999999999995</v>
      </c>
      <c r="P40" s="25">
        <v>24</v>
      </c>
      <c r="Q40" s="25">
        <f>O40/O20</f>
        <v>1.3301238102666157</v>
      </c>
      <c r="R40" s="25"/>
      <c r="S40" s="42">
        <v>50.531999999999996</v>
      </c>
      <c r="T40" s="42">
        <v>50.466999999999999</v>
      </c>
      <c r="U40" s="42">
        <v>50.442</v>
      </c>
      <c r="V40" s="25">
        <f t="shared" ref="V40:V42" si="37">AVERAGE(S40:U40)</f>
        <v>50.480333333333334</v>
      </c>
      <c r="W40" s="25">
        <v>24</v>
      </c>
      <c r="X40" s="25">
        <f>V40/V20</f>
        <v>1.2997442411342648</v>
      </c>
      <c r="Y40" s="25"/>
      <c r="Z40" s="42">
        <v>40.008000000000003</v>
      </c>
      <c r="AA40" s="42">
        <v>39.944000000000003</v>
      </c>
      <c r="AB40" s="42">
        <v>39.918999999999997</v>
      </c>
      <c r="AC40" s="25">
        <f t="shared" ref="AC40:AC42" si="38">AVERAGE(Z40:AB40)</f>
        <v>39.957000000000001</v>
      </c>
      <c r="AD40" s="25">
        <v>24</v>
      </c>
      <c r="AE40" s="25">
        <f>AC40/AC20</f>
        <v>1.2789650573486264</v>
      </c>
      <c r="AF40" s="25"/>
      <c r="AG40" s="42">
        <v>33.466999999999999</v>
      </c>
      <c r="AH40" s="42">
        <v>33.393999999999998</v>
      </c>
      <c r="AI40" s="42">
        <v>33.381</v>
      </c>
      <c r="AJ40" s="42">
        <f t="shared" si="4"/>
        <v>33.413999999999994</v>
      </c>
      <c r="AK40" s="42">
        <v>24</v>
      </c>
      <c r="AL40" s="42">
        <f>AJ40/AJ20</f>
        <v>1.2630504630504629</v>
      </c>
      <c r="AM40" s="25"/>
      <c r="AN40" s="25">
        <v>28.957000000000001</v>
      </c>
      <c r="AO40" s="25">
        <v>28.905000000000001</v>
      </c>
      <c r="AP40" s="25">
        <v>28.888999999999999</v>
      </c>
      <c r="AQ40" s="25">
        <f t="shared" ref="AQ40:AQ42" si="39">AVERAGE(AN40:AP40)</f>
        <v>28.917000000000002</v>
      </c>
      <c r="AR40" s="25">
        <v>24</v>
      </c>
      <c r="AS40" s="25">
        <f>AQ40/AQ20</f>
        <v>1.2501405040854265</v>
      </c>
      <c r="AT40" s="25"/>
      <c r="AU40" s="25">
        <v>25.664000000000001</v>
      </c>
      <c r="AV40" s="25">
        <v>25.623999999999999</v>
      </c>
      <c r="AW40" s="25">
        <v>25.611999999999998</v>
      </c>
      <c r="AX40" s="25">
        <f t="shared" ref="AX40:AX42" si="40">AVERAGE(AU40:AW40)</f>
        <v>25.633333333333329</v>
      </c>
      <c r="AY40" s="25">
        <v>24</v>
      </c>
      <c r="AZ40" s="25">
        <f>AX40/AX20</f>
        <v>1.2392033002449399</v>
      </c>
      <c r="BA40" s="25"/>
      <c r="BB40" s="25">
        <v>23.173999999999999</v>
      </c>
      <c r="BC40" s="25">
        <v>23.134</v>
      </c>
      <c r="BD40" s="25">
        <v>23.134</v>
      </c>
      <c r="BE40" s="25">
        <f t="shared" ref="BE40:BE42" si="41">AVERAGE(BB40:BD40)</f>
        <v>23.147333333333336</v>
      </c>
      <c r="BF40" s="25">
        <v>24</v>
      </c>
      <c r="BG40" s="25">
        <f>BE40/BE20</f>
        <v>1.2304993443668713</v>
      </c>
      <c r="BH40" s="25"/>
      <c r="BI40" s="25">
        <v>21.233000000000001</v>
      </c>
      <c r="BJ40" s="25">
        <v>21.196999999999999</v>
      </c>
      <c r="BK40" s="25">
        <v>21.193000000000001</v>
      </c>
      <c r="BL40" s="25">
        <f t="shared" ref="BL40:BL42" si="42">AVERAGE(BI40:BK40)</f>
        <v>21.207666666666668</v>
      </c>
      <c r="BM40" s="25">
        <v>24</v>
      </c>
      <c r="BN40" s="25">
        <f>BL40/BL20</f>
        <v>1.2248147078640872</v>
      </c>
      <c r="BO40" s="25"/>
      <c r="BP40" s="25">
        <v>19.673999999999999</v>
      </c>
      <c r="BQ40" s="25">
        <v>19.645</v>
      </c>
      <c r="BR40" s="25">
        <v>19.643000000000001</v>
      </c>
      <c r="BS40" s="25">
        <f t="shared" ref="BS40:BS42" si="43">AVERAGE(BP40:BR40)</f>
        <v>19.654</v>
      </c>
      <c r="BT40" s="25">
        <v>24</v>
      </c>
      <c r="BU40" s="25">
        <f>BS40/BS20</f>
        <v>1.2207958921694479</v>
      </c>
      <c r="BV40" s="25"/>
      <c r="BW40" s="73"/>
      <c r="BX40" s="37"/>
      <c r="BY40" s="37"/>
    </row>
    <row r="41" spans="1:77" ht="60" customHeight="1">
      <c r="A41" s="177" t="s">
        <v>163</v>
      </c>
      <c r="B41" s="32">
        <v>1</v>
      </c>
      <c r="C41" s="32">
        <v>24</v>
      </c>
      <c r="D41" s="105">
        <v>380</v>
      </c>
      <c r="E41" s="25">
        <v>127.79</v>
      </c>
      <c r="F41" s="25">
        <v>127.616</v>
      </c>
      <c r="G41" s="25">
        <v>127.581</v>
      </c>
      <c r="H41" s="25">
        <f t="shared" si="35"/>
        <v>127.66233333333334</v>
      </c>
      <c r="I41" s="25"/>
      <c r="J41" s="25">
        <f>H41/H20</f>
        <v>1.4097144771180485</v>
      </c>
      <c r="K41" s="25"/>
      <c r="L41" s="25">
        <v>71.718999999999994</v>
      </c>
      <c r="M41" s="25">
        <v>71.638000000000005</v>
      </c>
      <c r="N41" s="25">
        <v>71.613</v>
      </c>
      <c r="O41" s="25">
        <f t="shared" si="36"/>
        <v>71.656666666666666</v>
      </c>
      <c r="P41" s="25"/>
      <c r="Q41" s="25">
        <f>O41/O20</f>
        <v>1.3521384380432895</v>
      </c>
      <c r="R41" s="25"/>
      <c r="S41" s="25">
        <v>51.356000000000002</v>
      </c>
      <c r="T41" s="25">
        <v>51.3</v>
      </c>
      <c r="U41" s="25">
        <v>51.279000000000003</v>
      </c>
      <c r="V41" s="25">
        <f t="shared" si="37"/>
        <v>51.311666666666667</v>
      </c>
      <c r="W41" s="25"/>
      <c r="X41" s="25">
        <f>V41/V20</f>
        <v>1.3211490267431083</v>
      </c>
      <c r="Y41" s="25"/>
      <c r="Z41" s="25">
        <v>40.643000000000001</v>
      </c>
      <c r="AA41" s="25">
        <v>40.594999999999999</v>
      </c>
      <c r="AB41" s="25">
        <v>40.573999999999998</v>
      </c>
      <c r="AC41" s="25">
        <f t="shared" si="38"/>
        <v>40.603999999999999</v>
      </c>
      <c r="AD41" s="25"/>
      <c r="AE41" s="25">
        <f>AC41/AC20</f>
        <v>1.2996745798879703</v>
      </c>
      <c r="AF41" s="25"/>
      <c r="AG41" s="25">
        <v>33.985999999999997</v>
      </c>
      <c r="AH41" s="25">
        <v>33.93</v>
      </c>
      <c r="AI41" s="25">
        <v>33.917000000000002</v>
      </c>
      <c r="AJ41" s="42">
        <f t="shared" si="4"/>
        <v>33.944333333333333</v>
      </c>
      <c r="AK41" s="42"/>
      <c r="AL41" s="42">
        <f>AJ41/AJ20</f>
        <v>1.2830970830970831</v>
      </c>
      <c r="AM41" s="25"/>
      <c r="AN41" s="25">
        <v>29.402000000000001</v>
      </c>
      <c r="AO41" s="25">
        <v>29.363</v>
      </c>
      <c r="AP41" s="25">
        <v>29.35</v>
      </c>
      <c r="AQ41" s="25">
        <f t="shared" si="39"/>
        <v>29.37166666666667</v>
      </c>
      <c r="AR41" s="25"/>
      <c r="AS41" s="25">
        <f>AQ41/AQ20</f>
        <v>1.2697966653697059</v>
      </c>
      <c r="AT41" s="25"/>
      <c r="AU41" s="25">
        <v>26.06</v>
      </c>
      <c r="AV41" s="25">
        <v>26.027999999999999</v>
      </c>
      <c r="AW41" s="25">
        <v>26.015999999999998</v>
      </c>
      <c r="AX41" s="25">
        <f t="shared" si="40"/>
        <v>26.034666666666663</v>
      </c>
      <c r="AY41" s="25"/>
      <c r="AZ41" s="25">
        <f>AX41/AX20</f>
        <v>1.2586051308495552</v>
      </c>
      <c r="BA41" s="25"/>
      <c r="BB41" s="25">
        <v>23.548999999999999</v>
      </c>
      <c r="BC41" s="25">
        <v>23.513999999999999</v>
      </c>
      <c r="BD41" s="25">
        <v>23.509</v>
      </c>
      <c r="BE41" s="25">
        <f t="shared" si="41"/>
        <v>23.524000000000001</v>
      </c>
      <c r="BF41" s="25"/>
      <c r="BG41" s="25">
        <f>BE41/BE20</f>
        <v>1.2505227345217422</v>
      </c>
      <c r="BH41" s="25"/>
      <c r="BI41" s="25">
        <v>21.591000000000001</v>
      </c>
      <c r="BJ41" s="25">
        <v>21.56</v>
      </c>
      <c r="BK41" s="25">
        <v>21.552</v>
      </c>
      <c r="BL41" s="25">
        <f t="shared" si="42"/>
        <v>21.567666666666668</v>
      </c>
      <c r="BM41" s="25"/>
      <c r="BN41" s="25">
        <f>BL41/BL20</f>
        <v>1.2456059293483495</v>
      </c>
      <c r="BO41" s="25"/>
      <c r="BP41" s="25">
        <v>20.016999999999999</v>
      </c>
      <c r="BQ41" s="25">
        <v>19.991</v>
      </c>
      <c r="BR41" s="25">
        <v>19.989000000000001</v>
      </c>
      <c r="BS41" s="25">
        <f t="shared" si="43"/>
        <v>19.998999999999999</v>
      </c>
      <c r="BT41" s="25" t="s">
        <v>25</v>
      </c>
      <c r="BU41" s="25">
        <f>BS41/BS20</f>
        <v>1.2422253509462089</v>
      </c>
      <c r="BV41" s="25"/>
      <c r="BW41" s="73"/>
      <c r="BX41" s="37"/>
      <c r="BY41" s="37"/>
    </row>
    <row r="42" spans="1:77" ht="50.1" customHeight="1">
      <c r="A42" s="177" t="s">
        <v>26</v>
      </c>
      <c r="B42" s="32">
        <v>6</v>
      </c>
      <c r="C42" s="32">
        <v>22</v>
      </c>
      <c r="D42" s="105">
        <v>342</v>
      </c>
      <c r="E42" s="25">
        <v>133.06200000000001</v>
      </c>
      <c r="F42" s="25">
        <v>132.95400000000001</v>
      </c>
      <c r="G42" s="25">
        <v>132.935</v>
      </c>
      <c r="H42" s="25">
        <f t="shared" si="35"/>
        <v>132.98366666666666</v>
      </c>
      <c r="I42" s="25"/>
      <c r="J42" s="25">
        <f>H42/H20</f>
        <v>1.4684754322228237</v>
      </c>
      <c r="K42" s="25"/>
      <c r="L42" s="25">
        <v>74.772999999999996</v>
      </c>
      <c r="M42" s="25">
        <v>74.712999999999994</v>
      </c>
      <c r="N42" s="25">
        <v>74.703999999999994</v>
      </c>
      <c r="O42" s="25">
        <f t="shared" si="36"/>
        <v>74.73</v>
      </c>
      <c r="P42" s="25"/>
      <c r="Q42" s="25">
        <f>O42/O20</f>
        <v>1.4101312575006981</v>
      </c>
      <c r="R42" s="25"/>
      <c r="S42" s="25">
        <v>53.561</v>
      </c>
      <c r="T42" s="25">
        <v>53.521999999999998</v>
      </c>
      <c r="U42" s="25">
        <v>53.505000000000003</v>
      </c>
      <c r="V42" s="25">
        <f t="shared" si="37"/>
        <v>53.529333333333334</v>
      </c>
      <c r="W42" s="25"/>
      <c r="X42" s="25">
        <f>V42/V20</f>
        <v>1.3782484808953277</v>
      </c>
      <c r="Y42" s="25"/>
      <c r="Z42" s="25">
        <v>42.381999999999998</v>
      </c>
      <c r="AA42" s="25">
        <v>42.347000000000001</v>
      </c>
      <c r="AB42" s="25">
        <v>42.338999999999999</v>
      </c>
      <c r="AC42" s="25">
        <f t="shared" si="38"/>
        <v>42.356000000000002</v>
      </c>
      <c r="AD42" s="25"/>
      <c r="AE42" s="25">
        <f>AC42/AC20</f>
        <v>1.3557535342758071</v>
      </c>
      <c r="AF42" s="25"/>
      <c r="AG42" s="25">
        <v>35.424999999999997</v>
      </c>
      <c r="AH42" s="25">
        <v>35.389000000000003</v>
      </c>
      <c r="AI42" s="25">
        <v>35.381</v>
      </c>
      <c r="AJ42" s="42">
        <f t="shared" si="4"/>
        <v>35.398333333333333</v>
      </c>
      <c r="AK42" s="42"/>
      <c r="AL42" s="42">
        <f>AJ42/AJ20</f>
        <v>1.3380583380583382</v>
      </c>
      <c r="AM42" s="25"/>
      <c r="AN42" s="25">
        <v>30.667999999999999</v>
      </c>
      <c r="AO42" s="25">
        <v>30.637</v>
      </c>
      <c r="AP42" s="25">
        <v>30.628</v>
      </c>
      <c r="AQ42" s="25">
        <f t="shared" si="39"/>
        <v>30.644333333333332</v>
      </c>
      <c r="AR42" s="25"/>
      <c r="AS42" s="25">
        <f>AQ42/AQ20</f>
        <v>1.324816624155174</v>
      </c>
      <c r="AT42" s="25"/>
      <c r="AU42" s="25">
        <v>27.254999999999999</v>
      </c>
      <c r="AV42" s="25">
        <v>27.222999999999999</v>
      </c>
      <c r="AW42" s="25">
        <v>27.215</v>
      </c>
      <c r="AX42" s="25">
        <f t="shared" si="40"/>
        <v>27.230999999999998</v>
      </c>
      <c r="AY42" s="25"/>
      <c r="AZ42" s="25">
        <f>AX42/AX20</f>
        <v>1.3164399896867345</v>
      </c>
      <c r="BA42" s="25"/>
      <c r="BB42" s="25">
        <v>24.695</v>
      </c>
      <c r="BC42" s="25">
        <v>24.664000000000001</v>
      </c>
      <c r="BD42" s="25">
        <v>24.658999999999999</v>
      </c>
      <c r="BE42" s="25">
        <f t="shared" si="41"/>
        <v>24.672666666666668</v>
      </c>
      <c r="BF42" s="25"/>
      <c r="BG42" s="25">
        <f>BE42/BE20</f>
        <v>1.3115852145869511</v>
      </c>
      <c r="BH42" s="25"/>
      <c r="BI42" s="25">
        <v>22.696000000000002</v>
      </c>
      <c r="BJ42" s="25">
        <v>22.672999999999998</v>
      </c>
      <c r="BK42" s="25">
        <v>22.664000000000001</v>
      </c>
      <c r="BL42" s="25">
        <f t="shared" si="42"/>
        <v>22.677666666666667</v>
      </c>
      <c r="BM42" s="25"/>
      <c r="BN42" s="25">
        <f>BL42/BL20</f>
        <v>1.3097121955914912</v>
      </c>
      <c r="BO42" s="25"/>
      <c r="BP42" s="25">
        <v>21.100999999999999</v>
      </c>
      <c r="BQ42" s="25">
        <v>21.071000000000002</v>
      </c>
      <c r="BR42" s="25">
        <v>21.068999999999999</v>
      </c>
      <c r="BS42" s="25">
        <f t="shared" si="43"/>
        <v>21.080333333333332</v>
      </c>
      <c r="BT42" s="25" t="s">
        <v>25</v>
      </c>
      <c r="BU42" s="25">
        <f>BS42/BS20</f>
        <v>1.3093916932378151</v>
      </c>
      <c r="BV42" s="25"/>
      <c r="BW42" s="72"/>
    </row>
    <row r="43" spans="1:77" ht="18.75"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4"/>
      <c r="BQ43" s="74"/>
      <c r="BR43" s="74"/>
      <c r="BS43" s="74"/>
      <c r="BT43" s="74"/>
      <c r="BU43" s="74"/>
      <c r="BV43" s="74"/>
      <c r="BW43" s="72"/>
    </row>
    <row r="44" spans="1:77" ht="18.75"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</row>
    <row r="45" spans="1:77"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</row>
    <row r="46" spans="1:77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</row>
    <row r="47" spans="1:77"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</row>
    <row r="48" spans="1:77"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</row>
    <row r="49" spans="5:75"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</row>
    <row r="50" spans="5:75"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</row>
    <row r="51" spans="5:75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</row>
    <row r="52" spans="5:75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</row>
    <row r="53" spans="5:75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</row>
    <row r="54" spans="5:75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</row>
    <row r="55" spans="5:75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</row>
    <row r="56" spans="5:75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</row>
    <row r="57" spans="5:75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</row>
    <row r="58" spans="5:75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</row>
    <row r="59" spans="5:75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</row>
    <row r="60" spans="5:75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</row>
    <row r="61" spans="5:75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</row>
    <row r="62" spans="5:75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</row>
    <row r="63" spans="5:75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</row>
    <row r="64" spans="5:75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</row>
    <row r="65" spans="5:75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</row>
    <row r="66" spans="5:75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</row>
    <row r="67" spans="5:75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</row>
    <row r="68" spans="5:75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</row>
    <row r="69" spans="5:75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</row>
    <row r="70" spans="5:75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</row>
    <row r="71" spans="5:75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</row>
    <row r="72" spans="5:75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</row>
    <row r="73" spans="5:75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</row>
    <row r="74" spans="5:75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</row>
    <row r="75" spans="5:75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</row>
    <row r="76" spans="5:75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</row>
    <row r="77" spans="5:75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</row>
    <row r="78" spans="5:75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</row>
    <row r="79" spans="5:75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</row>
    <row r="80" spans="5:75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</row>
    <row r="81" spans="5:75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</row>
    <row r="82" spans="5:75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</row>
    <row r="83" spans="5:75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</row>
    <row r="84" spans="5:75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</row>
    <row r="85" spans="5:75"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</row>
    <row r="86" spans="5:75"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</row>
    <row r="87" spans="5:75"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</row>
    <row r="88" spans="5:75"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</row>
    <row r="89" spans="5:75"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</row>
    <row r="90" spans="5:75"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</row>
    <row r="91" spans="5:75"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</row>
    <row r="92" spans="5:75"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</row>
    <row r="93" spans="5:75"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</row>
    <row r="94" spans="5:75"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</row>
    <row r="95" spans="5:75"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</row>
    <row r="96" spans="5:75"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</row>
    <row r="97" spans="5:75"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</row>
    <row r="98" spans="5:75"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</row>
    <row r="99" spans="5:75"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</row>
    <row r="100" spans="5:75"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</row>
    <row r="101" spans="5:75"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</row>
    <row r="102" spans="5:75"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</row>
    <row r="103" spans="5:75"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</row>
    <row r="104" spans="5:75"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</row>
    <row r="105" spans="5:75"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</row>
    <row r="106" spans="5:75"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</row>
    <row r="107" spans="5:75"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</row>
    <row r="108" spans="5:75"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</row>
    <row r="109" spans="5:75"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</row>
    <row r="110" spans="5:75"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</row>
    <row r="111" spans="5:75"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</row>
    <row r="112" spans="5:75"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</row>
    <row r="113" spans="5:75"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</row>
    <row r="114" spans="5:75"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</row>
    <row r="115" spans="5:75"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</row>
    <row r="116" spans="5:75"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</row>
    <row r="117" spans="5:75"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</row>
    <row r="118" spans="5:75"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</row>
    <row r="119" spans="5:75"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</row>
    <row r="120" spans="5:75"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</row>
    <row r="121" spans="5:75"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</row>
    <row r="122" spans="5:75"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</row>
    <row r="123" spans="5:75"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</row>
    <row r="124" spans="5:75"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</row>
    <row r="125" spans="5:75"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</row>
    <row r="126" spans="5:75"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</row>
    <row r="127" spans="5:75"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</row>
    <row r="128" spans="5:75"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</row>
    <row r="129" spans="5:75"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</row>
    <row r="130" spans="5:75"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</row>
    <row r="131" spans="5:75"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</row>
    <row r="132" spans="5:75"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</row>
  </sheetData>
  <mergeCells count="20">
    <mergeCell ref="AN5:AT5"/>
    <mergeCell ref="E3:I4"/>
    <mergeCell ref="L3:P4"/>
    <mergeCell ref="S3:W4"/>
    <mergeCell ref="Z3:AD4"/>
    <mergeCell ref="AG3:AK4"/>
    <mergeCell ref="AN3:AR4"/>
    <mergeCell ref="E5:K5"/>
    <mergeCell ref="L5:R5"/>
    <mergeCell ref="S5:Y5"/>
    <mergeCell ref="Z5:AF5"/>
    <mergeCell ref="AG5:AM5"/>
    <mergeCell ref="AU5:BA5"/>
    <mergeCell ref="BB5:BH5"/>
    <mergeCell ref="BI5:BO5"/>
    <mergeCell ref="BP5:BV5"/>
    <mergeCell ref="AU3:AY4"/>
    <mergeCell ref="BB3:BF4"/>
    <mergeCell ref="BI3:BM4"/>
    <mergeCell ref="BP3:BT4"/>
  </mergeCells>
  <pageMargins left="0.7" right="0.7" top="0.75" bottom="0.75" header="0.3" footer="0.3"/>
  <pageSetup paperSize="9" orientation="portrait" horizontalDpi="180" verticalDpi="180" r:id="rId1"/>
  <ignoredErrors>
    <ignoredError sqref="H7:H35 H36 H40:H42 H37:H39" formulaRange="1"/>
    <ignoredError sqref="AC2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BZ138"/>
  <sheetViews>
    <sheetView workbookViewId="0">
      <pane xSplit="4" ySplit="6" topLeftCell="BF19" activePane="bottomRight" state="frozen"/>
      <selection pane="topRight" activeCell="E1" sqref="E1"/>
      <selection pane="bottomLeft" activeCell="A7" sqref="A7"/>
      <selection pane="bottomRight" activeCell="E7" sqref="E7:BV42"/>
    </sheetView>
  </sheetViews>
  <sheetFormatPr defaultRowHeight="15"/>
  <cols>
    <col min="1" max="1" width="27.7109375" customWidth="1"/>
    <col min="5" max="5" width="13.28515625" customWidth="1"/>
    <col min="6" max="6" width="14" customWidth="1"/>
    <col min="7" max="7" width="13.5703125" customWidth="1"/>
    <col min="8" max="8" width="11" bestFit="1" customWidth="1"/>
    <col min="9" max="10" width="9.7109375" customWidth="1"/>
    <col min="12" max="12" width="13.5703125" customWidth="1"/>
    <col min="13" max="13" width="14.42578125" customWidth="1"/>
    <col min="14" max="14" width="13" customWidth="1"/>
    <col min="15" max="17" width="10.28515625" customWidth="1"/>
    <col min="19" max="19" width="13.5703125" customWidth="1"/>
    <col min="20" max="20" width="15" customWidth="1"/>
    <col min="21" max="21" width="14" customWidth="1"/>
    <col min="22" max="24" width="10" customWidth="1"/>
    <col min="26" max="26" width="13.7109375" customWidth="1"/>
    <col min="27" max="27" width="15.7109375" customWidth="1"/>
    <col min="28" max="28" width="14.28515625" customWidth="1"/>
    <col min="29" max="31" width="12.140625" customWidth="1"/>
    <col min="33" max="33" width="12.5703125" customWidth="1"/>
    <col min="34" max="34" width="13.5703125" customWidth="1"/>
    <col min="35" max="35" width="15" customWidth="1"/>
    <col min="36" max="38" width="11.140625" customWidth="1"/>
    <col min="40" max="40" width="14" customWidth="1"/>
    <col min="41" max="41" width="13.42578125" customWidth="1"/>
    <col min="42" max="42" width="13.140625" customWidth="1"/>
    <col min="43" max="45" width="10.7109375" customWidth="1"/>
    <col min="47" max="47" width="13.5703125" customWidth="1"/>
    <col min="48" max="48" width="12.5703125" customWidth="1"/>
    <col min="49" max="49" width="12.7109375" customWidth="1"/>
    <col min="50" max="52" width="10.5703125" customWidth="1"/>
    <col min="54" max="54" width="14.5703125" customWidth="1"/>
    <col min="55" max="55" width="13" customWidth="1"/>
    <col min="56" max="56" width="14.140625" customWidth="1"/>
    <col min="57" max="59" width="10.42578125" customWidth="1"/>
    <col min="61" max="61" width="13.140625" customWidth="1"/>
    <col min="62" max="62" width="13.7109375" customWidth="1"/>
    <col min="63" max="63" width="12" customWidth="1"/>
    <col min="64" max="66" width="10.85546875" customWidth="1"/>
    <col min="68" max="68" width="12.5703125" customWidth="1"/>
    <col min="69" max="69" width="15.5703125" customWidth="1"/>
    <col min="70" max="70" width="13.42578125" customWidth="1"/>
    <col min="71" max="73" width="12.28515625" customWidth="1"/>
  </cols>
  <sheetData>
    <row r="1" spans="1:78" ht="18.75">
      <c r="B1" s="1"/>
      <c r="D1" s="2"/>
      <c r="K1" s="3"/>
      <c r="L1" s="1"/>
      <c r="M1" s="1"/>
      <c r="N1" s="1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78" ht="18.75">
      <c r="B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2"/>
      <c r="AK2" s="2"/>
      <c r="AL2" s="2"/>
      <c r="AM2" s="1"/>
      <c r="AN2" s="6"/>
      <c r="AO2" s="6"/>
      <c r="AP2" s="6"/>
      <c r="AQ2" s="6"/>
      <c r="AR2" s="6"/>
      <c r="AS2" s="6"/>
      <c r="AT2" s="7"/>
    </row>
    <row r="3" spans="1:78" ht="18.75">
      <c r="B3" s="8"/>
      <c r="E3" s="498" t="s">
        <v>0</v>
      </c>
      <c r="F3" s="499"/>
      <c r="G3" s="499"/>
      <c r="H3" s="500"/>
      <c r="I3" s="232"/>
      <c r="J3" s="430"/>
      <c r="K3" s="9"/>
      <c r="L3" s="498" t="s">
        <v>0</v>
      </c>
      <c r="M3" s="499"/>
      <c r="N3" s="499"/>
      <c r="O3" s="500"/>
      <c r="P3" s="303"/>
      <c r="Q3" s="430"/>
      <c r="R3" s="10"/>
      <c r="S3" s="498" t="s">
        <v>0</v>
      </c>
      <c r="T3" s="499"/>
      <c r="U3" s="499"/>
      <c r="V3" s="500"/>
      <c r="W3" s="303"/>
      <c r="X3" s="430"/>
      <c r="Y3" s="11"/>
      <c r="Z3" s="498" t="s">
        <v>0</v>
      </c>
      <c r="AA3" s="499"/>
      <c r="AB3" s="499"/>
      <c r="AC3" s="500"/>
      <c r="AD3" s="319"/>
      <c r="AE3" s="430"/>
      <c r="AF3" s="12"/>
      <c r="AG3" s="493" t="s">
        <v>0</v>
      </c>
      <c r="AH3" s="491"/>
      <c r="AI3" s="491"/>
      <c r="AJ3" s="491"/>
      <c r="AK3" s="317"/>
      <c r="AL3" s="432"/>
      <c r="AM3" s="12"/>
      <c r="AN3" s="493" t="s">
        <v>0</v>
      </c>
      <c r="AO3" s="491"/>
      <c r="AP3" s="491"/>
      <c r="AQ3" s="491"/>
      <c r="AR3" s="317"/>
      <c r="AS3" s="432"/>
      <c r="AT3" s="11"/>
      <c r="AU3" s="491" t="s">
        <v>0</v>
      </c>
      <c r="AV3" s="491"/>
      <c r="AW3" s="491"/>
      <c r="AX3" s="491"/>
      <c r="AY3" s="317"/>
      <c r="AZ3" s="432"/>
      <c r="BA3" s="11"/>
      <c r="BB3" s="493" t="s">
        <v>0</v>
      </c>
      <c r="BC3" s="491"/>
      <c r="BD3" s="491"/>
      <c r="BE3" s="491"/>
      <c r="BF3" s="317"/>
      <c r="BG3" s="432"/>
      <c r="BH3" s="13"/>
      <c r="BI3" s="493" t="s">
        <v>0</v>
      </c>
      <c r="BJ3" s="491"/>
      <c r="BK3" s="491"/>
      <c r="BL3" s="491"/>
      <c r="BM3" s="317"/>
      <c r="BN3" s="432"/>
      <c r="BO3" s="11"/>
      <c r="BP3" s="493" t="s">
        <v>0</v>
      </c>
      <c r="BQ3" s="491"/>
      <c r="BR3" s="491"/>
      <c r="BS3" s="491"/>
      <c r="BT3" s="317"/>
      <c r="BU3" s="432"/>
      <c r="BV3" s="10"/>
    </row>
    <row r="4" spans="1:78">
      <c r="E4" s="501"/>
      <c r="F4" s="502"/>
      <c r="G4" s="502"/>
      <c r="H4" s="502"/>
      <c r="I4" s="233"/>
      <c r="J4" s="431"/>
      <c r="K4" s="14"/>
      <c r="L4" s="501"/>
      <c r="M4" s="502"/>
      <c r="N4" s="502"/>
      <c r="O4" s="502"/>
      <c r="P4" s="304"/>
      <c r="Q4" s="431"/>
      <c r="R4" s="15"/>
      <c r="S4" s="501"/>
      <c r="T4" s="502"/>
      <c r="U4" s="502"/>
      <c r="V4" s="502"/>
      <c r="W4" s="304"/>
      <c r="X4" s="431"/>
      <c r="Y4" s="15"/>
      <c r="Z4" s="501"/>
      <c r="AA4" s="502"/>
      <c r="AB4" s="502"/>
      <c r="AC4" s="502"/>
      <c r="AD4" s="320"/>
      <c r="AE4" s="431"/>
      <c r="AF4" s="16"/>
      <c r="AG4" s="494"/>
      <c r="AH4" s="492"/>
      <c r="AI4" s="492"/>
      <c r="AJ4" s="492"/>
      <c r="AK4" s="318"/>
      <c r="AL4" s="433"/>
      <c r="AM4" s="16"/>
      <c r="AN4" s="494"/>
      <c r="AO4" s="492"/>
      <c r="AP4" s="492"/>
      <c r="AQ4" s="492"/>
      <c r="AR4" s="318"/>
      <c r="AS4" s="433"/>
      <c r="AT4" s="15"/>
      <c r="AU4" s="492"/>
      <c r="AV4" s="492"/>
      <c r="AW4" s="492"/>
      <c r="AX4" s="492"/>
      <c r="AY4" s="318"/>
      <c r="AZ4" s="433"/>
      <c r="BA4" s="15"/>
      <c r="BB4" s="494"/>
      <c r="BC4" s="492"/>
      <c r="BD4" s="492"/>
      <c r="BE4" s="492"/>
      <c r="BF4" s="318"/>
      <c r="BG4" s="433"/>
      <c r="BH4" s="15"/>
      <c r="BI4" s="494"/>
      <c r="BJ4" s="492"/>
      <c r="BK4" s="492"/>
      <c r="BL4" s="492"/>
      <c r="BM4" s="318"/>
      <c r="BN4" s="433"/>
      <c r="BO4" s="15"/>
      <c r="BP4" s="494"/>
      <c r="BQ4" s="492"/>
      <c r="BR4" s="492"/>
      <c r="BS4" s="492"/>
      <c r="BT4" s="318"/>
      <c r="BU4" s="433"/>
      <c r="BV4" s="15"/>
    </row>
    <row r="5" spans="1:78" ht="21">
      <c r="B5" s="17"/>
      <c r="C5" s="18"/>
      <c r="D5" s="17"/>
      <c r="E5" s="503" t="s">
        <v>47</v>
      </c>
      <c r="F5" s="504"/>
      <c r="G5" s="504"/>
      <c r="H5" s="504"/>
      <c r="I5" s="504"/>
      <c r="J5" s="504"/>
      <c r="K5" s="505"/>
      <c r="L5" s="506" t="s">
        <v>48</v>
      </c>
      <c r="M5" s="507"/>
      <c r="N5" s="507"/>
      <c r="O5" s="507"/>
      <c r="P5" s="507"/>
      <c r="Q5" s="507"/>
      <c r="R5" s="508"/>
      <c r="S5" s="509" t="s">
        <v>49</v>
      </c>
      <c r="T5" s="510"/>
      <c r="U5" s="510"/>
      <c r="V5" s="510"/>
      <c r="W5" s="510"/>
      <c r="X5" s="510"/>
      <c r="Y5" s="511"/>
      <c r="Z5" s="512" t="s">
        <v>50</v>
      </c>
      <c r="AA5" s="513"/>
      <c r="AB5" s="513"/>
      <c r="AC5" s="513"/>
      <c r="AD5" s="513"/>
      <c r="AE5" s="513"/>
      <c r="AF5" s="514"/>
      <c r="AG5" s="515" t="s">
        <v>51</v>
      </c>
      <c r="AH5" s="516"/>
      <c r="AI5" s="516"/>
      <c r="AJ5" s="516"/>
      <c r="AK5" s="516"/>
      <c r="AL5" s="516"/>
      <c r="AM5" s="517"/>
      <c r="AN5" s="495" t="s">
        <v>52</v>
      </c>
      <c r="AO5" s="496"/>
      <c r="AP5" s="496"/>
      <c r="AQ5" s="496"/>
      <c r="AR5" s="496"/>
      <c r="AS5" s="496"/>
      <c r="AT5" s="497"/>
      <c r="AU5" s="479" t="s">
        <v>53</v>
      </c>
      <c r="AV5" s="480"/>
      <c r="AW5" s="480"/>
      <c r="AX5" s="480"/>
      <c r="AY5" s="480"/>
      <c r="AZ5" s="480"/>
      <c r="BA5" s="481"/>
      <c r="BB5" s="482" t="s">
        <v>54</v>
      </c>
      <c r="BC5" s="483"/>
      <c r="BD5" s="483"/>
      <c r="BE5" s="483"/>
      <c r="BF5" s="483"/>
      <c r="BG5" s="483"/>
      <c r="BH5" s="484"/>
      <c r="BI5" s="485" t="s">
        <v>55</v>
      </c>
      <c r="BJ5" s="486"/>
      <c r="BK5" s="486"/>
      <c r="BL5" s="486"/>
      <c r="BM5" s="486"/>
      <c r="BN5" s="486"/>
      <c r="BO5" s="487"/>
      <c r="BP5" s="488" t="s">
        <v>56</v>
      </c>
      <c r="BQ5" s="489"/>
      <c r="BR5" s="489"/>
      <c r="BS5" s="489"/>
      <c r="BT5" s="489"/>
      <c r="BU5" s="489"/>
      <c r="BV5" s="490"/>
    </row>
    <row r="6" spans="1:78" ht="35.1" customHeight="1">
      <c r="A6" s="19"/>
      <c r="B6" s="35" t="s">
        <v>1</v>
      </c>
      <c r="C6" s="20" t="s">
        <v>2</v>
      </c>
      <c r="D6" s="21" t="s">
        <v>3</v>
      </c>
      <c r="E6" s="384" t="s">
        <v>144</v>
      </c>
      <c r="F6" s="384" t="s">
        <v>145</v>
      </c>
      <c r="G6" s="384" t="s">
        <v>146</v>
      </c>
      <c r="H6" s="384" t="s">
        <v>207</v>
      </c>
      <c r="I6" s="384" t="s">
        <v>4</v>
      </c>
      <c r="J6" s="384" t="s">
        <v>5</v>
      </c>
      <c r="K6" s="384"/>
      <c r="L6" s="388" t="s">
        <v>144</v>
      </c>
      <c r="M6" s="388" t="s">
        <v>145</v>
      </c>
      <c r="N6" s="388" t="s">
        <v>146</v>
      </c>
      <c r="O6" s="388" t="s">
        <v>207</v>
      </c>
      <c r="P6" s="388" t="s">
        <v>4</v>
      </c>
      <c r="Q6" s="388" t="s">
        <v>5</v>
      </c>
      <c r="R6" s="388"/>
      <c r="S6" s="127" t="s">
        <v>144</v>
      </c>
      <c r="T6" s="127" t="s">
        <v>145</v>
      </c>
      <c r="U6" s="127" t="s">
        <v>146</v>
      </c>
      <c r="V6" s="127" t="s">
        <v>207</v>
      </c>
      <c r="W6" s="127" t="s">
        <v>4</v>
      </c>
      <c r="X6" s="127" t="s">
        <v>5</v>
      </c>
      <c r="Y6" s="127"/>
      <c r="Z6" s="389" t="s">
        <v>144</v>
      </c>
      <c r="AA6" s="389" t="s">
        <v>145</v>
      </c>
      <c r="AB6" s="389" t="s">
        <v>146</v>
      </c>
      <c r="AC6" s="389" t="s">
        <v>207</v>
      </c>
      <c r="AD6" s="389" t="s">
        <v>4</v>
      </c>
      <c r="AE6" s="389" t="s">
        <v>5</v>
      </c>
      <c r="AF6" s="389"/>
      <c r="AG6" s="139" t="s">
        <v>144</v>
      </c>
      <c r="AH6" s="139" t="s">
        <v>145</v>
      </c>
      <c r="AI6" s="139" t="s">
        <v>146</v>
      </c>
      <c r="AJ6" s="139" t="s">
        <v>207</v>
      </c>
      <c r="AK6" s="139" t="s">
        <v>4</v>
      </c>
      <c r="AL6" s="139" t="s">
        <v>5</v>
      </c>
      <c r="AM6" s="139"/>
      <c r="AN6" s="390" t="s">
        <v>142</v>
      </c>
      <c r="AO6" s="390" t="s">
        <v>141</v>
      </c>
      <c r="AP6" s="390" t="s">
        <v>147</v>
      </c>
      <c r="AQ6" s="390" t="s">
        <v>207</v>
      </c>
      <c r="AR6" s="390" t="s">
        <v>4</v>
      </c>
      <c r="AS6" s="390" t="s">
        <v>5</v>
      </c>
      <c r="AT6" s="390"/>
      <c r="AU6" s="138" t="s">
        <v>142</v>
      </c>
      <c r="AV6" s="138" t="s">
        <v>141</v>
      </c>
      <c r="AW6" s="138" t="s">
        <v>147</v>
      </c>
      <c r="AX6" s="138" t="s">
        <v>207</v>
      </c>
      <c r="AY6" s="138" t="s">
        <v>4</v>
      </c>
      <c r="AZ6" s="138" t="s">
        <v>5</v>
      </c>
      <c r="BA6" s="138"/>
      <c r="BB6" s="137" t="s">
        <v>142</v>
      </c>
      <c r="BC6" s="137" t="s">
        <v>141</v>
      </c>
      <c r="BD6" s="137" t="s">
        <v>147</v>
      </c>
      <c r="BE6" s="137" t="s">
        <v>207</v>
      </c>
      <c r="BF6" s="137" t="s">
        <v>4</v>
      </c>
      <c r="BG6" s="137" t="s">
        <v>5</v>
      </c>
      <c r="BH6" s="137"/>
      <c r="BI6" s="136" t="s">
        <v>142</v>
      </c>
      <c r="BJ6" s="136" t="s">
        <v>141</v>
      </c>
      <c r="BK6" s="136" t="s">
        <v>147</v>
      </c>
      <c r="BL6" s="136" t="s">
        <v>207</v>
      </c>
      <c r="BM6" s="136" t="s">
        <v>4</v>
      </c>
      <c r="BN6" s="136" t="s">
        <v>5</v>
      </c>
      <c r="BO6" s="136"/>
      <c r="BP6" s="135" t="s">
        <v>142</v>
      </c>
      <c r="BQ6" s="135" t="s">
        <v>141</v>
      </c>
      <c r="BR6" s="135" t="s">
        <v>147</v>
      </c>
      <c r="BS6" s="382" t="s">
        <v>207</v>
      </c>
      <c r="BT6" s="135" t="s">
        <v>4</v>
      </c>
      <c r="BU6" s="135" t="s">
        <v>5</v>
      </c>
      <c r="BV6" s="135"/>
      <c r="BW6" s="3"/>
    </row>
    <row r="7" spans="1:78" ht="35.1" customHeight="1">
      <c r="A7" s="177" t="s">
        <v>6</v>
      </c>
      <c r="B7" s="180">
        <v>0</v>
      </c>
      <c r="C7" s="32">
        <v>8</v>
      </c>
      <c r="D7" s="105">
        <v>158</v>
      </c>
      <c r="E7" s="25">
        <v>13.743</v>
      </c>
      <c r="F7" s="25">
        <v>13.714</v>
      </c>
      <c r="G7" s="25">
        <v>13.694000000000001</v>
      </c>
      <c r="H7" s="25">
        <f>AVERAGE(E7:G7)</f>
        <v>13.717000000000001</v>
      </c>
      <c r="I7" s="25">
        <v>8</v>
      </c>
      <c r="J7" s="25">
        <f>H7/H20</f>
        <v>0.17015091999173043</v>
      </c>
      <c r="K7" s="25"/>
      <c r="L7" s="25">
        <v>11.835000000000001</v>
      </c>
      <c r="M7" s="25">
        <v>11.818</v>
      </c>
      <c r="N7" s="25">
        <v>11.785</v>
      </c>
      <c r="O7" s="25">
        <f>AVERAGE(L7:N7)</f>
        <v>11.812666666666667</v>
      </c>
      <c r="P7" s="25">
        <v>8</v>
      </c>
      <c r="Q7" s="25">
        <f>O7/O20</f>
        <v>0.24603742146006174</v>
      </c>
      <c r="R7" s="25"/>
      <c r="S7" s="25">
        <v>10.619</v>
      </c>
      <c r="T7" s="25">
        <v>10.602</v>
      </c>
      <c r="U7" s="25">
        <v>10.59</v>
      </c>
      <c r="V7" s="25">
        <f>AVERAGE(S7:U7)</f>
        <v>10.603666666666667</v>
      </c>
      <c r="W7" s="25">
        <v>8</v>
      </c>
      <c r="X7" s="25">
        <f>V7/V20</f>
        <v>0.29854346153124239</v>
      </c>
      <c r="Y7" s="25"/>
      <c r="Z7" s="25">
        <v>9.7609999999999992</v>
      </c>
      <c r="AA7" s="25">
        <v>9.7439999999999998</v>
      </c>
      <c r="AB7" s="25">
        <v>9.7370000000000001</v>
      </c>
      <c r="AC7" s="25">
        <f>AVERAGE(Z7:AB7)</f>
        <v>9.7473333333333319</v>
      </c>
      <c r="AD7" s="25">
        <v>8</v>
      </c>
      <c r="AE7" s="25">
        <f>AC7/AC20</f>
        <v>0.33912024956801073</v>
      </c>
      <c r="AF7" s="25"/>
      <c r="AG7" s="25">
        <v>9.1140000000000008</v>
      </c>
      <c r="AH7" s="25">
        <v>9.1010000000000009</v>
      </c>
      <c r="AI7" s="25">
        <v>9.0939999999999994</v>
      </c>
      <c r="AJ7" s="25">
        <f>AVERAGE(AG7:AI7)</f>
        <v>9.1030000000000015</v>
      </c>
      <c r="AK7" s="25">
        <v>8</v>
      </c>
      <c r="AL7" s="25">
        <f>AJ7/AJ20</f>
        <v>0.37232099034738514</v>
      </c>
      <c r="AM7" s="25"/>
      <c r="AN7" s="25">
        <v>8.6150000000000002</v>
      </c>
      <c r="AO7" s="25">
        <v>8.5980000000000008</v>
      </c>
      <c r="AP7" s="25">
        <v>8.5909999999999993</v>
      </c>
      <c r="AQ7" s="25">
        <f>AVERAGE(AN7:AP7)</f>
        <v>8.6013333333333346</v>
      </c>
      <c r="AR7" s="25">
        <v>8</v>
      </c>
      <c r="AS7" s="25"/>
      <c r="AT7" s="25"/>
      <c r="AU7" s="25">
        <v>8.2029999999999994</v>
      </c>
      <c r="AV7" s="25">
        <v>8.19</v>
      </c>
      <c r="AW7" s="25">
        <v>8.1869999999999994</v>
      </c>
      <c r="AX7" s="25">
        <f>AVERAGE(AU7:AW7)</f>
        <v>8.1933333333333334</v>
      </c>
      <c r="AY7" s="25">
        <v>8</v>
      </c>
      <c r="AZ7" s="25">
        <f>AX7/AX20</f>
        <v>0.42547298817745927</v>
      </c>
      <c r="BA7" s="25"/>
      <c r="BB7" s="25">
        <v>7.8609999999999998</v>
      </c>
      <c r="BC7" s="25">
        <v>7.8479999999999999</v>
      </c>
      <c r="BD7" s="25">
        <v>7.8449999999999998</v>
      </c>
      <c r="BE7" s="25">
        <f>AVERAGE(BB7:BD7)</f>
        <v>7.8513333333333328</v>
      </c>
      <c r="BF7" s="25">
        <v>8</v>
      </c>
      <c r="BG7" s="25">
        <f>BE7/BE20</f>
        <v>0.44708070761521523</v>
      </c>
      <c r="BH7" s="25"/>
      <c r="BI7" s="25">
        <v>7.577</v>
      </c>
      <c r="BJ7" s="25">
        <v>7.5640000000000001</v>
      </c>
      <c r="BK7" s="25">
        <v>7.56</v>
      </c>
      <c r="BL7" s="25">
        <f>AVERAGE(BI7:BK7)</f>
        <v>7.5670000000000002</v>
      </c>
      <c r="BM7" s="25">
        <v>8</v>
      </c>
      <c r="BN7" s="25">
        <f>BL7/BL20</f>
        <v>0.46690662278897571</v>
      </c>
      <c r="BO7" s="25"/>
      <c r="BP7" s="25">
        <v>7.3289999999999997</v>
      </c>
      <c r="BQ7" s="25">
        <v>7.3170000000000002</v>
      </c>
      <c r="BR7" s="25">
        <v>7.3179999999999996</v>
      </c>
      <c r="BS7" s="25">
        <f>AVERAGE(BP7:BR7)</f>
        <v>7.3213333333333326</v>
      </c>
      <c r="BT7" s="25">
        <v>8</v>
      </c>
      <c r="BU7" s="25">
        <f>BS7/BS20</f>
        <v>0.48482440456481907</v>
      </c>
      <c r="BV7" s="25"/>
      <c r="BW7" s="72"/>
      <c r="BX7" s="2"/>
      <c r="BY7" s="2"/>
      <c r="BZ7" s="2"/>
    </row>
    <row r="8" spans="1:78" ht="35.1" customHeight="1">
      <c r="A8" s="177" t="s">
        <v>7</v>
      </c>
      <c r="B8" s="180">
        <v>0</v>
      </c>
      <c r="C8" s="32">
        <v>10</v>
      </c>
      <c r="D8" s="105">
        <v>186</v>
      </c>
      <c r="E8" s="25">
        <v>24.027000000000001</v>
      </c>
      <c r="F8" s="25">
        <v>23.957000000000001</v>
      </c>
      <c r="G8" s="25">
        <v>23.928999999999998</v>
      </c>
      <c r="H8" s="25">
        <f t="shared" ref="H8:H26" si="0">AVERAGE(E8:G8)</f>
        <v>23.971</v>
      </c>
      <c r="I8" s="25">
        <v>10</v>
      </c>
      <c r="J8" s="25">
        <f>H8/H20</f>
        <v>0.2973454620632624</v>
      </c>
      <c r="K8" s="25"/>
      <c r="L8" s="25">
        <v>18.376000000000001</v>
      </c>
      <c r="M8" s="25">
        <v>18.355</v>
      </c>
      <c r="N8" s="25">
        <v>18.318999999999999</v>
      </c>
      <c r="O8" s="25">
        <f t="shared" ref="O8:O26" si="1">AVERAGE(L8:N8)</f>
        <v>18.349999999999998</v>
      </c>
      <c r="P8" s="25">
        <v>10</v>
      </c>
      <c r="Q8" s="25">
        <f>O8/O20</f>
        <v>0.38219877113201639</v>
      </c>
      <c r="R8" s="25"/>
      <c r="S8" s="25">
        <v>15.429</v>
      </c>
      <c r="T8" s="25">
        <v>15.407999999999999</v>
      </c>
      <c r="U8" s="25">
        <v>15.391999999999999</v>
      </c>
      <c r="V8" s="25">
        <f t="shared" ref="V8:V22" si="2">AVERAGE(S8:U8)</f>
        <v>15.409666666666666</v>
      </c>
      <c r="W8" s="25">
        <v>10</v>
      </c>
      <c r="X8" s="25">
        <f>V8/V20</f>
        <v>0.4338551344858006</v>
      </c>
      <c r="Y8" s="25"/>
      <c r="Z8" s="25">
        <v>13.57</v>
      </c>
      <c r="AA8" s="25">
        <v>13.545</v>
      </c>
      <c r="AB8" s="25">
        <v>13.532999999999999</v>
      </c>
      <c r="AC8" s="25">
        <f t="shared" ref="AC8:AC22" si="3">AVERAGE(Z8:AB8)</f>
        <v>13.549333333333335</v>
      </c>
      <c r="AD8" s="25">
        <v>10</v>
      </c>
      <c r="AE8" s="25">
        <f>AC8/AC20</f>
        <v>0.47139593408250136</v>
      </c>
      <c r="AF8" s="25"/>
      <c r="AG8" s="25">
        <v>12.263</v>
      </c>
      <c r="AH8" s="25">
        <v>12.242000000000001</v>
      </c>
      <c r="AI8" s="25">
        <v>12.234999999999999</v>
      </c>
      <c r="AJ8" s="25">
        <f t="shared" ref="AJ8:AJ42" si="4">AVERAGE(AG8:AI8)</f>
        <v>12.246666666666668</v>
      </c>
      <c r="AK8" s="25">
        <v>10</v>
      </c>
      <c r="AL8" s="25">
        <f>AJ8/AJ20</f>
        <v>0.50089982003599287</v>
      </c>
      <c r="AM8" s="25"/>
      <c r="AN8" s="25">
        <v>11.286</v>
      </c>
      <c r="AO8" s="25">
        <v>11.273999999999999</v>
      </c>
      <c r="AP8" s="25">
        <v>11.262</v>
      </c>
      <c r="AQ8" s="25">
        <f t="shared" ref="AQ8:AQ42" si="5">AVERAGE(AN8:AP8)</f>
        <v>11.274000000000001</v>
      </c>
      <c r="AR8" s="25">
        <v>10</v>
      </c>
      <c r="AS8" s="25"/>
      <c r="AT8" s="25"/>
      <c r="AU8" s="25">
        <v>10.532</v>
      </c>
      <c r="AV8" s="25">
        <v>10.515000000000001</v>
      </c>
      <c r="AW8" s="25">
        <v>10.512</v>
      </c>
      <c r="AX8" s="25">
        <f t="shared" ref="AX8:AX42" si="6">AVERAGE(AU8:AW8)</f>
        <v>10.519666666666668</v>
      </c>
      <c r="AY8" s="25">
        <v>10</v>
      </c>
      <c r="AZ8" s="25">
        <f>AX8/AX20</f>
        <v>0.54627754409651907</v>
      </c>
      <c r="BA8" s="25"/>
      <c r="BB8" s="25">
        <v>9.9220000000000006</v>
      </c>
      <c r="BC8" s="25">
        <v>9.9049999999999994</v>
      </c>
      <c r="BD8" s="25">
        <v>9.9019999999999992</v>
      </c>
      <c r="BE8" s="25">
        <f t="shared" ref="BE8:BE42" si="7">AVERAGE(BB8:BD8)</f>
        <v>9.9096666666666664</v>
      </c>
      <c r="BF8" s="25">
        <v>10</v>
      </c>
      <c r="BG8" s="25">
        <f>BE8/BE20</f>
        <v>0.56428896818768504</v>
      </c>
      <c r="BH8" s="25"/>
      <c r="BI8" s="25">
        <v>9.423</v>
      </c>
      <c r="BJ8" s="25">
        <v>9.407</v>
      </c>
      <c r="BK8" s="25">
        <v>9.4030000000000005</v>
      </c>
      <c r="BL8" s="25">
        <f t="shared" ref="BL8:BL31" si="8">AVERAGE(BI8:BK8)</f>
        <v>9.4109999999999996</v>
      </c>
      <c r="BM8" s="25">
        <v>10</v>
      </c>
      <c r="BN8" s="25">
        <f>BL8/BL20</f>
        <v>0.58068696009872478</v>
      </c>
      <c r="BO8" s="25"/>
      <c r="BP8" s="25">
        <v>8.9979999999999993</v>
      </c>
      <c r="BQ8" s="25">
        <v>8.9860000000000007</v>
      </c>
      <c r="BR8" s="25">
        <v>8.9830000000000005</v>
      </c>
      <c r="BS8" s="25">
        <f t="shared" ref="BS8:BS22" si="9">AVERAGE(BP8:BR8)</f>
        <v>8.9890000000000008</v>
      </c>
      <c r="BT8" s="25">
        <v>10</v>
      </c>
      <c r="BU8" s="25">
        <f>BS8/BS20</f>
        <v>0.59525859214621557</v>
      </c>
      <c r="BV8" s="25"/>
      <c r="BW8" s="72"/>
      <c r="BX8" s="2"/>
      <c r="BY8" s="2"/>
      <c r="BZ8" s="2"/>
    </row>
    <row r="9" spans="1:78" ht="35.1" customHeight="1">
      <c r="A9" s="177" t="s">
        <v>8</v>
      </c>
      <c r="B9" s="180">
        <v>0</v>
      </c>
      <c r="C9" s="32">
        <v>11</v>
      </c>
      <c r="D9" s="105">
        <v>200</v>
      </c>
      <c r="E9" s="25">
        <v>30.646999999999998</v>
      </c>
      <c r="F9" s="25">
        <v>30.581</v>
      </c>
      <c r="G9" s="25">
        <v>30.548999999999999</v>
      </c>
      <c r="H9" s="25">
        <f t="shared" si="0"/>
        <v>30.592333333333329</v>
      </c>
      <c r="I9" s="25">
        <v>11</v>
      </c>
      <c r="J9" s="25">
        <f>H9/H20</f>
        <v>0.379479015918958</v>
      </c>
      <c r="K9" s="25"/>
      <c r="L9" s="25">
        <v>22.184999999999999</v>
      </c>
      <c r="M9" s="25">
        <v>22.155999999999999</v>
      </c>
      <c r="N9" s="25">
        <v>22.119</v>
      </c>
      <c r="O9" s="25">
        <f t="shared" si="1"/>
        <v>22.153333333333332</v>
      </c>
      <c r="P9" s="25">
        <v>11</v>
      </c>
      <c r="Q9" s="25">
        <f>O9/O20</f>
        <v>0.46141562814593662</v>
      </c>
      <c r="R9" s="25"/>
      <c r="S9" s="25">
        <v>18.100000000000001</v>
      </c>
      <c r="T9" s="25">
        <v>18.079000000000001</v>
      </c>
      <c r="U9" s="25">
        <v>18.059000000000001</v>
      </c>
      <c r="V9" s="25">
        <f t="shared" si="2"/>
        <v>18.079333333333334</v>
      </c>
      <c r="W9" s="25">
        <v>11</v>
      </c>
      <c r="X9" s="25">
        <f>V9/V20</f>
        <v>0.50901890121440774</v>
      </c>
      <c r="Y9" s="25"/>
      <c r="Z9" s="25">
        <v>15.622999999999999</v>
      </c>
      <c r="AA9" s="25">
        <v>15.606</v>
      </c>
      <c r="AB9" s="25">
        <v>15.59</v>
      </c>
      <c r="AC9" s="25">
        <f t="shared" si="3"/>
        <v>15.606333333333334</v>
      </c>
      <c r="AD9" s="25">
        <v>11</v>
      </c>
      <c r="AE9" s="25">
        <f>AC9/AC20</f>
        <v>0.54296118475222954</v>
      </c>
      <c r="AF9" s="25"/>
      <c r="AG9" s="25">
        <v>13.933</v>
      </c>
      <c r="AH9" s="25">
        <v>13.912000000000001</v>
      </c>
      <c r="AI9" s="25">
        <v>13.904</v>
      </c>
      <c r="AJ9" s="25">
        <f t="shared" si="4"/>
        <v>13.916333333333332</v>
      </c>
      <c r="AK9" s="25">
        <v>11</v>
      </c>
      <c r="AL9" s="25">
        <f>AJ9/AJ20</f>
        <v>0.56919070731308286</v>
      </c>
      <c r="AM9" s="25"/>
      <c r="AN9" s="25">
        <v>12.696</v>
      </c>
      <c r="AO9" s="25">
        <v>12.675000000000001</v>
      </c>
      <c r="AP9" s="25">
        <v>12.667</v>
      </c>
      <c r="AQ9" s="25">
        <f t="shared" si="5"/>
        <v>12.679333333333334</v>
      </c>
      <c r="AR9" s="25">
        <v>11</v>
      </c>
      <c r="AS9" s="25"/>
      <c r="AT9" s="25"/>
      <c r="AU9" s="25">
        <v>11.744</v>
      </c>
      <c r="AV9" s="25">
        <v>11.727</v>
      </c>
      <c r="AW9" s="25">
        <v>11.723000000000001</v>
      </c>
      <c r="AX9" s="25">
        <f t="shared" si="6"/>
        <v>11.731333333333334</v>
      </c>
      <c r="AY9" s="25">
        <v>11</v>
      </c>
      <c r="AZ9" s="25">
        <f>AX9/AX20</f>
        <v>0.60919838673382831</v>
      </c>
      <c r="BA9" s="25"/>
      <c r="BB9" s="25">
        <v>10.989000000000001</v>
      </c>
      <c r="BC9" s="25">
        <v>10.973000000000001</v>
      </c>
      <c r="BD9" s="25">
        <v>10.965</v>
      </c>
      <c r="BE9" s="25">
        <f t="shared" si="7"/>
        <v>10.975666666666669</v>
      </c>
      <c r="BF9" s="25">
        <v>11</v>
      </c>
      <c r="BG9" s="25">
        <f>BE9/BE20</f>
        <v>0.62499050945258539</v>
      </c>
      <c r="BH9" s="25"/>
      <c r="BI9" s="25">
        <v>10.371</v>
      </c>
      <c r="BJ9" s="25">
        <v>10.355</v>
      </c>
      <c r="BK9" s="25">
        <v>10.351000000000001</v>
      </c>
      <c r="BL9" s="25">
        <f t="shared" si="8"/>
        <v>10.359</v>
      </c>
      <c r="BM9" s="25">
        <v>11</v>
      </c>
      <c r="BN9" s="25">
        <f>BL9/BL20</f>
        <v>0.63918140682846569</v>
      </c>
      <c r="BO9" s="25"/>
      <c r="BP9" s="25">
        <v>9.8559999999999999</v>
      </c>
      <c r="BQ9" s="25">
        <v>9.8390000000000004</v>
      </c>
      <c r="BR9" s="25">
        <v>9.8409999999999993</v>
      </c>
      <c r="BS9" s="25">
        <f t="shared" si="9"/>
        <v>9.8453333333333344</v>
      </c>
      <c r="BT9" s="25">
        <v>11</v>
      </c>
      <c r="BU9" s="25">
        <f>BS9/BS20</f>
        <v>0.65196565348873159</v>
      </c>
      <c r="BV9" s="25"/>
      <c r="BW9" s="72"/>
      <c r="BX9" s="2"/>
      <c r="BY9" s="2"/>
      <c r="BZ9" s="2"/>
    </row>
    <row r="10" spans="1:78" ht="35.1" customHeight="1">
      <c r="A10" s="177" t="s">
        <v>9</v>
      </c>
      <c r="B10" s="180">
        <v>0</v>
      </c>
      <c r="C10" s="32">
        <v>12</v>
      </c>
      <c r="D10" s="105">
        <v>214</v>
      </c>
      <c r="E10" s="25">
        <v>37.840000000000003</v>
      </c>
      <c r="F10" s="25">
        <v>37.749000000000002</v>
      </c>
      <c r="G10" s="25">
        <v>37.720999999999997</v>
      </c>
      <c r="H10" s="25">
        <f t="shared" si="0"/>
        <v>37.770000000000003</v>
      </c>
      <c r="I10" s="25">
        <v>12</v>
      </c>
      <c r="J10" s="25">
        <f>H10/H20</f>
        <v>0.46851354145131285</v>
      </c>
      <c r="K10" s="25"/>
      <c r="L10" s="25">
        <v>26.117000000000001</v>
      </c>
      <c r="M10" s="25">
        <v>26.08</v>
      </c>
      <c r="N10" s="25">
        <v>26.047000000000001</v>
      </c>
      <c r="O10" s="25">
        <f t="shared" si="1"/>
        <v>26.081333333333333</v>
      </c>
      <c r="P10" s="25">
        <v>12</v>
      </c>
      <c r="Q10" s="25">
        <f>O10/O20</f>
        <v>0.54322907626618522</v>
      </c>
      <c r="R10" s="25"/>
      <c r="S10" s="25">
        <v>20.812000000000001</v>
      </c>
      <c r="T10" s="25">
        <v>20.779</v>
      </c>
      <c r="U10" s="25">
        <v>20.763000000000002</v>
      </c>
      <c r="V10" s="25">
        <f t="shared" si="2"/>
        <v>20.784666666666666</v>
      </c>
      <c r="W10" s="25">
        <v>12</v>
      </c>
      <c r="X10" s="25">
        <f>V10/V20</f>
        <v>0.58518685361412992</v>
      </c>
      <c r="Y10" s="25"/>
      <c r="Z10" s="25">
        <v>17.687999999999999</v>
      </c>
      <c r="AA10" s="25">
        <v>17.663</v>
      </c>
      <c r="AB10" s="25">
        <v>17.651</v>
      </c>
      <c r="AC10" s="25">
        <f t="shared" si="3"/>
        <v>17.667333333333332</v>
      </c>
      <c r="AD10" s="25">
        <v>12</v>
      </c>
      <c r="AE10" s="25">
        <f>AC10/AC20</f>
        <v>0.61466559974022661</v>
      </c>
      <c r="AF10" s="25"/>
      <c r="AG10" s="25">
        <v>15.602</v>
      </c>
      <c r="AH10" s="25">
        <v>15.577</v>
      </c>
      <c r="AI10" s="25">
        <v>15.565</v>
      </c>
      <c r="AJ10" s="25">
        <f t="shared" si="4"/>
        <v>15.581333333333333</v>
      </c>
      <c r="AK10" s="25">
        <v>12</v>
      </c>
      <c r="AL10" s="25">
        <f>AJ10/AJ20</f>
        <v>0.63729072367344719</v>
      </c>
      <c r="AM10" s="25"/>
      <c r="AN10" s="25">
        <v>14.089</v>
      </c>
      <c r="AO10" s="25">
        <v>14.068</v>
      </c>
      <c r="AP10" s="25">
        <v>14.065</v>
      </c>
      <c r="AQ10" s="25">
        <f t="shared" si="5"/>
        <v>14.074</v>
      </c>
      <c r="AR10" s="25">
        <v>12</v>
      </c>
      <c r="AS10" s="25"/>
      <c r="AT10" s="25"/>
      <c r="AU10" s="25">
        <v>12.943</v>
      </c>
      <c r="AV10" s="25">
        <v>12.927</v>
      </c>
      <c r="AW10" s="25">
        <v>12.923</v>
      </c>
      <c r="AX10" s="25">
        <f t="shared" si="6"/>
        <v>12.930999999999999</v>
      </c>
      <c r="AY10" s="25">
        <v>12</v>
      </c>
      <c r="AZ10" s="25">
        <f>AX10/AX20</f>
        <v>0.67149607934776956</v>
      </c>
      <c r="BA10" s="25"/>
      <c r="BB10" s="25">
        <v>12.041</v>
      </c>
      <c r="BC10" s="25">
        <v>12.023999999999999</v>
      </c>
      <c r="BD10" s="25">
        <v>12.016</v>
      </c>
      <c r="BE10" s="25">
        <f t="shared" si="7"/>
        <v>12.026999999999999</v>
      </c>
      <c r="BF10" s="25">
        <v>12</v>
      </c>
      <c r="BG10" s="25">
        <f>BE10/BE20</f>
        <v>0.68485688254498511</v>
      </c>
      <c r="BH10" s="25"/>
      <c r="BI10" s="25">
        <v>11.307</v>
      </c>
      <c r="BJ10" s="25">
        <v>11.29</v>
      </c>
      <c r="BK10" s="25">
        <v>11.286</v>
      </c>
      <c r="BL10" s="25">
        <f t="shared" si="8"/>
        <v>11.294333333333334</v>
      </c>
      <c r="BM10" s="25">
        <v>12</v>
      </c>
      <c r="BN10" s="25">
        <f>BL10/BL20</f>
        <v>0.69689428218839988</v>
      </c>
      <c r="BO10" s="25"/>
      <c r="BP10" s="25">
        <v>10.696999999999999</v>
      </c>
      <c r="BQ10" s="25">
        <v>10.68</v>
      </c>
      <c r="BR10" s="25">
        <v>10.682</v>
      </c>
      <c r="BS10" s="25">
        <f t="shared" si="9"/>
        <v>10.686333333333332</v>
      </c>
      <c r="BT10" s="25">
        <v>12</v>
      </c>
      <c r="BU10" s="25">
        <f>BS10/BS20</f>
        <v>0.70765732953667526</v>
      </c>
      <c r="BV10" s="25"/>
      <c r="BW10" s="72"/>
      <c r="BX10" s="2"/>
      <c r="BY10" s="2"/>
      <c r="BZ10" s="2"/>
    </row>
    <row r="11" spans="1:78" ht="35.1" customHeight="1">
      <c r="A11" s="177" t="s">
        <v>10</v>
      </c>
      <c r="B11" s="180">
        <v>0</v>
      </c>
      <c r="C11" s="32">
        <v>13</v>
      </c>
      <c r="D11" s="105">
        <v>228</v>
      </c>
      <c r="E11" s="25">
        <v>45.26</v>
      </c>
      <c r="F11" s="25">
        <v>45.177</v>
      </c>
      <c r="G11" s="25">
        <v>45.145000000000003</v>
      </c>
      <c r="H11" s="25">
        <f t="shared" si="0"/>
        <v>45.193999999999996</v>
      </c>
      <c r="I11" s="25">
        <v>13</v>
      </c>
      <c r="J11" s="25">
        <f>H11/H20</f>
        <v>0.56060367996692162</v>
      </c>
      <c r="K11" s="25"/>
      <c r="L11" s="25">
        <v>30.036999999999999</v>
      </c>
      <c r="M11" s="25">
        <v>30.004000000000001</v>
      </c>
      <c r="N11" s="25">
        <v>29.975999999999999</v>
      </c>
      <c r="O11" s="25">
        <f t="shared" si="1"/>
        <v>30.005666666666666</v>
      </c>
      <c r="P11" s="25">
        <v>13</v>
      </c>
      <c r="Q11" s="25">
        <f>O11/O20</f>
        <v>0.62496615405977696</v>
      </c>
      <c r="R11" s="25"/>
      <c r="S11" s="25">
        <v>23.475000000000001</v>
      </c>
      <c r="T11" s="25">
        <v>23.446000000000002</v>
      </c>
      <c r="U11" s="25">
        <v>23.43</v>
      </c>
      <c r="V11" s="25">
        <f t="shared" si="2"/>
        <v>23.450333333333333</v>
      </c>
      <c r="W11" s="25">
        <v>13</v>
      </c>
      <c r="X11" s="25">
        <f>V11/V20</f>
        <v>0.66023800138896704</v>
      </c>
      <c r="Y11" s="25"/>
      <c r="Z11" s="25">
        <v>19.707999999999998</v>
      </c>
      <c r="AA11" s="25">
        <v>19.678000000000001</v>
      </c>
      <c r="AB11" s="25">
        <v>19.667000000000002</v>
      </c>
      <c r="AC11" s="25">
        <f t="shared" si="3"/>
        <v>19.684333333333331</v>
      </c>
      <c r="AD11" s="25">
        <v>13</v>
      </c>
      <c r="AE11" s="25">
        <f>AC11/AC20</f>
        <v>0.68483920722726688</v>
      </c>
      <c r="AF11" s="25"/>
      <c r="AG11" s="25">
        <v>17.222000000000001</v>
      </c>
      <c r="AH11" s="25">
        <v>17.196999999999999</v>
      </c>
      <c r="AI11" s="25">
        <v>17.189</v>
      </c>
      <c r="AJ11" s="25">
        <f t="shared" si="4"/>
        <v>17.202666666666666</v>
      </c>
      <c r="AK11" s="25">
        <v>13</v>
      </c>
      <c r="AL11" s="25">
        <f>AJ11/AJ20</f>
        <v>0.70360473359873477</v>
      </c>
      <c r="AM11" s="25"/>
      <c r="AN11" s="25">
        <v>15.445</v>
      </c>
      <c r="AO11" s="25">
        <v>15.423999999999999</v>
      </c>
      <c r="AP11" s="25">
        <v>15.417</v>
      </c>
      <c r="AQ11" s="25">
        <f t="shared" si="5"/>
        <v>15.428666666666667</v>
      </c>
      <c r="AR11" s="25">
        <v>13</v>
      </c>
      <c r="AS11" s="25"/>
      <c r="AT11" s="25"/>
      <c r="AU11" s="25">
        <v>14.106</v>
      </c>
      <c r="AV11" s="25">
        <v>14.089</v>
      </c>
      <c r="AW11" s="25">
        <v>14.085000000000001</v>
      </c>
      <c r="AX11" s="25">
        <f t="shared" si="6"/>
        <v>14.093333333333334</v>
      </c>
      <c r="AY11" s="25">
        <v>13</v>
      </c>
      <c r="AZ11" s="25">
        <f>AX11/AX20</f>
        <v>0.73185508300012114</v>
      </c>
      <c r="BA11" s="25"/>
      <c r="BB11" s="25">
        <v>13.058999999999999</v>
      </c>
      <c r="BC11" s="25">
        <v>13.038</v>
      </c>
      <c r="BD11" s="25">
        <v>13.034000000000001</v>
      </c>
      <c r="BE11" s="25">
        <f t="shared" si="7"/>
        <v>13.043666666666667</v>
      </c>
      <c r="BF11" s="25">
        <v>13</v>
      </c>
      <c r="BG11" s="25">
        <f>BE11/BE20</f>
        <v>0.74274922177511193</v>
      </c>
      <c r="BH11" s="25"/>
      <c r="BI11" s="25">
        <v>12.21</v>
      </c>
      <c r="BJ11" s="25">
        <v>12.193</v>
      </c>
      <c r="BK11" s="25">
        <v>12.189</v>
      </c>
      <c r="BL11" s="25">
        <f t="shared" si="8"/>
        <v>12.197333333333333</v>
      </c>
      <c r="BM11" s="25">
        <v>13</v>
      </c>
      <c r="BN11" s="25">
        <f>BL11/BL20</f>
        <v>0.75261209378856431</v>
      </c>
      <c r="BO11" s="25"/>
      <c r="BP11" s="25">
        <v>11.513</v>
      </c>
      <c r="BQ11" s="25">
        <v>11.492000000000001</v>
      </c>
      <c r="BR11" s="25">
        <v>11.494</v>
      </c>
      <c r="BS11" s="25">
        <f t="shared" si="9"/>
        <v>11.499666666666668</v>
      </c>
      <c r="BT11" s="25">
        <v>13</v>
      </c>
      <c r="BU11" s="25">
        <f>BS11/BS20</f>
        <v>0.76151689733571737</v>
      </c>
      <c r="BV11" s="25"/>
      <c r="BW11" s="72"/>
      <c r="BX11" s="2"/>
      <c r="BY11" s="2"/>
      <c r="BZ11" s="2"/>
    </row>
    <row r="12" spans="1:78" ht="54.95" customHeight="1">
      <c r="A12" s="177" t="s">
        <v>153</v>
      </c>
      <c r="B12" s="180">
        <v>0</v>
      </c>
      <c r="C12" s="32">
        <v>14</v>
      </c>
      <c r="D12" s="105">
        <v>242</v>
      </c>
      <c r="E12" s="25">
        <v>52.732999999999997</v>
      </c>
      <c r="F12" s="25">
        <v>52.609000000000002</v>
      </c>
      <c r="G12" s="25">
        <v>52.588999999999999</v>
      </c>
      <c r="H12" s="25">
        <f t="shared" si="0"/>
        <v>52.643666666666661</v>
      </c>
      <c r="I12" s="25">
        <v>14</v>
      </c>
      <c r="J12" s="25">
        <f>H12/H20</f>
        <v>0.6530121976431672</v>
      </c>
      <c r="K12" s="25"/>
      <c r="L12" s="25">
        <v>33.895000000000003</v>
      </c>
      <c r="M12" s="25">
        <v>33.862000000000002</v>
      </c>
      <c r="N12" s="25">
        <v>33.826000000000001</v>
      </c>
      <c r="O12" s="25">
        <f t="shared" si="1"/>
        <v>33.860999999999997</v>
      </c>
      <c r="P12" s="25">
        <v>14</v>
      </c>
      <c r="Q12" s="25">
        <f>O12/O20</f>
        <v>0.70526608116082878</v>
      </c>
      <c r="R12" s="25"/>
      <c r="S12" s="25">
        <v>26.088000000000001</v>
      </c>
      <c r="T12" s="25">
        <v>26.047000000000001</v>
      </c>
      <c r="U12" s="25">
        <v>26.027000000000001</v>
      </c>
      <c r="V12" s="25">
        <f t="shared" si="2"/>
        <v>26.054000000000002</v>
      </c>
      <c r="W12" s="25">
        <v>14</v>
      </c>
      <c r="X12" s="25">
        <f>V12/V20</f>
        <v>0.73354355538037053</v>
      </c>
      <c r="Y12" s="25"/>
      <c r="Z12" s="25">
        <v>21.67</v>
      </c>
      <c r="AA12" s="25">
        <v>21.635999999999999</v>
      </c>
      <c r="AB12" s="25">
        <v>21.625</v>
      </c>
      <c r="AC12" s="25">
        <f t="shared" si="3"/>
        <v>21.643666666666665</v>
      </c>
      <c r="AD12" s="25">
        <v>14</v>
      </c>
      <c r="AE12" s="25">
        <f>AC12/AC20</f>
        <v>0.75300652912593202</v>
      </c>
      <c r="AF12" s="25"/>
      <c r="AG12" s="25">
        <v>18.797000000000001</v>
      </c>
      <c r="AH12" s="25">
        <v>18.768000000000001</v>
      </c>
      <c r="AI12" s="25">
        <v>18.760000000000002</v>
      </c>
      <c r="AJ12" s="25">
        <f t="shared" si="4"/>
        <v>18.775000000000002</v>
      </c>
      <c r="AK12" s="25">
        <v>14</v>
      </c>
      <c r="AL12" s="25">
        <f>AJ12/AJ20</f>
        <v>0.7679145988984023</v>
      </c>
      <c r="AM12" s="25"/>
      <c r="AN12" s="25">
        <v>16.760000000000002</v>
      </c>
      <c r="AO12" s="25">
        <v>16.734999999999999</v>
      </c>
      <c r="AP12" s="25">
        <v>16.728000000000002</v>
      </c>
      <c r="AQ12" s="25">
        <f t="shared" si="5"/>
        <v>16.741000000000003</v>
      </c>
      <c r="AR12" s="25">
        <v>14</v>
      </c>
      <c r="AS12" s="25"/>
      <c r="AT12" s="25"/>
      <c r="AU12" s="25">
        <v>15.231</v>
      </c>
      <c r="AV12" s="25">
        <v>15.21</v>
      </c>
      <c r="AW12" s="25">
        <v>15.202</v>
      </c>
      <c r="AX12" s="25">
        <f t="shared" si="6"/>
        <v>15.214333333333334</v>
      </c>
      <c r="AY12" s="25">
        <v>14</v>
      </c>
      <c r="AZ12" s="25">
        <f>AX12/AX20</f>
        <v>0.79006768101642688</v>
      </c>
      <c r="BA12" s="25"/>
      <c r="BB12" s="25">
        <v>14.04</v>
      </c>
      <c r="BC12" s="25">
        <v>14.023</v>
      </c>
      <c r="BD12" s="25">
        <v>14.015000000000001</v>
      </c>
      <c r="BE12" s="25">
        <f t="shared" si="7"/>
        <v>14.026000000000002</v>
      </c>
      <c r="BF12" s="25">
        <v>14</v>
      </c>
      <c r="BG12" s="25">
        <f>BE12/BE20</f>
        <v>0.79868650823779519</v>
      </c>
      <c r="BH12" s="25"/>
      <c r="BI12" s="25">
        <v>13.083</v>
      </c>
      <c r="BJ12" s="25">
        <v>13.067</v>
      </c>
      <c r="BK12" s="25">
        <v>13.063000000000001</v>
      </c>
      <c r="BL12" s="25">
        <f t="shared" si="8"/>
        <v>13.071</v>
      </c>
      <c r="BM12" s="25">
        <v>14</v>
      </c>
      <c r="BN12" s="25">
        <f>BL12/BL20</f>
        <v>0.80651995063759763</v>
      </c>
      <c r="BO12" s="25"/>
      <c r="BP12" s="25">
        <v>12.295999999999999</v>
      </c>
      <c r="BQ12" s="25">
        <v>12.275</v>
      </c>
      <c r="BR12" s="25">
        <v>12.276999999999999</v>
      </c>
      <c r="BS12" s="25">
        <f t="shared" si="9"/>
        <v>12.282666666666666</v>
      </c>
      <c r="BT12" s="25">
        <v>14</v>
      </c>
      <c r="BU12" s="25">
        <f>BS12/BS20</f>
        <v>0.81336776813897538</v>
      </c>
      <c r="BV12" s="25"/>
      <c r="BW12" s="72"/>
      <c r="BX12" s="2"/>
      <c r="BY12" s="2"/>
      <c r="BZ12" s="2"/>
    </row>
    <row r="13" spans="1:78" ht="54.95" customHeight="1">
      <c r="A13" s="177" t="s">
        <v>154</v>
      </c>
      <c r="B13" s="32">
        <v>1</v>
      </c>
      <c r="C13" s="32">
        <v>14</v>
      </c>
      <c r="D13" s="105">
        <v>240</v>
      </c>
      <c r="E13" s="25">
        <v>57.101999999999997</v>
      </c>
      <c r="F13" s="25">
        <v>56.999000000000002</v>
      </c>
      <c r="G13" s="25">
        <v>56.966000000000001</v>
      </c>
      <c r="H13" s="25">
        <f t="shared" si="0"/>
        <v>57.022333333333336</v>
      </c>
      <c r="I13" s="25">
        <f>$C$12+((H13-H12)/(H14-H12))</f>
        <v>14.599024123307037</v>
      </c>
      <c r="J13" s="25">
        <f>H13/H20</f>
        <v>0.70732685548893948</v>
      </c>
      <c r="K13" s="25"/>
      <c r="L13" s="25">
        <v>36.265000000000001</v>
      </c>
      <c r="M13" s="25">
        <v>36.22</v>
      </c>
      <c r="N13" s="25">
        <v>36.192</v>
      </c>
      <c r="O13" s="25">
        <f t="shared" si="1"/>
        <v>36.225666666666662</v>
      </c>
      <c r="P13" s="25">
        <f>$C$12+((O13-O12)/(O14-O12))</f>
        <v>14.63367574810183</v>
      </c>
      <c r="Q13" s="25">
        <f>O13/O20</f>
        <v>0.75451799909744133</v>
      </c>
      <c r="R13" s="25"/>
      <c r="S13" s="25">
        <v>27.721</v>
      </c>
      <c r="T13" s="25">
        <v>27.687000000000001</v>
      </c>
      <c r="U13" s="25">
        <v>27.670999999999999</v>
      </c>
      <c r="V13" s="25">
        <f t="shared" si="2"/>
        <v>27.693000000000001</v>
      </c>
      <c r="W13" s="25">
        <f>$C$12+((V13-V12)/(V14-V12))</f>
        <v>14.654727030625832</v>
      </c>
      <c r="X13" s="25">
        <f>V13/V20</f>
        <v>0.779689171687595</v>
      </c>
      <c r="Y13" s="25"/>
      <c r="Z13" s="25">
        <v>22.927</v>
      </c>
      <c r="AA13" s="25">
        <v>22.902000000000001</v>
      </c>
      <c r="AB13" s="25">
        <v>22.885999999999999</v>
      </c>
      <c r="AC13" s="25">
        <f t="shared" si="3"/>
        <v>22.905000000000001</v>
      </c>
      <c r="AD13" s="25">
        <f>$C$12+((AC13-AC12)/(AC14-AC12))</f>
        <v>14.669734513274337</v>
      </c>
      <c r="AE13" s="25">
        <f>AC13/AC20</f>
        <v>0.79688967748669248</v>
      </c>
      <c r="AF13" s="25"/>
      <c r="AG13" s="25">
        <v>19.827000000000002</v>
      </c>
      <c r="AH13" s="25">
        <v>19.797999999999998</v>
      </c>
      <c r="AI13" s="25">
        <v>19.79</v>
      </c>
      <c r="AJ13" s="25">
        <f t="shared" si="4"/>
        <v>19.805</v>
      </c>
      <c r="AK13" s="25">
        <f>$C$12+((AJ13-AJ12)/(AJ14-AJ12))</f>
        <v>14.684840425531917</v>
      </c>
      <c r="AL13" s="25">
        <f>AJ13/AJ20</f>
        <v>0.81004253694715611</v>
      </c>
      <c r="AM13" s="25"/>
      <c r="AN13" s="25">
        <v>17.626000000000001</v>
      </c>
      <c r="AO13" s="25">
        <v>17.605</v>
      </c>
      <c r="AP13" s="25">
        <v>17.600999999999999</v>
      </c>
      <c r="AQ13" s="25">
        <f t="shared" si="5"/>
        <v>17.610666666666667</v>
      </c>
      <c r="AR13" s="25">
        <f>$C$12+((AQ13-AQ12)/(AQ14-AQ12))</f>
        <v>14.694067571162542</v>
      </c>
      <c r="AS13" s="25"/>
      <c r="AT13" s="25"/>
      <c r="AU13" s="25">
        <v>15.984999999999999</v>
      </c>
      <c r="AV13" s="25">
        <v>15.964</v>
      </c>
      <c r="AW13" s="25">
        <v>15.961</v>
      </c>
      <c r="AX13" s="25">
        <f t="shared" si="6"/>
        <v>15.969999999999999</v>
      </c>
      <c r="AY13" s="25">
        <f>$C$12+((AX13-AX12)/(AX14-AX12))</f>
        <v>14.703163771712159</v>
      </c>
      <c r="AZ13" s="25">
        <f>AX13/AX20</f>
        <v>0.82930882276574736</v>
      </c>
      <c r="BA13" s="25"/>
      <c r="BB13" s="25">
        <v>14.707000000000001</v>
      </c>
      <c r="BC13" s="25">
        <v>14.691000000000001</v>
      </c>
      <c r="BD13" s="25">
        <v>14.683</v>
      </c>
      <c r="BE13" s="25">
        <f t="shared" si="7"/>
        <v>14.693666666666667</v>
      </c>
      <c r="BF13" s="25">
        <f>$C$12+((BE13-BE12)/(BE14-BE12))</f>
        <v>14.711545293072824</v>
      </c>
      <c r="BG13" s="25">
        <f>BE13/BE20</f>
        <v>0.83670564118138335</v>
      </c>
      <c r="BH13" s="25"/>
      <c r="BI13" s="25">
        <v>13.680999999999999</v>
      </c>
      <c r="BJ13" s="25">
        <v>13.664999999999999</v>
      </c>
      <c r="BK13" s="25">
        <v>13.661</v>
      </c>
      <c r="BL13" s="25">
        <f t="shared" si="8"/>
        <v>13.668999999999999</v>
      </c>
      <c r="BM13" s="25">
        <f>$C$12+((BL13-BL12)/(BL14-BL12))</f>
        <v>14.719326383319967</v>
      </c>
      <c r="BN13" s="25">
        <f>BL13/BL20</f>
        <v>0.84341834635952273</v>
      </c>
      <c r="BO13" s="25"/>
      <c r="BP13" s="25">
        <v>12.836</v>
      </c>
      <c r="BQ13" s="25">
        <v>12.82</v>
      </c>
      <c r="BR13" s="25">
        <v>12.817</v>
      </c>
      <c r="BS13" s="25">
        <f t="shared" si="9"/>
        <v>12.824333333333334</v>
      </c>
      <c r="BT13" s="25">
        <f>$C$12+((BS13-BS12)/(BS14-BS12))</f>
        <v>14.723186470850024</v>
      </c>
      <c r="BU13" s="25">
        <f>BS13/BS20</f>
        <v>0.84923735734940298</v>
      </c>
      <c r="BV13" s="25"/>
      <c r="BW13" s="72"/>
      <c r="BX13" s="2"/>
      <c r="BY13" s="2"/>
      <c r="BZ13" s="2"/>
    </row>
    <row r="14" spans="1:78" ht="35.1" customHeight="1">
      <c r="A14" s="177" t="s">
        <v>11</v>
      </c>
      <c r="B14" s="32">
        <v>0</v>
      </c>
      <c r="C14" s="32">
        <v>15</v>
      </c>
      <c r="D14" s="105">
        <v>256</v>
      </c>
      <c r="E14" s="25">
        <v>60.033000000000001</v>
      </c>
      <c r="F14" s="25">
        <v>59.93</v>
      </c>
      <c r="G14" s="25">
        <v>59.896999999999998</v>
      </c>
      <c r="H14" s="25">
        <f t="shared" si="0"/>
        <v>59.953333333333326</v>
      </c>
      <c r="I14" s="25">
        <v>15</v>
      </c>
      <c r="J14" s="25">
        <f>H14/H20</f>
        <v>0.74368410171593957</v>
      </c>
      <c r="K14" s="25"/>
      <c r="L14" s="25">
        <v>37.634</v>
      </c>
      <c r="M14" s="25">
        <v>37.584000000000003</v>
      </c>
      <c r="N14" s="25">
        <v>37.56</v>
      </c>
      <c r="O14" s="25">
        <f t="shared" si="1"/>
        <v>37.592666666666666</v>
      </c>
      <c r="P14" s="25">
        <v>15</v>
      </c>
      <c r="Q14" s="25">
        <f>O14/O20</f>
        <v>0.78299024542645868</v>
      </c>
      <c r="R14" s="25"/>
      <c r="S14" s="25">
        <v>28.59</v>
      </c>
      <c r="T14" s="25">
        <v>28.548999999999999</v>
      </c>
      <c r="U14" s="25">
        <v>28.533000000000001</v>
      </c>
      <c r="V14" s="25">
        <f t="shared" si="2"/>
        <v>28.557333333333332</v>
      </c>
      <c r="W14" s="25">
        <v>15</v>
      </c>
      <c r="X14" s="25">
        <f>V14/V20</f>
        <v>0.80402425061471172</v>
      </c>
      <c r="Y14" s="25"/>
      <c r="Z14" s="25">
        <v>23.553000000000001</v>
      </c>
      <c r="AA14" s="25">
        <v>23.52</v>
      </c>
      <c r="AB14" s="25">
        <v>23.507999999999999</v>
      </c>
      <c r="AC14" s="25">
        <f t="shared" si="3"/>
        <v>23.527000000000001</v>
      </c>
      <c r="AD14" s="25">
        <v>15</v>
      </c>
      <c r="AE14" s="25">
        <f>AC14/AC20</f>
        <v>0.81852972897749021</v>
      </c>
      <c r="AF14" s="25"/>
      <c r="AG14" s="25">
        <v>20.300999999999998</v>
      </c>
      <c r="AH14" s="25">
        <v>20.271999999999998</v>
      </c>
      <c r="AI14" s="25">
        <v>20.263999999999999</v>
      </c>
      <c r="AJ14" s="25">
        <f t="shared" si="4"/>
        <v>20.278999999999996</v>
      </c>
      <c r="AK14" s="25">
        <v>15</v>
      </c>
      <c r="AL14" s="25">
        <f>AJ14/AJ20</f>
        <v>0.82942956863172812</v>
      </c>
      <c r="AM14" s="25"/>
      <c r="AN14" s="25">
        <v>18.013000000000002</v>
      </c>
      <c r="AO14" s="25">
        <v>17.988</v>
      </c>
      <c r="AP14" s="25">
        <v>17.981000000000002</v>
      </c>
      <c r="AQ14" s="25">
        <f t="shared" si="5"/>
        <v>17.994000000000003</v>
      </c>
      <c r="AR14" s="25">
        <v>15</v>
      </c>
      <c r="AS14" s="25"/>
      <c r="AT14" s="25"/>
      <c r="AU14" s="25">
        <v>16.303000000000001</v>
      </c>
      <c r="AV14" s="25">
        <v>16.286000000000001</v>
      </c>
      <c r="AW14" s="25">
        <v>16.277999999999999</v>
      </c>
      <c r="AX14" s="25">
        <f t="shared" si="6"/>
        <v>16.288999999999998</v>
      </c>
      <c r="AY14" s="25">
        <v>15</v>
      </c>
      <c r="AZ14" s="25">
        <f>AX14/AX20</f>
        <v>0.84587422755361674</v>
      </c>
      <c r="BA14" s="25"/>
      <c r="BB14" s="25">
        <v>14.978999999999999</v>
      </c>
      <c r="BC14" s="25">
        <v>14.959</v>
      </c>
      <c r="BD14" s="25">
        <v>14.955</v>
      </c>
      <c r="BE14" s="25">
        <f t="shared" si="7"/>
        <v>14.964333333333334</v>
      </c>
      <c r="BF14" s="25">
        <v>15</v>
      </c>
      <c r="BG14" s="25">
        <f>BE14/BE20</f>
        <v>0.8521182901829778</v>
      </c>
      <c r="BH14" s="25"/>
      <c r="BI14" s="25">
        <v>13.916</v>
      </c>
      <c r="BJ14" s="25">
        <v>13.895</v>
      </c>
      <c r="BK14" s="25">
        <v>13.896000000000001</v>
      </c>
      <c r="BL14" s="25">
        <f t="shared" si="8"/>
        <v>13.902333333333333</v>
      </c>
      <c r="BM14" s="25">
        <v>15</v>
      </c>
      <c r="BN14" s="25">
        <f>BL14/BL20</f>
        <v>0.85781571369806664</v>
      </c>
      <c r="BO14" s="25"/>
      <c r="BP14" s="25">
        <v>13.045999999999999</v>
      </c>
      <c r="BQ14" s="25">
        <v>13.026</v>
      </c>
      <c r="BR14" s="25">
        <v>13.023</v>
      </c>
      <c r="BS14" s="25">
        <f t="shared" si="9"/>
        <v>13.031666666666666</v>
      </c>
      <c r="BT14" s="25">
        <v>15</v>
      </c>
      <c r="BU14" s="25">
        <f>BS14/BS20</f>
        <v>0.86296713241948664</v>
      </c>
      <c r="BV14" s="25"/>
      <c r="BW14" s="72"/>
      <c r="BX14" s="2"/>
      <c r="BY14" s="2"/>
      <c r="BZ14" s="2"/>
    </row>
    <row r="15" spans="1:78" ht="35.1" customHeight="1">
      <c r="A15" s="177" t="s">
        <v>152</v>
      </c>
      <c r="B15" s="32">
        <v>1</v>
      </c>
      <c r="C15" s="32">
        <v>15</v>
      </c>
      <c r="D15" s="105">
        <v>254</v>
      </c>
      <c r="E15" s="25">
        <v>64.352000000000004</v>
      </c>
      <c r="F15" s="25">
        <v>64.245000000000005</v>
      </c>
      <c r="G15" s="25">
        <v>64.221000000000004</v>
      </c>
      <c r="H15" s="25">
        <f t="shared" si="0"/>
        <v>64.272666666666666</v>
      </c>
      <c r="I15" s="25">
        <f>$C$14+((H15-H14)/(H16-H14))</f>
        <v>15.604102564102565</v>
      </c>
      <c r="J15" s="25">
        <f>H15/H20</f>
        <v>0.79726276617738279</v>
      </c>
      <c r="K15" s="25"/>
      <c r="L15" s="25">
        <v>39.951000000000001</v>
      </c>
      <c r="M15" s="25">
        <v>39.908999999999999</v>
      </c>
      <c r="N15" s="25">
        <v>39.877000000000002</v>
      </c>
      <c r="O15" s="25">
        <f t="shared" si="1"/>
        <v>39.912333333333329</v>
      </c>
      <c r="P15" s="25">
        <f>$C$14+((O15-O14)/(O16-O14))</f>
        <v>15.640261293587265</v>
      </c>
      <c r="Q15" s="25">
        <f>O15/O20</f>
        <v>0.83130489117228423</v>
      </c>
      <c r="R15" s="25"/>
      <c r="S15" s="25">
        <v>30.193999999999999</v>
      </c>
      <c r="T15" s="25">
        <v>30.152000000000001</v>
      </c>
      <c r="U15" s="25">
        <v>30.14</v>
      </c>
      <c r="V15" s="25">
        <f t="shared" si="2"/>
        <v>30.162000000000003</v>
      </c>
      <c r="W15" s="25">
        <f>$C$14+((V15-V14)/(V16-V14))</f>
        <v>15.661627267729523</v>
      </c>
      <c r="X15" s="25">
        <f>V15/V20</f>
        <v>0.84920322090207789</v>
      </c>
      <c r="Y15" s="25"/>
      <c r="Z15" s="25">
        <v>24.79</v>
      </c>
      <c r="AA15" s="25">
        <v>24.757000000000001</v>
      </c>
      <c r="AB15" s="25">
        <v>24.745000000000001</v>
      </c>
      <c r="AC15" s="25">
        <f t="shared" si="3"/>
        <v>24.763999999999999</v>
      </c>
      <c r="AD15" s="25">
        <f>$C$14+((AC15-AC14)/(AC16-AC14))</f>
        <v>15.680917431192659</v>
      </c>
      <c r="AE15" s="25">
        <f>AC15/AC20</f>
        <v>0.8615662944021153</v>
      </c>
      <c r="AF15" s="25"/>
      <c r="AG15" s="25">
        <v>21.311</v>
      </c>
      <c r="AH15" s="25">
        <v>21.282</v>
      </c>
      <c r="AI15" s="25">
        <v>21.274000000000001</v>
      </c>
      <c r="AJ15" s="25">
        <f t="shared" si="4"/>
        <v>21.289000000000001</v>
      </c>
      <c r="AK15" s="25">
        <f>$C$14+((AJ15-AJ14)/(AJ16-AJ14))</f>
        <v>15.694794771841321</v>
      </c>
      <c r="AL15" s="25">
        <f>AJ15/AJ20</f>
        <v>0.87073948846594329</v>
      </c>
      <c r="AM15" s="25"/>
      <c r="AN15" s="25">
        <v>18.863</v>
      </c>
      <c r="AO15" s="25">
        <v>18.841999999999999</v>
      </c>
      <c r="AP15" s="25">
        <v>18.834</v>
      </c>
      <c r="AQ15" s="25">
        <f t="shared" si="5"/>
        <v>18.846333333333334</v>
      </c>
      <c r="AR15" s="25">
        <f>$C$14+((AQ15-AQ14)/(AQ16-AQ14))</f>
        <v>15.701701427003291</v>
      </c>
      <c r="AS15" s="25"/>
      <c r="AT15" s="25"/>
      <c r="AU15" s="25">
        <v>17.045000000000002</v>
      </c>
      <c r="AV15" s="25">
        <v>17.024000000000001</v>
      </c>
      <c r="AW15" s="25">
        <v>17.015999999999998</v>
      </c>
      <c r="AX15" s="25">
        <f t="shared" si="6"/>
        <v>17.028333333333332</v>
      </c>
      <c r="AY15" s="25">
        <f>$C$14+((AX15-AX14)/(AX16-AX14))</f>
        <v>15.713642213642212</v>
      </c>
      <c r="AZ15" s="25">
        <f>AX15/AX20</f>
        <v>0.88426719288224187</v>
      </c>
      <c r="BA15" s="25"/>
      <c r="BB15" s="25">
        <v>15.631</v>
      </c>
      <c r="BC15" s="25">
        <v>15.614000000000001</v>
      </c>
      <c r="BD15" s="25">
        <v>15.606999999999999</v>
      </c>
      <c r="BE15" s="25">
        <f t="shared" si="7"/>
        <v>15.617333333333335</v>
      </c>
      <c r="BF15" s="25">
        <f>$C$14+((BE15-BE14)/(BE16-BE14))</f>
        <v>15.719955898566704</v>
      </c>
      <c r="BG15" s="25">
        <f>BE15/BE20</f>
        <v>0.88930225495406579</v>
      </c>
      <c r="BH15" s="25"/>
      <c r="BI15" s="25">
        <v>14.500999999999999</v>
      </c>
      <c r="BJ15" s="25">
        <v>14.481</v>
      </c>
      <c r="BK15" s="25">
        <v>14.481</v>
      </c>
      <c r="BL15" s="25">
        <f t="shared" si="8"/>
        <v>14.487666666666668</v>
      </c>
      <c r="BM15" s="25">
        <f>$C$14+((BL15-BL14)/(BL16-BL14))</f>
        <v>15.7259198015709</v>
      </c>
      <c r="BN15" s="25">
        <f>BL15/BL20</f>
        <v>0.89393253805018513</v>
      </c>
      <c r="BO15" s="25"/>
      <c r="BP15" s="25">
        <v>13.574</v>
      </c>
      <c r="BQ15" s="25">
        <v>13.557</v>
      </c>
      <c r="BR15" s="25">
        <v>13.555</v>
      </c>
      <c r="BS15" s="25">
        <f t="shared" si="9"/>
        <v>13.561999999999999</v>
      </c>
      <c r="BT15" s="25">
        <f>$C$14+((BS15-BS14)/(BS16-BS14))</f>
        <v>15.732504604051567</v>
      </c>
      <c r="BU15" s="25">
        <f>BS15/BS20</f>
        <v>0.89808621945566525</v>
      </c>
      <c r="BV15" s="25"/>
      <c r="BW15" s="72"/>
      <c r="BX15" s="2"/>
      <c r="BY15" s="2"/>
      <c r="BZ15" s="2"/>
    </row>
    <row r="16" spans="1:78" ht="35.1" customHeight="1">
      <c r="A16" s="177" t="s">
        <v>12</v>
      </c>
      <c r="B16" s="32">
        <v>0</v>
      </c>
      <c r="C16" s="32">
        <v>16</v>
      </c>
      <c r="D16" s="105">
        <v>270</v>
      </c>
      <c r="E16" s="25">
        <v>67.209000000000003</v>
      </c>
      <c r="F16" s="25">
        <v>67.055999999999997</v>
      </c>
      <c r="G16" s="25">
        <v>67.045000000000002</v>
      </c>
      <c r="H16" s="25">
        <f t="shared" si="0"/>
        <v>67.103333333333339</v>
      </c>
      <c r="I16" s="25">
        <v>16</v>
      </c>
      <c r="J16" s="25">
        <f>H16/H20</f>
        <v>0.83237543932189384</v>
      </c>
      <c r="K16" s="25"/>
      <c r="L16" s="25">
        <v>41.256999999999998</v>
      </c>
      <c r="M16" s="25">
        <v>41.219000000000001</v>
      </c>
      <c r="N16" s="25">
        <v>41.170999999999999</v>
      </c>
      <c r="O16" s="25">
        <f t="shared" si="1"/>
        <v>41.215666666666664</v>
      </c>
      <c r="P16" s="25">
        <v>16</v>
      </c>
      <c r="Q16" s="25">
        <f>O16/O20</f>
        <v>0.85845107092026218</v>
      </c>
      <c r="R16" s="25"/>
      <c r="S16" s="25">
        <v>31.030999999999999</v>
      </c>
      <c r="T16" s="25">
        <v>30.963999999999999</v>
      </c>
      <c r="U16" s="25">
        <v>30.952999999999999</v>
      </c>
      <c r="V16" s="25">
        <f t="shared" si="2"/>
        <v>30.982666666666663</v>
      </c>
      <c r="W16" s="25">
        <v>16</v>
      </c>
      <c r="X16" s="25">
        <f>V16/V20</f>
        <v>0.87230887625053954</v>
      </c>
      <c r="Y16" s="25"/>
      <c r="Z16" s="25">
        <v>25.370999999999999</v>
      </c>
      <c r="AA16" s="25">
        <v>25.338000000000001</v>
      </c>
      <c r="AB16" s="25">
        <v>25.321999999999999</v>
      </c>
      <c r="AC16" s="25">
        <f t="shared" si="3"/>
        <v>25.343666666666667</v>
      </c>
      <c r="AD16" s="25">
        <v>16</v>
      </c>
      <c r="AE16" s="25">
        <f>AC16/AC20</f>
        <v>0.88173352352456835</v>
      </c>
      <c r="AF16" s="25"/>
      <c r="AG16" s="25">
        <v>21.76</v>
      </c>
      <c r="AH16" s="25">
        <v>21.722999999999999</v>
      </c>
      <c r="AI16" s="25">
        <v>21.715</v>
      </c>
      <c r="AJ16" s="25">
        <f t="shared" si="4"/>
        <v>21.73266666666667</v>
      </c>
      <c r="AK16" s="25">
        <v>16</v>
      </c>
      <c r="AL16" s="25">
        <f>AJ16/AJ20</f>
        <v>0.88888585919179819</v>
      </c>
      <c r="AM16" s="25"/>
      <c r="AN16" s="25">
        <v>19.228999999999999</v>
      </c>
      <c r="AO16" s="25">
        <v>19.2</v>
      </c>
      <c r="AP16" s="25">
        <v>19.196999999999999</v>
      </c>
      <c r="AQ16" s="25">
        <f t="shared" si="5"/>
        <v>19.208666666666669</v>
      </c>
      <c r="AR16" s="25">
        <v>16</v>
      </c>
      <c r="AS16" s="25"/>
      <c r="AT16" s="25"/>
      <c r="AU16" s="25">
        <v>17.341000000000001</v>
      </c>
      <c r="AV16" s="25">
        <v>17.321000000000002</v>
      </c>
      <c r="AW16" s="25">
        <v>17.312999999999999</v>
      </c>
      <c r="AX16" s="25">
        <f t="shared" si="6"/>
        <v>17.325000000000003</v>
      </c>
      <c r="AY16" s="25">
        <v>16</v>
      </c>
      <c r="AZ16" s="25">
        <f>AX16/AX20</f>
        <v>0.8996728462377318</v>
      </c>
      <c r="BA16" s="25"/>
      <c r="BB16" s="25">
        <v>15.89</v>
      </c>
      <c r="BC16" s="25">
        <v>15.866</v>
      </c>
      <c r="BD16" s="25">
        <v>15.858000000000001</v>
      </c>
      <c r="BE16" s="25">
        <f t="shared" si="7"/>
        <v>15.871333333333334</v>
      </c>
      <c r="BF16" s="25">
        <v>16</v>
      </c>
      <c r="BG16" s="25">
        <f>BE16/BE20</f>
        <v>0.90376584921418268</v>
      </c>
      <c r="BH16" s="25"/>
      <c r="BI16" s="25">
        <v>14.728</v>
      </c>
      <c r="BJ16" s="25">
        <v>14.699</v>
      </c>
      <c r="BK16" s="25">
        <v>14.699</v>
      </c>
      <c r="BL16" s="25">
        <f t="shared" si="8"/>
        <v>14.708666666666666</v>
      </c>
      <c r="BM16" s="25">
        <v>16</v>
      </c>
      <c r="BN16" s="25">
        <f>BL16/BL20</f>
        <v>0.90756890168654869</v>
      </c>
      <c r="BO16" s="25"/>
      <c r="BP16" s="25">
        <v>13.772</v>
      </c>
      <c r="BQ16" s="25">
        <v>13.747</v>
      </c>
      <c r="BR16" s="25">
        <v>13.747999999999999</v>
      </c>
      <c r="BS16" s="25">
        <f t="shared" si="9"/>
        <v>13.755666666666665</v>
      </c>
      <c r="BT16" s="25">
        <v>16</v>
      </c>
      <c r="BU16" s="25">
        <f>BS16/BS20</f>
        <v>0.91091097719797798</v>
      </c>
      <c r="BV16" s="25"/>
      <c r="BW16" s="72"/>
      <c r="BX16" s="2"/>
      <c r="BY16" s="2"/>
      <c r="BZ16" s="2"/>
    </row>
    <row r="17" spans="1:78" ht="35.1" customHeight="1">
      <c r="A17" s="177" t="s">
        <v>213</v>
      </c>
      <c r="B17" s="32">
        <v>1</v>
      </c>
      <c r="C17" s="32">
        <v>16</v>
      </c>
      <c r="D17" s="105">
        <v>268</v>
      </c>
      <c r="E17" s="25">
        <v>70.444999999999993</v>
      </c>
      <c r="F17" s="25">
        <v>70.313000000000002</v>
      </c>
      <c r="G17" s="25">
        <v>70.284999999999997</v>
      </c>
      <c r="H17" s="25">
        <f t="shared" si="0"/>
        <v>70.347666666666655</v>
      </c>
      <c r="I17" s="25">
        <f>$C$16+((H17-H16)/(H18-H16))</f>
        <v>16.473971268565862</v>
      </c>
      <c r="J17" s="25">
        <f>H17/H20</f>
        <v>0.87261939218523865</v>
      </c>
      <c r="K17" s="25"/>
      <c r="L17" s="25">
        <v>43.012999999999998</v>
      </c>
      <c r="M17" s="25">
        <v>42.98</v>
      </c>
      <c r="N17" s="25">
        <v>42.951999999999998</v>
      </c>
      <c r="O17" s="25">
        <f t="shared" si="1"/>
        <v>42.981666666666662</v>
      </c>
      <c r="P17" s="25">
        <f>$C$16+((O17-O16)/(O18-O16))</f>
        <v>16.513024111552241</v>
      </c>
      <c r="Q17" s="25">
        <f>O17/O20</f>
        <v>0.89523379734092379</v>
      </c>
      <c r="R17" s="25"/>
      <c r="S17" s="25">
        <v>32.259</v>
      </c>
      <c r="T17" s="25">
        <v>32.209000000000003</v>
      </c>
      <c r="U17" s="25">
        <v>32.197000000000003</v>
      </c>
      <c r="V17" s="25">
        <f t="shared" si="2"/>
        <v>32.221666666666671</v>
      </c>
      <c r="W17" s="25">
        <f>$C$16+((V17-V16)/(V18-V16))</f>
        <v>16.539477503628451</v>
      </c>
      <c r="X17" s="25">
        <f>V17/V20</f>
        <v>0.90719259718077228</v>
      </c>
      <c r="Y17" s="25"/>
      <c r="Z17" s="25">
        <v>26.332000000000001</v>
      </c>
      <c r="AA17" s="25">
        <v>26.297999999999998</v>
      </c>
      <c r="AB17" s="25">
        <v>26.286000000000001</v>
      </c>
      <c r="AC17" s="25">
        <f t="shared" si="3"/>
        <v>26.305333333333333</v>
      </c>
      <c r="AD17" s="25">
        <f>$C$16+((AC17-AC16)/(AC18-AC16))</f>
        <v>16.557703460274503</v>
      </c>
      <c r="AE17" s="25">
        <f>AC17/AC20</f>
        <v>0.91519094504169141</v>
      </c>
      <c r="AF17" s="25"/>
      <c r="AG17" s="25">
        <v>22.547999999999998</v>
      </c>
      <c r="AH17" s="25">
        <v>22.513999999999999</v>
      </c>
      <c r="AI17" s="25">
        <v>22.507000000000001</v>
      </c>
      <c r="AJ17" s="25">
        <f t="shared" si="4"/>
        <v>22.523</v>
      </c>
      <c r="AK17" s="25">
        <f>$C$16+((AJ17-AJ16)/(AJ18-AJ16))</f>
        <v>16.572843682048802</v>
      </c>
      <c r="AL17" s="25">
        <f>AJ17/AJ20</f>
        <v>0.92121121230299396</v>
      </c>
      <c r="AM17" s="25"/>
      <c r="AN17" s="25">
        <v>19.896999999999998</v>
      </c>
      <c r="AO17" s="25">
        <v>19.867999999999999</v>
      </c>
      <c r="AP17" s="25">
        <v>19.864000000000001</v>
      </c>
      <c r="AQ17" s="25">
        <f t="shared" si="5"/>
        <v>19.876333333333335</v>
      </c>
      <c r="AR17" s="25">
        <f>$C$16+((AQ17-AQ16)/(AQ18-AQ16))</f>
        <v>16.584135316418781</v>
      </c>
      <c r="AS17" s="25"/>
      <c r="AT17" s="25"/>
      <c r="AU17" s="25">
        <v>17.922999999999998</v>
      </c>
      <c r="AV17" s="25">
        <v>17.902000000000001</v>
      </c>
      <c r="AW17" s="25">
        <v>17.898</v>
      </c>
      <c r="AX17" s="25">
        <f t="shared" si="6"/>
        <v>17.907666666666668</v>
      </c>
      <c r="AY17" s="25">
        <f>$C$16+((AX17-AX16)/(AX18-AX16))</f>
        <v>16.593951749915053</v>
      </c>
      <c r="AZ17" s="25">
        <f>AX17/AX20</f>
        <v>0.92993024181682848</v>
      </c>
      <c r="BA17" s="25"/>
      <c r="BB17" s="25">
        <v>16.402000000000001</v>
      </c>
      <c r="BC17" s="25">
        <v>16.381</v>
      </c>
      <c r="BD17" s="25">
        <v>16.376999999999999</v>
      </c>
      <c r="BE17" s="25">
        <f t="shared" si="7"/>
        <v>16.386666666666667</v>
      </c>
      <c r="BF17" s="25">
        <f>$C$16+((BE17-BE16)/(BE18-BE16))</f>
        <v>16.602024922118378</v>
      </c>
      <c r="BG17" s="25">
        <f>BE17/BE20</f>
        <v>0.93311062182066662</v>
      </c>
      <c r="BH17" s="25"/>
      <c r="BI17" s="25">
        <v>15.186</v>
      </c>
      <c r="BJ17" s="25">
        <v>15.164999999999999</v>
      </c>
      <c r="BK17" s="25">
        <v>15.161</v>
      </c>
      <c r="BL17" s="25">
        <f t="shared" si="8"/>
        <v>15.170666666666667</v>
      </c>
      <c r="BM17" s="25">
        <f>$C$16+((BL17-BL16)/(BL18-BL16))</f>
        <v>16.610035211267608</v>
      </c>
      <c r="BN17" s="25">
        <f>BL17/BL20</f>
        <v>0.93607568901686555</v>
      </c>
      <c r="BO17" s="25"/>
      <c r="BP17" s="25">
        <v>14.188000000000001</v>
      </c>
      <c r="BQ17" s="25">
        <v>14.167</v>
      </c>
      <c r="BR17" s="25">
        <v>14.164999999999999</v>
      </c>
      <c r="BS17" s="25">
        <f t="shared" si="9"/>
        <v>14.173333333333332</v>
      </c>
      <c r="BT17" s="25">
        <f>$C$16+((BS17-BS16)/(BS18-BS16))</f>
        <v>16.613914747672709</v>
      </c>
      <c r="BU17" s="25">
        <f>BS17/BS20</f>
        <v>0.93856918967838776</v>
      </c>
      <c r="BV17" s="25"/>
      <c r="BW17" s="72"/>
      <c r="BX17" s="2"/>
      <c r="BY17" s="2"/>
      <c r="BZ17" s="2"/>
    </row>
    <row r="18" spans="1:78" ht="35.1" customHeight="1">
      <c r="A18" s="177" t="s">
        <v>13</v>
      </c>
      <c r="B18" s="32">
        <v>0</v>
      </c>
      <c r="C18" s="32">
        <v>17</v>
      </c>
      <c r="D18" s="31">
        <v>284</v>
      </c>
      <c r="E18" s="25">
        <v>74.043000000000006</v>
      </c>
      <c r="F18" s="25">
        <v>73.911000000000001</v>
      </c>
      <c r="G18" s="25">
        <v>73.891000000000005</v>
      </c>
      <c r="H18" s="25">
        <f t="shared" si="0"/>
        <v>73.948333333333338</v>
      </c>
      <c r="I18" s="25">
        <v>17</v>
      </c>
      <c r="J18" s="25">
        <f>H18/H20</f>
        <v>0.91728344014885277</v>
      </c>
      <c r="K18" s="25"/>
      <c r="L18" s="25">
        <v>44.698999999999998</v>
      </c>
      <c r="M18" s="25">
        <v>44.658000000000001</v>
      </c>
      <c r="N18" s="25">
        <v>44.616999999999997</v>
      </c>
      <c r="O18" s="25">
        <f t="shared" si="1"/>
        <v>44.657999999999994</v>
      </c>
      <c r="P18" s="25">
        <v>17</v>
      </c>
      <c r="Q18" s="25">
        <f>O18/O20</f>
        <v>0.93014892213698031</v>
      </c>
      <c r="R18" s="25"/>
      <c r="S18" s="25">
        <v>33.322000000000003</v>
      </c>
      <c r="T18" s="25">
        <v>33.268000000000001</v>
      </c>
      <c r="U18" s="25">
        <v>33.247999999999998</v>
      </c>
      <c r="V18" s="25">
        <f t="shared" si="2"/>
        <v>33.279333333333334</v>
      </c>
      <c r="W18" s="25">
        <v>17</v>
      </c>
      <c r="X18" s="25">
        <f>V18/V20</f>
        <v>0.93697092554010175</v>
      </c>
      <c r="Y18" s="25"/>
      <c r="Z18" s="25">
        <v>27.094000000000001</v>
      </c>
      <c r="AA18" s="25">
        <v>27.061</v>
      </c>
      <c r="AB18" s="25">
        <v>27.048999999999999</v>
      </c>
      <c r="AC18" s="25">
        <f t="shared" si="3"/>
        <v>27.068000000000001</v>
      </c>
      <c r="AD18" s="25">
        <v>17</v>
      </c>
      <c r="AE18" s="25">
        <f>AC18/AC20</f>
        <v>0.94172494172494181</v>
      </c>
      <c r="AF18" s="25"/>
      <c r="AG18" s="25">
        <v>23.137</v>
      </c>
      <c r="AH18" s="25">
        <v>23.103999999999999</v>
      </c>
      <c r="AI18" s="25">
        <v>23.096</v>
      </c>
      <c r="AJ18" s="25">
        <f t="shared" si="4"/>
        <v>23.112333333333336</v>
      </c>
      <c r="AK18" s="25">
        <v>17</v>
      </c>
      <c r="AL18" s="25">
        <f>AJ18/AJ20</f>
        <v>0.94531548235807394</v>
      </c>
      <c r="AM18" s="25"/>
      <c r="AN18" s="25">
        <v>20.370999999999999</v>
      </c>
      <c r="AO18" s="25">
        <v>20.346</v>
      </c>
      <c r="AP18" s="25">
        <v>20.338000000000001</v>
      </c>
      <c r="AQ18" s="25">
        <f t="shared" si="5"/>
        <v>20.351666666666667</v>
      </c>
      <c r="AR18" s="25">
        <v>17</v>
      </c>
      <c r="AS18" s="25"/>
      <c r="AT18" s="25"/>
      <c r="AU18" s="25">
        <v>18.321999999999999</v>
      </c>
      <c r="AV18" s="25">
        <v>18.302</v>
      </c>
      <c r="AW18" s="25">
        <v>18.294</v>
      </c>
      <c r="AX18" s="25">
        <f t="shared" si="6"/>
        <v>18.305999999999997</v>
      </c>
      <c r="AY18" s="25">
        <v>17</v>
      </c>
      <c r="AZ18" s="25">
        <f>AX18/AX20</f>
        <v>0.95061536064807584</v>
      </c>
      <c r="BA18" s="25"/>
      <c r="BB18" s="25">
        <v>16.744</v>
      </c>
      <c r="BC18" s="25">
        <v>16.722999999999999</v>
      </c>
      <c r="BD18" s="25">
        <v>16.715</v>
      </c>
      <c r="BE18" s="25">
        <f t="shared" si="7"/>
        <v>16.727333333333334</v>
      </c>
      <c r="BF18" s="25">
        <v>17</v>
      </c>
      <c r="BG18" s="25">
        <f>BE18/BE20</f>
        <v>0.95250930073646645</v>
      </c>
      <c r="BH18" s="25"/>
      <c r="BI18" s="25">
        <v>15.481999999999999</v>
      </c>
      <c r="BJ18" s="25">
        <v>15.458</v>
      </c>
      <c r="BK18" s="25">
        <v>15.458</v>
      </c>
      <c r="BL18" s="25">
        <f t="shared" si="8"/>
        <v>15.465999999999999</v>
      </c>
      <c r="BM18" s="25">
        <v>17</v>
      </c>
      <c r="BN18" s="25">
        <f>BL18/BL20</f>
        <v>0.95429864253393659</v>
      </c>
      <c r="BO18" s="25"/>
      <c r="BP18" s="25">
        <v>14.452</v>
      </c>
      <c r="BQ18" s="25">
        <v>14.427</v>
      </c>
      <c r="BR18" s="25">
        <v>14.429</v>
      </c>
      <c r="BS18" s="25">
        <f t="shared" si="9"/>
        <v>14.436</v>
      </c>
      <c r="BT18" s="25">
        <v>17</v>
      </c>
      <c r="BU18" s="25">
        <f>BS18/BS20</f>
        <v>0.95596318124627511</v>
      </c>
      <c r="BV18" s="25"/>
      <c r="BW18" s="72"/>
      <c r="BX18" s="2"/>
      <c r="BY18" s="2"/>
      <c r="BZ18" s="2"/>
    </row>
    <row r="19" spans="1:78" ht="35.1" customHeight="1">
      <c r="A19" s="177" t="s">
        <v>151</v>
      </c>
      <c r="B19" s="32">
        <v>1</v>
      </c>
      <c r="C19" s="32">
        <v>17</v>
      </c>
      <c r="D19" s="31">
        <v>282</v>
      </c>
      <c r="E19" s="25">
        <v>77.209000000000003</v>
      </c>
      <c r="F19" s="25">
        <v>77.093000000000004</v>
      </c>
      <c r="G19" s="25">
        <v>77.069000000000003</v>
      </c>
      <c r="H19" s="25">
        <f t="shared" si="0"/>
        <v>77.123666666666679</v>
      </c>
      <c r="I19" s="25">
        <f>C18+((H19-H18)/(H20-H18))</f>
        <v>17.476180954761311</v>
      </c>
      <c r="J19" s="25">
        <f>H19/H20</f>
        <v>0.95667149059334322</v>
      </c>
      <c r="K19" s="25"/>
      <c r="L19" s="25">
        <v>46.433999999999997</v>
      </c>
      <c r="M19" s="25">
        <v>46.389000000000003</v>
      </c>
      <c r="N19" s="25">
        <v>46.356000000000002</v>
      </c>
      <c r="O19" s="25">
        <f t="shared" si="1"/>
        <v>46.393000000000001</v>
      </c>
      <c r="P19" s="25">
        <f>I18+((O19-O18)/(O20-O18))</f>
        <v>17.517344200377696</v>
      </c>
      <c r="Q19" s="25">
        <f>O19/O20</f>
        <v>0.96628597215954437</v>
      </c>
      <c r="R19" s="25"/>
      <c r="S19" s="25">
        <v>34.53</v>
      </c>
      <c r="T19" s="25">
        <v>34.488999999999997</v>
      </c>
      <c r="U19" s="25">
        <v>34.469000000000001</v>
      </c>
      <c r="V19" s="25">
        <f t="shared" si="2"/>
        <v>34.496000000000002</v>
      </c>
      <c r="W19" s="25">
        <f>P18+((V19-V18)/(V20-V18))</f>
        <v>17.543478260869566</v>
      </c>
      <c r="X19" s="25">
        <f>V19/V20</f>
        <v>0.97122585731178557</v>
      </c>
      <c r="Y19" s="25"/>
      <c r="Z19" s="25">
        <v>28.038</v>
      </c>
      <c r="AA19" s="25">
        <v>28.004999999999999</v>
      </c>
      <c r="AB19" s="25">
        <v>27.992999999999999</v>
      </c>
      <c r="AC19" s="25">
        <f t="shared" si="3"/>
        <v>28.012</v>
      </c>
      <c r="AD19" s="25">
        <f>W18+((AC19-AC18)/(AC20-AC18))</f>
        <v>17.563582089552238</v>
      </c>
      <c r="AE19" s="25">
        <f>AC19/AC20</f>
        <v>0.97456772083637766</v>
      </c>
      <c r="AF19" s="25"/>
      <c r="AG19" s="25">
        <v>23.908000000000001</v>
      </c>
      <c r="AH19" s="25">
        <v>23.875</v>
      </c>
      <c r="AI19" s="25">
        <v>23.870999999999999</v>
      </c>
      <c r="AJ19" s="25">
        <f t="shared" si="4"/>
        <v>23.884666666666664</v>
      </c>
      <c r="AK19" s="25">
        <f>AD18+((AJ19-AJ18)/(AJ20-AJ18))</f>
        <v>17.57766143106457</v>
      </c>
      <c r="AL19" s="25">
        <f>AJ19/AJ20</f>
        <v>0.97690461907618475</v>
      </c>
      <c r="AM19" s="25"/>
      <c r="AN19" s="25">
        <v>21.027000000000001</v>
      </c>
      <c r="AO19" s="25">
        <v>21.001000000000001</v>
      </c>
      <c r="AP19" s="25">
        <v>20.994</v>
      </c>
      <c r="AQ19" s="25">
        <f t="shared" si="5"/>
        <v>21.007333333333335</v>
      </c>
      <c r="AR19" s="25">
        <f>AK18+((AQ19-AQ18)/(AQ20-AQ18))</f>
        <v>17.586988958519846</v>
      </c>
      <c r="AS19" s="25"/>
      <c r="AT19" s="25"/>
      <c r="AU19" s="25">
        <v>18.890999999999998</v>
      </c>
      <c r="AV19" s="25">
        <v>18.87</v>
      </c>
      <c r="AW19" s="25">
        <v>18.867000000000001</v>
      </c>
      <c r="AX19" s="25">
        <f t="shared" si="6"/>
        <v>18.876000000000001</v>
      </c>
      <c r="AY19" s="25">
        <f>AR18+((AX19-AX18)/(AX20-AX18))</f>
        <v>17.599369085173503</v>
      </c>
      <c r="AZ19" s="25">
        <f>AX19/AX20</f>
        <v>0.98021498675806196</v>
      </c>
      <c r="BA19" s="25"/>
      <c r="BB19" s="25">
        <v>17.247</v>
      </c>
      <c r="BC19" s="25">
        <v>17.225999999999999</v>
      </c>
      <c r="BD19" s="25">
        <v>17.222000000000001</v>
      </c>
      <c r="BE19" s="25">
        <f t="shared" si="7"/>
        <v>17.231666666666666</v>
      </c>
      <c r="BF19" s="25">
        <f>AY18+((BE19-BE18)/(BE20-BE18))</f>
        <v>17.604716227018383</v>
      </c>
      <c r="BG19" s="25">
        <f>BE19/BE20</f>
        <v>0.98122769721357517</v>
      </c>
      <c r="BH19" s="25"/>
      <c r="BI19" s="25">
        <v>15.936</v>
      </c>
      <c r="BJ19" s="25">
        <v>15.914999999999999</v>
      </c>
      <c r="BK19" s="25">
        <v>15.911</v>
      </c>
      <c r="BL19" s="25">
        <f t="shared" si="8"/>
        <v>15.920666666666667</v>
      </c>
      <c r="BM19" s="25">
        <f>BF18+((BL19-BL18)/(BL20-BL18))</f>
        <v>17.613861386138616</v>
      </c>
      <c r="BN19" s="25">
        <f>BL19/BL20</f>
        <v>0.98235294117647065</v>
      </c>
      <c r="BO19" s="25"/>
      <c r="BP19" s="25">
        <v>14.864000000000001</v>
      </c>
      <c r="BQ19" s="25">
        <v>14.839</v>
      </c>
      <c r="BR19" s="25">
        <v>14.840999999999999</v>
      </c>
      <c r="BS19" s="25">
        <f t="shared" si="9"/>
        <v>14.848000000000001</v>
      </c>
      <c r="BT19" s="25">
        <f>BM18+((BS19-BS18)/(BS20-BS18))</f>
        <v>17.619548872180452</v>
      </c>
      <c r="BU19" s="25">
        <f>BS19/BS20</f>
        <v>0.98324614263956045</v>
      </c>
      <c r="BV19" s="25"/>
      <c r="BW19" s="72"/>
      <c r="BX19" s="2"/>
      <c r="BY19" s="2"/>
      <c r="BZ19" s="2"/>
    </row>
    <row r="20" spans="1:78" ht="35.1" customHeight="1">
      <c r="A20" s="177" t="s">
        <v>14</v>
      </c>
      <c r="B20" s="181">
        <v>0</v>
      </c>
      <c r="C20" s="181">
        <v>18</v>
      </c>
      <c r="D20" s="31">
        <v>298</v>
      </c>
      <c r="E20" s="25">
        <v>80.745999999999995</v>
      </c>
      <c r="F20" s="25">
        <v>80.555999999999997</v>
      </c>
      <c r="G20" s="25">
        <v>80.548000000000002</v>
      </c>
      <c r="H20" s="25">
        <f t="shared" si="0"/>
        <v>80.61666666666666</v>
      </c>
      <c r="I20" s="25">
        <v>18</v>
      </c>
      <c r="J20" s="25">
        <f>H20/H20</f>
        <v>1</v>
      </c>
      <c r="K20" s="25"/>
      <c r="L20" s="25">
        <v>48.058</v>
      </c>
      <c r="M20" s="25">
        <v>48.009</v>
      </c>
      <c r="N20" s="25">
        <v>47.968000000000004</v>
      </c>
      <c r="O20" s="25">
        <f t="shared" si="1"/>
        <v>48.011666666666677</v>
      </c>
      <c r="P20" s="25">
        <v>18</v>
      </c>
      <c r="Q20" s="25">
        <f>O20/O20</f>
        <v>1</v>
      </c>
      <c r="R20" s="25"/>
      <c r="S20" s="25">
        <v>35.569000000000003</v>
      </c>
      <c r="T20" s="25">
        <v>35.497999999999998</v>
      </c>
      <c r="U20" s="25">
        <v>35.487000000000002</v>
      </c>
      <c r="V20" s="25">
        <f t="shared" si="2"/>
        <v>35.518000000000001</v>
      </c>
      <c r="W20" s="25">
        <v>18</v>
      </c>
      <c r="X20" s="25">
        <f>V20/V20</f>
        <v>1</v>
      </c>
      <c r="Y20" s="25"/>
      <c r="Z20" s="25">
        <v>28.771999999999998</v>
      </c>
      <c r="AA20" s="25">
        <v>28.734000000000002</v>
      </c>
      <c r="AB20" s="25">
        <v>28.722999999999999</v>
      </c>
      <c r="AC20" s="25">
        <f t="shared" si="3"/>
        <v>28.742999999999999</v>
      </c>
      <c r="AD20" s="25">
        <v>18</v>
      </c>
      <c r="AE20" s="25">
        <f>AC20/AC20</f>
        <v>1</v>
      </c>
      <c r="AF20" s="25"/>
      <c r="AG20" s="25">
        <v>24.477</v>
      </c>
      <c r="AH20" s="25">
        <v>24.434999999999999</v>
      </c>
      <c r="AI20" s="25">
        <v>24.436</v>
      </c>
      <c r="AJ20" s="25">
        <f t="shared" si="4"/>
        <v>24.449333333333332</v>
      </c>
      <c r="AK20" s="25">
        <v>18</v>
      </c>
      <c r="AL20" s="25">
        <f>AJ20/AJ20</f>
        <v>1</v>
      </c>
      <c r="AM20" s="25"/>
      <c r="AN20" s="25">
        <v>21.492000000000001</v>
      </c>
      <c r="AO20" s="25">
        <v>21.459</v>
      </c>
      <c r="AP20" s="25">
        <v>21.454999999999998</v>
      </c>
      <c r="AQ20" s="25">
        <f t="shared" si="5"/>
        <v>21.468666666666667</v>
      </c>
      <c r="AR20" s="25">
        <v>18</v>
      </c>
      <c r="AS20" s="25"/>
      <c r="AT20" s="25"/>
      <c r="AU20" s="25">
        <v>19.274999999999999</v>
      </c>
      <c r="AV20" s="25">
        <v>19.25</v>
      </c>
      <c r="AW20" s="25">
        <v>19.245999999999999</v>
      </c>
      <c r="AX20" s="25">
        <f t="shared" si="6"/>
        <v>19.257000000000001</v>
      </c>
      <c r="AY20" s="25">
        <v>18</v>
      </c>
      <c r="AZ20" s="25">
        <f>AX20/AX20</f>
        <v>1</v>
      </c>
      <c r="BA20" s="25"/>
      <c r="BB20" s="25">
        <v>17.579999999999998</v>
      </c>
      <c r="BC20" s="25">
        <v>17.556000000000001</v>
      </c>
      <c r="BD20" s="25">
        <v>17.547999999999998</v>
      </c>
      <c r="BE20" s="25">
        <f t="shared" si="7"/>
        <v>17.561333333333334</v>
      </c>
      <c r="BF20" s="25">
        <v>18</v>
      </c>
      <c r="BG20" s="25">
        <f>BE20/BE20</f>
        <v>1</v>
      </c>
      <c r="BH20" s="25"/>
      <c r="BI20" s="25">
        <v>16.228999999999999</v>
      </c>
      <c r="BJ20" s="25">
        <v>16.195</v>
      </c>
      <c r="BK20" s="25">
        <v>16.196000000000002</v>
      </c>
      <c r="BL20" s="25">
        <f t="shared" si="8"/>
        <v>16.206666666666667</v>
      </c>
      <c r="BM20" s="25">
        <v>18</v>
      </c>
      <c r="BN20" s="25">
        <f>BL20/BL20</f>
        <v>1</v>
      </c>
      <c r="BO20" s="25"/>
      <c r="BP20" s="25">
        <v>15.12</v>
      </c>
      <c r="BQ20" s="25">
        <v>15.090999999999999</v>
      </c>
      <c r="BR20" s="25">
        <v>15.092000000000001</v>
      </c>
      <c r="BS20" s="25">
        <f t="shared" si="9"/>
        <v>15.100999999999999</v>
      </c>
      <c r="BT20" s="25">
        <v>18</v>
      </c>
      <c r="BU20" s="25">
        <f>BS20/BS20</f>
        <v>1</v>
      </c>
      <c r="BV20" s="25"/>
      <c r="BW20" s="72"/>
      <c r="BX20" s="2"/>
      <c r="BY20" s="2"/>
      <c r="BZ20" s="2"/>
    </row>
    <row r="21" spans="1:78" ht="54.95" customHeight="1">
      <c r="A21" s="178" t="s">
        <v>155</v>
      </c>
      <c r="B21" s="181">
        <v>1</v>
      </c>
      <c r="C21" s="181">
        <v>18</v>
      </c>
      <c r="D21" s="31">
        <v>296</v>
      </c>
      <c r="E21" s="25">
        <v>82.423000000000002</v>
      </c>
      <c r="F21" s="25">
        <v>82.290999999999997</v>
      </c>
      <c r="G21" s="25">
        <v>82.275000000000006</v>
      </c>
      <c r="H21" s="25">
        <f t="shared" si="0"/>
        <v>82.329666666666668</v>
      </c>
      <c r="I21" s="25">
        <f>$C$20+((H21-H20)/(H24-H20))</f>
        <v>18.271739417814558</v>
      </c>
      <c r="J21" s="25">
        <f>H21/H20</f>
        <v>1.0212487078767831</v>
      </c>
      <c r="K21" s="25"/>
      <c r="L21" s="25">
        <v>48.997999999999998</v>
      </c>
      <c r="M21" s="25">
        <v>48.953000000000003</v>
      </c>
      <c r="N21" s="25">
        <v>48.915999999999997</v>
      </c>
      <c r="O21" s="25">
        <f t="shared" si="1"/>
        <v>48.955666666666666</v>
      </c>
      <c r="P21" s="25">
        <f>$C$20+((O21-O20)/(O24-O20))</f>
        <v>18.298655417875029</v>
      </c>
      <c r="Q21" s="25">
        <f>O21/O20</f>
        <v>1.0196618877356196</v>
      </c>
      <c r="R21" s="25"/>
      <c r="S21" s="25">
        <v>36.223999999999997</v>
      </c>
      <c r="T21" s="25">
        <v>36.161999999999999</v>
      </c>
      <c r="U21" s="25">
        <v>36.15</v>
      </c>
      <c r="V21" s="25">
        <f t="shared" si="2"/>
        <v>36.178666666666665</v>
      </c>
      <c r="W21" s="25">
        <f>$C$20+((V21-V20)/(V24-V20))</f>
        <v>18.315278771971684</v>
      </c>
      <c r="X21" s="25">
        <f>V21/V20</f>
        <v>1.018600897197665</v>
      </c>
      <c r="Y21" s="25"/>
      <c r="Z21" s="25">
        <v>29.286999999999999</v>
      </c>
      <c r="AA21" s="25">
        <v>29.25</v>
      </c>
      <c r="AB21" s="25">
        <v>29.238</v>
      </c>
      <c r="AC21" s="25">
        <f t="shared" si="3"/>
        <v>29.258333333333336</v>
      </c>
      <c r="AD21" s="25">
        <f>$C$20+((AC21-AC20)/(AC24-AC20))</f>
        <v>18.327299671853499</v>
      </c>
      <c r="AE21" s="25">
        <f>AC21/AC20</f>
        <v>1.0179290030036301</v>
      </c>
      <c r="AF21" s="25"/>
      <c r="AG21" s="25">
        <v>24.896999999999998</v>
      </c>
      <c r="AH21" s="25">
        <v>24.86</v>
      </c>
      <c r="AI21" s="25">
        <v>24.856000000000002</v>
      </c>
      <c r="AJ21" s="25">
        <f t="shared" si="4"/>
        <v>24.870999999999999</v>
      </c>
      <c r="AK21" s="25">
        <f>$C$20+((AJ21-AJ20)/(AJ24-AJ20))</f>
        <v>18.336346716298856</v>
      </c>
      <c r="AL21" s="25">
        <f>AJ21/AJ20</f>
        <v>1.017246550689862</v>
      </c>
      <c r="AM21" s="25"/>
      <c r="AN21" s="25">
        <v>21.847000000000001</v>
      </c>
      <c r="AO21" s="25">
        <v>21.818000000000001</v>
      </c>
      <c r="AP21" s="25">
        <v>21.814</v>
      </c>
      <c r="AQ21" s="25">
        <f t="shared" si="5"/>
        <v>21.826333333333338</v>
      </c>
      <c r="AR21" s="25">
        <f>$C$20+((AQ21-AQ20)/(AQ24-AQ20))</f>
        <v>18.343965379067161</v>
      </c>
      <c r="AS21" s="25"/>
      <c r="AT21" s="25"/>
      <c r="AU21" s="25">
        <v>19.588000000000001</v>
      </c>
      <c r="AV21" s="25">
        <v>19.567</v>
      </c>
      <c r="AW21" s="25">
        <v>19.559000000000001</v>
      </c>
      <c r="AX21" s="25">
        <f t="shared" si="6"/>
        <v>19.571333333333332</v>
      </c>
      <c r="AY21" s="25">
        <f>$C$20+((AX21-AX20)/(AX24-AX20))</f>
        <v>18.351800037306468</v>
      </c>
      <c r="AZ21" s="25">
        <f>AX21/AX20</f>
        <v>1.0163230686676705</v>
      </c>
      <c r="BA21" s="25"/>
      <c r="BB21" s="25">
        <v>17.852</v>
      </c>
      <c r="BC21" s="25">
        <v>17.832000000000001</v>
      </c>
      <c r="BD21" s="25">
        <v>17.824000000000002</v>
      </c>
      <c r="BE21" s="25">
        <f t="shared" si="7"/>
        <v>17.835999999999999</v>
      </c>
      <c r="BF21" s="25">
        <f>$C$20+((BE21-BE20)/(BE24-BE20))</f>
        <v>18.354103996562095</v>
      </c>
      <c r="BG21" s="25">
        <f>BE21/BE20</f>
        <v>1.015640422139549</v>
      </c>
      <c r="BH21" s="25"/>
      <c r="BI21" s="25">
        <v>16.472000000000001</v>
      </c>
      <c r="BJ21" s="25">
        <v>16.443000000000001</v>
      </c>
      <c r="BK21" s="25">
        <v>16.443000000000001</v>
      </c>
      <c r="BL21" s="25">
        <f t="shared" si="8"/>
        <v>16.452666666666669</v>
      </c>
      <c r="BM21" s="25">
        <f>$C$20+((BL21-BL20)/(BL24-BL20))</f>
        <v>18.358949416342416</v>
      </c>
      <c r="BN21" s="25">
        <f>BL21/BL20</f>
        <v>1.0151789387083505</v>
      </c>
      <c r="BO21" s="25"/>
      <c r="BP21" s="25">
        <v>15.337999999999999</v>
      </c>
      <c r="BQ21" s="25">
        <v>15.318</v>
      </c>
      <c r="BR21" s="25">
        <v>15.315</v>
      </c>
      <c r="BS21" s="25">
        <f t="shared" si="9"/>
        <v>15.323666666666666</v>
      </c>
      <c r="BT21" s="25">
        <f>$C$20+((BS21-BS20)/(BS24-BS20))</f>
        <v>18.360886007563479</v>
      </c>
      <c r="BU21" s="25">
        <f>BS21/BS20</f>
        <v>1.0147451603646558</v>
      </c>
      <c r="BV21" s="25"/>
      <c r="BW21" s="72"/>
      <c r="BX21" s="2"/>
      <c r="BY21" s="2"/>
      <c r="BZ21" s="2"/>
    </row>
    <row r="22" spans="1:78" ht="54.95" customHeight="1" thickBot="1">
      <c r="A22" s="178" t="s">
        <v>156</v>
      </c>
      <c r="B22" s="181">
        <v>1</v>
      </c>
      <c r="C22" s="181">
        <v>18</v>
      </c>
      <c r="D22" s="31">
        <v>296</v>
      </c>
      <c r="E22" s="25">
        <v>83.215000000000003</v>
      </c>
      <c r="F22" s="25">
        <v>83.082999999999998</v>
      </c>
      <c r="G22" s="25">
        <v>83.063000000000002</v>
      </c>
      <c r="H22" s="25">
        <f t="shared" si="0"/>
        <v>83.120333333333335</v>
      </c>
      <c r="I22" s="25">
        <f>$C$20+((H22-H20)/(H24-H20))</f>
        <v>18.397165745710282</v>
      </c>
      <c r="J22" s="25">
        <f>H22/H20</f>
        <v>1.0310564399421129</v>
      </c>
      <c r="K22" s="25"/>
      <c r="L22" s="25">
        <v>49.46</v>
      </c>
      <c r="M22" s="25">
        <v>49.405999999999999</v>
      </c>
      <c r="N22" s="25">
        <v>49.37</v>
      </c>
      <c r="O22" s="25">
        <f t="shared" si="1"/>
        <v>49.411999999999999</v>
      </c>
      <c r="P22" s="25">
        <f>$C$20+((O22-O20)/(O24-O20))</f>
        <v>18.443026627998943</v>
      </c>
      <c r="Q22" s="25">
        <f>O22/O20</f>
        <v>1.0291665220258963</v>
      </c>
      <c r="R22" s="25"/>
      <c r="S22" s="25">
        <v>36.558</v>
      </c>
      <c r="T22" s="25">
        <v>36.491999999999997</v>
      </c>
      <c r="U22" s="25">
        <v>36.479999999999997</v>
      </c>
      <c r="V22" s="25">
        <f t="shared" si="2"/>
        <v>36.51</v>
      </c>
      <c r="W22" s="25">
        <f>$C$20+((V22-V20)/(V24-V20))</f>
        <v>18.473395371033163</v>
      </c>
      <c r="X22" s="25">
        <f>V22/V20</f>
        <v>1.02792950053494</v>
      </c>
      <c r="Y22" s="25"/>
      <c r="Z22" s="25">
        <v>29.547000000000001</v>
      </c>
      <c r="AA22" s="25">
        <v>29.509</v>
      </c>
      <c r="AB22" s="25">
        <v>29.501999999999999</v>
      </c>
      <c r="AC22" s="25">
        <f t="shared" si="3"/>
        <v>29.519333333333332</v>
      </c>
      <c r="AD22" s="25">
        <f>$C$20+((AC22-AC20)/(AC24-AC20))</f>
        <v>18.493066581983697</v>
      </c>
      <c r="AE22" s="25">
        <f>AC22/AC20</f>
        <v>1.0270094747706688</v>
      </c>
      <c r="AF22" s="25"/>
      <c r="AG22" s="25">
        <v>25.114999999999998</v>
      </c>
      <c r="AH22" s="25">
        <v>25.077999999999999</v>
      </c>
      <c r="AI22" s="25">
        <v>25.074999999999999</v>
      </c>
      <c r="AJ22" s="25">
        <f t="shared" si="4"/>
        <v>25.089333333333332</v>
      </c>
      <c r="AK22" s="25">
        <f>$C$20+((AJ22-AJ20)/(AJ24-AJ20))</f>
        <v>18.510502525923958</v>
      </c>
      <c r="AL22" s="25">
        <f>AJ22/AJ20</f>
        <v>1.0261765828652452</v>
      </c>
      <c r="AM22" s="25"/>
      <c r="AN22" s="25">
        <v>22.032</v>
      </c>
      <c r="AO22" s="41">
        <v>22.003</v>
      </c>
      <c r="AP22" s="41">
        <v>22</v>
      </c>
      <c r="AQ22" s="25">
        <f t="shared" si="5"/>
        <v>22.011666666666667</v>
      </c>
      <c r="AR22" s="25">
        <f>$C$20+((AQ22-AQ20)/(AQ24-AQ20))</f>
        <v>18.52219907036384</v>
      </c>
      <c r="AS22" s="25"/>
      <c r="AT22" s="25"/>
      <c r="AU22" s="25">
        <v>19.753</v>
      </c>
      <c r="AV22" s="41">
        <v>19.728000000000002</v>
      </c>
      <c r="AW22" s="41">
        <v>19.72</v>
      </c>
      <c r="AX22" s="25">
        <f t="shared" si="6"/>
        <v>19.733666666666668</v>
      </c>
      <c r="AY22" s="25">
        <f>$C$20+((AX22-AX20)/(AX24-AX20))</f>
        <v>18.533482559224026</v>
      </c>
      <c r="AZ22" s="25">
        <f>AX22/AX20</f>
        <v>1.0247529037060117</v>
      </c>
      <c r="BA22" s="25"/>
      <c r="BB22" s="25">
        <v>18.001000000000001</v>
      </c>
      <c r="BC22" s="41">
        <v>17.975999999999999</v>
      </c>
      <c r="BD22" s="41">
        <v>17.972999999999999</v>
      </c>
      <c r="BE22" s="25">
        <f t="shared" si="7"/>
        <v>17.983333333333334</v>
      </c>
      <c r="BF22" s="25">
        <f>$C$20+((BE22-BE20)/(BE24-BE20))</f>
        <v>18.544048130640309</v>
      </c>
      <c r="BG22" s="25">
        <f>BE22/BE20</f>
        <v>1.0240300660542101</v>
      </c>
      <c r="BH22" s="25"/>
      <c r="BI22" s="25">
        <v>16.603999999999999</v>
      </c>
      <c r="BJ22" s="41">
        <v>16.574999999999999</v>
      </c>
      <c r="BK22" s="41">
        <v>16.574999999999999</v>
      </c>
      <c r="BL22" s="25">
        <f t="shared" si="8"/>
        <v>16.584666666666667</v>
      </c>
      <c r="BM22" s="41">
        <f>$C$20+((BL22-BL20)/(BL24-BL20))</f>
        <v>18.551556420233464</v>
      </c>
      <c r="BN22" s="41">
        <f>BL22/BL20</f>
        <v>1.023323735088441</v>
      </c>
      <c r="BO22" s="25"/>
      <c r="BP22" s="25">
        <v>15.462</v>
      </c>
      <c r="BQ22" s="41">
        <v>15.436999999999999</v>
      </c>
      <c r="BR22" s="41">
        <v>15.438000000000001</v>
      </c>
      <c r="BS22" s="25">
        <f t="shared" si="9"/>
        <v>15.445666666666668</v>
      </c>
      <c r="BT22" s="25">
        <f>$C$20+((BS22-BS20)/(BS24-BS20))</f>
        <v>18.558616963803352</v>
      </c>
      <c r="BU22" s="25">
        <f>BS22/BS20</f>
        <v>1.0228240955345123</v>
      </c>
      <c r="BV22" s="25"/>
      <c r="BW22" s="72"/>
      <c r="BX22" s="2"/>
      <c r="BY22" s="2"/>
      <c r="BZ22" s="2"/>
    </row>
    <row r="23" spans="1:78" ht="54.95" customHeight="1">
      <c r="A23" s="178" t="s">
        <v>157</v>
      </c>
      <c r="B23" s="181">
        <v>2</v>
      </c>
      <c r="C23" s="181">
        <v>18</v>
      </c>
      <c r="D23" s="31">
        <v>294</v>
      </c>
      <c r="E23" s="25">
        <v>86.018000000000001</v>
      </c>
      <c r="F23" s="25">
        <v>85.902000000000001</v>
      </c>
      <c r="G23" s="25">
        <v>85.873999999999995</v>
      </c>
      <c r="H23" s="25">
        <f t="shared" si="0"/>
        <v>85.931333333333328</v>
      </c>
      <c r="I23" s="25">
        <f>$C$20+((H23-H20)/(H24-H20))</f>
        <v>18.843084895433993</v>
      </c>
      <c r="J23" s="25">
        <f>H23/H20</f>
        <v>1.0659251602232789</v>
      </c>
      <c r="K23" s="25"/>
      <c r="L23" s="25">
        <v>50.828000000000003</v>
      </c>
      <c r="M23" s="25">
        <v>50.774999999999999</v>
      </c>
      <c r="N23" s="25">
        <v>50.741999999999997</v>
      </c>
      <c r="O23" s="25">
        <f t="shared" si="1"/>
        <v>50.781666666666666</v>
      </c>
      <c r="P23" s="25">
        <f>$C$20+((O23-O20)/(O24-O20))</f>
        <v>18.876351173213813</v>
      </c>
      <c r="Q23" s="25">
        <f>O23/O20</f>
        <v>1.0576943104106638</v>
      </c>
      <c r="R23" s="25"/>
      <c r="S23" s="25">
        <v>37.444000000000003</v>
      </c>
      <c r="T23" s="40">
        <v>37.39</v>
      </c>
      <c r="U23" s="40">
        <v>37.378999999999998</v>
      </c>
      <c r="V23" s="123">
        <f>AVERAGE(S23:U23)</f>
        <v>37.404333333333334</v>
      </c>
      <c r="W23" s="40">
        <f>$C$20+((V23-V20)/(V24-V20))</f>
        <v>18.900182931678994</v>
      </c>
      <c r="X23" s="40">
        <f>V23/V20</f>
        <v>1.0531092216153313</v>
      </c>
      <c r="Y23" s="25"/>
      <c r="Z23" s="25">
        <v>30.213999999999999</v>
      </c>
      <c r="AA23" s="40">
        <v>30.172999999999998</v>
      </c>
      <c r="AB23" s="40">
        <v>30.161000000000001</v>
      </c>
      <c r="AC23" s="44">
        <f>AVERAGE(Z23:AB23)</f>
        <v>30.182666666666666</v>
      </c>
      <c r="AD23" s="44">
        <f>$C$20+((AC23-AC20)/(AC24-AC20))</f>
        <v>18.914364348470411</v>
      </c>
      <c r="AE23" s="44">
        <f>AC23/AC20</f>
        <v>1.0500875575502442</v>
      </c>
      <c r="AF23" s="25"/>
      <c r="AG23" s="25">
        <v>25.638999999999999</v>
      </c>
      <c r="AH23" s="40">
        <v>25.602</v>
      </c>
      <c r="AI23" s="40">
        <v>25.597999999999999</v>
      </c>
      <c r="AJ23" s="40">
        <f>AVERAGE(AG23:AI23)</f>
        <v>25.613</v>
      </c>
      <c r="AK23" s="40">
        <f>$C$20+((AJ23-AJ20)/(AJ24-AJ20))</f>
        <v>18.928210582291943</v>
      </c>
      <c r="AL23" s="40">
        <f>AJ23/AJ20</f>
        <v>1.0475950264492557</v>
      </c>
      <c r="AM23" s="25"/>
      <c r="AN23" s="75">
        <v>22.460999999999999</v>
      </c>
      <c r="AO23" s="44">
        <v>22.431999999999999</v>
      </c>
      <c r="AP23" s="44">
        <v>22.428000000000001</v>
      </c>
      <c r="AQ23" s="40">
        <f t="shared" si="5"/>
        <v>22.440333333333331</v>
      </c>
      <c r="AR23" s="40">
        <f>$C$20+((AQ23-AQ20)/(AQ24-AQ20))</f>
        <v>18.934444622535658</v>
      </c>
      <c r="AS23" s="40"/>
      <c r="AT23" s="25"/>
      <c r="AU23" s="75">
        <v>20.116</v>
      </c>
      <c r="AV23" s="44">
        <v>20.094999999999999</v>
      </c>
      <c r="AW23" s="44">
        <v>20.087</v>
      </c>
      <c r="AX23" s="44">
        <f t="shared" si="6"/>
        <v>20.099333333333334</v>
      </c>
      <c r="AY23" s="312">
        <f>$C$20+((AX23-AX20)/(AX24-AX20))</f>
        <v>18.94273456444693</v>
      </c>
      <c r="AZ23" s="312">
        <f>AX23/AX20</f>
        <v>1.0437416696958681</v>
      </c>
      <c r="BA23" s="25"/>
      <c r="BB23" s="75">
        <v>18.314</v>
      </c>
      <c r="BC23" s="44">
        <v>18.292999999999999</v>
      </c>
      <c r="BD23" s="44">
        <v>18.286000000000001</v>
      </c>
      <c r="BE23" s="44">
        <f t="shared" si="7"/>
        <v>18.297666666666668</v>
      </c>
      <c r="BF23" s="44">
        <f>$C$20+((BE23-BE20)/(BE24-BE20))</f>
        <v>18.949290932531159</v>
      </c>
      <c r="BG23" s="44">
        <f>BE23/BE20</f>
        <v>1.0419292384784755</v>
      </c>
      <c r="BH23" s="25"/>
      <c r="BI23" s="75">
        <v>16.88</v>
      </c>
      <c r="BJ23" s="44">
        <v>16.859000000000002</v>
      </c>
      <c r="BK23" s="44">
        <v>16.855</v>
      </c>
      <c r="BL23" s="123">
        <f t="shared" si="8"/>
        <v>16.864666666666668</v>
      </c>
      <c r="BM23" s="118">
        <f>$C$20+((BL23-BL20)/(BL24-BL20))</f>
        <v>18.960116731517513</v>
      </c>
      <c r="BN23" s="118">
        <f>BL23/BL20</f>
        <v>1.0406005758946937</v>
      </c>
      <c r="BO23" s="71"/>
      <c r="BP23" s="75">
        <v>15.709</v>
      </c>
      <c r="BQ23" s="44">
        <v>15.688000000000001</v>
      </c>
      <c r="BR23" s="44">
        <v>15.686</v>
      </c>
      <c r="BS23" s="44">
        <f>AVERAGE(BP23:BR23)</f>
        <v>15.694333333333333</v>
      </c>
      <c r="BT23" s="44">
        <f>$C$20+((BS23-BS20)/(BS24-BS20))</f>
        <v>18.961642355483523</v>
      </c>
      <c r="BU23" s="44">
        <f>BS23/BS20</f>
        <v>1.0392909961812684</v>
      </c>
      <c r="BV23" s="25"/>
      <c r="BW23" s="73"/>
      <c r="BX23" s="253"/>
      <c r="BY23" s="253"/>
      <c r="BZ23" s="2"/>
    </row>
    <row r="24" spans="1:78" ht="54.95" customHeight="1" thickBot="1">
      <c r="A24" s="178" t="s">
        <v>148</v>
      </c>
      <c r="B24" s="181">
        <v>0</v>
      </c>
      <c r="C24" s="181">
        <v>19</v>
      </c>
      <c r="D24" s="31">
        <v>312</v>
      </c>
      <c r="E24" s="25"/>
      <c r="F24" s="25">
        <v>86.924000000000007</v>
      </c>
      <c r="G24" s="25">
        <v>86.917000000000002</v>
      </c>
      <c r="H24" s="25">
        <f t="shared" si="0"/>
        <v>86.920500000000004</v>
      </c>
      <c r="I24" s="25">
        <v>19</v>
      </c>
      <c r="J24" s="25">
        <f>H24/H20</f>
        <v>1.0781951622906762</v>
      </c>
      <c r="K24" s="25"/>
      <c r="L24" s="25"/>
      <c r="M24" s="25">
        <v>51.195</v>
      </c>
      <c r="N24" s="25">
        <v>51.15</v>
      </c>
      <c r="O24" s="25">
        <f t="shared" si="1"/>
        <v>51.172499999999999</v>
      </c>
      <c r="P24" s="25">
        <v>19</v>
      </c>
      <c r="Q24" s="25">
        <f>O24/O20</f>
        <v>1.0658346929565727</v>
      </c>
      <c r="R24" s="25"/>
      <c r="S24" s="25"/>
      <c r="T24" s="40">
        <v>37.616999999999997</v>
      </c>
      <c r="U24" s="40">
        <v>37.61</v>
      </c>
      <c r="V24" s="124">
        <f>AVERAGE(S24:U24)</f>
        <v>37.613500000000002</v>
      </c>
      <c r="W24" s="40">
        <v>19</v>
      </c>
      <c r="X24" s="40">
        <f>V24/V20</f>
        <v>1.0589982544062166</v>
      </c>
      <c r="Y24" s="25"/>
      <c r="Z24" s="25"/>
      <c r="AA24" s="40">
        <v>30.326000000000001</v>
      </c>
      <c r="AB24" s="40">
        <v>30.309000000000001</v>
      </c>
      <c r="AC24" s="45">
        <f>AVERAGE(AA24:AB24)</f>
        <v>30.317500000000003</v>
      </c>
      <c r="AD24" s="45">
        <v>19</v>
      </c>
      <c r="AE24" s="45">
        <f>AC24/AC20</f>
        <v>1.0547785547785549</v>
      </c>
      <c r="AF24" s="25"/>
      <c r="AG24" s="25"/>
      <c r="AH24" s="40">
        <v>25.704999999999998</v>
      </c>
      <c r="AI24" s="40">
        <v>25.701000000000001</v>
      </c>
      <c r="AJ24" s="40">
        <f t="shared" si="4"/>
        <v>25.702999999999999</v>
      </c>
      <c r="AK24" s="40">
        <v>19</v>
      </c>
      <c r="AL24" s="40">
        <f>AJ24/AJ20</f>
        <v>1.0512761084146807</v>
      </c>
      <c r="AM24" s="25"/>
      <c r="AN24" s="75"/>
      <c r="AO24" s="45">
        <v>22.51</v>
      </c>
      <c r="AP24" s="45">
        <v>22.507000000000001</v>
      </c>
      <c r="AQ24" s="40">
        <f t="shared" si="5"/>
        <v>22.508500000000002</v>
      </c>
      <c r="AR24" s="40">
        <v>19</v>
      </c>
      <c r="AS24" s="40"/>
      <c r="AT24" s="25"/>
      <c r="AU24" s="78"/>
      <c r="AV24" s="45">
        <v>20.152000000000001</v>
      </c>
      <c r="AW24" s="45">
        <v>20.149000000000001</v>
      </c>
      <c r="AX24" s="45">
        <f t="shared" si="6"/>
        <v>20.150500000000001</v>
      </c>
      <c r="AY24" s="313">
        <v>19</v>
      </c>
      <c r="AZ24" s="313">
        <f>AX24/AX20</f>
        <v>1.0463987121566183</v>
      </c>
      <c r="BA24" s="25"/>
      <c r="BB24" s="78"/>
      <c r="BC24" s="45">
        <v>18.338999999999999</v>
      </c>
      <c r="BD24" s="45">
        <v>18.335000000000001</v>
      </c>
      <c r="BE24" s="45">
        <f t="shared" si="7"/>
        <v>18.337</v>
      </c>
      <c r="BF24" s="45">
        <v>19</v>
      </c>
      <c r="BG24" s="45">
        <f>BE24/BE20</f>
        <v>1.0441690076683623</v>
      </c>
      <c r="BH24" s="25"/>
      <c r="BI24" s="78"/>
      <c r="BJ24" s="45">
        <v>16.891999999999999</v>
      </c>
      <c r="BK24" s="45">
        <v>16.891999999999999</v>
      </c>
      <c r="BL24" s="124">
        <f t="shared" si="8"/>
        <v>16.891999999999999</v>
      </c>
      <c r="BM24" s="118">
        <v>19</v>
      </c>
      <c r="BN24" s="118">
        <f>BL24/BL20</f>
        <v>1.0422871246400658</v>
      </c>
      <c r="BO24" s="71"/>
      <c r="BP24" s="78"/>
      <c r="BQ24" s="45">
        <v>15.717000000000001</v>
      </c>
      <c r="BR24" s="45">
        <v>15.718999999999999</v>
      </c>
      <c r="BS24" s="45">
        <f>AVERAGE(BP24:BR24)</f>
        <v>15.718</v>
      </c>
      <c r="BT24" s="45">
        <v>19</v>
      </c>
      <c r="BU24" s="45">
        <f>BS24/BS20</f>
        <v>1.0408582213098472</v>
      </c>
      <c r="BV24" s="25"/>
      <c r="BW24" s="73"/>
      <c r="BX24" s="253"/>
      <c r="BY24" s="253"/>
      <c r="BZ24" s="2"/>
    </row>
    <row r="25" spans="1:78" ht="54.95" customHeight="1" thickBot="1">
      <c r="A25" s="178" t="s">
        <v>158</v>
      </c>
      <c r="B25" s="182">
        <v>2</v>
      </c>
      <c r="C25" s="182">
        <v>18</v>
      </c>
      <c r="D25" s="31">
        <v>294</v>
      </c>
      <c r="E25" s="25">
        <v>87.814999999999998</v>
      </c>
      <c r="F25" s="25">
        <v>87.686999999999998</v>
      </c>
      <c r="G25" s="25">
        <v>87.667000000000002</v>
      </c>
      <c r="H25" s="25">
        <f t="shared" si="0"/>
        <v>87.722999999999999</v>
      </c>
      <c r="I25" s="25">
        <f>$C$24+((H25-H24)/(H27-H24))</f>
        <v>19.129050414086997</v>
      </c>
      <c r="J25" s="25">
        <f>H25/H20</f>
        <v>1.0881496795534422</v>
      </c>
      <c r="K25" s="25"/>
      <c r="L25" s="25">
        <v>51.854999999999997</v>
      </c>
      <c r="M25" s="25">
        <v>51.808999999999997</v>
      </c>
      <c r="N25" s="25">
        <v>51.777000000000001</v>
      </c>
      <c r="O25" s="25">
        <f t="shared" si="1"/>
        <v>51.813666666666656</v>
      </c>
      <c r="P25" s="25">
        <f>$C$24+((O25-O24)/(O27-O24))</f>
        <v>19.206151867531212</v>
      </c>
      <c r="Q25" s="25">
        <f>O25/O20</f>
        <v>1.0791890859860447</v>
      </c>
      <c r="R25" s="25"/>
      <c r="S25" s="25">
        <v>38.186</v>
      </c>
      <c r="T25" s="25">
        <v>38.137</v>
      </c>
      <c r="U25" s="25">
        <v>38.121000000000002</v>
      </c>
      <c r="V25" s="25">
        <f t="shared" ref="V25:V33" si="10">AVERAGE(S25:U25)</f>
        <v>38.148000000000003</v>
      </c>
      <c r="W25" s="25">
        <f>$C$24+((V25-V24)/(V27-V24))</f>
        <v>19.257156603319704</v>
      </c>
      <c r="X25" s="25">
        <f>V25/V20</f>
        <v>1.0740469621037221</v>
      </c>
      <c r="Y25" s="25"/>
      <c r="Z25" s="25">
        <v>30.795999999999999</v>
      </c>
      <c r="AA25" s="25">
        <v>30.762</v>
      </c>
      <c r="AB25" s="25">
        <v>30.751000000000001</v>
      </c>
      <c r="AC25" s="25">
        <f t="shared" ref="AC25:AC31" si="11">AVERAGE(Z25:AB25)</f>
        <v>30.769666666666666</v>
      </c>
      <c r="AD25" s="25">
        <f>$C$24+((AC25-AC24)/(AC27-AC24))</f>
        <v>19.291501020737076</v>
      </c>
      <c r="AE25" s="25">
        <f>AC25/AC20</f>
        <v>1.0705099212561899</v>
      </c>
      <c r="AF25" s="25"/>
      <c r="AG25" s="25">
        <v>26.125</v>
      </c>
      <c r="AH25" s="25">
        <v>26.091999999999999</v>
      </c>
      <c r="AI25" s="25">
        <v>26.088999999999999</v>
      </c>
      <c r="AJ25" s="25">
        <f t="shared" si="4"/>
        <v>26.102</v>
      </c>
      <c r="AK25" s="25">
        <f>$C$24+((AJ25-AJ24)/(AJ27-AJ24))</f>
        <v>19.321342281879197</v>
      </c>
      <c r="AL25" s="25">
        <f>AJ25/AJ20</f>
        <v>1.0675955717947321</v>
      </c>
      <c r="AM25" s="25"/>
      <c r="AN25" s="25">
        <v>22.882000000000001</v>
      </c>
      <c r="AO25" s="42">
        <v>22.856000000000002</v>
      </c>
      <c r="AP25" s="42">
        <v>22.849</v>
      </c>
      <c r="AQ25" s="25">
        <f t="shared" si="5"/>
        <v>22.862333333333336</v>
      </c>
      <c r="AR25" s="25">
        <f>$C$24+((AQ25-AQ24)/(AQ27-AQ24))</f>
        <v>19.342253748186362</v>
      </c>
      <c r="AS25" s="25"/>
      <c r="AT25" s="25"/>
      <c r="AU25" s="41">
        <v>20.486000000000001</v>
      </c>
      <c r="AV25" s="152">
        <v>20.460999999999999</v>
      </c>
      <c r="AW25" s="152">
        <v>20.457999999999998</v>
      </c>
      <c r="AX25" s="25">
        <f t="shared" si="6"/>
        <v>20.468333333333334</v>
      </c>
      <c r="AY25" s="41">
        <f>$C$24+((AX25-AX24)/(AX27-AX24))</f>
        <v>19.360151085930124</v>
      </c>
      <c r="AZ25" s="41">
        <f>AX25/AX20</f>
        <v>1.0629035329144381</v>
      </c>
      <c r="BA25" s="25"/>
      <c r="BB25" s="41">
        <v>18.643999999999998</v>
      </c>
      <c r="BC25" s="152">
        <v>18.623000000000001</v>
      </c>
      <c r="BD25" s="152">
        <v>18.616</v>
      </c>
      <c r="BE25" s="25">
        <f t="shared" si="7"/>
        <v>18.627666666666666</v>
      </c>
      <c r="BF25" s="25">
        <f>$C$24+((BE25-BE24)/(BE27-BE24))</f>
        <v>19.3755383290267</v>
      </c>
      <c r="BG25" s="25">
        <f>BE25/BE20</f>
        <v>1.0607205223597296</v>
      </c>
      <c r="BH25" s="25"/>
      <c r="BI25" s="41">
        <v>17.181000000000001</v>
      </c>
      <c r="BJ25" s="152">
        <v>17.155999999999999</v>
      </c>
      <c r="BK25" s="152">
        <v>17.152000000000001</v>
      </c>
      <c r="BL25" s="25">
        <f t="shared" si="8"/>
        <v>17.163</v>
      </c>
      <c r="BM25" s="42">
        <f>$C$24+((BL25-BL24)/(BL27-BL24))</f>
        <v>19.394468704512374</v>
      </c>
      <c r="BN25" s="42">
        <f>BL25/BL20</f>
        <v>1.0590086384204032</v>
      </c>
      <c r="BO25" s="25"/>
      <c r="BP25" s="41">
        <v>15.981</v>
      </c>
      <c r="BQ25" s="152">
        <v>15.961</v>
      </c>
      <c r="BR25" s="152">
        <v>15.958</v>
      </c>
      <c r="BS25" s="25">
        <f t="shared" ref="BS25" si="12">AVERAGE(BP25:BR25)</f>
        <v>15.966666666666667</v>
      </c>
      <c r="BT25" s="25">
        <f>$C$24+((BS25-BS24)/(BS27-BS24))</f>
        <v>19.404117009750813</v>
      </c>
      <c r="BU25" s="25">
        <f>BS25/BS20</f>
        <v>1.0573251219566033</v>
      </c>
      <c r="BV25" s="25"/>
      <c r="BW25" s="73"/>
      <c r="BX25" s="253"/>
      <c r="BY25" s="253"/>
      <c r="BZ25" s="2"/>
    </row>
    <row r="26" spans="1:78" ht="54.95" customHeight="1" thickBot="1">
      <c r="A26" s="178" t="s">
        <v>183</v>
      </c>
      <c r="B26" s="182">
        <v>3</v>
      </c>
      <c r="C26" s="182">
        <v>18</v>
      </c>
      <c r="D26" s="93">
        <v>292</v>
      </c>
      <c r="E26" s="41">
        <v>90.947000000000003</v>
      </c>
      <c r="F26" s="41">
        <v>90.831999999999994</v>
      </c>
      <c r="G26" s="41">
        <v>90.804000000000002</v>
      </c>
      <c r="H26" s="25">
        <f t="shared" si="0"/>
        <v>90.86099999999999</v>
      </c>
      <c r="I26" s="25">
        <f>$C$24+((H26-H24)/(H27-H24))</f>
        <v>19.63367371552625</v>
      </c>
      <c r="J26" s="25">
        <f>H26/H20</f>
        <v>1.1270746330370063</v>
      </c>
      <c r="K26" s="25"/>
      <c r="L26" s="25">
        <v>53.515999999999998</v>
      </c>
      <c r="M26" s="25">
        <v>53.462000000000003</v>
      </c>
      <c r="N26" s="25">
        <v>53.433999999999997</v>
      </c>
      <c r="O26" s="25">
        <f t="shared" si="1"/>
        <v>53.470666666666666</v>
      </c>
      <c r="P26" s="25">
        <f>$C$24+((O26-O24)/(O27-O24))</f>
        <v>19.738920743797223</v>
      </c>
      <c r="Q26" s="25">
        <f>O26/O20</f>
        <v>1.1137015308779115</v>
      </c>
      <c r="R26" s="25"/>
      <c r="S26" s="25">
        <v>39.323999999999998</v>
      </c>
      <c r="T26" s="25">
        <v>39.274000000000001</v>
      </c>
      <c r="U26" s="25">
        <v>39.258000000000003</v>
      </c>
      <c r="V26" s="25">
        <f t="shared" si="10"/>
        <v>39.285333333333334</v>
      </c>
      <c r="W26" s="25">
        <f>$C$24+((V26-V24)/(V27-V24))</f>
        <v>19.804346082912357</v>
      </c>
      <c r="X26" s="25">
        <f>V26/V20</f>
        <v>1.1060682846256358</v>
      </c>
      <c r="Y26" s="75"/>
      <c r="Z26" s="25">
        <v>31.664999999999999</v>
      </c>
      <c r="AA26" s="25">
        <v>31.632000000000001</v>
      </c>
      <c r="AB26" s="25">
        <v>31.623999999999999</v>
      </c>
      <c r="AC26" s="25">
        <f t="shared" si="11"/>
        <v>31.640333333333331</v>
      </c>
      <c r="AD26" s="25">
        <f>$C$24+((AC26-AC24)/(AC27-AC24))</f>
        <v>19.852798968518318</v>
      </c>
      <c r="AE26" s="25">
        <f>AC26/AC20</f>
        <v>1.1008013545326978</v>
      </c>
      <c r="AF26" s="75"/>
      <c r="AG26" s="40">
        <v>26.834</v>
      </c>
      <c r="AH26" s="40">
        <v>26.800999999999998</v>
      </c>
      <c r="AI26" s="40">
        <v>26.802</v>
      </c>
      <c r="AJ26" s="40">
        <f t="shared" si="4"/>
        <v>26.812333333333331</v>
      </c>
      <c r="AK26" s="40">
        <f>$C$24+((AJ26-AJ24)/(AJ27-AJ24))</f>
        <v>19.893422818791944</v>
      </c>
      <c r="AL26" s="40">
        <f>AJ26/AJ20</f>
        <v>1.0966488520477722</v>
      </c>
      <c r="AM26" s="75"/>
      <c r="AN26" s="40">
        <v>23.478999999999999</v>
      </c>
      <c r="AO26" s="40">
        <v>23.454000000000001</v>
      </c>
      <c r="AP26" s="40">
        <v>23.451000000000001</v>
      </c>
      <c r="AQ26" s="40">
        <f t="shared" si="5"/>
        <v>23.461333333333332</v>
      </c>
      <c r="AR26" s="40">
        <f>$C$24+((AQ26-AQ24)/(AQ27-AQ24))</f>
        <v>19.921650814122199</v>
      </c>
      <c r="AS26" s="40"/>
      <c r="AT26" s="75"/>
      <c r="AU26" s="44">
        <v>21.006</v>
      </c>
      <c r="AV26" s="44">
        <v>20.984999999999999</v>
      </c>
      <c r="AW26" s="44">
        <v>20.977</v>
      </c>
      <c r="AX26" s="44">
        <f t="shared" si="6"/>
        <v>20.989333333333335</v>
      </c>
      <c r="AY26" s="44">
        <f>$C$24+((AX26-AX24)/(AX27-AX24))</f>
        <v>19.950519357884797</v>
      </c>
      <c r="AZ26" s="44">
        <f>AX26/AX20</f>
        <v>1.0899586297623376</v>
      </c>
      <c r="BA26" s="76"/>
      <c r="BB26" s="44">
        <v>19.100999999999999</v>
      </c>
      <c r="BC26" s="44">
        <v>19.081</v>
      </c>
      <c r="BD26" s="44">
        <v>19.077000000000002</v>
      </c>
      <c r="BE26" s="44">
        <f t="shared" si="7"/>
        <v>19.086333333333332</v>
      </c>
      <c r="BF26" s="44">
        <f>$C$24+((BE26-BE24)/(BE27-BE24))</f>
        <v>19.968130921619291</v>
      </c>
      <c r="BG26" s="44">
        <f>BE26/BE20</f>
        <v>1.0868385088451902</v>
      </c>
      <c r="BH26" s="75"/>
      <c r="BI26" s="44">
        <v>17.588999999999999</v>
      </c>
      <c r="BJ26" s="44">
        <v>17.564</v>
      </c>
      <c r="BK26" s="44">
        <v>17.559999999999999</v>
      </c>
      <c r="BL26" s="44">
        <f t="shared" si="8"/>
        <v>17.570999999999998</v>
      </c>
      <c r="BM26" s="44">
        <f>$C$24+((BL26-BL24)/(BL27-BL24))</f>
        <v>19.98835516739447</v>
      </c>
      <c r="BN26" s="44">
        <f>BL26/BL20</f>
        <v>1.0841834635952281</v>
      </c>
      <c r="BO26" s="75"/>
      <c r="BP26" s="46">
        <v>16.352</v>
      </c>
      <c r="BQ26" s="46">
        <v>16.327000000000002</v>
      </c>
      <c r="BR26" s="46">
        <v>16.329000000000001</v>
      </c>
      <c r="BS26" s="46">
        <f>AVERAGE(BP26:BR26)</f>
        <v>16.336000000000002</v>
      </c>
      <c r="BT26" s="46">
        <f>$C$24+2*((BS26-BS24)/(BS30-BS24))</f>
        <v>20.038946483608857</v>
      </c>
      <c r="BU26" s="46">
        <f>BS26/BS20</f>
        <v>1.0817826633997751</v>
      </c>
      <c r="BV26" s="25"/>
      <c r="BW26" s="73"/>
      <c r="BX26" s="253"/>
      <c r="BY26" s="253"/>
      <c r="BZ26" s="2"/>
    </row>
    <row r="27" spans="1:78" ht="54.95" customHeight="1" thickBot="1">
      <c r="A27" s="178" t="s">
        <v>15</v>
      </c>
      <c r="B27" s="183">
        <v>0</v>
      </c>
      <c r="C27" s="181">
        <v>20</v>
      </c>
      <c r="D27" s="93">
        <v>326</v>
      </c>
      <c r="E27" s="44">
        <v>93.263999999999996</v>
      </c>
      <c r="F27" s="44">
        <v>93.078000000000003</v>
      </c>
      <c r="G27" s="44">
        <v>93.075000000000003</v>
      </c>
      <c r="H27" s="52">
        <f>AVERAGE(E27:G27)</f>
        <v>93.138999999999996</v>
      </c>
      <c r="I27" s="52">
        <v>20</v>
      </c>
      <c r="J27" s="52">
        <f>H27/H20</f>
        <v>1.1553318172420923</v>
      </c>
      <c r="K27" s="25"/>
      <c r="L27" s="40">
        <v>54.332000000000001</v>
      </c>
      <c r="M27" s="40">
        <v>54.277999999999999</v>
      </c>
      <c r="N27" s="40">
        <v>54.238</v>
      </c>
      <c r="O27" s="40">
        <f>AVERAGE(L27:N27)</f>
        <v>54.282666666666671</v>
      </c>
      <c r="P27" s="40">
        <v>20</v>
      </c>
      <c r="Q27" s="40">
        <f>O27/O20</f>
        <v>1.1306140868538894</v>
      </c>
      <c r="R27" s="25"/>
      <c r="S27" s="25">
        <v>39.747999999999998</v>
      </c>
      <c r="T27" s="25">
        <v>39.67</v>
      </c>
      <c r="U27" s="25">
        <v>39.658000000000001</v>
      </c>
      <c r="V27" s="25">
        <f t="shared" si="10"/>
        <v>39.692</v>
      </c>
      <c r="W27" s="25">
        <v>20</v>
      </c>
      <c r="X27" s="25">
        <f>V27/V20</f>
        <v>1.117517878258911</v>
      </c>
      <c r="Y27" s="75"/>
      <c r="Z27" s="25">
        <v>31.9</v>
      </c>
      <c r="AA27" s="25">
        <v>31.859000000000002</v>
      </c>
      <c r="AB27" s="25">
        <v>31.847000000000001</v>
      </c>
      <c r="AC27" s="25">
        <f t="shared" si="11"/>
        <v>31.868666666666666</v>
      </c>
      <c r="AD27" s="25">
        <v>20</v>
      </c>
      <c r="AE27" s="25">
        <f>AC27/AC20</f>
        <v>1.1087453177005415</v>
      </c>
      <c r="AF27" s="75"/>
      <c r="AG27" s="40">
        <v>26.975000000000001</v>
      </c>
      <c r="AH27" s="40">
        <v>26.928999999999998</v>
      </c>
      <c r="AI27" s="40">
        <v>26.93</v>
      </c>
      <c r="AJ27" s="40">
        <f t="shared" si="4"/>
        <v>26.944666666666667</v>
      </c>
      <c r="AK27" s="40">
        <v>20</v>
      </c>
      <c r="AL27" s="40">
        <f>AJ27/AJ20</f>
        <v>1.1020614059006382</v>
      </c>
      <c r="AM27" s="75"/>
      <c r="AN27" s="40">
        <v>23.565999999999999</v>
      </c>
      <c r="AO27" s="40">
        <v>23.532</v>
      </c>
      <c r="AP27" s="40">
        <v>23.529</v>
      </c>
      <c r="AQ27" s="40">
        <f t="shared" si="5"/>
        <v>23.542333333333332</v>
      </c>
      <c r="AR27" s="40">
        <v>20</v>
      </c>
      <c r="AS27" s="40"/>
      <c r="AT27" s="75"/>
      <c r="AU27" s="45">
        <v>21.055</v>
      </c>
      <c r="AV27" s="45">
        <v>21.026</v>
      </c>
      <c r="AW27" s="45">
        <v>21.018000000000001</v>
      </c>
      <c r="AX27" s="45">
        <f t="shared" si="6"/>
        <v>21.033000000000001</v>
      </c>
      <c r="AY27" s="45">
        <v>20</v>
      </c>
      <c r="AZ27" s="45">
        <f>AX27/AX20</f>
        <v>1.0922262034584826</v>
      </c>
      <c r="BA27" s="76"/>
      <c r="BB27" s="45">
        <v>19.134</v>
      </c>
      <c r="BC27" s="45">
        <v>19.100999999999999</v>
      </c>
      <c r="BD27" s="45">
        <v>19.097999999999999</v>
      </c>
      <c r="BE27" s="45">
        <f t="shared" si="7"/>
        <v>19.111000000000001</v>
      </c>
      <c r="BF27" s="45">
        <v>20</v>
      </c>
      <c r="BG27" s="45">
        <f>BE27/BE20</f>
        <v>1.0882431098625769</v>
      </c>
      <c r="BH27" s="75"/>
      <c r="BI27" s="45">
        <v>17.600999999999999</v>
      </c>
      <c r="BJ27" s="45">
        <v>17.568000000000001</v>
      </c>
      <c r="BK27" s="45">
        <v>17.568000000000001</v>
      </c>
      <c r="BL27" s="45">
        <f t="shared" si="8"/>
        <v>17.578999999999997</v>
      </c>
      <c r="BM27" s="45">
        <v>20</v>
      </c>
      <c r="BN27" s="45">
        <f>BL27/BL20</f>
        <v>1.0846770876182639</v>
      </c>
      <c r="BO27" s="75"/>
      <c r="BP27" s="67">
        <v>16.352</v>
      </c>
      <c r="BQ27" s="67">
        <v>16.323</v>
      </c>
      <c r="BR27" s="67">
        <v>16.324999999999999</v>
      </c>
      <c r="BS27" s="67">
        <f>AVERAGE(BP27:BR27)</f>
        <v>16.333333333333332</v>
      </c>
      <c r="BT27" s="67">
        <v>20</v>
      </c>
      <c r="BU27" s="67">
        <f>BS27/BS20</f>
        <v>1.0816060746528928</v>
      </c>
      <c r="BV27" s="25"/>
      <c r="BW27" s="73"/>
      <c r="BX27" s="253"/>
      <c r="BY27" s="253"/>
      <c r="BZ27" s="2"/>
    </row>
    <row r="28" spans="1:78" ht="65.099999999999994" customHeight="1" thickBot="1">
      <c r="A28" s="178" t="s">
        <v>164</v>
      </c>
      <c r="B28" s="32">
        <v>3</v>
      </c>
      <c r="C28" s="32">
        <v>18</v>
      </c>
      <c r="D28" s="31">
        <v>292</v>
      </c>
      <c r="E28" s="45">
        <v>93.263999999999996</v>
      </c>
      <c r="F28" s="45">
        <v>93.123999999999995</v>
      </c>
      <c r="G28" s="45">
        <v>93.108000000000004</v>
      </c>
      <c r="H28" s="55">
        <f>AVERAGE(E28:G28)</f>
        <v>93.165333333333322</v>
      </c>
      <c r="I28" s="55">
        <f>$C$27+((H28-H27)/(H30-H27))</f>
        <v>20.004491698885602</v>
      </c>
      <c r="J28" s="55">
        <f>H28/H20</f>
        <v>1.1556584659913169</v>
      </c>
      <c r="K28" s="25"/>
      <c r="L28" s="40">
        <v>54.665999999999997</v>
      </c>
      <c r="M28" s="40">
        <v>54.616</v>
      </c>
      <c r="N28" s="40">
        <v>54.588000000000001</v>
      </c>
      <c r="O28" s="40">
        <f>AVERAGE(L28:N28)</f>
        <v>54.623333333333335</v>
      </c>
      <c r="P28" s="40">
        <f>$C$27+((O28-O27)/(O30-O27))</f>
        <v>20.11640091116173</v>
      </c>
      <c r="Q28" s="40">
        <f>O28/O20</f>
        <v>1.1377095844759952</v>
      </c>
      <c r="R28" s="25"/>
      <c r="S28" s="25">
        <v>40.091000000000001</v>
      </c>
      <c r="T28" s="25">
        <v>40.040999999999997</v>
      </c>
      <c r="U28" s="25">
        <v>40.029000000000003</v>
      </c>
      <c r="V28" s="25">
        <f t="shared" si="10"/>
        <v>40.053666666666665</v>
      </c>
      <c r="W28" s="25">
        <f>$C$27+((V28-V27)/(V30-V27))</f>
        <v>20.185851318944842</v>
      </c>
      <c r="X28" s="25">
        <f>V28/V20</f>
        <v>1.1277005086622744</v>
      </c>
      <c r="Y28" s="25"/>
      <c r="Z28" s="25">
        <v>32.241999999999997</v>
      </c>
      <c r="AA28" s="25">
        <v>32.209000000000003</v>
      </c>
      <c r="AB28" s="25">
        <v>32.206000000000003</v>
      </c>
      <c r="AC28" s="25">
        <f t="shared" si="11"/>
        <v>32.219000000000001</v>
      </c>
      <c r="AD28" s="25">
        <f>$C$27+((AC28-AC27)/(AC30-AC27))</f>
        <v>20.240338440429912</v>
      </c>
      <c r="AE28" s="25">
        <f>AC28/AC20</f>
        <v>1.1209337925755838</v>
      </c>
      <c r="AF28" s="25"/>
      <c r="AG28" s="25">
        <v>27.292000000000002</v>
      </c>
      <c r="AH28" s="25">
        <v>27.263000000000002</v>
      </c>
      <c r="AI28" s="25">
        <v>27.259</v>
      </c>
      <c r="AJ28" s="25">
        <f t="shared" si="4"/>
        <v>27.271333333333335</v>
      </c>
      <c r="AK28" s="25">
        <f>$C$27+((AJ28-AJ27)/(AJ30-AJ27))</f>
        <v>20.280400572246066</v>
      </c>
      <c r="AL28" s="25">
        <f>AJ28/AJ20</f>
        <v>1.1154223700714403</v>
      </c>
      <c r="AM28" s="25"/>
      <c r="AN28" s="25">
        <v>23.863</v>
      </c>
      <c r="AO28" s="25">
        <v>23.837</v>
      </c>
      <c r="AP28" s="25">
        <v>23.83</v>
      </c>
      <c r="AQ28" s="25">
        <f t="shared" si="5"/>
        <v>23.843333333333334</v>
      </c>
      <c r="AR28" s="25">
        <f>$C$27+((AQ28-AQ27)/(AQ30-AQ27))</f>
        <v>20.312132734185969</v>
      </c>
      <c r="AS28" s="25"/>
      <c r="AT28" s="25"/>
      <c r="AU28" s="42">
        <v>21.331</v>
      </c>
      <c r="AV28" s="42">
        <v>21.311</v>
      </c>
      <c r="AW28" s="42">
        <v>21.303000000000001</v>
      </c>
      <c r="AX28" s="25">
        <f t="shared" si="6"/>
        <v>21.314999999999998</v>
      </c>
      <c r="AY28" s="42">
        <f>$C$27+((AX28-AX27)/(AX30-AX27))</f>
        <v>20.340716874748285</v>
      </c>
      <c r="AZ28" s="42">
        <f>AX28/AX20</f>
        <v>1.1068702290076333</v>
      </c>
      <c r="BA28" s="25"/>
      <c r="BB28" s="42">
        <v>19.385999999999999</v>
      </c>
      <c r="BC28" s="42">
        <v>19.364999999999998</v>
      </c>
      <c r="BD28" s="42">
        <v>19.361999999999998</v>
      </c>
      <c r="BE28" s="25">
        <f t="shared" si="7"/>
        <v>19.370999999999999</v>
      </c>
      <c r="BF28" s="25">
        <f>$C$27+((BE28-BE27)/(BE30-BE27))</f>
        <v>20.360944007403976</v>
      </c>
      <c r="BG28" s="25">
        <f>BE28/BE20</f>
        <v>1.1030483638296256</v>
      </c>
      <c r="BH28" s="25"/>
      <c r="BI28" s="42">
        <v>17.84</v>
      </c>
      <c r="BJ28" s="42">
        <v>17.818999999999999</v>
      </c>
      <c r="BK28" s="42">
        <v>17.815999999999999</v>
      </c>
      <c r="BL28" s="25">
        <f t="shared" si="8"/>
        <v>17.824999999999999</v>
      </c>
      <c r="BM28" s="25">
        <f>$C$27+((BL28-BL27)/(BL30-BL27))</f>
        <v>20.384174908901617</v>
      </c>
      <c r="BN28" s="25">
        <f>BL28/BL20</f>
        <v>1.0998560263266144</v>
      </c>
      <c r="BO28" s="25"/>
      <c r="BP28" s="42">
        <v>16.574999999999999</v>
      </c>
      <c r="BQ28" s="42">
        <v>16.558</v>
      </c>
      <c r="BR28" s="42">
        <v>16.555</v>
      </c>
      <c r="BS28" s="25">
        <f t="shared" ref="BS28:BS31" si="13">AVERAGE(BP28:BR28)</f>
        <v>16.562666666666665</v>
      </c>
      <c r="BT28" s="25">
        <f>$C$27+((BS28-BS27)/(BS30-BS27))</f>
        <v>20.399303540336621</v>
      </c>
      <c r="BU28" s="25">
        <f>BS28/BS20</f>
        <v>1.0967927068847538</v>
      </c>
      <c r="BV28" s="25"/>
      <c r="BW28" s="73"/>
      <c r="BX28" s="253"/>
      <c r="BY28" s="253"/>
      <c r="BZ28" s="2"/>
    </row>
    <row r="29" spans="1:78" ht="45" customHeight="1">
      <c r="A29" s="177" t="s">
        <v>16</v>
      </c>
      <c r="B29" s="32">
        <v>1</v>
      </c>
      <c r="C29" s="32">
        <v>20</v>
      </c>
      <c r="D29" s="31">
        <v>324</v>
      </c>
      <c r="E29" s="42">
        <v>95.527000000000001</v>
      </c>
      <c r="F29" s="42">
        <v>95.382999999999996</v>
      </c>
      <c r="G29" s="42">
        <v>95.370999999999995</v>
      </c>
      <c r="H29" s="42">
        <f t="shared" ref="H29:H32" si="14">AVERAGE(E29:G29)</f>
        <v>95.427000000000007</v>
      </c>
      <c r="I29" s="42">
        <f>$C$27+((H29-H27)/(H30-H27))</f>
        <v>20.390266090516263</v>
      </c>
      <c r="J29" s="42">
        <f>H29/H20</f>
        <v>1.1837130452759976</v>
      </c>
      <c r="K29" s="25"/>
      <c r="L29" s="25">
        <v>55.618000000000002</v>
      </c>
      <c r="M29" s="25">
        <v>55.564</v>
      </c>
      <c r="N29" s="25">
        <v>55.531999999999996</v>
      </c>
      <c r="O29" s="25">
        <f t="shared" ref="O29:O33" si="15">AVERAGE(L29:N29)</f>
        <v>55.571333333333335</v>
      </c>
      <c r="P29" s="25">
        <f>$C$27+((O29-O27)/(O30-O27))</f>
        <v>20.440318906605924</v>
      </c>
      <c r="Q29" s="25">
        <f>O29/O20</f>
        <v>1.1574547852952406</v>
      </c>
      <c r="R29" s="25"/>
      <c r="S29" s="25">
        <v>40.651000000000003</v>
      </c>
      <c r="T29" s="25">
        <v>40.593000000000004</v>
      </c>
      <c r="U29" s="25">
        <v>40.576999999999998</v>
      </c>
      <c r="V29" s="25">
        <f t="shared" si="10"/>
        <v>40.606999999999999</v>
      </c>
      <c r="W29" s="25">
        <f>$C$27+((V29-V27)/(V30-V27))</f>
        <v>20.470195272353546</v>
      </c>
      <c r="X29" s="25">
        <f>V29/V20</f>
        <v>1.14327946393378</v>
      </c>
      <c r="Y29" s="25"/>
      <c r="Z29" s="25">
        <v>32.618000000000002</v>
      </c>
      <c r="AA29" s="25">
        <v>32.58</v>
      </c>
      <c r="AB29" s="25">
        <v>32.567999999999998</v>
      </c>
      <c r="AC29" s="25">
        <f t="shared" si="11"/>
        <v>32.588666666666668</v>
      </c>
      <c r="AD29" s="25">
        <f>$C$27+((AC29-AC27)/(AC30-AC27))</f>
        <v>20.49394008689687</v>
      </c>
      <c r="AE29" s="25">
        <f>AC29/AC20</f>
        <v>1.1337948949889249</v>
      </c>
      <c r="AF29" s="25"/>
      <c r="AG29" s="25">
        <v>27.564</v>
      </c>
      <c r="AH29" s="25">
        <v>27.527000000000001</v>
      </c>
      <c r="AI29" s="25">
        <v>27.527000000000001</v>
      </c>
      <c r="AJ29" s="25">
        <f t="shared" si="4"/>
        <v>27.539333333333332</v>
      </c>
      <c r="AK29" s="25">
        <f>$C$27+((AJ29-AJ27)/(AJ30-AJ27))</f>
        <v>20.510443490701</v>
      </c>
      <c r="AL29" s="25">
        <f>AJ29/AJ20</f>
        <v>1.1263838141462617</v>
      </c>
      <c r="AM29" s="25"/>
      <c r="AN29" s="25">
        <v>24.068999999999999</v>
      </c>
      <c r="AO29" s="25">
        <v>24.039000000000001</v>
      </c>
      <c r="AP29" s="25">
        <v>24.036000000000001</v>
      </c>
      <c r="AQ29" s="25">
        <f t="shared" si="5"/>
        <v>24.048000000000002</v>
      </c>
      <c r="AR29" s="25">
        <f>$C$27+((AQ29-AQ27)/(AQ30-AQ27))</f>
        <v>20.524369166954724</v>
      </c>
      <c r="AS29" s="25"/>
      <c r="AT29" s="25"/>
      <c r="AU29" s="25">
        <v>21.495999999999999</v>
      </c>
      <c r="AV29" s="25">
        <v>21.466999999999999</v>
      </c>
      <c r="AW29" s="25">
        <v>21.463999999999999</v>
      </c>
      <c r="AX29" s="25">
        <f t="shared" si="6"/>
        <v>21.475666666666665</v>
      </c>
      <c r="AY29" s="25">
        <f>$C$27+((AX29-AX27)/(AX30-AX27))</f>
        <v>20.534836890857832</v>
      </c>
      <c r="AZ29" s="25">
        <f>AX29/AX20</f>
        <v>1.1152135154316178</v>
      </c>
      <c r="BA29" s="25"/>
      <c r="BB29" s="25">
        <v>19.521999999999998</v>
      </c>
      <c r="BC29" s="25">
        <v>19.497</v>
      </c>
      <c r="BD29" s="25">
        <v>19.489000000000001</v>
      </c>
      <c r="BE29" s="25">
        <f t="shared" si="7"/>
        <v>19.502666666666666</v>
      </c>
      <c r="BF29" s="25">
        <f>$C$27+((BE29-BE27)/(BE30-BE27))</f>
        <v>20.543729754743175</v>
      </c>
      <c r="BG29" s="25">
        <f>BE29/BE20</f>
        <v>1.1105458962872978</v>
      </c>
      <c r="BH29" s="25"/>
      <c r="BI29" s="25">
        <v>17.952000000000002</v>
      </c>
      <c r="BJ29" s="25">
        <v>17.927</v>
      </c>
      <c r="BK29" s="25">
        <v>17.922999999999998</v>
      </c>
      <c r="BL29" s="25">
        <f t="shared" si="8"/>
        <v>17.934000000000001</v>
      </c>
      <c r="BM29" s="25">
        <f>$C$27+((BL29-BL27)/(BL30-BL27))</f>
        <v>20.554398750650709</v>
      </c>
      <c r="BN29" s="25">
        <f>BL29/BL20</f>
        <v>1.1065816536404771</v>
      </c>
      <c r="BO29" s="25"/>
      <c r="BP29" s="25">
        <v>16.669</v>
      </c>
      <c r="BQ29" s="25">
        <v>16.645</v>
      </c>
      <c r="BR29" s="25">
        <v>16.646000000000001</v>
      </c>
      <c r="BS29" s="25">
        <f t="shared" si="13"/>
        <v>16.653333333333332</v>
      </c>
      <c r="BT29" s="25">
        <f>$C$27+((BS29-BS27)/(BS30-BS27))</f>
        <v>20.557167730702261</v>
      </c>
      <c r="BU29" s="25">
        <f>BS29/BS20</f>
        <v>1.1027967242787453</v>
      </c>
      <c r="BV29" s="25"/>
      <c r="BW29" s="73"/>
      <c r="BX29" s="253"/>
      <c r="BY29" s="253"/>
      <c r="BZ29" s="2"/>
    </row>
    <row r="30" spans="1:78" ht="45" customHeight="1">
      <c r="A30" s="177" t="s">
        <v>17</v>
      </c>
      <c r="B30" s="32">
        <v>0</v>
      </c>
      <c r="C30" s="32">
        <v>21</v>
      </c>
      <c r="D30" s="31">
        <v>340</v>
      </c>
      <c r="E30" s="25">
        <v>99.120999999999995</v>
      </c>
      <c r="F30" s="25">
        <v>98.951999999999998</v>
      </c>
      <c r="G30" s="25">
        <v>98.932000000000002</v>
      </c>
      <c r="H30" s="25">
        <f t="shared" si="14"/>
        <v>99.001666666666665</v>
      </c>
      <c r="I30" s="25">
        <v>21</v>
      </c>
      <c r="J30" s="25">
        <f>H30/H20</f>
        <v>1.2280545792846806</v>
      </c>
      <c r="K30" s="25"/>
      <c r="L30" s="25">
        <v>57.259</v>
      </c>
      <c r="M30" s="25">
        <v>57.204999999999998</v>
      </c>
      <c r="N30" s="25">
        <v>57.164000000000001</v>
      </c>
      <c r="O30" s="25">
        <f t="shared" si="15"/>
        <v>57.209333333333326</v>
      </c>
      <c r="P30" s="25">
        <v>21</v>
      </c>
      <c r="Q30" s="25">
        <f>O30/O20</f>
        <v>1.1915714930398857</v>
      </c>
      <c r="R30" s="25"/>
      <c r="S30" s="25">
        <v>41.686</v>
      </c>
      <c r="T30" s="25">
        <v>41.62</v>
      </c>
      <c r="U30" s="25">
        <v>41.607999999999997</v>
      </c>
      <c r="V30" s="25">
        <f t="shared" si="10"/>
        <v>41.637999999999998</v>
      </c>
      <c r="W30" s="25">
        <v>21</v>
      </c>
      <c r="X30" s="25">
        <f>V30/V20</f>
        <v>1.1723069992679767</v>
      </c>
      <c r="Y30" s="25"/>
      <c r="Z30" s="25">
        <v>33.354999999999997</v>
      </c>
      <c r="AA30" s="25">
        <v>33.317999999999998</v>
      </c>
      <c r="AB30" s="25">
        <v>33.305999999999997</v>
      </c>
      <c r="AC30" s="25">
        <f t="shared" si="11"/>
        <v>33.326333333333331</v>
      </c>
      <c r="AD30" s="25">
        <v>21</v>
      </c>
      <c r="AE30" s="25">
        <f>AC30/AC20</f>
        <v>1.1594591146829953</v>
      </c>
      <c r="AF30" s="25"/>
      <c r="AG30" s="25">
        <v>28.137</v>
      </c>
      <c r="AH30" s="25">
        <v>28.096</v>
      </c>
      <c r="AI30" s="25">
        <v>28.096</v>
      </c>
      <c r="AJ30" s="25">
        <f t="shared" si="4"/>
        <v>28.109666666666669</v>
      </c>
      <c r="AK30" s="25">
        <v>21</v>
      </c>
      <c r="AL30" s="25">
        <f>AJ30/AJ20</f>
        <v>1.1497109668975298</v>
      </c>
      <c r="AM30" s="25"/>
      <c r="AN30" s="25">
        <v>24.53</v>
      </c>
      <c r="AO30" s="25">
        <v>24.497</v>
      </c>
      <c r="AP30" s="25">
        <v>24.492999999999999</v>
      </c>
      <c r="AQ30" s="25">
        <f t="shared" si="5"/>
        <v>24.506666666666664</v>
      </c>
      <c r="AR30" s="25">
        <v>21</v>
      </c>
      <c r="AS30" s="25"/>
      <c r="AT30" s="25"/>
      <c r="AU30" s="25">
        <v>21.88</v>
      </c>
      <c r="AV30" s="25">
        <v>21.855</v>
      </c>
      <c r="AW30" s="25">
        <v>21.847000000000001</v>
      </c>
      <c r="AX30" s="25">
        <f t="shared" si="6"/>
        <v>21.860666666666663</v>
      </c>
      <c r="AY30" s="25">
        <v>21</v>
      </c>
      <c r="AZ30" s="25">
        <f>AX30/AX20</f>
        <v>1.1352062453480116</v>
      </c>
      <c r="BA30" s="25"/>
      <c r="BB30" s="25">
        <v>19.852</v>
      </c>
      <c r="BC30" s="25">
        <v>19.823</v>
      </c>
      <c r="BD30" s="25">
        <v>19.818999999999999</v>
      </c>
      <c r="BE30" s="25">
        <f t="shared" si="7"/>
        <v>19.831333333333333</v>
      </c>
      <c r="BF30" s="25">
        <v>21</v>
      </c>
      <c r="BG30" s="25">
        <f>BE30/BE20</f>
        <v>1.1292612557892339</v>
      </c>
      <c r="BH30" s="25"/>
      <c r="BI30" s="25">
        <v>18.239999999999998</v>
      </c>
      <c r="BJ30" s="25">
        <v>18.210999999999999</v>
      </c>
      <c r="BK30" s="25">
        <v>18.207000000000001</v>
      </c>
      <c r="BL30" s="25">
        <f t="shared" si="8"/>
        <v>18.219333333333331</v>
      </c>
      <c r="BM30" s="25">
        <v>21</v>
      </c>
      <c r="BN30" s="25">
        <f>BL30/BL20</f>
        <v>1.1241875771287535</v>
      </c>
      <c r="BO30" s="25"/>
      <c r="BP30" s="25">
        <v>16.925000000000001</v>
      </c>
      <c r="BQ30" s="25">
        <v>16.899999999999999</v>
      </c>
      <c r="BR30" s="25">
        <v>16.898</v>
      </c>
      <c r="BS30" s="25">
        <f t="shared" si="13"/>
        <v>16.907666666666668</v>
      </c>
      <c r="BT30" s="25">
        <v>21</v>
      </c>
      <c r="BU30" s="25">
        <f>BS30/BS20</f>
        <v>1.1196388760126261</v>
      </c>
      <c r="BV30" s="25"/>
      <c r="BW30" s="73"/>
      <c r="BX30" s="253"/>
      <c r="BY30" s="253"/>
      <c r="BZ30" s="2"/>
    </row>
    <row r="31" spans="1:78" ht="45" customHeight="1" thickBot="1">
      <c r="A31" s="177" t="s">
        <v>18</v>
      </c>
      <c r="B31" s="32">
        <v>2</v>
      </c>
      <c r="C31" s="32">
        <v>20</v>
      </c>
      <c r="D31" s="31">
        <v>322</v>
      </c>
      <c r="E31" s="25">
        <v>99.909000000000006</v>
      </c>
      <c r="F31" s="25">
        <v>99.777000000000001</v>
      </c>
      <c r="G31" s="25">
        <v>99.748000000000005</v>
      </c>
      <c r="H31" s="25">
        <f t="shared" si="14"/>
        <v>99.811333333333337</v>
      </c>
      <c r="I31" s="25">
        <f>C30+((H31-H30)/(H33-H30))</f>
        <v>21.140226301812724</v>
      </c>
      <c r="J31" s="25">
        <f>H31/H20</f>
        <v>1.2380979946247677</v>
      </c>
      <c r="K31" s="25"/>
      <c r="L31" s="25">
        <v>57.902000000000001</v>
      </c>
      <c r="M31" s="25">
        <v>57.851999999999997</v>
      </c>
      <c r="N31" s="25">
        <v>57.814999999999998</v>
      </c>
      <c r="O31" s="25">
        <f t="shared" si="15"/>
        <v>57.856333333333332</v>
      </c>
      <c r="P31" s="25">
        <f>I30+((O31-O30)/(O33-O30))</f>
        <v>21.22436712518784</v>
      </c>
      <c r="Q31" s="25">
        <f>O31/O20</f>
        <v>1.2050473843163116</v>
      </c>
      <c r="R31" s="25"/>
      <c r="S31" s="25">
        <v>42.209000000000003</v>
      </c>
      <c r="T31" s="25">
        <v>42.155000000000001</v>
      </c>
      <c r="U31" s="25">
        <v>42.143999999999998</v>
      </c>
      <c r="V31" s="25">
        <f t="shared" si="10"/>
        <v>42.169333333333334</v>
      </c>
      <c r="W31" s="25">
        <f>P30+((V31-V30)/(V33-V30))</f>
        <v>21.27644814429414</v>
      </c>
      <c r="X31" s="25">
        <f>V31/V20</f>
        <v>1.1872665502937478</v>
      </c>
      <c r="Y31" s="25"/>
      <c r="Z31" s="41">
        <v>33.805</v>
      </c>
      <c r="AA31" s="41">
        <v>33.771000000000001</v>
      </c>
      <c r="AB31" s="41">
        <v>33.76</v>
      </c>
      <c r="AC31" s="25">
        <f t="shared" si="11"/>
        <v>33.778666666666659</v>
      </c>
      <c r="AD31" s="25">
        <f>W30+((AC31-AC30)/(AC33-AC30))</f>
        <v>21.314411492122332</v>
      </c>
      <c r="AE31" s="25">
        <f>AC31/AC20</f>
        <v>1.1751962796738915</v>
      </c>
      <c r="AF31" s="25"/>
      <c r="AG31" s="41">
        <v>28.527999999999999</v>
      </c>
      <c r="AH31" s="41">
        <v>28.491</v>
      </c>
      <c r="AI31" s="41">
        <v>28.488</v>
      </c>
      <c r="AJ31" s="25">
        <f t="shared" si="4"/>
        <v>28.502333333333336</v>
      </c>
      <c r="AK31" s="25">
        <f>AD30+((AJ31-AJ30)/(AJ33-AJ30))</f>
        <v>21.342342342342345</v>
      </c>
      <c r="AL31" s="25">
        <f>AJ31/AJ20</f>
        <v>1.1657713911763103</v>
      </c>
      <c r="AM31" s="25"/>
      <c r="AN31" s="41">
        <v>24.876999999999999</v>
      </c>
      <c r="AO31" s="41">
        <v>24.847000000000001</v>
      </c>
      <c r="AP31" s="41">
        <v>24.844000000000001</v>
      </c>
      <c r="AQ31" s="25">
        <f t="shared" si="5"/>
        <v>24.856000000000005</v>
      </c>
      <c r="AR31" s="25">
        <f>AK30+((AQ31-AQ30)/(AQ33-AQ30))</f>
        <v>21.36566643405444</v>
      </c>
      <c r="AS31" s="25"/>
      <c r="AT31" s="25"/>
      <c r="AU31" s="41">
        <v>22.193000000000001</v>
      </c>
      <c r="AV31" s="41">
        <v>22.167999999999999</v>
      </c>
      <c r="AW31" s="41">
        <v>22.16</v>
      </c>
      <c r="AX31" s="25">
        <f t="shared" si="6"/>
        <v>22.173666666666666</v>
      </c>
      <c r="AY31" s="25">
        <f>AR30+((AX31-AX30)/(AX33-AX30))</f>
        <v>21.38689740420272</v>
      </c>
      <c r="AZ31" s="25">
        <f>AX31/AX20</f>
        <v>1.1514600751241972</v>
      </c>
      <c r="BA31" s="25"/>
      <c r="BB31" s="41">
        <v>20.135999999999999</v>
      </c>
      <c r="BC31" s="41">
        <v>20.111000000000001</v>
      </c>
      <c r="BD31" s="41">
        <v>20.108000000000001</v>
      </c>
      <c r="BE31" s="25">
        <f t="shared" si="7"/>
        <v>20.118333333333336</v>
      </c>
      <c r="BF31" s="25">
        <f>AY30+((BE31-BE30)/(BE33-BE30))</f>
        <v>21.402524544179528</v>
      </c>
      <c r="BG31" s="25">
        <f>BE31/BE20</f>
        <v>1.1456039784374763</v>
      </c>
      <c r="BH31" s="25"/>
      <c r="BI31" s="41">
        <v>18.5</v>
      </c>
      <c r="BJ31" s="41">
        <v>18.471</v>
      </c>
      <c r="BK31" s="41">
        <v>18.471</v>
      </c>
      <c r="BL31" s="25">
        <f t="shared" si="8"/>
        <v>18.480666666666668</v>
      </c>
      <c r="BM31" s="25">
        <f>BF30+((BL31-BL30)/(BL33-BL30))</f>
        <v>21.412414518674385</v>
      </c>
      <c r="BN31" s="25">
        <f>BL31/BL20</f>
        <v>1.1403126285479228</v>
      </c>
      <c r="BO31" s="25"/>
      <c r="BP31" s="41">
        <v>17.167999999999999</v>
      </c>
      <c r="BQ31" s="41">
        <v>17.143999999999998</v>
      </c>
      <c r="BR31" s="41">
        <v>17.140999999999998</v>
      </c>
      <c r="BS31" s="25">
        <f t="shared" si="13"/>
        <v>17.151</v>
      </c>
      <c r="BT31" s="25">
        <f>BM30+((BS31-BS30)/(BS33-BS30))</f>
        <v>21.420749279538903</v>
      </c>
      <c r="BU31" s="25">
        <f>BS31/BS20</f>
        <v>1.1357525991656183</v>
      </c>
      <c r="BV31" s="25"/>
      <c r="BW31" s="73"/>
      <c r="BX31" s="253"/>
      <c r="BY31" s="253"/>
      <c r="BZ31" s="2"/>
    </row>
    <row r="32" spans="1:78" ht="45" customHeight="1" thickBot="1">
      <c r="A32" s="177" t="s">
        <v>19</v>
      </c>
      <c r="B32" s="32">
        <v>3</v>
      </c>
      <c r="C32" s="32">
        <v>20</v>
      </c>
      <c r="D32" s="31">
        <v>320</v>
      </c>
      <c r="E32" s="41">
        <v>102.773</v>
      </c>
      <c r="F32" s="41">
        <v>102.646</v>
      </c>
      <c r="G32" s="41">
        <v>102.621</v>
      </c>
      <c r="H32" s="25">
        <f t="shared" si="14"/>
        <v>102.67999999999999</v>
      </c>
      <c r="I32" s="25">
        <f>$C$30+((H32-H30)/(H33-H30))</f>
        <v>21.637051148828078</v>
      </c>
      <c r="J32" s="25">
        <f>H32/H20</f>
        <v>1.2736820343187927</v>
      </c>
      <c r="K32" s="25"/>
      <c r="L32" s="25">
        <v>59.430999999999997</v>
      </c>
      <c r="M32" s="25">
        <v>59.377000000000002</v>
      </c>
      <c r="N32" s="25">
        <v>59.353000000000002</v>
      </c>
      <c r="O32" s="25">
        <f t="shared" si="15"/>
        <v>59.387</v>
      </c>
      <c r="P32" s="25">
        <f>$C$30+((O32-O30)/(O33-O30))</f>
        <v>21.755172812391631</v>
      </c>
      <c r="Q32" s="25">
        <f>O32/O20</f>
        <v>1.2369285243170061</v>
      </c>
      <c r="R32" s="25"/>
      <c r="S32" s="25">
        <v>43.268999999999998</v>
      </c>
      <c r="T32" s="25">
        <v>43.215000000000003</v>
      </c>
      <c r="U32" s="25">
        <v>43.203000000000003</v>
      </c>
      <c r="V32" s="25">
        <f t="shared" si="10"/>
        <v>43.229000000000006</v>
      </c>
      <c r="W32" s="75">
        <f>$C$30+((V32-V30)/(V33-V30))</f>
        <v>21.827783558792927</v>
      </c>
      <c r="X32" s="75">
        <f>V32/V20</f>
        <v>1.2171011881299625</v>
      </c>
      <c r="Y32" s="75"/>
      <c r="Z32" s="59">
        <v>34.621000000000002</v>
      </c>
      <c r="AA32" s="59">
        <v>34.582999999999998</v>
      </c>
      <c r="AB32" s="59">
        <v>34.576000000000001</v>
      </c>
      <c r="AC32" s="59">
        <f>AVERAGE(Z32:AB32)</f>
        <v>34.593333333333334</v>
      </c>
      <c r="AD32" s="59">
        <f>$C$30+((AC32-AC30)/(AC33-AC30))</f>
        <v>21.880676552363301</v>
      </c>
      <c r="AE32" s="59">
        <f>AC32/AC20</f>
        <v>1.2035394124946364</v>
      </c>
      <c r="AF32" s="75"/>
      <c r="AG32" s="59">
        <v>29.192</v>
      </c>
      <c r="AH32" s="59">
        <v>29.158999999999999</v>
      </c>
      <c r="AI32" s="59">
        <v>29.151</v>
      </c>
      <c r="AJ32" s="59">
        <f t="shared" si="4"/>
        <v>29.167333333333332</v>
      </c>
      <c r="AK32" s="59">
        <f>$C$30+((AJ32-AJ30)/(AJ33-AJ30))</f>
        <v>21.922115664051148</v>
      </c>
      <c r="AL32" s="59">
        <f>AJ32/AJ20</f>
        <v>1.192970496809729</v>
      </c>
      <c r="AM32" s="75"/>
      <c r="AN32" s="44">
        <v>25.440999999999999</v>
      </c>
      <c r="AO32" s="44">
        <v>25.411999999999999</v>
      </c>
      <c r="AP32" s="44">
        <v>25.408000000000001</v>
      </c>
      <c r="AQ32" s="44">
        <f t="shared" si="5"/>
        <v>25.420333333333332</v>
      </c>
      <c r="AR32" s="44">
        <f>$C$30+((AQ32-AQ30)/(AQ33-AQ30))</f>
        <v>21.956385205861828</v>
      </c>
      <c r="AS32" s="44"/>
      <c r="AT32" s="75"/>
      <c r="AU32" s="44">
        <v>22.7</v>
      </c>
      <c r="AV32" s="44">
        <v>22.658000000000001</v>
      </c>
      <c r="AW32" s="44">
        <v>22.651</v>
      </c>
      <c r="AX32" s="44">
        <f t="shared" si="6"/>
        <v>22.669666666666668</v>
      </c>
      <c r="AY32" s="44">
        <f>$C$30+2*((AX32-AX30)/(AX37-AX30))</f>
        <v>21.986585365853664</v>
      </c>
      <c r="AZ32" s="44">
        <f>AX32/AX20</f>
        <v>1.1772169427567465</v>
      </c>
      <c r="BA32" s="75"/>
      <c r="BB32" s="46">
        <v>20.568999999999999</v>
      </c>
      <c r="BC32" s="46">
        <v>20.54</v>
      </c>
      <c r="BD32" s="46">
        <v>20.536000000000001</v>
      </c>
      <c r="BE32" s="46">
        <f t="shared" si="7"/>
        <v>20.548333333333332</v>
      </c>
      <c r="BF32" s="46">
        <f>$C$30+2*((BE32-BE30)/(BE37-BE30))</f>
        <v>22.038377986965966</v>
      </c>
      <c r="BG32" s="46">
        <f>BE32/BE20</f>
        <v>1.1700895907675954</v>
      </c>
      <c r="BH32" s="75"/>
      <c r="BI32" s="47">
        <v>18.882999999999999</v>
      </c>
      <c r="BJ32" s="47">
        <v>18.858000000000001</v>
      </c>
      <c r="BK32" s="47">
        <v>18.859000000000002</v>
      </c>
      <c r="BL32" s="47">
        <f>AVERAGE(BI32:BK32)</f>
        <v>18.866666666666667</v>
      </c>
      <c r="BM32" s="47">
        <f>$C$30+2*((BL32-BL30)/(BL37-BL30))</f>
        <v>22.045491251682371</v>
      </c>
      <c r="BN32" s="47">
        <f>BL32/BL20</f>
        <v>1.1641299876593993</v>
      </c>
      <c r="BO32" s="75"/>
      <c r="BP32" s="47">
        <v>17.527000000000001</v>
      </c>
      <c r="BQ32" s="47">
        <v>17.501999999999999</v>
      </c>
      <c r="BR32" s="47">
        <v>17.498999999999999</v>
      </c>
      <c r="BS32" s="47">
        <f>AVERAGE(BP32:BR32)</f>
        <v>17.509333333333331</v>
      </c>
      <c r="BT32" s="47">
        <f>$C$30+2*((BS32-BS30)/(BS37-BS30))</f>
        <v>22.05155840372851</v>
      </c>
      <c r="BU32" s="47">
        <f>BS32/BS20</f>
        <v>1.1594817120279008</v>
      </c>
      <c r="BV32" s="25"/>
      <c r="BW32" s="73"/>
      <c r="BX32" s="253"/>
      <c r="BY32" s="253"/>
      <c r="BZ32" s="2"/>
    </row>
    <row r="33" spans="1:78" ht="54.95" customHeight="1" thickBot="1">
      <c r="A33" s="177" t="s">
        <v>160</v>
      </c>
      <c r="B33" s="32">
        <v>0</v>
      </c>
      <c r="C33" s="32">
        <v>22</v>
      </c>
      <c r="D33" s="31">
        <v>354</v>
      </c>
      <c r="E33" s="46">
        <v>104.913</v>
      </c>
      <c r="F33" s="208">
        <v>104.70699999999999</v>
      </c>
      <c r="G33" s="46">
        <v>104.70699999999999</v>
      </c>
      <c r="H33" s="46">
        <f>AVERAGE(E33:G33)</f>
        <v>104.77566666666667</v>
      </c>
      <c r="I33" s="46">
        <v>22</v>
      </c>
      <c r="J33" s="46">
        <f>H33/H20</f>
        <v>1.2996774860450693</v>
      </c>
      <c r="K33" s="25"/>
      <c r="L33" s="41">
        <v>60.152000000000001</v>
      </c>
      <c r="M33" s="41">
        <v>60.085999999999999</v>
      </c>
      <c r="N33" s="41">
        <v>60.040999999999997</v>
      </c>
      <c r="O33" s="25">
        <f t="shared" si="15"/>
        <v>60.092999999999996</v>
      </c>
      <c r="P33" s="41">
        <v>22</v>
      </c>
      <c r="Q33" s="41">
        <f>O33/O20</f>
        <v>1.251633283576908</v>
      </c>
      <c r="R33" s="25"/>
      <c r="S33" s="41">
        <v>43.619</v>
      </c>
      <c r="T33" s="41">
        <v>43.536000000000001</v>
      </c>
      <c r="U33" s="41">
        <v>43.524999999999999</v>
      </c>
      <c r="V33" s="25">
        <f t="shared" si="10"/>
        <v>43.56</v>
      </c>
      <c r="W33" s="211">
        <v>22</v>
      </c>
      <c r="X33" s="211">
        <f>V33/V20</f>
        <v>1.2264204065544231</v>
      </c>
      <c r="Y33" s="75"/>
      <c r="Z33" s="70">
        <v>34.802</v>
      </c>
      <c r="AA33" s="70">
        <v>34.752000000000002</v>
      </c>
      <c r="AB33" s="70">
        <v>34.741</v>
      </c>
      <c r="AC33" s="247">
        <f>AVERAGE(Z33:AB33)</f>
        <v>34.765000000000001</v>
      </c>
      <c r="AD33" s="247">
        <v>22</v>
      </c>
      <c r="AE33" s="247">
        <f>AC33/AC20</f>
        <v>1.2095118811536723</v>
      </c>
      <c r="AF33" s="75"/>
      <c r="AG33" s="60">
        <v>29.291</v>
      </c>
      <c r="AH33" s="60">
        <v>29.236999999999998</v>
      </c>
      <c r="AI33" s="60">
        <v>29.242000000000001</v>
      </c>
      <c r="AJ33" s="60">
        <f t="shared" si="4"/>
        <v>29.256666666666664</v>
      </c>
      <c r="AK33" s="60">
        <v>22</v>
      </c>
      <c r="AL33" s="60">
        <f>AJ33/AJ20</f>
        <v>1.196624311501336</v>
      </c>
      <c r="AM33" s="75"/>
      <c r="AN33" s="45">
        <v>25.486999999999998</v>
      </c>
      <c r="AO33" s="45">
        <v>25.452999999999999</v>
      </c>
      <c r="AP33" s="45">
        <v>25.446000000000002</v>
      </c>
      <c r="AQ33" s="45">
        <f t="shared" si="5"/>
        <v>25.462</v>
      </c>
      <c r="AR33" s="45">
        <v>22</v>
      </c>
      <c r="AS33" s="45"/>
      <c r="AT33" s="75"/>
      <c r="AU33" s="45">
        <v>22.678999999999998</v>
      </c>
      <c r="AV33" s="45">
        <v>22.667000000000002</v>
      </c>
      <c r="AW33" s="45">
        <v>22.663</v>
      </c>
      <c r="AX33" s="45">
        <f t="shared" si="6"/>
        <v>22.669666666666668</v>
      </c>
      <c r="AY33" s="45">
        <v>22</v>
      </c>
      <c r="AZ33" s="45">
        <f>AX33/AX20</f>
        <v>1.1772169427567465</v>
      </c>
      <c r="BA33" s="75"/>
      <c r="BB33" s="67">
        <v>20.568999999999999</v>
      </c>
      <c r="BC33" s="67">
        <v>20.532</v>
      </c>
      <c r="BD33" s="67">
        <v>20.532</v>
      </c>
      <c r="BE33" s="67">
        <f t="shared" si="7"/>
        <v>20.544333333333331</v>
      </c>
      <c r="BF33" s="67">
        <v>22</v>
      </c>
      <c r="BG33" s="67">
        <f>BE33/BE20</f>
        <v>1.1698618176296407</v>
      </c>
      <c r="BH33" s="75"/>
      <c r="BI33" s="49">
        <v>18.875</v>
      </c>
      <c r="BJ33" s="49">
        <v>18.841999999999999</v>
      </c>
      <c r="BK33" s="49">
        <v>18.841999999999999</v>
      </c>
      <c r="BL33" s="49">
        <f>AVERAGE(BI33:BK33)</f>
        <v>18.852999999999998</v>
      </c>
      <c r="BM33" s="49">
        <v>22</v>
      </c>
      <c r="BN33" s="49">
        <f>BL33/BL20</f>
        <v>1.1632867132867131</v>
      </c>
      <c r="BO33" s="75"/>
      <c r="BP33" s="49">
        <v>17.510000000000002</v>
      </c>
      <c r="BQ33" s="49">
        <v>17.472999999999999</v>
      </c>
      <c r="BR33" s="49">
        <v>17.475000000000001</v>
      </c>
      <c r="BS33" s="49">
        <f>AVERAGE(BP33:BR33)</f>
        <v>17.486000000000001</v>
      </c>
      <c r="BT33" s="49">
        <v>22</v>
      </c>
      <c r="BU33" s="49">
        <f>BS33/BS20</f>
        <v>1.1579365604926828</v>
      </c>
      <c r="BV33" s="25"/>
      <c r="BW33" s="73"/>
      <c r="BX33" s="253"/>
      <c r="BY33" s="253"/>
      <c r="BZ33" s="2"/>
    </row>
    <row r="34" spans="1:78" ht="39.950000000000003" customHeight="1" thickBot="1">
      <c r="A34" s="177" t="s">
        <v>20</v>
      </c>
      <c r="B34" s="32">
        <v>3</v>
      </c>
      <c r="C34" s="32">
        <v>20</v>
      </c>
      <c r="D34" s="31">
        <v>320</v>
      </c>
      <c r="E34" s="69">
        <v>104.991</v>
      </c>
      <c r="F34" s="218">
        <v>104.867</v>
      </c>
      <c r="G34" s="69">
        <v>104.84699999999999</v>
      </c>
      <c r="H34" s="69">
        <f>AVERAGE(E34:G34)</f>
        <v>104.90166666666666</v>
      </c>
      <c r="I34" s="69">
        <f>$C$33+((H34-H33)/(H37-H33))</f>
        <v>22.023193029819609</v>
      </c>
      <c r="J34" s="69">
        <f>H34/H20</f>
        <v>1.3012404382881952</v>
      </c>
      <c r="K34" s="75"/>
      <c r="L34" s="44">
        <v>60.536000000000001</v>
      </c>
      <c r="M34" s="44">
        <v>60.481999999999999</v>
      </c>
      <c r="N34" s="44">
        <v>60.453000000000003</v>
      </c>
      <c r="O34" s="321">
        <f>AVERAGE(L34:N34)</f>
        <v>60.490333333333332</v>
      </c>
      <c r="P34" s="44">
        <f>$C$33+(O34-O33)/(O37-O33)</f>
        <v>22.146473334971738</v>
      </c>
      <c r="Q34" s="44">
        <f>O34/O20</f>
        <v>1.2599090498837084</v>
      </c>
      <c r="R34" s="76"/>
      <c r="S34" s="44">
        <v>43.99</v>
      </c>
      <c r="T34" s="44">
        <v>43.944000000000003</v>
      </c>
      <c r="U34" s="44">
        <v>43.927999999999997</v>
      </c>
      <c r="V34" s="44">
        <f>AVERAGE(S34:U34)</f>
        <v>43.954000000000001</v>
      </c>
      <c r="W34" s="44">
        <f>$C$33+(V34-V33)/(V37-V33)</f>
        <v>22.218888888888888</v>
      </c>
      <c r="X34" s="44">
        <f>V34/V20</f>
        <v>1.2375133735007602</v>
      </c>
      <c r="Y34" s="25"/>
      <c r="Z34" s="44">
        <v>35.161000000000001</v>
      </c>
      <c r="AA34" s="44">
        <v>35.128</v>
      </c>
      <c r="AB34" s="123">
        <v>35.119999999999997</v>
      </c>
      <c r="AC34" s="44">
        <f>AVERAGE(Z34:AB34)</f>
        <v>35.136333333333333</v>
      </c>
      <c r="AD34" s="44">
        <f>$C$33+(AC34-AC33)/(AC37-AC33)</f>
        <v>22.275197628458496</v>
      </c>
      <c r="AE34" s="44">
        <f>AC34/AC20</f>
        <v>1.2224309686996255</v>
      </c>
      <c r="AF34" s="25"/>
      <c r="AG34" s="54">
        <v>29.620999999999999</v>
      </c>
      <c r="AH34" s="54">
        <v>29.584</v>
      </c>
      <c r="AI34" s="54">
        <v>29.803000000000001</v>
      </c>
      <c r="AJ34" s="54">
        <f t="shared" si="4"/>
        <v>29.669333333333331</v>
      </c>
      <c r="AK34" s="54">
        <f>$C$33+(AJ34-AJ33)/(AJ37-AJ33)</f>
        <v>22.383044554455445</v>
      </c>
      <c r="AL34" s="54">
        <f>AJ34/AJ20</f>
        <v>1.2135027539946557</v>
      </c>
      <c r="AM34" s="25"/>
      <c r="AN34" s="54">
        <v>25.792000000000002</v>
      </c>
      <c r="AO34" s="54">
        <v>25.765999999999998</v>
      </c>
      <c r="AP34" s="54">
        <v>25.759</v>
      </c>
      <c r="AQ34" s="40">
        <f t="shared" si="5"/>
        <v>25.772333333333336</v>
      </c>
      <c r="AR34" s="40">
        <f>$C$33+(AQ34-AQ33)/(AQ37-AQ33)</f>
        <v>22.346999627282894</v>
      </c>
      <c r="AS34" s="40"/>
      <c r="AT34" s="25"/>
      <c r="AU34" s="54">
        <v>22.98</v>
      </c>
      <c r="AV34" s="54">
        <v>22.959</v>
      </c>
      <c r="AW34" s="54">
        <v>22.952000000000002</v>
      </c>
      <c r="AX34" s="40">
        <f t="shared" si="6"/>
        <v>22.963666666666668</v>
      </c>
      <c r="AY34" s="40">
        <f>$C$33+(AX34-AX33)/(AX37-AX33)</f>
        <v>22.353790613718413</v>
      </c>
      <c r="AZ34" s="40">
        <f>AX34/AX20</f>
        <v>1.1924841183292656</v>
      </c>
      <c r="BA34" s="25"/>
      <c r="BB34" s="54">
        <v>20.829000000000001</v>
      </c>
      <c r="BC34" s="54">
        <v>20.803999999999998</v>
      </c>
      <c r="BD34" s="54">
        <v>20.8</v>
      </c>
      <c r="BE34" s="40">
        <f t="shared" si="7"/>
        <v>20.810999999999996</v>
      </c>
      <c r="BF34" s="117">
        <f>$C$33+(BE34-BE33)/(BE37-BE33)</f>
        <v>22.399201596806385</v>
      </c>
      <c r="BG34" s="117">
        <f>BE34/BE20</f>
        <v>1.1850466934932804</v>
      </c>
      <c r="BH34" s="75"/>
      <c r="BI34" s="53">
        <v>19.122</v>
      </c>
      <c r="BJ34" s="53">
        <v>19.093</v>
      </c>
      <c r="BK34" s="53">
        <v>19.094000000000001</v>
      </c>
      <c r="BL34" s="44">
        <f t="shared" ref="BL34:BL42" si="16">AVERAGE(BI34:BK34)</f>
        <v>19.103000000000002</v>
      </c>
      <c r="BM34" s="44">
        <f>$C$33+(BL34-BL33)/(BL37-BL33)</f>
        <v>22.41345093715546</v>
      </c>
      <c r="BN34" s="44">
        <f>BL34/BL20</f>
        <v>1.1787124640065818</v>
      </c>
      <c r="BO34" s="75"/>
      <c r="BP34" s="53">
        <v>17.745000000000001</v>
      </c>
      <c r="BQ34" s="53">
        <v>17.725000000000001</v>
      </c>
      <c r="BR34" s="53">
        <v>17.722000000000001</v>
      </c>
      <c r="BS34" s="66">
        <f>AVERAGE(BP34:BR34)</f>
        <v>17.730666666666668</v>
      </c>
      <c r="BT34" s="66">
        <f>$C$33+(BS34-BS33)/(BS37-BS33)</f>
        <v>22.432273262661955</v>
      </c>
      <c r="BU34" s="66">
        <f>BS34/BS20</f>
        <v>1.1741385780191158</v>
      </c>
      <c r="BV34" s="25"/>
      <c r="BW34" s="73"/>
      <c r="BX34" s="253"/>
      <c r="BY34" s="253"/>
      <c r="BZ34" s="2"/>
    </row>
    <row r="35" spans="1:78" ht="39.950000000000003" customHeight="1" thickBot="1">
      <c r="A35" s="177" t="s">
        <v>21</v>
      </c>
      <c r="B35" s="32">
        <v>4</v>
      </c>
      <c r="C35" s="32">
        <v>20</v>
      </c>
      <c r="D35" s="31">
        <v>318</v>
      </c>
      <c r="E35" s="67">
        <v>104.384</v>
      </c>
      <c r="F35" s="111">
        <v>104.69799999999999</v>
      </c>
      <c r="G35" s="67">
        <v>104.691</v>
      </c>
      <c r="H35" s="67">
        <f>AVERAGE(E35:G35)</f>
        <v>104.59100000000001</v>
      </c>
      <c r="I35" s="67">
        <f>$C$30+((H35-H30)/(H33-H30))</f>
        <v>21.968017549936498</v>
      </c>
      <c r="J35" s="67">
        <f>H35/H20</f>
        <v>1.2973868100062025</v>
      </c>
      <c r="K35" s="75"/>
      <c r="L35" s="45">
        <v>60.543999999999997</v>
      </c>
      <c r="M35" s="45">
        <v>60.485999999999997</v>
      </c>
      <c r="N35" s="45">
        <v>60.457999999999998</v>
      </c>
      <c r="O35" s="322">
        <f>AVERAGE(L35:N35)</f>
        <v>60.496000000000002</v>
      </c>
      <c r="P35" s="66">
        <f>$C$33+(O35-O33)/(O37-O33)</f>
        <v>22.14856230031949</v>
      </c>
      <c r="Q35" s="66">
        <f>O35/O20</f>
        <v>1.260027076752178</v>
      </c>
      <c r="R35" s="76"/>
      <c r="S35" s="45">
        <v>44.039000000000001</v>
      </c>
      <c r="T35" s="45">
        <v>43.985999999999997</v>
      </c>
      <c r="U35" s="45">
        <v>43.973999999999997</v>
      </c>
      <c r="V35" s="45">
        <f>AVERAGE(S35:U35)</f>
        <v>43.999666666666663</v>
      </c>
      <c r="W35" s="45">
        <f>$C$33+(V35-V33)/(V37-V33)</f>
        <v>22.244259259259255</v>
      </c>
      <c r="X35" s="45">
        <f>V35/V20</f>
        <v>1.2387991065563</v>
      </c>
      <c r="Y35" s="25"/>
      <c r="Z35" s="45">
        <v>35.218000000000004</v>
      </c>
      <c r="AA35" s="45">
        <v>35.180999999999997</v>
      </c>
      <c r="AB35" s="124">
        <v>35.173000000000002</v>
      </c>
      <c r="AC35" s="45">
        <f>AVERAGE(Z35:AB35)</f>
        <v>35.190666666666665</v>
      </c>
      <c r="AD35" s="45">
        <f>$C$33+(AC35-AC33)/(AC37-AC33)</f>
        <v>22.315464426877469</v>
      </c>
      <c r="AE35" s="45">
        <f>AC35/AC20</f>
        <v>1.2243212840227766</v>
      </c>
      <c r="AF35" s="25"/>
      <c r="AG35" s="40">
        <v>29.678999999999998</v>
      </c>
      <c r="AH35" s="40">
        <v>29.645</v>
      </c>
      <c r="AI35" s="40">
        <v>29.641999999999999</v>
      </c>
      <c r="AJ35" s="54">
        <f t="shared" si="4"/>
        <v>29.655333333333331</v>
      </c>
      <c r="AK35" s="54">
        <f>$C$33+(AJ35-AJ33)/(AJ37-AJ33)</f>
        <v>22.370049504950494</v>
      </c>
      <c r="AL35" s="54">
        <f>AJ35/AJ20</f>
        <v>1.2129301412444784</v>
      </c>
      <c r="AM35" s="25"/>
      <c r="AN35" s="40">
        <v>25.853000000000002</v>
      </c>
      <c r="AO35" s="40">
        <v>25.824000000000002</v>
      </c>
      <c r="AP35" s="40">
        <v>25.824999999999999</v>
      </c>
      <c r="AQ35" s="40">
        <f t="shared" si="5"/>
        <v>25.834000000000003</v>
      </c>
      <c r="AR35" s="40">
        <f>$C$33+(AQ35-AQ33)/(AQ37-AQ33)</f>
        <v>22.415952292210214</v>
      </c>
      <c r="AS35" s="40"/>
      <c r="AT35" s="25"/>
      <c r="AU35" s="40">
        <v>23.042000000000002</v>
      </c>
      <c r="AV35" s="40">
        <v>23.016999999999999</v>
      </c>
      <c r="AW35" s="40">
        <v>23.013999999999999</v>
      </c>
      <c r="AX35" s="40">
        <f t="shared" si="6"/>
        <v>23.024333333333331</v>
      </c>
      <c r="AY35" s="40">
        <f>$C$33+(AX35-AX33)/(AX37-AX33)</f>
        <v>22.426795026073002</v>
      </c>
      <c r="AZ35" s="40">
        <f>AX35/AX20</f>
        <v>1.1956344878918486</v>
      </c>
      <c r="BA35" s="25"/>
      <c r="BB35" s="40">
        <v>20.885999999999999</v>
      </c>
      <c r="BC35" s="40">
        <v>20.861000000000001</v>
      </c>
      <c r="BD35" s="40">
        <v>20.861999999999998</v>
      </c>
      <c r="BE35" s="40">
        <f t="shared" si="7"/>
        <v>20.869666666666664</v>
      </c>
      <c r="BF35" s="117">
        <f>$C$33+(BE35-BE33)/(BE37-BE33)</f>
        <v>22.487025948103788</v>
      </c>
      <c r="BG35" s="117">
        <f>BE35/BE20</f>
        <v>1.1883873661832813</v>
      </c>
      <c r="BH35" s="75"/>
      <c r="BI35" s="44">
        <v>19.175999999999998</v>
      </c>
      <c r="BJ35" s="44">
        <v>19.151</v>
      </c>
      <c r="BK35" s="44">
        <v>19.151</v>
      </c>
      <c r="BL35" s="44">
        <f t="shared" si="16"/>
        <v>19.159333333333333</v>
      </c>
      <c r="BM35" s="44">
        <f>$C$33+(BL35-BL33)/(BL37-BL33)</f>
        <v>22.506615214994486</v>
      </c>
      <c r="BN35" s="44">
        <f>BL35/BL20</f>
        <v>1.1821883998354585</v>
      </c>
      <c r="BO35" s="75"/>
      <c r="BP35" s="44">
        <v>17.806999999999999</v>
      </c>
      <c r="BQ35" s="44">
        <v>17.782</v>
      </c>
      <c r="BR35" s="44">
        <v>17.78</v>
      </c>
      <c r="BS35" s="65">
        <f>AVERAGE(BP35:BR35)</f>
        <v>17.789666666666665</v>
      </c>
      <c r="BT35" s="65">
        <f>$C$33+(BS35-BS33)/(BS37-BS33)</f>
        <v>22.536513545347461</v>
      </c>
      <c r="BU35" s="65">
        <f>BS35/BS20</f>
        <v>1.1780456040438823</v>
      </c>
      <c r="BV35" s="25"/>
      <c r="BW35" s="73"/>
      <c r="BX35" s="253"/>
      <c r="BY35" s="253"/>
      <c r="BZ35" s="2"/>
    </row>
    <row r="36" spans="1:78" ht="54.95" customHeight="1" thickBot="1">
      <c r="A36" s="177" t="s">
        <v>161</v>
      </c>
      <c r="B36" s="32">
        <v>1</v>
      </c>
      <c r="C36" s="32">
        <v>22</v>
      </c>
      <c r="D36" s="184">
        <v>352</v>
      </c>
      <c r="E36" s="161">
        <v>107.05200000000001</v>
      </c>
      <c r="F36" s="161">
        <v>106.89100000000001</v>
      </c>
      <c r="G36" s="152">
        <v>106.871</v>
      </c>
      <c r="H36" s="25">
        <f t="shared" ref="H36" si="17">AVERAGE(E36:G36)</f>
        <v>106.938</v>
      </c>
      <c r="I36" s="25">
        <f>$C$33+(H36-H33)/(H37-H33)</f>
        <v>22.398024297459813</v>
      </c>
      <c r="J36" s="25">
        <f>H36/H20</f>
        <v>1.3264998966301429</v>
      </c>
      <c r="K36" s="25"/>
      <c r="L36" s="42">
        <v>61.363999999999997</v>
      </c>
      <c r="M36" s="42">
        <v>61.305999999999997</v>
      </c>
      <c r="N36" s="42">
        <v>61.274000000000001</v>
      </c>
      <c r="O36" s="25">
        <f t="shared" ref="O36" si="18">AVERAGE(L36:N36)</f>
        <v>61.31466666666666</v>
      </c>
      <c r="P36" s="42">
        <f>$C$33+(O36-O33)/(O37-O33)</f>
        <v>22.450356352912262</v>
      </c>
      <c r="Q36" s="42">
        <f>O36/O20</f>
        <v>1.2770784878675319</v>
      </c>
      <c r="R36" s="25"/>
      <c r="S36" s="42">
        <v>44.472000000000001</v>
      </c>
      <c r="T36" s="42">
        <v>44.41</v>
      </c>
      <c r="U36" s="42">
        <v>44.393999999999998</v>
      </c>
      <c r="V36" s="25">
        <f t="shared" ref="V36:V37" si="19">AVERAGE(S36:U36)</f>
        <v>44.425333333333334</v>
      </c>
      <c r="W36" s="42">
        <f>$C$33+(V36-V33)/(V37-V33)</f>
        <v>22.480740740740742</v>
      </c>
      <c r="X36" s="42">
        <f>V36/V20</f>
        <v>1.2507836402199823</v>
      </c>
      <c r="Y36" s="25"/>
      <c r="Z36" s="42">
        <v>35.473999999999997</v>
      </c>
      <c r="AA36" s="42">
        <v>35.433</v>
      </c>
      <c r="AB36" s="42">
        <v>35.424999999999997</v>
      </c>
      <c r="AC36" s="42">
        <f t="shared" ref="AC36:AC37" si="20">AVERAGE(Z36:AB36)</f>
        <v>35.443999999999996</v>
      </c>
      <c r="AD36" s="42">
        <f>$C$33+(AC36-AC33)/(AC37-AC33)</f>
        <v>22.50321146245059</v>
      </c>
      <c r="AE36" s="42">
        <f>AC36/AC20</f>
        <v>1.2331350241798003</v>
      </c>
      <c r="AF36" s="25"/>
      <c r="AG36" s="25">
        <v>29.843</v>
      </c>
      <c r="AH36" s="25">
        <v>29.806000000000001</v>
      </c>
      <c r="AI36" s="25">
        <v>29.584</v>
      </c>
      <c r="AJ36" s="25">
        <f t="shared" si="4"/>
        <v>29.744333333333334</v>
      </c>
      <c r="AK36" s="25">
        <f>$C$33+(AJ36-AJ33)/(AJ37-AJ33)</f>
        <v>22.45266089108911</v>
      </c>
      <c r="AL36" s="25">
        <f>AJ36/AJ20</f>
        <v>1.2165703222991766</v>
      </c>
      <c r="AM36" s="25"/>
      <c r="AN36" s="25">
        <v>25.965</v>
      </c>
      <c r="AO36" s="25">
        <v>25.931000000000001</v>
      </c>
      <c r="AP36" s="25">
        <v>25.923999999999999</v>
      </c>
      <c r="AQ36" s="25">
        <f t="shared" si="5"/>
        <v>25.939999999999998</v>
      </c>
      <c r="AR36" s="25">
        <f>$C$33+(AQ36-AQ33)/(AQ37-AQ33)</f>
        <v>22.534476332463658</v>
      </c>
      <c r="AS36" s="25"/>
      <c r="AT36" s="25"/>
      <c r="AU36" s="40">
        <v>23.111999999999998</v>
      </c>
      <c r="AV36" s="40">
        <v>23.087</v>
      </c>
      <c r="AW36" s="40">
        <v>23.079000000000001</v>
      </c>
      <c r="AX36" s="40">
        <f t="shared" si="6"/>
        <v>23.092666666666663</v>
      </c>
      <c r="AY36" s="40">
        <f>$C$33+(AX36-AX33)/(AX37-AX33)</f>
        <v>22.509025270758119</v>
      </c>
      <c r="AZ36" s="40">
        <f>AX36/AX20</f>
        <v>1.1991829810804726</v>
      </c>
      <c r="BA36" s="25"/>
      <c r="BB36" s="40">
        <v>20.936</v>
      </c>
      <c r="BC36" s="40">
        <v>20.907</v>
      </c>
      <c r="BD36" s="40">
        <v>20.902999999999999</v>
      </c>
      <c r="BE36" s="40">
        <f t="shared" si="7"/>
        <v>20.915333333333333</v>
      </c>
      <c r="BF36" s="117">
        <f>$C$33+(BE36-BE33)/(BE37-BE33)</f>
        <v>22.555389221556887</v>
      </c>
      <c r="BG36" s="117">
        <f>BE36/BE20</f>
        <v>1.1909877761749297</v>
      </c>
      <c r="BH36" s="75"/>
      <c r="BI36" s="45">
        <v>19.209</v>
      </c>
      <c r="BJ36" s="45">
        <v>19.18</v>
      </c>
      <c r="BK36" s="45">
        <v>19.18</v>
      </c>
      <c r="BL36" s="45">
        <f t="shared" si="16"/>
        <v>19.189666666666664</v>
      </c>
      <c r="BM36" s="45">
        <f>$C$33+(BL36-BL33)/(BL37-BL33)</f>
        <v>22.556780595369347</v>
      </c>
      <c r="BN36" s="45">
        <f>BL36/BL20</f>
        <v>1.1840600575894691</v>
      </c>
      <c r="BO36" s="75"/>
      <c r="BP36" s="45">
        <v>17.824000000000002</v>
      </c>
      <c r="BQ36" s="45">
        <v>17.798999999999999</v>
      </c>
      <c r="BR36" s="45">
        <v>17.795999999999999</v>
      </c>
      <c r="BS36" s="45">
        <f>AVERAGE(BP36:BR36)</f>
        <v>17.806333333333335</v>
      </c>
      <c r="BT36" s="45">
        <f>$C$33+(BS36-BS33)/(BS37-BS33)</f>
        <v>22.565959952885748</v>
      </c>
      <c r="BU36" s="45">
        <f>BS36/BS20</f>
        <v>1.1791492837118955</v>
      </c>
      <c r="BV36" s="25"/>
      <c r="BW36" s="73"/>
      <c r="BX36" s="253"/>
      <c r="BY36" s="253"/>
      <c r="BZ36" s="2"/>
    </row>
    <row r="37" spans="1:78" ht="45" customHeight="1" thickBot="1">
      <c r="A37" s="177" t="s">
        <v>22</v>
      </c>
      <c r="B37" s="33">
        <v>0</v>
      </c>
      <c r="C37" s="32">
        <v>23</v>
      </c>
      <c r="D37" s="185">
        <v>368</v>
      </c>
      <c r="E37" s="106">
        <v>110.34099999999999</v>
      </c>
      <c r="F37" s="222">
        <v>110.15600000000001</v>
      </c>
      <c r="G37" s="106">
        <v>110.128</v>
      </c>
      <c r="H37" s="106">
        <f>AVERAGE(E37:G37)</f>
        <v>110.20833333333333</v>
      </c>
      <c r="I37" s="106">
        <v>23</v>
      </c>
      <c r="J37" s="106">
        <f>H37/H20</f>
        <v>1.3670663634484186</v>
      </c>
      <c r="K37" s="25"/>
      <c r="L37" s="40">
        <v>62.865000000000002</v>
      </c>
      <c r="M37" s="40">
        <v>62.793999999999997</v>
      </c>
      <c r="N37" s="40">
        <v>62.758000000000003</v>
      </c>
      <c r="O37" s="40">
        <f>AVERAGE(L37:N37)</f>
        <v>62.805666666666667</v>
      </c>
      <c r="P37" s="40">
        <v>23</v>
      </c>
      <c r="Q37" s="40">
        <f>O37/O20</f>
        <v>1.3081334397889399</v>
      </c>
      <c r="R37" s="25"/>
      <c r="S37" s="41">
        <v>45.411999999999999</v>
      </c>
      <c r="T37" s="41">
        <v>45.341999999999999</v>
      </c>
      <c r="U37" s="41">
        <v>45.326000000000001</v>
      </c>
      <c r="V37" s="25">
        <f t="shared" si="19"/>
        <v>45.359999999999992</v>
      </c>
      <c r="W37" s="41">
        <v>23</v>
      </c>
      <c r="X37" s="41">
        <f>V37/V20</f>
        <v>1.2770989357508866</v>
      </c>
      <c r="Y37" s="25"/>
      <c r="Z37" s="41">
        <v>36.146000000000001</v>
      </c>
      <c r="AA37" s="41">
        <v>36.103999999999999</v>
      </c>
      <c r="AB37" s="41">
        <v>36.093000000000004</v>
      </c>
      <c r="AC37" s="25">
        <f t="shared" si="20"/>
        <v>36.114333333333335</v>
      </c>
      <c r="AD37" s="25">
        <v>23</v>
      </c>
      <c r="AE37" s="25">
        <f>AC37/AC20</f>
        <v>1.2564566445163461</v>
      </c>
      <c r="AF37" s="25"/>
      <c r="AG37" s="41">
        <v>30.363</v>
      </c>
      <c r="AH37" s="41">
        <v>30.321000000000002</v>
      </c>
      <c r="AI37" s="41">
        <v>30.318000000000001</v>
      </c>
      <c r="AJ37" s="25">
        <f t="shared" si="4"/>
        <v>30.334</v>
      </c>
      <c r="AK37" s="25">
        <v>23</v>
      </c>
      <c r="AL37" s="25">
        <f>AJ37/AJ20</f>
        <v>1.2406882259911656</v>
      </c>
      <c r="AM37" s="25"/>
      <c r="AN37" s="25">
        <v>26.381</v>
      </c>
      <c r="AO37" s="25">
        <v>26.347999999999999</v>
      </c>
      <c r="AP37" s="25">
        <v>26.34</v>
      </c>
      <c r="AQ37" s="25">
        <f t="shared" si="5"/>
        <v>26.356333333333335</v>
      </c>
      <c r="AR37" s="25">
        <v>23</v>
      </c>
      <c r="AS37" s="25"/>
      <c r="AT37" s="25"/>
      <c r="AU37" s="25">
        <v>23.643000000000001</v>
      </c>
      <c r="AV37" s="25">
        <v>23.433</v>
      </c>
      <c r="AW37" s="25">
        <v>23.425999999999998</v>
      </c>
      <c r="AX37" s="25">
        <f t="shared" si="6"/>
        <v>23.500666666666664</v>
      </c>
      <c r="AY37" s="25">
        <v>23</v>
      </c>
      <c r="AZ37" s="25">
        <f>AX37/AX20</f>
        <v>1.220370081874989</v>
      </c>
      <c r="BA37" s="25"/>
      <c r="BB37" s="25">
        <v>21.236999999999998</v>
      </c>
      <c r="BC37" s="25">
        <v>21.204000000000001</v>
      </c>
      <c r="BD37" s="25">
        <v>21.196000000000002</v>
      </c>
      <c r="BE37" s="25">
        <f t="shared" si="7"/>
        <v>21.212333333333333</v>
      </c>
      <c r="BF37" s="25">
        <v>23</v>
      </c>
      <c r="BG37" s="25">
        <f>BE37/BE20</f>
        <v>1.2078999316680585</v>
      </c>
      <c r="BH37" s="25"/>
      <c r="BI37" s="42">
        <v>19.481000000000002</v>
      </c>
      <c r="BJ37" s="42">
        <v>19.448</v>
      </c>
      <c r="BK37" s="42">
        <v>19.443999999999999</v>
      </c>
      <c r="BL37" s="25">
        <f t="shared" si="16"/>
        <v>19.457666666666668</v>
      </c>
      <c r="BM37" s="25">
        <v>23</v>
      </c>
      <c r="BN37" s="25">
        <f>BL37/BL20</f>
        <v>1.2005964623611682</v>
      </c>
      <c r="BO37" s="25"/>
      <c r="BP37" s="42">
        <v>18.074999999999999</v>
      </c>
      <c r="BQ37" s="42">
        <v>18.042000000000002</v>
      </c>
      <c r="BR37" s="42">
        <v>18.039000000000001</v>
      </c>
      <c r="BS37" s="25">
        <f t="shared" ref="BS37" si="21">AVERAGE(BP37:BR37)</f>
        <v>18.052000000000003</v>
      </c>
      <c r="BT37" s="25">
        <v>23</v>
      </c>
      <c r="BU37" s="25">
        <f>BS37/BS20</f>
        <v>1.1954175220184096</v>
      </c>
      <c r="BV37" s="25"/>
      <c r="BW37" s="73"/>
      <c r="BX37" s="253"/>
      <c r="BY37" s="253"/>
      <c r="BZ37" s="2"/>
    </row>
    <row r="38" spans="1:78" ht="45" customHeight="1" thickBot="1">
      <c r="A38" s="177" t="s">
        <v>23</v>
      </c>
      <c r="B38" s="33">
        <v>2</v>
      </c>
      <c r="C38" s="33">
        <v>22</v>
      </c>
      <c r="D38" s="105">
        <v>350</v>
      </c>
      <c r="E38" s="230">
        <v>111.166</v>
      </c>
      <c r="F38" s="230">
        <v>111.021</v>
      </c>
      <c r="G38" s="230">
        <v>110.99299999999999</v>
      </c>
      <c r="H38" s="231">
        <f>AVERAGE(E38:G38)</f>
        <v>111.06</v>
      </c>
      <c r="I38" s="231">
        <f>$C$37+(H38-H37)/(H40-H37)</f>
        <v>23.157482741617358</v>
      </c>
      <c r="J38" s="231">
        <f>H38/H20</f>
        <v>1.3776307628695474</v>
      </c>
      <c r="K38" s="75"/>
      <c r="L38" s="63">
        <v>63.512</v>
      </c>
      <c r="M38" s="63">
        <v>63.45</v>
      </c>
      <c r="N38" s="63">
        <v>63.420999999999999</v>
      </c>
      <c r="O38" s="63">
        <f>AVERAGE(L38:N38)</f>
        <v>63.461000000000006</v>
      </c>
      <c r="P38" s="314">
        <f>$C$37+(O38-O37)/(O40-O37)</f>
        <v>23.243106219859033</v>
      </c>
      <c r="Q38" s="314">
        <f>O38/O20</f>
        <v>1.3217828999895858</v>
      </c>
      <c r="R38" s="75"/>
      <c r="S38" s="46">
        <v>45.930999999999997</v>
      </c>
      <c r="T38" s="46">
        <v>45.878</v>
      </c>
      <c r="U38" s="46">
        <v>45.862000000000002</v>
      </c>
      <c r="V38" s="46">
        <f>AVERAGE(S38:U38)</f>
        <v>45.890333333333331</v>
      </c>
      <c r="W38" s="46">
        <f>$C$37+(V38-V37)/(V40-V37)</f>
        <v>23.295560096600411</v>
      </c>
      <c r="X38" s="46">
        <f>V38/V20</f>
        <v>1.2920303320382152</v>
      </c>
      <c r="Y38" s="25"/>
      <c r="Z38" s="44">
        <v>36.594999999999999</v>
      </c>
      <c r="AA38" s="44">
        <v>36.558</v>
      </c>
      <c r="AB38" s="44">
        <v>36.549999999999997</v>
      </c>
      <c r="AC38" s="100">
        <f>AVERAGE(Z38:AB38)</f>
        <v>36.567666666666661</v>
      </c>
      <c r="AD38" s="100">
        <f>$C$37+(AC38-AC37)/(AC40-AC37)</f>
        <v>23.338056176982345</v>
      </c>
      <c r="AE38" s="100">
        <f>AC38/AC20</f>
        <v>1.2722286005868093</v>
      </c>
      <c r="AF38" s="25"/>
      <c r="AG38" s="44">
        <v>30.754000000000001</v>
      </c>
      <c r="AH38" s="44">
        <v>30.713000000000001</v>
      </c>
      <c r="AI38" s="44">
        <v>30.709</v>
      </c>
      <c r="AJ38" s="44">
        <f t="shared" si="4"/>
        <v>30.725333333333335</v>
      </c>
      <c r="AK38" s="44">
        <f>$C$37+(AJ38-AJ37)/(AJ40-AJ37)</f>
        <v>23.365049751243781</v>
      </c>
      <c r="AL38" s="44">
        <f>AJ38/AJ20</f>
        <v>1.2566941157223102</v>
      </c>
      <c r="AM38" s="25"/>
      <c r="AN38" s="40">
        <v>26.722999999999999</v>
      </c>
      <c r="AO38" s="40">
        <v>26.693999999999999</v>
      </c>
      <c r="AP38" s="40">
        <v>26.69</v>
      </c>
      <c r="AQ38" s="40">
        <f t="shared" si="5"/>
        <v>26.702333333333332</v>
      </c>
      <c r="AR38" s="40">
        <f>$C$37+(AQ38-AQ37)/(AQ40-AQ37)</f>
        <v>23.38861849494571</v>
      </c>
      <c r="AS38" s="40"/>
      <c r="AT38" s="25"/>
      <c r="AU38" s="40">
        <v>23.771999999999998</v>
      </c>
      <c r="AV38" s="40">
        <v>23.742999999999999</v>
      </c>
      <c r="AW38" s="40">
        <v>23.739000000000001</v>
      </c>
      <c r="AX38" s="40">
        <f t="shared" si="6"/>
        <v>23.751333333333335</v>
      </c>
      <c r="AY38" s="40">
        <f>$C$37+(AX38-AX37)/(AX40-AX37)</f>
        <v>23.357584403233481</v>
      </c>
      <c r="AZ38" s="40">
        <f>AX38/AX20</f>
        <v>1.2333869934742345</v>
      </c>
      <c r="BA38" s="25"/>
      <c r="BB38" s="40">
        <v>21.516999999999999</v>
      </c>
      <c r="BC38" s="40">
        <v>21.488</v>
      </c>
      <c r="BD38" s="40">
        <v>21.484000000000002</v>
      </c>
      <c r="BE38" s="40">
        <f t="shared" si="7"/>
        <v>21.496333333333336</v>
      </c>
      <c r="BF38" s="40">
        <f>$C$37+(BE38-BE37)/(BE40-BE37)</f>
        <v>23.415204678362578</v>
      </c>
      <c r="BG38" s="40">
        <f>BE38/BE20</f>
        <v>1.2240718244628352</v>
      </c>
      <c r="BH38" s="25"/>
      <c r="BI38" s="40">
        <v>19.748999999999999</v>
      </c>
      <c r="BJ38" s="40">
        <v>19.72</v>
      </c>
      <c r="BK38" s="40">
        <v>19.72</v>
      </c>
      <c r="BL38" s="40">
        <f t="shared" si="16"/>
        <v>19.729666666666663</v>
      </c>
      <c r="BM38" s="40">
        <f>$C$37+(BL38-BL37)/(BL40-BL37)</f>
        <v>23.42677824267782</v>
      </c>
      <c r="BN38" s="40">
        <f>BL38/BL20</f>
        <v>1.2173796791443847</v>
      </c>
      <c r="BO38" s="25"/>
      <c r="BP38" s="40">
        <v>18.335000000000001</v>
      </c>
      <c r="BQ38" s="40">
        <v>18.309999999999999</v>
      </c>
      <c r="BR38" s="40">
        <v>18.306999999999999</v>
      </c>
      <c r="BS38" s="40">
        <f>AVERAGE(BP38:BR38)</f>
        <v>18.317333333333334</v>
      </c>
      <c r="BT38" s="40">
        <f>$C$37+(BS38-BS37)/(BS40-BS37)</f>
        <v>23.44173140954495</v>
      </c>
      <c r="BU38" s="40">
        <f>BS38/BS20</f>
        <v>1.212988102333179</v>
      </c>
      <c r="BV38" s="25"/>
      <c r="BW38" s="73"/>
      <c r="BX38" s="253"/>
      <c r="BY38" s="253"/>
      <c r="BZ38" s="2"/>
    </row>
    <row r="39" spans="1:78" ht="45" customHeight="1" thickBot="1">
      <c r="A39" s="177" t="s">
        <v>24</v>
      </c>
      <c r="B39" s="33">
        <v>5</v>
      </c>
      <c r="C39" s="32">
        <v>20</v>
      </c>
      <c r="D39" s="105">
        <v>316</v>
      </c>
      <c r="E39" s="223">
        <v>110.04</v>
      </c>
      <c r="F39" s="217">
        <v>109.941</v>
      </c>
      <c r="G39" s="217">
        <v>109.905</v>
      </c>
      <c r="H39" s="106">
        <f>AVERAGE(E39:G39)</f>
        <v>109.96199999999999</v>
      </c>
      <c r="I39" s="106">
        <f>$C$33+(H39-H33)/(H37-H33)</f>
        <v>22.954657013130443</v>
      </c>
      <c r="J39" s="106">
        <f>H39/H20</f>
        <v>1.3640107504651644</v>
      </c>
      <c r="K39" s="75"/>
      <c r="L39" s="63">
        <v>63.235999999999997</v>
      </c>
      <c r="M39" s="63">
        <v>63.173999999999999</v>
      </c>
      <c r="N39" s="63">
        <v>63.152999999999999</v>
      </c>
      <c r="O39" s="63">
        <f>AVERAGE(L39:N39)</f>
        <v>63.187666666666665</v>
      </c>
      <c r="P39" s="314">
        <f>$C$37+(O39-O37)/(O40-O37)</f>
        <v>23.141708915543465</v>
      </c>
      <c r="Q39" s="314">
        <f>O39/O20</f>
        <v>1.3160898392751759</v>
      </c>
      <c r="R39" s="75"/>
      <c r="S39" s="67">
        <v>45.860999999999997</v>
      </c>
      <c r="T39" s="67">
        <v>45.82</v>
      </c>
      <c r="U39" s="67">
        <v>45.808</v>
      </c>
      <c r="V39" s="67">
        <f>AVERAGE(S39:U39)</f>
        <v>45.829666666666668</v>
      </c>
      <c r="W39" s="67">
        <f>$C$37+(V39-V37)/(V40-V37)</f>
        <v>23.261749953557501</v>
      </c>
      <c r="X39" s="67">
        <f>V39/V20</f>
        <v>1.2903222779060384</v>
      </c>
      <c r="Y39" s="25"/>
      <c r="Z39" s="45">
        <v>36.598999999999997</v>
      </c>
      <c r="AA39" s="45">
        <v>36.566000000000003</v>
      </c>
      <c r="AB39" s="45">
        <v>36.558</v>
      </c>
      <c r="AC39" s="101">
        <f>AVERAGE(Z39:AB39)</f>
        <v>36.574333333333328</v>
      </c>
      <c r="AD39" s="101">
        <f>$C$37+(AC39-AC37)/(AC40-AC37)</f>
        <v>23.343027591349735</v>
      </c>
      <c r="AE39" s="101">
        <f>AC39/AC20</f>
        <v>1.2724605411172574</v>
      </c>
      <c r="AF39" s="25"/>
      <c r="AG39" s="45">
        <v>30.795999999999999</v>
      </c>
      <c r="AH39" s="45">
        <v>30.762</v>
      </c>
      <c r="AI39" s="45">
        <v>30.763000000000002</v>
      </c>
      <c r="AJ39" s="45">
        <f t="shared" si="4"/>
        <v>30.773666666666667</v>
      </c>
      <c r="AK39" s="45">
        <f>$C$37+(AJ39-AJ37)/(AJ40-AJ37)</f>
        <v>23.410136815920399</v>
      </c>
      <c r="AL39" s="45">
        <f>AJ39/AJ20</f>
        <v>1.2586709930741125</v>
      </c>
      <c r="AM39" s="25"/>
      <c r="AN39" s="40">
        <v>26.792999999999999</v>
      </c>
      <c r="AO39" s="40">
        <v>26.763999999999999</v>
      </c>
      <c r="AP39" s="40">
        <v>26.76</v>
      </c>
      <c r="AQ39" s="40">
        <f t="shared" si="5"/>
        <v>26.772333333333336</v>
      </c>
      <c r="AR39" s="40">
        <f>$C$37+(AQ39-AQ37)/(AQ40-AQ37)</f>
        <v>23.467240733807564</v>
      </c>
      <c r="AS39" s="40"/>
      <c r="AT39" s="25"/>
      <c r="AU39" s="40">
        <v>23.85</v>
      </c>
      <c r="AV39" s="40">
        <v>23.824999999999999</v>
      </c>
      <c r="AW39" s="40">
        <v>23.821000000000002</v>
      </c>
      <c r="AX39" s="40">
        <f t="shared" si="6"/>
        <v>23.831999999999997</v>
      </c>
      <c r="AY39" s="40">
        <f>$C$37+(AX39-AX37)/(AX40-AX37)</f>
        <v>23.472658107465524</v>
      </c>
      <c r="AZ39" s="40">
        <f>AX39/AX20</f>
        <v>1.2375759464090978</v>
      </c>
      <c r="BA39" s="25"/>
      <c r="BB39" s="40">
        <v>21.599</v>
      </c>
      <c r="BC39" s="40">
        <v>21.579000000000001</v>
      </c>
      <c r="BD39" s="40">
        <v>21.571000000000002</v>
      </c>
      <c r="BE39" s="40">
        <f t="shared" si="7"/>
        <v>21.582999999999998</v>
      </c>
      <c r="BF39" s="40">
        <f>$C$37+(BE39-BE37)/(BE40-BE37)</f>
        <v>23.541910331384017</v>
      </c>
      <c r="BG39" s="40">
        <f>BE39/BE20</f>
        <v>1.2290069091185178</v>
      </c>
      <c r="BH39" s="25"/>
      <c r="BI39" s="40">
        <v>19.844000000000001</v>
      </c>
      <c r="BJ39" s="40">
        <v>19.818999999999999</v>
      </c>
      <c r="BK39" s="40">
        <v>19.818999999999999</v>
      </c>
      <c r="BL39" s="40">
        <f t="shared" si="16"/>
        <v>19.827333333333332</v>
      </c>
      <c r="BM39" s="40">
        <f>$C$37+(BL39-BL37)/(BL40-BL37)</f>
        <v>23.58002092050209</v>
      </c>
      <c r="BN39" s="40">
        <f>BL39/BL20</f>
        <v>1.2234060057589469</v>
      </c>
      <c r="BO39" s="25"/>
      <c r="BP39" s="40">
        <v>18.434000000000001</v>
      </c>
      <c r="BQ39" s="40">
        <v>18.408999999999999</v>
      </c>
      <c r="BR39" s="40">
        <v>18.41</v>
      </c>
      <c r="BS39" s="40">
        <f>AVERAGE(BP39:BR39)</f>
        <v>18.417666666666666</v>
      </c>
      <c r="BT39" s="40">
        <f>$C$37+(BS39-BS37)/(BS40-BS37)</f>
        <v>23.608768035516093</v>
      </c>
      <c r="BU39" s="40">
        <f>BS39/BS20</f>
        <v>1.219632253934618</v>
      </c>
      <c r="BV39" s="25"/>
      <c r="BW39" s="73"/>
      <c r="BX39" s="253"/>
      <c r="BY39" s="253"/>
      <c r="BZ39" s="2"/>
    </row>
    <row r="40" spans="1:78" ht="54.95" customHeight="1">
      <c r="A40" s="177" t="s">
        <v>162</v>
      </c>
      <c r="B40" s="32">
        <v>0</v>
      </c>
      <c r="C40" s="32">
        <v>24</v>
      </c>
      <c r="D40" s="105">
        <v>382</v>
      </c>
      <c r="E40" s="216">
        <v>115.77</v>
      </c>
      <c r="F40" s="42">
        <v>115.54300000000001</v>
      </c>
      <c r="G40" s="216">
        <v>115.536</v>
      </c>
      <c r="H40" s="25">
        <f t="shared" ref="H40:H42" si="22">AVERAGE(E40:G40)</f>
        <v>115.61633333333333</v>
      </c>
      <c r="I40" s="25">
        <v>24</v>
      </c>
      <c r="J40" s="25">
        <f>H40/H20</f>
        <v>1.4341492660740129</v>
      </c>
      <c r="K40" s="25"/>
      <c r="L40" s="25">
        <v>65.569000000000003</v>
      </c>
      <c r="M40" s="25">
        <v>65.489999999999995</v>
      </c>
      <c r="N40" s="25">
        <v>65.444999999999993</v>
      </c>
      <c r="O40" s="25">
        <f t="shared" ref="O40:O42" si="23">AVERAGE(L40:N40)</f>
        <v>65.501333333333335</v>
      </c>
      <c r="P40" s="25">
        <v>24</v>
      </c>
      <c r="Q40" s="25">
        <f>O40/O20</f>
        <v>1.3642795153955634</v>
      </c>
      <c r="R40" s="25"/>
      <c r="S40" s="42">
        <v>47.216999999999999</v>
      </c>
      <c r="T40" s="42">
        <v>47.131</v>
      </c>
      <c r="U40" s="42">
        <v>47.115000000000002</v>
      </c>
      <c r="V40" s="25">
        <f t="shared" ref="V40:V42" si="24">AVERAGE(S40:U40)</f>
        <v>47.154333333333334</v>
      </c>
      <c r="W40" s="42">
        <v>24</v>
      </c>
      <c r="X40" s="42">
        <f>V40/V20</f>
        <v>1.3276179214295099</v>
      </c>
      <c r="Y40" s="25"/>
      <c r="Z40" s="42">
        <v>37.494</v>
      </c>
      <c r="AA40" s="42">
        <v>37.44</v>
      </c>
      <c r="AB40" s="42">
        <v>37.432000000000002</v>
      </c>
      <c r="AC40" s="25">
        <f t="shared" ref="AC40:AC42" si="25">AVERAGE(Z40:AB40)</f>
        <v>37.455333333333336</v>
      </c>
      <c r="AD40" s="25">
        <v>24</v>
      </c>
      <c r="AE40" s="25">
        <f>AC40/AC20</f>
        <v>1.30311148221596</v>
      </c>
      <c r="AF40" s="25"/>
      <c r="AG40" s="42">
        <v>31.439</v>
      </c>
      <c r="AH40" s="42">
        <v>31.388999999999999</v>
      </c>
      <c r="AI40" s="42">
        <v>31.39</v>
      </c>
      <c r="AJ40" s="42">
        <f t="shared" si="4"/>
        <v>31.406000000000002</v>
      </c>
      <c r="AK40" s="42">
        <v>24</v>
      </c>
      <c r="AL40" s="42">
        <f>AJ40/AJ20</f>
        <v>1.2845340022904512</v>
      </c>
      <c r="AM40" s="25"/>
      <c r="AN40" s="25">
        <v>27.276</v>
      </c>
      <c r="AO40" s="25">
        <v>27.234000000000002</v>
      </c>
      <c r="AP40" s="25">
        <v>27.23</v>
      </c>
      <c r="AQ40" s="25">
        <f t="shared" si="5"/>
        <v>27.24666666666667</v>
      </c>
      <c r="AR40" s="25">
        <v>24</v>
      </c>
      <c r="AS40" s="25"/>
      <c r="AT40" s="25"/>
      <c r="AU40" s="25">
        <v>24.225000000000001</v>
      </c>
      <c r="AV40" s="25">
        <v>24.192</v>
      </c>
      <c r="AW40" s="25">
        <v>24.187999999999999</v>
      </c>
      <c r="AX40" s="25">
        <f t="shared" si="6"/>
        <v>24.201666666666668</v>
      </c>
      <c r="AY40" s="25">
        <v>24</v>
      </c>
      <c r="AZ40" s="25">
        <f>AX40/AX20</f>
        <v>1.2567724290734106</v>
      </c>
      <c r="BA40" s="25"/>
      <c r="BB40" s="25">
        <v>21.925000000000001</v>
      </c>
      <c r="BC40" s="25">
        <v>21.884</v>
      </c>
      <c r="BD40" s="25">
        <v>21.88</v>
      </c>
      <c r="BE40" s="25">
        <f t="shared" si="7"/>
        <v>21.896333333333331</v>
      </c>
      <c r="BF40" s="25">
        <v>24</v>
      </c>
      <c r="BG40" s="25">
        <f>BE40/BE20</f>
        <v>1.2468491382582947</v>
      </c>
      <c r="BH40" s="25"/>
      <c r="BI40" s="25">
        <v>20.123999999999999</v>
      </c>
      <c r="BJ40" s="25">
        <v>20.077999999999999</v>
      </c>
      <c r="BK40" s="25">
        <v>20.082999999999998</v>
      </c>
      <c r="BL40" s="25">
        <f t="shared" si="16"/>
        <v>20.094999999999999</v>
      </c>
      <c r="BM40" s="25">
        <v>24</v>
      </c>
      <c r="BN40" s="25">
        <f>BL40/BL20</f>
        <v>1.2399218428630192</v>
      </c>
      <c r="BO40" s="25"/>
      <c r="BP40" s="25">
        <v>18.677</v>
      </c>
      <c r="BQ40" s="25">
        <v>18.64</v>
      </c>
      <c r="BR40" s="25">
        <v>18.640999999999998</v>
      </c>
      <c r="BS40" s="25">
        <f t="shared" ref="BS40:BS42" si="26">AVERAGE(BP40:BR40)</f>
        <v>18.652666666666665</v>
      </c>
      <c r="BT40" s="25">
        <v>24</v>
      </c>
      <c r="BU40" s="25">
        <f>BS40/BS20</f>
        <v>1.2351941372536035</v>
      </c>
      <c r="BV40" s="25"/>
      <c r="BW40" s="73"/>
      <c r="BX40" s="253"/>
      <c r="BY40" s="253"/>
      <c r="BZ40" s="2"/>
    </row>
    <row r="41" spans="1:78" ht="54.95" customHeight="1">
      <c r="A41" s="177" t="s">
        <v>163</v>
      </c>
      <c r="B41" s="32">
        <v>1</v>
      </c>
      <c r="C41" s="32">
        <v>24</v>
      </c>
      <c r="D41" s="105">
        <v>380</v>
      </c>
      <c r="E41" s="25">
        <v>117.798</v>
      </c>
      <c r="F41" s="25">
        <v>117.625</v>
      </c>
      <c r="G41" s="25">
        <v>117.596</v>
      </c>
      <c r="H41" s="25">
        <f t="shared" si="22"/>
        <v>117.673</v>
      </c>
      <c r="I41" s="25"/>
      <c r="J41" s="25">
        <f>H41/H20</f>
        <v>1.4596609468678934</v>
      </c>
      <c r="K41" s="25"/>
      <c r="L41" s="25">
        <v>66.718999999999994</v>
      </c>
      <c r="M41" s="25">
        <v>66.652000000000001</v>
      </c>
      <c r="N41" s="25">
        <v>66.616</v>
      </c>
      <c r="O41" s="25">
        <f t="shared" si="23"/>
        <v>66.662333333333322</v>
      </c>
      <c r="P41" s="25"/>
      <c r="Q41" s="25">
        <f>O41/O20</f>
        <v>1.3884611379178666</v>
      </c>
      <c r="R41" s="25"/>
      <c r="S41" s="25">
        <v>48.03</v>
      </c>
      <c r="T41" s="25">
        <v>47.963000000000001</v>
      </c>
      <c r="U41" s="25">
        <v>47.947000000000003</v>
      </c>
      <c r="V41" s="25">
        <f t="shared" si="24"/>
        <v>47.98</v>
      </c>
      <c r="W41" s="25"/>
      <c r="X41" s="25">
        <f>V41/V20</f>
        <v>1.350864350470184</v>
      </c>
      <c r="Y41" s="25"/>
      <c r="Z41" s="25">
        <v>38.133000000000003</v>
      </c>
      <c r="AA41" s="25">
        <v>38.091000000000001</v>
      </c>
      <c r="AB41" s="25">
        <v>38.079000000000001</v>
      </c>
      <c r="AC41" s="25">
        <f t="shared" si="25"/>
        <v>38.100999999999999</v>
      </c>
      <c r="AD41" s="25"/>
      <c r="AE41" s="25">
        <f>AC41/AC20</f>
        <v>1.3255749225898481</v>
      </c>
      <c r="AF41" s="25"/>
      <c r="AG41" s="25">
        <v>31.966000000000001</v>
      </c>
      <c r="AH41" s="25">
        <v>31.925000000000001</v>
      </c>
      <c r="AI41" s="25">
        <v>31.925000000000001</v>
      </c>
      <c r="AJ41" s="42">
        <f t="shared" si="4"/>
        <v>31.938666666666666</v>
      </c>
      <c r="AK41" s="42"/>
      <c r="AL41" s="42">
        <f>AJ41/AJ20</f>
        <v>1.3063205540710041</v>
      </c>
      <c r="AM41" s="25"/>
      <c r="AN41" s="25">
        <v>27.725000000000001</v>
      </c>
      <c r="AO41" s="25">
        <v>27.696000000000002</v>
      </c>
      <c r="AP41" s="25">
        <v>27.684000000000001</v>
      </c>
      <c r="AQ41" s="25">
        <f t="shared" si="5"/>
        <v>27.701666666666668</v>
      </c>
      <c r="AR41" s="25"/>
      <c r="AS41" s="25"/>
      <c r="AT41" s="25"/>
      <c r="AU41" s="25">
        <v>24.625</v>
      </c>
      <c r="AV41" s="25">
        <v>24.596</v>
      </c>
      <c r="AW41" s="25">
        <v>24.588000000000001</v>
      </c>
      <c r="AX41" s="25">
        <f t="shared" si="6"/>
        <v>24.602999999999998</v>
      </c>
      <c r="AY41" s="25"/>
      <c r="AZ41" s="25">
        <f>AX41/AX20</f>
        <v>1.2776133354104999</v>
      </c>
      <c r="BA41" s="25"/>
      <c r="BB41" s="25">
        <v>22.3</v>
      </c>
      <c r="BC41" s="25">
        <v>22.263000000000002</v>
      </c>
      <c r="BD41" s="25">
        <v>22.259</v>
      </c>
      <c r="BE41" s="25">
        <f t="shared" si="7"/>
        <v>22.274000000000001</v>
      </c>
      <c r="BF41" s="25"/>
      <c r="BG41" s="25">
        <f>BE41/BE20</f>
        <v>1.2683547187001747</v>
      </c>
      <c r="BH41" s="25"/>
      <c r="BI41" s="25">
        <v>20.478000000000002</v>
      </c>
      <c r="BJ41" s="25">
        <v>20.445</v>
      </c>
      <c r="BK41" s="25">
        <v>20.440999999999999</v>
      </c>
      <c r="BL41" s="25">
        <f t="shared" si="16"/>
        <v>20.454666666666668</v>
      </c>
      <c r="BM41" s="25"/>
      <c r="BN41" s="25">
        <f>BL41/BL20</f>
        <v>1.2621143562320034</v>
      </c>
      <c r="BO41" s="25"/>
      <c r="BP41" s="25">
        <v>19.023</v>
      </c>
      <c r="BQ41" s="25">
        <v>18.989999999999998</v>
      </c>
      <c r="BR41" s="25">
        <v>18.983000000000001</v>
      </c>
      <c r="BS41" s="25">
        <f t="shared" si="26"/>
        <v>18.998666666666665</v>
      </c>
      <c r="BT41" s="25"/>
      <c r="BU41" s="25">
        <f>BS41/BS20</f>
        <v>1.2581065271615566</v>
      </c>
      <c r="BV41" s="25"/>
      <c r="BW41" s="73"/>
      <c r="BX41" s="253"/>
      <c r="BY41" s="253"/>
      <c r="BZ41" s="2"/>
    </row>
    <row r="42" spans="1:78" ht="54.95" customHeight="1">
      <c r="A42" s="177" t="s">
        <v>26</v>
      </c>
      <c r="B42" s="32">
        <v>6</v>
      </c>
      <c r="C42" s="32">
        <v>22</v>
      </c>
      <c r="D42" s="105">
        <v>342</v>
      </c>
      <c r="E42" s="25">
        <v>123.07</v>
      </c>
      <c r="F42" s="25">
        <v>122.959</v>
      </c>
      <c r="G42" s="25">
        <v>122.934</v>
      </c>
      <c r="H42" s="25">
        <f t="shared" si="22"/>
        <v>122.98766666666666</v>
      </c>
      <c r="I42" s="25"/>
      <c r="J42" s="25">
        <f>H42/H20</f>
        <v>1.5255861070911723</v>
      </c>
      <c r="K42" s="25"/>
      <c r="L42" s="25">
        <v>69.781000000000006</v>
      </c>
      <c r="M42" s="25">
        <v>69.722999999999999</v>
      </c>
      <c r="N42" s="25">
        <v>69.698999999999998</v>
      </c>
      <c r="O42" s="25">
        <f t="shared" si="23"/>
        <v>69.734333333333339</v>
      </c>
      <c r="P42" s="25"/>
      <c r="Q42" s="25">
        <f>O42/O20</f>
        <v>1.4524455861422569</v>
      </c>
      <c r="R42" s="25"/>
      <c r="S42" s="25">
        <v>50.226999999999997</v>
      </c>
      <c r="T42" s="25">
        <v>50.185000000000002</v>
      </c>
      <c r="U42" s="25">
        <v>50.173000000000002</v>
      </c>
      <c r="V42" s="25">
        <f t="shared" si="24"/>
        <v>50.195</v>
      </c>
      <c r="W42" s="25"/>
      <c r="X42" s="25">
        <f>V42/V20</f>
        <v>1.4132270961202771</v>
      </c>
      <c r="Y42" s="25"/>
      <c r="Z42" s="25">
        <v>39.880000000000003</v>
      </c>
      <c r="AA42" s="25">
        <v>39.843000000000004</v>
      </c>
      <c r="AB42" s="25">
        <v>39.838999999999999</v>
      </c>
      <c r="AC42" s="25">
        <f t="shared" si="25"/>
        <v>39.854000000000006</v>
      </c>
      <c r="AD42" s="25"/>
      <c r="AE42" s="25">
        <f>AC42/AC20</f>
        <v>1.386563685071148</v>
      </c>
      <c r="AF42" s="25"/>
      <c r="AG42" s="25">
        <v>33.420999999999999</v>
      </c>
      <c r="AH42" s="25">
        <v>33.375999999999998</v>
      </c>
      <c r="AI42" s="25">
        <v>33.384999999999998</v>
      </c>
      <c r="AJ42" s="42">
        <f t="shared" si="4"/>
        <v>33.393999999999998</v>
      </c>
      <c r="AK42" s="42"/>
      <c r="AL42" s="42">
        <f>AJ42/AJ20</f>
        <v>1.3658450128156188</v>
      </c>
      <c r="AM42" s="25"/>
      <c r="AN42" s="25">
        <v>28.994</v>
      </c>
      <c r="AO42" s="25">
        <v>28.965</v>
      </c>
      <c r="AP42" s="25">
        <v>28.962</v>
      </c>
      <c r="AQ42" s="25">
        <f t="shared" si="5"/>
        <v>28.97366666666667</v>
      </c>
      <c r="AR42" s="25"/>
      <c r="AS42" s="25"/>
      <c r="AT42" s="25"/>
      <c r="AU42" s="25">
        <v>25.82</v>
      </c>
      <c r="AV42" s="25">
        <v>25.795000000000002</v>
      </c>
      <c r="AW42" s="25">
        <v>25.788</v>
      </c>
      <c r="AX42" s="25">
        <f t="shared" si="6"/>
        <v>25.801000000000002</v>
      </c>
      <c r="AY42" s="25"/>
      <c r="AZ42" s="25">
        <f>AX42/AX20</f>
        <v>1.3398244794100846</v>
      </c>
      <c r="BA42" s="25"/>
      <c r="BB42" s="25">
        <v>23.442</v>
      </c>
      <c r="BC42" s="25">
        <v>23.413</v>
      </c>
      <c r="BD42" s="25">
        <v>23.405999999999999</v>
      </c>
      <c r="BE42" s="25">
        <f t="shared" si="7"/>
        <v>23.420333333333332</v>
      </c>
      <c r="BF42" s="25"/>
      <c r="BG42" s="25">
        <f>BE42/BE20</f>
        <v>1.3336307038189961</v>
      </c>
      <c r="BH42" s="25"/>
      <c r="BI42" s="25">
        <v>21.582999999999998</v>
      </c>
      <c r="BJ42" s="25">
        <v>21.553999999999998</v>
      </c>
      <c r="BK42" s="25">
        <v>21.553999999999998</v>
      </c>
      <c r="BL42" s="25">
        <f t="shared" si="16"/>
        <v>21.563666666666666</v>
      </c>
      <c r="BM42" s="25"/>
      <c r="BN42" s="25">
        <f>BL42/BL20</f>
        <v>1.3305429864253393</v>
      </c>
      <c r="BO42" s="25"/>
      <c r="BP42" s="25">
        <v>20.099</v>
      </c>
      <c r="BQ42" s="25">
        <v>20.07</v>
      </c>
      <c r="BR42" s="25">
        <v>20.062999999999999</v>
      </c>
      <c r="BS42" s="25">
        <f t="shared" si="26"/>
        <v>20.077333333333332</v>
      </c>
      <c r="BT42" s="25"/>
      <c r="BU42" s="25">
        <f>BS42/BS20</f>
        <v>1.3295366752753681</v>
      </c>
      <c r="BV42" s="25"/>
      <c r="BW42" s="72"/>
      <c r="BX42" s="2"/>
      <c r="BY42" s="2"/>
      <c r="BZ42" s="2"/>
    </row>
    <row r="43" spans="1:78" ht="18.75"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4"/>
      <c r="BQ43" s="74"/>
      <c r="BR43" s="74"/>
      <c r="BS43" s="74"/>
      <c r="BT43" s="74"/>
      <c r="BU43" s="74"/>
      <c r="BV43" s="74"/>
      <c r="BW43" s="72"/>
      <c r="BX43" s="2"/>
      <c r="BY43" s="2"/>
      <c r="BZ43" s="2"/>
    </row>
    <row r="44" spans="1:78" ht="18.75"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2"/>
      <c r="BY44" s="2"/>
      <c r="BZ44" s="2"/>
    </row>
    <row r="45" spans="1:78"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</row>
    <row r="46" spans="1:78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</row>
    <row r="47" spans="1:78"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</row>
    <row r="48" spans="1:78"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</row>
    <row r="49" spans="5:78"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</row>
    <row r="50" spans="5:78"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</row>
    <row r="51" spans="5:78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</row>
    <row r="52" spans="5:78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</row>
    <row r="53" spans="5:78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</row>
    <row r="54" spans="5:78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</row>
    <row r="55" spans="5:78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</row>
    <row r="56" spans="5:78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</row>
    <row r="57" spans="5:78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</row>
    <row r="58" spans="5:78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</row>
    <row r="59" spans="5:78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</row>
    <row r="60" spans="5:78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</row>
    <row r="61" spans="5:78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</row>
    <row r="62" spans="5:78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</row>
    <row r="63" spans="5:78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</row>
    <row r="64" spans="5:78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</row>
    <row r="65" spans="5:78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</row>
    <row r="66" spans="5:78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</row>
    <row r="67" spans="5:78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</row>
    <row r="68" spans="5:78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</row>
    <row r="69" spans="5:78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</row>
    <row r="70" spans="5:78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</row>
    <row r="71" spans="5:78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</row>
    <row r="72" spans="5:78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</row>
    <row r="73" spans="5:78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</row>
    <row r="74" spans="5:78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</row>
    <row r="75" spans="5:78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</row>
    <row r="76" spans="5:78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</row>
    <row r="77" spans="5:78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</row>
    <row r="78" spans="5:78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</row>
    <row r="79" spans="5:78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</row>
    <row r="80" spans="5:78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</row>
    <row r="81" spans="5:78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</row>
    <row r="82" spans="5:78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</row>
    <row r="83" spans="5:78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</row>
    <row r="84" spans="5:78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</row>
    <row r="85" spans="5:78"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</row>
    <row r="86" spans="5:78"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</row>
    <row r="87" spans="5:78"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</row>
    <row r="88" spans="5:78"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</row>
    <row r="89" spans="5:78"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</row>
    <row r="90" spans="5:78"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</row>
    <row r="91" spans="5:78"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</row>
    <row r="92" spans="5:78"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</row>
    <row r="93" spans="5:78"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</row>
    <row r="94" spans="5:78"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</row>
    <row r="95" spans="5:78"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</row>
    <row r="96" spans="5:78"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</row>
    <row r="97" spans="5:78"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</row>
    <row r="98" spans="5:78"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</row>
    <row r="99" spans="5:78"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</row>
    <row r="100" spans="5:78"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</row>
    <row r="101" spans="5:78"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</row>
    <row r="102" spans="5:78"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</row>
    <row r="103" spans="5:78"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</row>
    <row r="104" spans="5:78"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</row>
    <row r="105" spans="5:78"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</row>
    <row r="106" spans="5:78"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</row>
    <row r="107" spans="5:78"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</row>
    <row r="108" spans="5:78"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</row>
    <row r="109" spans="5:78"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</row>
    <row r="110" spans="5:78"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</row>
    <row r="111" spans="5:78"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</row>
    <row r="112" spans="5:78"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</row>
    <row r="113" spans="5:78"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</row>
    <row r="114" spans="5:78"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</row>
    <row r="115" spans="5:78"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</row>
    <row r="116" spans="5:78"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</row>
    <row r="117" spans="5:78"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</row>
    <row r="118" spans="5:78"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</row>
    <row r="119" spans="5:78"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</row>
    <row r="120" spans="5:78"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</row>
    <row r="121" spans="5:78"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</row>
    <row r="122" spans="5:78"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</row>
    <row r="123" spans="5:78"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</row>
    <row r="124" spans="5:78"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</row>
    <row r="125" spans="5:78"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</row>
    <row r="126" spans="5:78"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</row>
    <row r="127" spans="5:78"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</row>
    <row r="128" spans="5:78"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</row>
    <row r="129" spans="5:78"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</row>
    <row r="130" spans="5:78"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</row>
    <row r="131" spans="5:78"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</row>
    <row r="132" spans="5:78"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</row>
    <row r="133" spans="5:78"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</row>
    <row r="134" spans="5:78"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</row>
    <row r="135" spans="5:78"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</row>
    <row r="136" spans="5:78"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</row>
    <row r="137" spans="5:78"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</row>
    <row r="138" spans="5:78"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</row>
  </sheetData>
  <mergeCells count="20">
    <mergeCell ref="AN5:AT5"/>
    <mergeCell ref="E3:H4"/>
    <mergeCell ref="L3:O4"/>
    <mergeCell ref="S3:V4"/>
    <mergeCell ref="Z3:AC4"/>
    <mergeCell ref="AG3:AJ4"/>
    <mergeCell ref="AN3:AQ4"/>
    <mergeCell ref="E5:K5"/>
    <mergeCell ref="L5:R5"/>
    <mergeCell ref="S5:Y5"/>
    <mergeCell ref="Z5:AF5"/>
    <mergeCell ref="AG5:AM5"/>
    <mergeCell ref="AU5:BA5"/>
    <mergeCell ref="BB5:BH5"/>
    <mergeCell ref="BI5:BO5"/>
    <mergeCell ref="BP5:BV5"/>
    <mergeCell ref="AU3:AX4"/>
    <mergeCell ref="BB3:BE4"/>
    <mergeCell ref="BI3:BL4"/>
    <mergeCell ref="BP3:BS4"/>
  </mergeCells>
  <pageMargins left="0.7" right="0.7" top="0.75" bottom="0.75" header="0.3" footer="0.3"/>
  <pageSetup paperSize="9" orientation="portrait" verticalDpi="0" r:id="rId1"/>
  <ignoredErrors>
    <ignoredError sqref="H7:H38 H39:H4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BZ57"/>
  <sheetViews>
    <sheetView workbookViewId="0">
      <pane xSplit="4" ySplit="6" topLeftCell="BD7" activePane="bottomRight" state="frozen"/>
      <selection pane="topRight" activeCell="E1" sqref="E1"/>
      <selection pane="bottomLeft" activeCell="A7" sqref="A7"/>
      <selection pane="bottomRight" activeCell="BN40" sqref="BN40"/>
    </sheetView>
  </sheetViews>
  <sheetFormatPr defaultRowHeight="15"/>
  <cols>
    <col min="1" max="1" width="24.28515625" customWidth="1"/>
    <col min="2" max="2" width="7.140625" customWidth="1"/>
    <col min="3" max="3" width="5.7109375" customWidth="1"/>
    <col min="4" max="4" width="7.7109375" customWidth="1"/>
    <col min="5" max="5" width="14" customWidth="1"/>
    <col min="6" max="6" width="11.85546875" customWidth="1"/>
    <col min="7" max="7" width="12.5703125" customWidth="1"/>
    <col min="8" max="8" width="11" bestFit="1" customWidth="1"/>
    <col min="9" max="10" width="11" customWidth="1"/>
    <col min="11" max="11" width="13.140625" customWidth="1"/>
    <col min="12" max="12" width="12.5703125" customWidth="1"/>
    <col min="13" max="13" width="13.42578125" customWidth="1"/>
    <col min="14" max="14" width="13.85546875" customWidth="1"/>
    <col min="15" max="15" width="9.7109375" bestFit="1" customWidth="1"/>
    <col min="16" max="17" width="9.7109375" customWidth="1"/>
    <col min="18" max="18" width="11" customWidth="1"/>
    <col min="19" max="19" width="12.7109375" customWidth="1"/>
    <col min="20" max="20" width="13.85546875" customWidth="1"/>
    <col min="21" max="21" width="12.28515625" customWidth="1"/>
    <col min="22" max="22" width="9.7109375" bestFit="1" customWidth="1"/>
    <col min="23" max="24" width="9.7109375" customWidth="1"/>
    <col min="26" max="26" width="11.85546875" customWidth="1"/>
    <col min="27" max="27" width="13.85546875" customWidth="1"/>
    <col min="28" max="28" width="13" customWidth="1"/>
    <col min="29" max="29" width="9.7109375" bestFit="1" customWidth="1"/>
    <col min="30" max="31" width="9.7109375" customWidth="1"/>
    <col min="33" max="33" width="13.140625" customWidth="1"/>
    <col min="34" max="34" width="13.7109375" customWidth="1"/>
    <col min="35" max="35" width="12.5703125" customWidth="1"/>
    <col min="36" max="38" width="11.7109375" customWidth="1"/>
    <col min="40" max="40" width="12.28515625" customWidth="1"/>
    <col min="41" max="41" width="11.42578125" customWidth="1"/>
    <col min="42" max="42" width="11.140625" customWidth="1"/>
    <col min="43" max="43" width="9.7109375" bestFit="1" customWidth="1"/>
    <col min="44" max="45" width="9.7109375" customWidth="1"/>
    <col min="47" max="47" width="12.85546875" customWidth="1"/>
    <col min="48" max="48" width="12.7109375" customWidth="1"/>
    <col min="49" max="49" width="12.28515625" customWidth="1"/>
    <col min="50" max="52" width="10.140625" customWidth="1"/>
    <col min="54" max="54" width="12.5703125" customWidth="1"/>
    <col min="55" max="55" width="12.140625" customWidth="1"/>
    <col min="56" max="56" width="11.85546875" customWidth="1"/>
    <col min="57" max="57" width="9.7109375" bestFit="1" customWidth="1"/>
    <col min="58" max="59" width="9.7109375" customWidth="1"/>
    <col min="61" max="62" width="11.7109375" customWidth="1"/>
    <col min="63" max="63" width="11.5703125" customWidth="1"/>
    <col min="64" max="64" width="9.7109375" bestFit="1" customWidth="1"/>
    <col min="65" max="66" width="9.7109375" customWidth="1"/>
    <col min="68" max="69" width="12.140625" customWidth="1"/>
    <col min="70" max="70" width="11.85546875" customWidth="1"/>
    <col min="71" max="73" width="11.7109375" customWidth="1"/>
  </cols>
  <sheetData>
    <row r="1" spans="1:78" ht="18.75">
      <c r="B1" s="1"/>
      <c r="D1" s="2"/>
      <c r="K1" s="3"/>
      <c r="L1" s="1"/>
      <c r="M1" s="1"/>
      <c r="N1" s="1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78" ht="18.75">
      <c r="B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2"/>
      <c r="AK2" s="2"/>
      <c r="AL2" s="2"/>
      <c r="AM2" s="1"/>
      <c r="AN2" s="6"/>
      <c r="AO2" s="6"/>
      <c r="AP2" s="6"/>
      <c r="AQ2" s="6"/>
      <c r="AR2" s="6"/>
      <c r="AS2" s="6"/>
      <c r="AT2" s="7"/>
    </row>
    <row r="3" spans="1:78" ht="18.75">
      <c r="B3" s="8"/>
      <c r="E3" s="498" t="s">
        <v>0</v>
      </c>
      <c r="F3" s="499"/>
      <c r="G3" s="499"/>
      <c r="H3" s="500"/>
      <c r="I3" s="319"/>
      <c r="J3" s="430"/>
      <c r="K3" s="9"/>
      <c r="L3" s="498" t="s">
        <v>0</v>
      </c>
      <c r="M3" s="499"/>
      <c r="N3" s="499"/>
      <c r="O3" s="500"/>
      <c r="P3" s="319"/>
      <c r="Q3" s="430"/>
      <c r="R3" s="10"/>
      <c r="S3" s="498" t="s">
        <v>0</v>
      </c>
      <c r="T3" s="499"/>
      <c r="U3" s="499"/>
      <c r="V3" s="500"/>
      <c r="W3" s="319"/>
      <c r="X3" s="430"/>
      <c r="Y3" s="11"/>
      <c r="Z3" s="498" t="s">
        <v>0</v>
      </c>
      <c r="AA3" s="499"/>
      <c r="AB3" s="499"/>
      <c r="AC3" s="500"/>
      <c r="AD3" s="319"/>
      <c r="AE3" s="430"/>
      <c r="AF3" s="12"/>
      <c r="AG3" s="493" t="s">
        <v>0</v>
      </c>
      <c r="AH3" s="491"/>
      <c r="AI3" s="491"/>
      <c r="AJ3" s="491"/>
      <c r="AK3" s="317"/>
      <c r="AL3" s="432"/>
      <c r="AM3" s="12"/>
      <c r="AN3" s="493" t="s">
        <v>0</v>
      </c>
      <c r="AO3" s="491"/>
      <c r="AP3" s="491"/>
      <c r="AQ3" s="491"/>
      <c r="AR3" s="317"/>
      <c r="AS3" s="432"/>
      <c r="AT3" s="11"/>
      <c r="AU3" s="491" t="s">
        <v>0</v>
      </c>
      <c r="AV3" s="491"/>
      <c r="AW3" s="491"/>
      <c r="AX3" s="491"/>
      <c r="AY3" s="317"/>
      <c r="AZ3" s="432"/>
      <c r="BA3" s="11"/>
      <c r="BB3" s="493" t="s">
        <v>0</v>
      </c>
      <c r="BC3" s="491"/>
      <c r="BD3" s="491"/>
      <c r="BE3" s="491"/>
      <c r="BF3" s="317"/>
      <c r="BG3" s="432"/>
      <c r="BH3" s="13"/>
      <c r="BI3" s="493" t="s">
        <v>0</v>
      </c>
      <c r="BJ3" s="491"/>
      <c r="BK3" s="491"/>
      <c r="BL3" s="491"/>
      <c r="BM3" s="317"/>
      <c r="BN3" s="432"/>
      <c r="BO3" s="11"/>
      <c r="BP3" s="493" t="s">
        <v>0</v>
      </c>
      <c r="BQ3" s="491"/>
      <c r="BR3" s="491"/>
      <c r="BS3" s="491"/>
      <c r="BT3" s="317"/>
      <c r="BU3" s="432"/>
      <c r="BV3" s="10"/>
    </row>
    <row r="4" spans="1:78">
      <c r="E4" s="501"/>
      <c r="F4" s="502"/>
      <c r="G4" s="502"/>
      <c r="H4" s="502"/>
      <c r="I4" s="320"/>
      <c r="J4" s="431"/>
      <c r="K4" s="14"/>
      <c r="L4" s="501"/>
      <c r="M4" s="502"/>
      <c r="N4" s="502"/>
      <c r="O4" s="502"/>
      <c r="P4" s="320"/>
      <c r="Q4" s="431"/>
      <c r="R4" s="15"/>
      <c r="S4" s="501"/>
      <c r="T4" s="502"/>
      <c r="U4" s="502"/>
      <c r="V4" s="502"/>
      <c r="W4" s="320"/>
      <c r="X4" s="431"/>
      <c r="Y4" s="15"/>
      <c r="Z4" s="501"/>
      <c r="AA4" s="502"/>
      <c r="AB4" s="502"/>
      <c r="AC4" s="502"/>
      <c r="AD4" s="320"/>
      <c r="AE4" s="431"/>
      <c r="AF4" s="16"/>
      <c r="AG4" s="494"/>
      <c r="AH4" s="492"/>
      <c r="AI4" s="492"/>
      <c r="AJ4" s="492"/>
      <c r="AK4" s="318"/>
      <c r="AL4" s="433"/>
      <c r="AM4" s="16"/>
      <c r="AN4" s="494"/>
      <c r="AO4" s="492"/>
      <c r="AP4" s="492"/>
      <c r="AQ4" s="492"/>
      <c r="AR4" s="318"/>
      <c r="AS4" s="433"/>
      <c r="AT4" s="15"/>
      <c r="AU4" s="492"/>
      <c r="AV4" s="492"/>
      <c r="AW4" s="492"/>
      <c r="AX4" s="492"/>
      <c r="AY4" s="318"/>
      <c r="AZ4" s="433"/>
      <c r="BA4" s="15"/>
      <c r="BB4" s="494"/>
      <c r="BC4" s="492"/>
      <c r="BD4" s="492"/>
      <c r="BE4" s="492"/>
      <c r="BF4" s="318"/>
      <c r="BG4" s="433"/>
      <c r="BH4" s="15"/>
      <c r="BI4" s="494"/>
      <c r="BJ4" s="492"/>
      <c r="BK4" s="492"/>
      <c r="BL4" s="492"/>
      <c r="BM4" s="318"/>
      <c r="BN4" s="433"/>
      <c r="BO4" s="15"/>
      <c r="BP4" s="494"/>
      <c r="BQ4" s="492"/>
      <c r="BR4" s="492"/>
      <c r="BS4" s="492"/>
      <c r="BT4" s="318"/>
      <c r="BU4" s="433"/>
      <c r="BV4" s="15"/>
    </row>
    <row r="5" spans="1:78" ht="21">
      <c r="B5" s="17"/>
      <c r="C5" s="18"/>
      <c r="D5" s="17"/>
      <c r="E5" s="503" t="s">
        <v>57</v>
      </c>
      <c r="F5" s="504"/>
      <c r="G5" s="504"/>
      <c r="H5" s="504"/>
      <c r="I5" s="504"/>
      <c r="J5" s="504"/>
      <c r="K5" s="505"/>
      <c r="L5" s="506" t="s">
        <v>58</v>
      </c>
      <c r="M5" s="507"/>
      <c r="N5" s="507"/>
      <c r="O5" s="507"/>
      <c r="P5" s="507"/>
      <c r="Q5" s="507"/>
      <c r="R5" s="508"/>
      <c r="S5" s="509" t="s">
        <v>59</v>
      </c>
      <c r="T5" s="510"/>
      <c r="U5" s="510"/>
      <c r="V5" s="510"/>
      <c r="W5" s="510"/>
      <c r="X5" s="510"/>
      <c r="Y5" s="511"/>
      <c r="Z5" s="512" t="s">
        <v>60</v>
      </c>
      <c r="AA5" s="513"/>
      <c r="AB5" s="513"/>
      <c r="AC5" s="513"/>
      <c r="AD5" s="513"/>
      <c r="AE5" s="513"/>
      <c r="AF5" s="514"/>
      <c r="AG5" s="515" t="s">
        <v>61</v>
      </c>
      <c r="AH5" s="516"/>
      <c r="AI5" s="516"/>
      <c r="AJ5" s="516"/>
      <c r="AK5" s="516"/>
      <c r="AL5" s="516"/>
      <c r="AM5" s="517"/>
      <c r="AN5" s="495" t="s">
        <v>62</v>
      </c>
      <c r="AO5" s="496"/>
      <c r="AP5" s="496"/>
      <c r="AQ5" s="496"/>
      <c r="AR5" s="518"/>
      <c r="AS5" s="518"/>
      <c r="AT5" s="519"/>
      <c r="AU5" s="479" t="s">
        <v>63</v>
      </c>
      <c r="AV5" s="480"/>
      <c r="AW5" s="480"/>
      <c r="AX5" s="480"/>
      <c r="AY5" s="480"/>
      <c r="AZ5" s="480"/>
      <c r="BA5" s="481"/>
      <c r="BB5" s="482" t="s">
        <v>64</v>
      </c>
      <c r="BC5" s="483"/>
      <c r="BD5" s="483"/>
      <c r="BE5" s="483"/>
      <c r="BF5" s="483"/>
      <c r="BG5" s="483"/>
      <c r="BH5" s="484"/>
      <c r="BI5" s="485" t="s">
        <v>65</v>
      </c>
      <c r="BJ5" s="486"/>
      <c r="BK5" s="486"/>
      <c r="BL5" s="486"/>
      <c r="BM5" s="486"/>
      <c r="BN5" s="486"/>
      <c r="BO5" s="487"/>
      <c r="BP5" s="488" t="s">
        <v>66</v>
      </c>
      <c r="BQ5" s="489"/>
      <c r="BR5" s="489"/>
      <c r="BS5" s="489"/>
      <c r="BT5" s="489"/>
      <c r="BU5" s="489"/>
      <c r="BV5" s="490"/>
    </row>
    <row r="6" spans="1:78" ht="31.5">
      <c r="A6" s="19"/>
      <c r="B6" s="35" t="s">
        <v>1</v>
      </c>
      <c r="C6" s="20" t="s">
        <v>2</v>
      </c>
      <c r="D6" s="21" t="s">
        <v>3</v>
      </c>
      <c r="E6" s="384" t="s">
        <v>144</v>
      </c>
      <c r="F6" s="384" t="s">
        <v>145</v>
      </c>
      <c r="G6" s="384" t="s">
        <v>146</v>
      </c>
      <c r="H6" s="384" t="s">
        <v>207</v>
      </c>
      <c r="I6" s="384" t="s">
        <v>4</v>
      </c>
      <c r="J6" s="384" t="s">
        <v>5</v>
      </c>
      <c r="K6" s="384"/>
      <c r="L6" s="388" t="s">
        <v>144</v>
      </c>
      <c r="M6" s="388" t="s">
        <v>145</v>
      </c>
      <c r="N6" s="388" t="s">
        <v>146</v>
      </c>
      <c r="O6" s="388" t="s">
        <v>207</v>
      </c>
      <c r="P6" s="388" t="s">
        <v>4</v>
      </c>
      <c r="Q6" s="388" t="s">
        <v>5</v>
      </c>
      <c r="R6" s="388"/>
      <c r="S6" s="127" t="s">
        <v>144</v>
      </c>
      <c r="T6" s="127" t="s">
        <v>145</v>
      </c>
      <c r="U6" s="127" t="s">
        <v>146</v>
      </c>
      <c r="V6" s="127" t="s">
        <v>207</v>
      </c>
      <c r="W6" s="127" t="s">
        <v>4</v>
      </c>
      <c r="X6" s="127" t="s">
        <v>5</v>
      </c>
      <c r="Y6" s="127"/>
      <c r="Z6" s="389" t="s">
        <v>144</v>
      </c>
      <c r="AA6" s="389" t="s">
        <v>145</v>
      </c>
      <c r="AB6" s="389" t="s">
        <v>146</v>
      </c>
      <c r="AC6" s="389" t="s">
        <v>207</v>
      </c>
      <c r="AD6" s="389" t="s">
        <v>4</v>
      </c>
      <c r="AE6" s="389" t="s">
        <v>5</v>
      </c>
      <c r="AF6" s="389"/>
      <c r="AG6" s="139" t="s">
        <v>144</v>
      </c>
      <c r="AH6" s="139" t="s">
        <v>145</v>
      </c>
      <c r="AI6" s="139" t="s">
        <v>146</v>
      </c>
      <c r="AJ6" s="139" t="s">
        <v>207</v>
      </c>
      <c r="AK6" s="139" t="s">
        <v>4</v>
      </c>
      <c r="AL6" s="139" t="s">
        <v>5</v>
      </c>
      <c r="AM6" s="139"/>
      <c r="AN6" s="390" t="s">
        <v>142</v>
      </c>
      <c r="AO6" s="390" t="s">
        <v>141</v>
      </c>
      <c r="AP6" s="390" t="s">
        <v>147</v>
      </c>
      <c r="AQ6" s="390" t="s">
        <v>207</v>
      </c>
      <c r="AR6" s="395" t="s">
        <v>4</v>
      </c>
      <c r="AS6" s="395" t="s">
        <v>5</v>
      </c>
      <c r="AT6" s="396"/>
      <c r="AU6" s="397" t="s">
        <v>142</v>
      </c>
      <c r="AV6" s="398" t="s">
        <v>141</v>
      </c>
      <c r="AW6" s="398" t="s">
        <v>147</v>
      </c>
      <c r="AX6" s="138" t="s">
        <v>207</v>
      </c>
      <c r="AY6" s="138" t="s">
        <v>4</v>
      </c>
      <c r="AZ6" s="138" t="s">
        <v>5</v>
      </c>
      <c r="BA6" s="138"/>
      <c r="BB6" s="137" t="s">
        <v>142</v>
      </c>
      <c r="BC6" s="137" t="s">
        <v>141</v>
      </c>
      <c r="BD6" s="137" t="s">
        <v>147</v>
      </c>
      <c r="BE6" s="137" t="s">
        <v>207</v>
      </c>
      <c r="BF6" s="137" t="s">
        <v>4</v>
      </c>
      <c r="BG6" s="137" t="s">
        <v>5</v>
      </c>
      <c r="BH6" s="137"/>
      <c r="BI6" s="136" t="s">
        <v>142</v>
      </c>
      <c r="BJ6" s="136" t="s">
        <v>141</v>
      </c>
      <c r="BK6" s="136" t="s">
        <v>147</v>
      </c>
      <c r="BL6" s="136" t="s">
        <v>207</v>
      </c>
      <c r="BM6" s="136" t="s">
        <v>4</v>
      </c>
      <c r="BN6" s="136" t="s">
        <v>5</v>
      </c>
      <c r="BO6" s="136" t="s">
        <v>5</v>
      </c>
      <c r="BP6" s="135" t="s">
        <v>142</v>
      </c>
      <c r="BQ6" s="135" t="s">
        <v>141</v>
      </c>
      <c r="BR6" s="135" t="s">
        <v>147</v>
      </c>
      <c r="BS6" s="382" t="s">
        <v>207</v>
      </c>
      <c r="BT6" s="135" t="s">
        <v>4</v>
      </c>
      <c r="BU6" s="135" t="s">
        <v>5</v>
      </c>
      <c r="BV6" s="135"/>
      <c r="BW6" s="3"/>
    </row>
    <row r="7" spans="1:78" ht="30" customHeight="1">
      <c r="A7" s="177" t="s">
        <v>6</v>
      </c>
      <c r="B7" s="180">
        <v>0</v>
      </c>
      <c r="C7" s="32">
        <v>8</v>
      </c>
      <c r="D7" s="105">
        <v>158</v>
      </c>
      <c r="E7" s="25">
        <v>10.79</v>
      </c>
      <c r="F7" s="25">
        <v>10.756</v>
      </c>
      <c r="G7" s="25">
        <v>10.750999999999999</v>
      </c>
      <c r="H7" s="25">
        <f>AVERAGE(E7:G7)</f>
        <v>10.765666666666666</v>
      </c>
      <c r="I7" s="25">
        <v>8</v>
      </c>
      <c r="J7" s="25">
        <f>H7/H20</f>
        <v>0.15222729693678916</v>
      </c>
      <c r="K7" s="25"/>
      <c r="L7" s="25">
        <v>9.6980000000000004</v>
      </c>
      <c r="M7" s="25">
        <v>9.6839999999999993</v>
      </c>
      <c r="N7" s="25">
        <v>9.6669999999999998</v>
      </c>
      <c r="O7" s="25">
        <f>AVERAGE(L7:N7)</f>
        <v>9.6829999999999998</v>
      </c>
      <c r="P7" s="25">
        <v>8</v>
      </c>
      <c r="Q7" s="25">
        <f>O7/O20</f>
        <v>0.22497502342763767</v>
      </c>
      <c r="R7" s="25"/>
      <c r="S7" s="25">
        <v>8.9440000000000008</v>
      </c>
      <c r="T7" s="25">
        <v>8.9380000000000006</v>
      </c>
      <c r="U7" s="25">
        <v>8.9290000000000003</v>
      </c>
      <c r="V7" s="25">
        <f>AVERAGE(S7:U7)</f>
        <v>8.9369999999999994</v>
      </c>
      <c r="W7" s="25">
        <v>8</v>
      </c>
      <c r="X7" s="25">
        <f>V7/V20</f>
        <v>0.27757244463769914</v>
      </c>
      <c r="Y7" s="25"/>
      <c r="Z7" s="25">
        <v>8.391</v>
      </c>
      <c r="AA7" s="25">
        <v>8.3770000000000007</v>
      </c>
      <c r="AB7" s="25">
        <v>8.3680000000000003</v>
      </c>
      <c r="AC7" s="25">
        <f>AVERAGE(Z7:AB7)</f>
        <v>8.3786666666666676</v>
      </c>
      <c r="AD7" s="25">
        <v>8</v>
      </c>
      <c r="AE7" s="25">
        <f>AC7/AC20</f>
        <v>0.31916298440753726</v>
      </c>
      <c r="AF7" s="25"/>
      <c r="AG7" s="25">
        <v>7.95</v>
      </c>
      <c r="AH7" s="25">
        <v>7.9409999999999998</v>
      </c>
      <c r="AI7" s="25">
        <v>7.931</v>
      </c>
      <c r="AJ7" s="25">
        <f>AVERAGE(AG7:AI7)</f>
        <v>7.9406666666666661</v>
      </c>
      <c r="AK7" s="25">
        <v>8</v>
      </c>
      <c r="AL7" s="25">
        <f>AJ7/AJ20</f>
        <v>0.35359427646910396</v>
      </c>
      <c r="AM7" s="25"/>
      <c r="AN7" s="25">
        <v>7.5949999999999998</v>
      </c>
      <c r="AO7" s="75">
        <v>7.5860000000000003</v>
      </c>
      <c r="AP7" s="75">
        <v>7.5810000000000004</v>
      </c>
      <c r="AQ7" s="25">
        <f>AVERAGE(AN7:AP7)</f>
        <v>7.5873333333333335</v>
      </c>
      <c r="AR7" s="25">
        <v>8</v>
      </c>
      <c r="AS7" s="25">
        <f>AQ7/AQ20</f>
        <v>0.38315995017338311</v>
      </c>
      <c r="AT7" s="25"/>
      <c r="AU7" s="71">
        <v>7.3029999999999999</v>
      </c>
      <c r="AV7" s="71">
        <v>7.298</v>
      </c>
      <c r="AW7" s="71">
        <v>7.2919999999999998</v>
      </c>
      <c r="AX7" s="25">
        <f>AVERAGE(AU7:AW7)</f>
        <v>7.2976666666666672</v>
      </c>
      <c r="AY7" s="25">
        <v>8</v>
      </c>
      <c r="AZ7" s="25">
        <f>AX7/AX20</f>
        <v>0.40921495327102808</v>
      </c>
      <c r="BA7" s="25"/>
      <c r="BB7" s="25">
        <v>7.06</v>
      </c>
      <c r="BC7" s="25">
        <v>7.05</v>
      </c>
      <c r="BD7" s="25">
        <v>7.048</v>
      </c>
      <c r="BE7" s="25">
        <f>AVERAGE(BB7:BD7)</f>
        <v>7.0526666666666671</v>
      </c>
      <c r="BF7" s="25">
        <v>8</v>
      </c>
      <c r="BG7" s="25">
        <f>BE7/BE20</f>
        <v>0.43233413024377293</v>
      </c>
      <c r="BH7" s="25"/>
      <c r="BI7" s="25">
        <v>6.8449999999999998</v>
      </c>
      <c r="BJ7" s="25">
        <v>6.84</v>
      </c>
      <c r="BK7" s="25">
        <v>6.8369999999999997</v>
      </c>
      <c r="BL7" s="25">
        <f>AVERAGE(BI7:BK7)</f>
        <v>6.8406666666666665</v>
      </c>
      <c r="BM7" s="25">
        <v>8</v>
      </c>
      <c r="BN7" s="25">
        <f>BL7/BL20</f>
        <v>0.45315432684876455</v>
      </c>
      <c r="BO7" s="25"/>
      <c r="BP7" s="25">
        <v>6.6680000000000001</v>
      </c>
      <c r="BQ7" s="25">
        <v>6.6589999999999998</v>
      </c>
      <c r="BR7" s="25">
        <v>6.6559999999999997</v>
      </c>
      <c r="BS7" s="25">
        <f>AVERAGE(BP7:BR7)</f>
        <v>6.6610000000000005</v>
      </c>
      <c r="BT7" s="25">
        <v>8</v>
      </c>
      <c r="BU7" s="25">
        <f>BS7/BS20</f>
        <v>0.47236667927382753</v>
      </c>
      <c r="BV7" s="25"/>
      <c r="BW7" s="72"/>
      <c r="BX7" s="2"/>
      <c r="BY7" s="2"/>
      <c r="BZ7" s="2"/>
    </row>
    <row r="8" spans="1:78" ht="30" customHeight="1">
      <c r="A8" s="177" t="s">
        <v>7</v>
      </c>
      <c r="B8" s="180">
        <v>0</v>
      </c>
      <c r="C8" s="32">
        <v>10</v>
      </c>
      <c r="D8" s="105">
        <v>186</v>
      </c>
      <c r="E8" s="25">
        <v>18.402999999999999</v>
      </c>
      <c r="F8" s="25">
        <v>18.34</v>
      </c>
      <c r="G8" s="25">
        <v>18.323</v>
      </c>
      <c r="H8" s="25">
        <f t="shared" ref="H8:H26" si="0">AVERAGE(E8:G8)</f>
        <v>18.355333333333331</v>
      </c>
      <c r="I8" s="25">
        <v>10</v>
      </c>
      <c r="J8" s="25">
        <f>H8/H20</f>
        <v>0.25954572663471004</v>
      </c>
      <c r="K8" s="25"/>
      <c r="L8" s="25">
        <v>14.923999999999999</v>
      </c>
      <c r="M8" s="25">
        <v>14.903</v>
      </c>
      <c r="N8" s="25">
        <v>14.872999999999999</v>
      </c>
      <c r="O8" s="25">
        <f t="shared" ref="O8:O26" si="1">AVERAGE(L8:N8)</f>
        <v>14.899999999999999</v>
      </c>
      <c r="P8" s="25">
        <v>10</v>
      </c>
      <c r="Q8" s="25">
        <f>O8/O20</f>
        <v>0.34618690995268003</v>
      </c>
      <c r="R8" s="25"/>
      <c r="S8" s="25">
        <v>12.942</v>
      </c>
      <c r="T8" s="25">
        <v>12.92</v>
      </c>
      <c r="U8" s="25">
        <v>12.901999999999999</v>
      </c>
      <c r="V8" s="25">
        <f t="shared" ref="V8:V22" si="2">AVERAGE(S8:U8)</f>
        <v>12.921333333333335</v>
      </c>
      <c r="W8" s="25">
        <v>10</v>
      </c>
      <c r="X8" s="25">
        <f>V8/V20</f>
        <v>0.4013210340507915</v>
      </c>
      <c r="Y8" s="25"/>
      <c r="Z8" s="25">
        <v>11.61</v>
      </c>
      <c r="AA8" s="25">
        <v>11.597</v>
      </c>
      <c r="AB8" s="25">
        <v>11.583</v>
      </c>
      <c r="AC8" s="25">
        <f t="shared" ref="AC8:AC22" si="3">AVERAGE(Z8:AB8)</f>
        <v>11.596666666666666</v>
      </c>
      <c r="AD8" s="25">
        <v>10</v>
      </c>
      <c r="AE8" s="25">
        <f>AC8/AC20</f>
        <v>0.44174412108283811</v>
      </c>
      <c r="AF8" s="25"/>
      <c r="AG8" s="25">
        <v>10.654</v>
      </c>
      <c r="AH8" s="25">
        <v>10.64</v>
      </c>
      <c r="AI8" s="25">
        <v>10.631</v>
      </c>
      <c r="AJ8" s="25">
        <f t="shared" ref="AJ8:AJ42" si="4">AVERAGE(AG8:AI8)</f>
        <v>10.641666666666667</v>
      </c>
      <c r="AK8" s="25">
        <v>10</v>
      </c>
      <c r="AL8" s="25">
        <f>AJ8/AJ20</f>
        <v>0.47386857846848057</v>
      </c>
      <c r="AM8" s="25"/>
      <c r="AN8" s="25">
        <v>9.92</v>
      </c>
      <c r="AO8" s="75">
        <v>9.9109999999999996</v>
      </c>
      <c r="AP8" s="75">
        <v>9.9019999999999992</v>
      </c>
      <c r="AQ8" s="25">
        <f t="shared" ref="AQ8:AQ42" si="5">AVERAGE(AN8:AP8)</f>
        <v>9.9109999999999996</v>
      </c>
      <c r="AR8" s="25">
        <v>10</v>
      </c>
      <c r="AS8" s="25">
        <f>AQ8/AQ20</f>
        <v>0.50050499949500038</v>
      </c>
      <c r="AT8" s="25"/>
      <c r="AU8" s="71">
        <v>9.343</v>
      </c>
      <c r="AV8" s="71">
        <v>9.3339999999999996</v>
      </c>
      <c r="AW8" s="71">
        <v>9.3290000000000006</v>
      </c>
      <c r="AX8" s="25">
        <f t="shared" ref="AX8:AX42" si="6">AVERAGE(AU8:AW8)</f>
        <v>9.3353333333333328</v>
      </c>
      <c r="AY8" s="25">
        <v>10</v>
      </c>
      <c r="AZ8" s="25">
        <f>AX8/AX20</f>
        <v>0.52347663551401868</v>
      </c>
      <c r="BA8" s="25"/>
      <c r="BB8" s="25">
        <v>8.8729999999999993</v>
      </c>
      <c r="BC8" s="25">
        <v>8.8640000000000008</v>
      </c>
      <c r="BD8" s="25">
        <v>8.8569999999999993</v>
      </c>
      <c r="BE8" s="25">
        <f t="shared" ref="BE8:BE42" si="7">AVERAGE(BB8:BD8)</f>
        <v>8.8646666666666665</v>
      </c>
      <c r="BF8" s="25">
        <v>10</v>
      </c>
      <c r="BG8" s="25">
        <f>BE8/BE20</f>
        <v>0.54341118535319477</v>
      </c>
      <c r="BH8" s="25"/>
      <c r="BI8" s="25">
        <v>8.4860000000000007</v>
      </c>
      <c r="BJ8" s="25">
        <v>8.4719999999999995</v>
      </c>
      <c r="BK8" s="25">
        <v>8.4700000000000006</v>
      </c>
      <c r="BL8" s="25">
        <f t="shared" ref="BL8:BL31" si="8">AVERAGE(BI8:BK8)</f>
        <v>8.4759999999999991</v>
      </c>
      <c r="BM8" s="25">
        <v>10</v>
      </c>
      <c r="BN8" s="25">
        <f>BL8/BL20</f>
        <v>0.56148563605449686</v>
      </c>
      <c r="BO8" s="25"/>
      <c r="BP8" s="25">
        <v>8.1479999999999997</v>
      </c>
      <c r="BQ8" s="25">
        <v>8.1379999999999999</v>
      </c>
      <c r="BR8" s="25">
        <v>8.1359999999999992</v>
      </c>
      <c r="BS8" s="25">
        <f t="shared" ref="BS8:BS22" si="9">AVERAGE(BP8:BR8)</f>
        <v>8.1406666666666663</v>
      </c>
      <c r="BT8" s="25">
        <v>10</v>
      </c>
      <c r="BU8" s="25">
        <f>BS8/BS20</f>
        <v>0.57729765506807862</v>
      </c>
      <c r="BV8" s="25"/>
      <c r="BW8" s="72"/>
      <c r="BX8" s="2"/>
      <c r="BY8" s="2"/>
      <c r="BZ8" s="2"/>
    </row>
    <row r="9" spans="1:78" ht="30" customHeight="1">
      <c r="A9" s="177" t="s">
        <v>8</v>
      </c>
      <c r="B9" s="180">
        <v>0</v>
      </c>
      <c r="C9" s="32">
        <v>11</v>
      </c>
      <c r="D9" s="105">
        <v>200</v>
      </c>
      <c r="E9" s="25">
        <v>23.762</v>
      </c>
      <c r="F9" s="25">
        <v>23.67</v>
      </c>
      <c r="G9" s="25">
        <v>23.661000000000001</v>
      </c>
      <c r="H9" s="25">
        <f t="shared" si="0"/>
        <v>23.697666666666667</v>
      </c>
      <c r="I9" s="25">
        <v>11</v>
      </c>
      <c r="J9" s="25">
        <f>H9/H20</f>
        <v>0.33508670220537978</v>
      </c>
      <c r="K9" s="25"/>
      <c r="L9" s="25">
        <v>18.222000000000001</v>
      </c>
      <c r="M9" s="25">
        <v>18.187999999999999</v>
      </c>
      <c r="N9" s="25">
        <v>18.161999999999999</v>
      </c>
      <c r="O9" s="25">
        <f t="shared" si="1"/>
        <v>18.190666666666665</v>
      </c>
      <c r="P9" s="25">
        <v>11</v>
      </c>
      <c r="Q9" s="25">
        <f>O9/O20</f>
        <v>0.42264232773909743</v>
      </c>
      <c r="R9" s="25"/>
      <c r="S9" s="25">
        <v>15.32</v>
      </c>
      <c r="T9" s="25">
        <v>15.298</v>
      </c>
      <c r="U9" s="25">
        <v>15.281000000000001</v>
      </c>
      <c r="V9" s="25">
        <f t="shared" si="2"/>
        <v>15.299666666666667</v>
      </c>
      <c r="W9" s="25">
        <v>11</v>
      </c>
      <c r="X9" s="25">
        <f>V9/V20</f>
        <v>0.47518919982192953</v>
      </c>
      <c r="Y9" s="25"/>
      <c r="Z9" s="25">
        <v>13.477</v>
      </c>
      <c r="AA9" s="25">
        <v>13.456</v>
      </c>
      <c r="AB9" s="25">
        <v>13.446</v>
      </c>
      <c r="AC9" s="25">
        <f t="shared" si="3"/>
        <v>13.459666666666665</v>
      </c>
      <c r="AD9" s="25">
        <v>11</v>
      </c>
      <c r="AE9" s="25">
        <f>AC9/AC20</f>
        <v>0.51271014271928483</v>
      </c>
      <c r="AF9" s="25"/>
      <c r="AG9" s="25">
        <v>12.186999999999999</v>
      </c>
      <c r="AH9" s="25">
        <v>12.166</v>
      </c>
      <c r="AI9" s="25">
        <v>12.16</v>
      </c>
      <c r="AJ9" s="25">
        <f t="shared" si="4"/>
        <v>12.171000000000001</v>
      </c>
      <c r="AK9" s="25">
        <v>11</v>
      </c>
      <c r="AL9" s="25">
        <f>AJ9/AJ20</f>
        <v>0.54196909649552494</v>
      </c>
      <c r="AM9" s="25"/>
      <c r="AN9" s="25">
        <v>11.218999999999999</v>
      </c>
      <c r="AO9" s="75">
        <v>11.205</v>
      </c>
      <c r="AP9" s="75">
        <v>11.2</v>
      </c>
      <c r="AQ9" s="25">
        <f t="shared" si="5"/>
        <v>11.207999999999998</v>
      </c>
      <c r="AR9" s="25">
        <v>11</v>
      </c>
      <c r="AS9" s="25">
        <f>AQ9/AQ20</f>
        <v>0.56600343399656583</v>
      </c>
      <c r="AT9" s="25"/>
      <c r="AU9" s="71">
        <v>10.468999999999999</v>
      </c>
      <c r="AV9" s="71">
        <v>10.455</v>
      </c>
      <c r="AW9" s="71">
        <v>10.45</v>
      </c>
      <c r="AX9" s="25">
        <f t="shared" si="6"/>
        <v>10.458</v>
      </c>
      <c r="AY9" s="25">
        <v>11</v>
      </c>
      <c r="AZ9" s="25">
        <f>AX9/AX20</f>
        <v>0.58642990654205618</v>
      </c>
      <c r="BA9" s="25"/>
      <c r="BB9" s="25">
        <v>9.8670000000000009</v>
      </c>
      <c r="BC9" s="25">
        <v>9.8529999999999998</v>
      </c>
      <c r="BD9" s="25">
        <v>9.8510000000000009</v>
      </c>
      <c r="BE9" s="25">
        <f t="shared" si="7"/>
        <v>9.8569999999999993</v>
      </c>
      <c r="BF9" s="25">
        <v>11</v>
      </c>
      <c r="BG9" s="25">
        <f>BE9/BE20</f>
        <v>0.60424201557040402</v>
      </c>
      <c r="BH9" s="25"/>
      <c r="BI9" s="25">
        <v>9.3680000000000003</v>
      </c>
      <c r="BJ9" s="25">
        <v>9.3580000000000005</v>
      </c>
      <c r="BK9" s="25">
        <v>9.3520000000000003</v>
      </c>
      <c r="BL9" s="25">
        <f t="shared" si="8"/>
        <v>9.3593333333333337</v>
      </c>
      <c r="BM9" s="25">
        <v>11</v>
      </c>
      <c r="BN9" s="25">
        <f>BL9/BL20</f>
        <v>0.62000132488352067</v>
      </c>
      <c r="BO9" s="25"/>
      <c r="BP9" s="25">
        <v>8.952</v>
      </c>
      <c r="BQ9" s="25">
        <v>8.9380000000000006</v>
      </c>
      <c r="BR9" s="25">
        <v>8.9359999999999999</v>
      </c>
      <c r="BS9" s="25">
        <f t="shared" si="9"/>
        <v>8.9420000000000002</v>
      </c>
      <c r="BT9" s="25">
        <v>11</v>
      </c>
      <c r="BU9" s="25">
        <f>BS9/BS20</f>
        <v>0.63412443267776097</v>
      </c>
      <c r="BV9" s="25"/>
      <c r="BW9" s="72"/>
      <c r="BX9" s="2"/>
      <c r="BY9" s="2"/>
      <c r="BZ9" s="2"/>
    </row>
    <row r="10" spans="1:78" ht="30" customHeight="1">
      <c r="A10" s="177" t="s">
        <v>9</v>
      </c>
      <c r="B10" s="180">
        <v>0</v>
      </c>
      <c r="C10" s="32">
        <v>12</v>
      </c>
      <c r="D10" s="105">
        <v>214</v>
      </c>
      <c r="E10" s="25">
        <v>29.908000000000001</v>
      </c>
      <c r="F10" s="25">
        <v>29.832000000000001</v>
      </c>
      <c r="G10" s="25">
        <v>29.811</v>
      </c>
      <c r="H10" s="25">
        <f t="shared" si="0"/>
        <v>29.850333333333335</v>
      </c>
      <c r="I10" s="25">
        <v>12</v>
      </c>
      <c r="J10" s="25">
        <f>H10/H20</f>
        <v>0.42208584908772973</v>
      </c>
      <c r="K10" s="25"/>
      <c r="L10" s="25">
        <v>21.783000000000001</v>
      </c>
      <c r="M10" s="25">
        <v>21.741</v>
      </c>
      <c r="N10" s="25">
        <v>21.715</v>
      </c>
      <c r="O10" s="25">
        <f t="shared" si="1"/>
        <v>21.746333333333336</v>
      </c>
      <c r="P10" s="25">
        <v>12</v>
      </c>
      <c r="Q10" s="25">
        <f>O10/O20</f>
        <v>0.50525476103809619</v>
      </c>
      <c r="R10" s="25"/>
      <c r="S10" s="25">
        <v>17.829999999999998</v>
      </c>
      <c r="T10" s="25">
        <v>17.795999999999999</v>
      </c>
      <c r="U10" s="25">
        <v>17.779</v>
      </c>
      <c r="V10" s="25">
        <f t="shared" si="2"/>
        <v>17.801666666666666</v>
      </c>
      <c r="W10" s="25">
        <v>12</v>
      </c>
      <c r="X10" s="25">
        <f>V10/V20</f>
        <v>0.55289830315453814</v>
      </c>
      <c r="Y10" s="25"/>
      <c r="Z10" s="25">
        <v>15.411</v>
      </c>
      <c r="AA10" s="25">
        <v>15.381</v>
      </c>
      <c r="AB10" s="25">
        <v>15.371</v>
      </c>
      <c r="AC10" s="25">
        <f t="shared" si="3"/>
        <v>15.387666666666668</v>
      </c>
      <c r="AD10" s="25">
        <v>12</v>
      </c>
      <c r="AE10" s="25">
        <f>AC10/AC20</f>
        <v>0.58615216618416377</v>
      </c>
      <c r="AF10" s="25"/>
      <c r="AG10" s="25">
        <v>13.754</v>
      </c>
      <c r="AH10" s="25">
        <v>13.731999999999999</v>
      </c>
      <c r="AI10" s="25">
        <v>13.723000000000001</v>
      </c>
      <c r="AJ10" s="25">
        <f t="shared" si="4"/>
        <v>13.736333333333333</v>
      </c>
      <c r="AK10" s="25">
        <v>12</v>
      </c>
      <c r="AL10" s="25">
        <f>AJ10/AJ20</f>
        <v>0.61167267815528936</v>
      </c>
      <c r="AM10" s="25"/>
      <c r="AN10" s="25">
        <v>12.542</v>
      </c>
      <c r="AO10" s="75">
        <v>12.523999999999999</v>
      </c>
      <c r="AP10" s="75">
        <v>12.515000000000001</v>
      </c>
      <c r="AQ10" s="25">
        <f t="shared" si="5"/>
        <v>12.527000000000001</v>
      </c>
      <c r="AR10" s="25">
        <v>12</v>
      </c>
      <c r="AS10" s="25">
        <f>AQ10/AQ20</f>
        <v>0.63261286738713252</v>
      </c>
      <c r="AT10" s="25"/>
      <c r="AU10" s="71">
        <v>11.606</v>
      </c>
      <c r="AV10" s="71">
        <v>11.593</v>
      </c>
      <c r="AW10" s="71">
        <v>11.587</v>
      </c>
      <c r="AX10" s="25">
        <f t="shared" si="6"/>
        <v>11.595333333333334</v>
      </c>
      <c r="AY10" s="25">
        <v>12</v>
      </c>
      <c r="AZ10" s="25">
        <f>AX10/AX20</f>
        <v>0.65020560747663558</v>
      </c>
      <c r="BA10" s="25"/>
      <c r="BB10" s="25">
        <v>10.868</v>
      </c>
      <c r="BC10" s="25">
        <v>10.851000000000001</v>
      </c>
      <c r="BD10" s="25">
        <v>10.848000000000001</v>
      </c>
      <c r="BE10" s="25">
        <f t="shared" si="7"/>
        <v>10.855666666666666</v>
      </c>
      <c r="BF10" s="25">
        <v>12</v>
      </c>
      <c r="BG10" s="25">
        <f>BE10/BE20</f>
        <v>0.66546108420686978</v>
      </c>
      <c r="BH10" s="25"/>
      <c r="BI10" s="25">
        <v>10.262</v>
      </c>
      <c r="BJ10" s="25">
        <v>10.249000000000001</v>
      </c>
      <c r="BK10" s="25">
        <v>10.242000000000001</v>
      </c>
      <c r="BL10" s="25">
        <f t="shared" si="8"/>
        <v>10.251000000000001</v>
      </c>
      <c r="BM10" s="25">
        <v>12</v>
      </c>
      <c r="BN10" s="25">
        <f>BL10/BL20</f>
        <v>0.67906904851281835</v>
      </c>
      <c r="BO10" s="25"/>
      <c r="BP10" s="25">
        <v>9.7550000000000008</v>
      </c>
      <c r="BQ10" s="25">
        <v>9.7420000000000009</v>
      </c>
      <c r="BR10" s="25">
        <v>9.74</v>
      </c>
      <c r="BS10" s="25">
        <f t="shared" si="9"/>
        <v>9.7456666666666667</v>
      </c>
      <c r="BT10" s="25">
        <v>12</v>
      </c>
      <c r="BU10" s="25">
        <f>BS10/BS20</f>
        <v>0.69111667927382747</v>
      </c>
      <c r="BV10" s="25"/>
      <c r="BW10" s="72"/>
      <c r="BX10" s="2"/>
      <c r="BY10" s="2"/>
      <c r="BZ10" s="2"/>
    </row>
    <row r="11" spans="1:78" ht="30" customHeight="1">
      <c r="A11" s="177" t="s">
        <v>10</v>
      </c>
      <c r="B11" s="180">
        <v>0</v>
      </c>
      <c r="C11" s="32">
        <v>13</v>
      </c>
      <c r="D11" s="105">
        <v>228</v>
      </c>
      <c r="E11" s="25">
        <v>36.588999999999999</v>
      </c>
      <c r="F11" s="25">
        <v>36.506</v>
      </c>
      <c r="G11" s="25">
        <v>36.479999999999997</v>
      </c>
      <c r="H11" s="25">
        <f t="shared" si="0"/>
        <v>36.524999999999999</v>
      </c>
      <c r="I11" s="25">
        <v>13</v>
      </c>
      <c r="J11" s="25">
        <f>H11/H20</f>
        <v>0.51646611331853332</v>
      </c>
      <c r="K11" s="25"/>
      <c r="L11" s="25">
        <v>25.452000000000002</v>
      </c>
      <c r="M11" s="25">
        <v>25.414000000000001</v>
      </c>
      <c r="N11" s="25">
        <v>25.388000000000002</v>
      </c>
      <c r="O11" s="25">
        <f t="shared" si="1"/>
        <v>25.418000000000003</v>
      </c>
      <c r="P11" s="25">
        <v>13</v>
      </c>
      <c r="Q11" s="25">
        <f>O11/O20</f>
        <v>0.59056234075014924</v>
      </c>
      <c r="R11" s="25"/>
      <c r="S11" s="25">
        <v>20.361000000000001</v>
      </c>
      <c r="T11" s="25">
        <v>20.327000000000002</v>
      </c>
      <c r="U11" s="25">
        <v>20.309999999999999</v>
      </c>
      <c r="V11" s="25">
        <f t="shared" si="2"/>
        <v>20.332666666666668</v>
      </c>
      <c r="W11" s="25">
        <v>13</v>
      </c>
      <c r="X11" s="25">
        <f>V11/V20</f>
        <v>0.63150811152177744</v>
      </c>
      <c r="Y11" s="25"/>
      <c r="Z11" s="25">
        <v>17.34</v>
      </c>
      <c r="AA11" s="25">
        <v>17.314</v>
      </c>
      <c r="AB11" s="25">
        <v>17.3</v>
      </c>
      <c r="AC11" s="25">
        <f t="shared" si="3"/>
        <v>17.317999999999998</v>
      </c>
      <c r="AD11" s="25">
        <v>13</v>
      </c>
      <c r="AE11" s="25">
        <f>AC11/AC20</f>
        <v>0.65968307176596064</v>
      </c>
      <c r="AF11" s="25"/>
      <c r="AG11" s="25">
        <v>15.316000000000001</v>
      </c>
      <c r="AH11" s="25">
        <v>15.294</v>
      </c>
      <c r="AI11" s="25">
        <v>15.285</v>
      </c>
      <c r="AJ11" s="25">
        <f t="shared" si="4"/>
        <v>15.298333333333332</v>
      </c>
      <c r="AK11" s="25">
        <v>13</v>
      </c>
      <c r="AL11" s="25">
        <f>AJ11/AJ20</f>
        <v>0.68122782799720949</v>
      </c>
      <c r="AM11" s="25"/>
      <c r="AN11" s="25">
        <v>13.848000000000001</v>
      </c>
      <c r="AO11" s="75">
        <v>13.831</v>
      </c>
      <c r="AP11" s="75">
        <v>13.821</v>
      </c>
      <c r="AQ11" s="25">
        <f t="shared" si="5"/>
        <v>13.833333333333334</v>
      </c>
      <c r="AR11" s="25">
        <v>13</v>
      </c>
      <c r="AS11" s="25">
        <f>AQ11/AQ20</f>
        <v>0.69858263475069848</v>
      </c>
      <c r="AT11" s="25"/>
      <c r="AU11" s="71">
        <v>12.736000000000001</v>
      </c>
      <c r="AV11" s="71">
        <v>12.718</v>
      </c>
      <c r="AW11" s="71">
        <v>12.712999999999999</v>
      </c>
      <c r="AX11" s="25">
        <f t="shared" si="6"/>
        <v>12.722333333333333</v>
      </c>
      <c r="AY11" s="25">
        <v>13</v>
      </c>
      <c r="AZ11" s="25">
        <f>AX11/AX20</f>
        <v>0.7134018691588786</v>
      </c>
      <c r="BA11" s="25"/>
      <c r="BB11" s="25">
        <v>11.853</v>
      </c>
      <c r="BC11" s="25">
        <v>11.84</v>
      </c>
      <c r="BD11" s="25">
        <v>11.833</v>
      </c>
      <c r="BE11" s="25">
        <f t="shared" si="7"/>
        <v>11.841999999999999</v>
      </c>
      <c r="BF11" s="25">
        <v>13</v>
      </c>
      <c r="BG11" s="25">
        <f>BE11/BE20</f>
        <v>0.72592410960583587</v>
      </c>
      <c r="BH11" s="25"/>
      <c r="BI11" s="25">
        <v>11.135999999999999</v>
      </c>
      <c r="BJ11" s="25">
        <v>11.122999999999999</v>
      </c>
      <c r="BK11" s="25">
        <v>11.12</v>
      </c>
      <c r="BL11" s="25">
        <f t="shared" si="8"/>
        <v>11.126333333333333</v>
      </c>
      <c r="BM11" s="25">
        <v>13</v>
      </c>
      <c r="BN11" s="25">
        <f>BL11/BL20</f>
        <v>0.73705478393357915</v>
      </c>
      <c r="BO11" s="25"/>
      <c r="BP11" s="25">
        <v>10.547000000000001</v>
      </c>
      <c r="BQ11" s="25">
        <v>10.532999999999999</v>
      </c>
      <c r="BR11" s="25">
        <v>10.526999999999999</v>
      </c>
      <c r="BS11" s="25">
        <f t="shared" si="9"/>
        <v>10.535666666666666</v>
      </c>
      <c r="BT11" s="25">
        <v>13</v>
      </c>
      <c r="BU11" s="25">
        <f>BS11/BS20</f>
        <v>0.74713975037821467</v>
      </c>
      <c r="BV11" s="25"/>
      <c r="BW11" s="72"/>
      <c r="BX11" s="2"/>
      <c r="BY11" s="2"/>
      <c r="BZ11" s="2"/>
    </row>
    <row r="12" spans="1:78" ht="50.1" customHeight="1">
      <c r="A12" s="177" t="s">
        <v>153</v>
      </c>
      <c r="B12" s="180">
        <v>0</v>
      </c>
      <c r="C12" s="32">
        <v>14</v>
      </c>
      <c r="D12" s="105">
        <v>242</v>
      </c>
      <c r="E12" s="25">
        <v>43.555</v>
      </c>
      <c r="F12" s="25">
        <v>43.442999999999998</v>
      </c>
      <c r="G12" s="25">
        <v>43.421999999999997</v>
      </c>
      <c r="H12" s="25">
        <f t="shared" si="0"/>
        <v>43.473333333333329</v>
      </c>
      <c r="I12" s="25">
        <v>14</v>
      </c>
      <c r="J12" s="25">
        <f>H12/H20</f>
        <v>0.6147160437965149</v>
      </c>
      <c r="K12" s="25"/>
      <c r="L12" s="25">
        <v>29.157</v>
      </c>
      <c r="M12" s="25">
        <v>29.103000000000002</v>
      </c>
      <c r="N12" s="25">
        <v>29.081</v>
      </c>
      <c r="O12" s="25">
        <f t="shared" si="1"/>
        <v>29.113666666666671</v>
      </c>
      <c r="P12" s="25">
        <v>14</v>
      </c>
      <c r="Q12" s="25">
        <f>O12/O20</f>
        <v>0.67642753696145497</v>
      </c>
      <c r="R12" s="25"/>
      <c r="S12" s="25">
        <v>22.888000000000002</v>
      </c>
      <c r="T12" s="25">
        <v>22.837</v>
      </c>
      <c r="U12" s="25">
        <v>22.824000000000002</v>
      </c>
      <c r="V12" s="25">
        <f t="shared" si="2"/>
        <v>22.849666666666668</v>
      </c>
      <c r="W12" s="25">
        <v>14</v>
      </c>
      <c r="X12" s="25">
        <f>V12/V20</f>
        <v>0.70968309676885011</v>
      </c>
      <c r="Y12" s="25"/>
      <c r="Z12" s="25">
        <v>19.251999999999999</v>
      </c>
      <c r="AA12" s="25">
        <v>19.218</v>
      </c>
      <c r="AB12" s="25">
        <v>19.204999999999998</v>
      </c>
      <c r="AC12" s="25">
        <f t="shared" si="3"/>
        <v>19.224999999999998</v>
      </c>
      <c r="AD12" s="25">
        <v>14</v>
      </c>
      <c r="AE12" s="25">
        <f>AC12/AC20</f>
        <v>0.73232515617857685</v>
      </c>
      <c r="AF12" s="25"/>
      <c r="AG12" s="25">
        <v>16.853000000000002</v>
      </c>
      <c r="AH12" s="25">
        <v>16.823</v>
      </c>
      <c r="AI12" s="25">
        <v>16.814</v>
      </c>
      <c r="AJ12" s="25">
        <f t="shared" si="4"/>
        <v>16.830000000000002</v>
      </c>
      <c r="AK12" s="25">
        <v>14</v>
      </c>
      <c r="AL12" s="25">
        <f>AJ12/AJ20</f>
        <v>0.74943224829674504</v>
      </c>
      <c r="AM12" s="25"/>
      <c r="AN12" s="25">
        <v>15.134</v>
      </c>
      <c r="AO12" s="75">
        <v>15.113</v>
      </c>
      <c r="AP12" s="75">
        <v>15.103</v>
      </c>
      <c r="AQ12" s="25">
        <f t="shared" si="5"/>
        <v>15.116666666666667</v>
      </c>
      <c r="AR12" s="25">
        <v>14</v>
      </c>
      <c r="AS12" s="25">
        <f>AQ12/AQ20</f>
        <v>0.76339090327576331</v>
      </c>
      <c r="AT12" s="25"/>
      <c r="AU12" s="71">
        <v>13.836</v>
      </c>
      <c r="AV12" s="71">
        <v>13.814</v>
      </c>
      <c r="AW12" s="71">
        <v>13.808999999999999</v>
      </c>
      <c r="AX12" s="25">
        <f t="shared" si="6"/>
        <v>13.819666666666665</v>
      </c>
      <c r="AY12" s="25">
        <v>14</v>
      </c>
      <c r="AZ12" s="25">
        <f>AX12/AX20</f>
        <v>0.77493457943925226</v>
      </c>
      <c r="BA12" s="25"/>
      <c r="BB12" s="25">
        <v>12.818</v>
      </c>
      <c r="BC12" s="25">
        <v>12.8</v>
      </c>
      <c r="BD12" s="25">
        <v>12.794</v>
      </c>
      <c r="BE12" s="25">
        <f t="shared" si="7"/>
        <v>12.804000000000002</v>
      </c>
      <c r="BF12" s="25">
        <v>14</v>
      </c>
      <c r="BG12" s="25">
        <f>BE12/BE20</f>
        <v>0.78489548213081606</v>
      </c>
      <c r="BH12" s="25"/>
      <c r="BI12" s="25">
        <v>11.994</v>
      </c>
      <c r="BJ12" s="25">
        <v>11.98</v>
      </c>
      <c r="BK12" s="25">
        <v>11.973000000000001</v>
      </c>
      <c r="BL12" s="25">
        <f t="shared" si="8"/>
        <v>11.982333333333335</v>
      </c>
      <c r="BM12" s="25">
        <v>14</v>
      </c>
      <c r="BN12" s="25">
        <f>BL12/BL20</f>
        <v>0.79375979861770496</v>
      </c>
      <c r="BO12" s="25"/>
      <c r="BP12" s="25">
        <v>11.314</v>
      </c>
      <c r="BQ12" s="25">
        <v>11.3</v>
      </c>
      <c r="BR12" s="25">
        <v>11.298</v>
      </c>
      <c r="BS12" s="25">
        <f t="shared" si="9"/>
        <v>11.304</v>
      </c>
      <c r="BT12" s="25">
        <v>14</v>
      </c>
      <c r="BU12" s="25">
        <f>BS12/BS20</f>
        <v>0.80162632375189102</v>
      </c>
      <c r="BV12" s="25"/>
      <c r="BW12" s="72"/>
      <c r="BX12" s="2"/>
      <c r="BY12" s="2"/>
      <c r="BZ12" s="2"/>
    </row>
    <row r="13" spans="1:78" ht="50.1" customHeight="1">
      <c r="A13" s="177" t="s">
        <v>154</v>
      </c>
      <c r="B13" s="32">
        <v>1</v>
      </c>
      <c r="C13" s="32">
        <v>14</v>
      </c>
      <c r="D13" s="105">
        <v>240</v>
      </c>
      <c r="E13" s="25">
        <v>47.752000000000002</v>
      </c>
      <c r="F13" s="25">
        <v>47.652000000000001</v>
      </c>
      <c r="G13" s="25">
        <v>47.642000000000003</v>
      </c>
      <c r="H13" s="25">
        <f t="shared" si="0"/>
        <v>47.681999999999995</v>
      </c>
      <c r="I13" s="25">
        <f>$C$12+((H13-H12)/(H14-H12))</f>
        <v>14.602356757788273</v>
      </c>
      <c r="J13" s="25">
        <f>H13/H20</f>
        <v>0.67422689158807136</v>
      </c>
      <c r="K13" s="25"/>
      <c r="L13" s="25">
        <v>31.466000000000001</v>
      </c>
      <c r="M13" s="25">
        <v>31.414999999999999</v>
      </c>
      <c r="N13" s="25">
        <v>31.388999999999999</v>
      </c>
      <c r="O13" s="25">
        <f t="shared" si="1"/>
        <v>31.423333333333332</v>
      </c>
      <c r="P13" s="25">
        <f>$C$12+((O13-O12)/(O14-O12))</f>
        <v>14.636505603527466</v>
      </c>
      <c r="Q13" s="25">
        <f>O13/O20</f>
        <v>0.73009038034092055</v>
      </c>
      <c r="R13" s="25"/>
      <c r="S13" s="25">
        <v>24.495999999999999</v>
      </c>
      <c r="T13" s="25">
        <v>24.452999999999999</v>
      </c>
      <c r="U13" s="25">
        <v>24.44</v>
      </c>
      <c r="V13" s="25">
        <f t="shared" si="2"/>
        <v>24.462999999999997</v>
      </c>
      <c r="W13" s="25">
        <f>$C$12+((V13-V12)/(V14-V12))</f>
        <v>14.658503401360543</v>
      </c>
      <c r="X13" s="25">
        <f>V13/V20</f>
        <v>0.75979128490231995</v>
      </c>
      <c r="Y13" s="25"/>
      <c r="Z13" s="25">
        <v>20.497</v>
      </c>
      <c r="AA13" s="25">
        <v>20.463000000000001</v>
      </c>
      <c r="AB13" s="25">
        <v>20.454000000000001</v>
      </c>
      <c r="AC13" s="25">
        <f t="shared" si="3"/>
        <v>20.471333333333334</v>
      </c>
      <c r="AD13" s="25">
        <f>$C$12+((AC13-AC12)/(AC14-AC12))</f>
        <v>14.674301172227231</v>
      </c>
      <c r="AE13" s="25">
        <f>AC13/AC20</f>
        <v>0.77980090405810354</v>
      </c>
      <c r="AF13" s="25"/>
      <c r="AG13" s="25">
        <v>17.867000000000001</v>
      </c>
      <c r="AH13" s="25">
        <v>17.846</v>
      </c>
      <c r="AI13" s="25">
        <v>17.835999999999999</v>
      </c>
      <c r="AJ13" s="25">
        <f t="shared" si="4"/>
        <v>17.849666666666668</v>
      </c>
      <c r="AK13" s="25">
        <f>$C$12+((AJ13-AJ12)/(AJ14-AJ12))</f>
        <v>14.688343834383438</v>
      </c>
      <c r="AL13" s="25">
        <f>AJ13/AJ20</f>
        <v>0.79483754137536933</v>
      </c>
      <c r="AM13" s="25"/>
      <c r="AN13" s="25">
        <v>15.992000000000001</v>
      </c>
      <c r="AO13" s="75">
        <v>15.974</v>
      </c>
      <c r="AP13" s="75">
        <v>15.965</v>
      </c>
      <c r="AQ13" s="25">
        <f t="shared" si="5"/>
        <v>15.976999999999999</v>
      </c>
      <c r="AR13" s="25">
        <f>$C$12+((AQ13-AQ12)/(AQ14-AQ12))</f>
        <v>14.696438208310846</v>
      </c>
      <c r="AS13" s="25">
        <f>AQ13/AQ20</f>
        <v>0.80683769316230669</v>
      </c>
      <c r="AT13" s="25"/>
      <c r="AU13" s="71">
        <v>14.582000000000001</v>
      </c>
      <c r="AV13" s="71">
        <v>14.565</v>
      </c>
      <c r="AW13" s="71">
        <v>14.558999999999999</v>
      </c>
      <c r="AX13" s="25">
        <f t="shared" si="6"/>
        <v>14.568666666666665</v>
      </c>
      <c r="AY13" s="25">
        <f>$C$12+((AX13-AX12)/(AX14-AX12))</f>
        <v>14.706826045926389</v>
      </c>
      <c r="AZ13" s="25">
        <f>AX13/AX20</f>
        <v>0.8169345794392523</v>
      </c>
      <c r="BA13" s="25"/>
      <c r="BB13" s="25">
        <v>13.477</v>
      </c>
      <c r="BC13" s="25">
        <v>13.46</v>
      </c>
      <c r="BD13" s="25">
        <v>13.457000000000001</v>
      </c>
      <c r="BE13" s="25">
        <f t="shared" si="7"/>
        <v>13.464666666666668</v>
      </c>
      <c r="BF13" s="25">
        <f>$C$12+((BE13-BE12)/(BE14-BE12))</f>
        <v>14.713462922966164</v>
      </c>
      <c r="BG13" s="25">
        <f>BE13/BE20</f>
        <v>0.82539487933958611</v>
      </c>
      <c r="BH13" s="25"/>
      <c r="BI13" s="25">
        <v>12.587</v>
      </c>
      <c r="BJ13" s="25">
        <v>12.593999999999999</v>
      </c>
      <c r="BK13" s="25">
        <v>12.567</v>
      </c>
      <c r="BL13" s="25">
        <f t="shared" si="8"/>
        <v>12.582666666666666</v>
      </c>
      <c r="BM13" s="25">
        <f>$C$12+((BL13-BL12)/(BL14-BL12))</f>
        <v>14.72944511948157</v>
      </c>
      <c r="BN13" s="25">
        <f>BL13/BL20</f>
        <v>0.8335283856294301</v>
      </c>
      <c r="BO13" s="25"/>
      <c r="BP13" s="25">
        <v>11.853999999999999</v>
      </c>
      <c r="BQ13" s="25">
        <v>11.84</v>
      </c>
      <c r="BR13" s="25">
        <v>11.834</v>
      </c>
      <c r="BS13" s="25">
        <f t="shared" si="9"/>
        <v>11.842666666666666</v>
      </c>
      <c r="BT13" s="25">
        <f>$C$12+((BS13-BS12)/(BS14-BS12))</f>
        <v>14.727567421547882</v>
      </c>
      <c r="BU13" s="25">
        <f>BS13/BS20</f>
        <v>0.83982602118003014</v>
      </c>
      <c r="BV13" s="25"/>
      <c r="BW13" s="72"/>
      <c r="BX13" s="2"/>
      <c r="BY13" s="2"/>
      <c r="BZ13" s="2"/>
    </row>
    <row r="14" spans="1:78" ht="30" customHeight="1">
      <c r="A14" s="177" t="s">
        <v>11</v>
      </c>
      <c r="B14" s="32">
        <v>0</v>
      </c>
      <c r="C14" s="32">
        <v>15</v>
      </c>
      <c r="D14" s="105">
        <v>256</v>
      </c>
      <c r="E14" s="25">
        <v>50.53</v>
      </c>
      <c r="F14" s="25">
        <v>50.433999999999997</v>
      </c>
      <c r="G14" s="25">
        <v>50.417000000000002</v>
      </c>
      <c r="H14" s="25">
        <f t="shared" si="0"/>
        <v>50.460333333333331</v>
      </c>
      <c r="I14" s="25">
        <v>15</v>
      </c>
      <c r="J14" s="25">
        <f>H14/H20</f>
        <v>0.71351272370771524</v>
      </c>
      <c r="K14" s="25"/>
      <c r="L14" s="25">
        <v>32.792999999999999</v>
      </c>
      <c r="M14" s="25">
        <v>32.729999999999997</v>
      </c>
      <c r="N14" s="25">
        <v>32.704000000000001</v>
      </c>
      <c r="O14" s="25">
        <f t="shared" si="1"/>
        <v>32.742333333333335</v>
      </c>
      <c r="P14" s="25">
        <v>15</v>
      </c>
      <c r="Q14" s="25">
        <f>O14/O20</f>
        <v>0.76073605377901354</v>
      </c>
      <c r="R14" s="25"/>
      <c r="S14" s="25">
        <v>25.337</v>
      </c>
      <c r="T14" s="25">
        <v>25.29</v>
      </c>
      <c r="U14" s="25">
        <v>25.271999999999998</v>
      </c>
      <c r="V14" s="25">
        <f t="shared" si="2"/>
        <v>25.299666666666667</v>
      </c>
      <c r="W14" s="25">
        <v>15</v>
      </c>
      <c r="X14" s="25">
        <f>V14/V20</f>
        <v>0.78577714279798316</v>
      </c>
      <c r="Y14" s="25"/>
      <c r="Z14" s="25">
        <v>21.099</v>
      </c>
      <c r="AA14" s="25">
        <v>21.065000000000001</v>
      </c>
      <c r="AB14" s="25">
        <v>21.056000000000001</v>
      </c>
      <c r="AC14" s="25">
        <f t="shared" si="3"/>
        <v>21.073333333333334</v>
      </c>
      <c r="AD14" s="25">
        <v>15</v>
      </c>
      <c r="AE14" s="25">
        <f>AC14/AC20</f>
        <v>0.80273249022296722</v>
      </c>
      <c r="AF14" s="25"/>
      <c r="AG14" s="25">
        <v>18.332999999999998</v>
      </c>
      <c r="AH14" s="25">
        <v>18.306999999999999</v>
      </c>
      <c r="AI14" s="25">
        <v>18.294</v>
      </c>
      <c r="AJ14" s="25">
        <f t="shared" si="4"/>
        <v>18.311333333333334</v>
      </c>
      <c r="AK14" s="25">
        <v>15</v>
      </c>
      <c r="AL14" s="25">
        <f>AJ14/AJ20</f>
        <v>0.8153953481468289</v>
      </c>
      <c r="AM14" s="25"/>
      <c r="AN14" s="25">
        <v>16.370999999999999</v>
      </c>
      <c r="AO14" s="75">
        <v>16.349</v>
      </c>
      <c r="AP14" s="75">
        <v>16.335999999999999</v>
      </c>
      <c r="AQ14" s="25">
        <f t="shared" si="5"/>
        <v>16.352</v>
      </c>
      <c r="AR14" s="25">
        <v>15</v>
      </c>
      <c r="AS14" s="25">
        <f>AQ14/AQ20</f>
        <v>0.82577517422482571</v>
      </c>
      <c r="AT14" s="25"/>
      <c r="AU14" s="71">
        <v>14.896000000000001</v>
      </c>
      <c r="AV14" s="71">
        <v>14.874000000000001</v>
      </c>
      <c r="AW14" s="71">
        <v>14.868</v>
      </c>
      <c r="AX14" s="25">
        <f t="shared" si="6"/>
        <v>14.879333333333335</v>
      </c>
      <c r="AY14" s="25">
        <v>15</v>
      </c>
      <c r="AZ14" s="25">
        <f>AX14/AX20</f>
        <v>0.83435514018691603</v>
      </c>
      <c r="BA14" s="25"/>
      <c r="BB14" s="25">
        <v>13.744999999999999</v>
      </c>
      <c r="BC14" s="25">
        <v>13.724</v>
      </c>
      <c r="BD14" s="25">
        <v>13.721</v>
      </c>
      <c r="BE14" s="25">
        <f t="shared" si="7"/>
        <v>13.729999999999999</v>
      </c>
      <c r="BF14" s="25">
        <v>15</v>
      </c>
      <c r="BG14" s="25">
        <f>BE14/BE20</f>
        <v>0.84166002574633725</v>
      </c>
      <c r="BH14" s="25"/>
      <c r="BI14" s="25">
        <v>12.818</v>
      </c>
      <c r="BJ14" s="25">
        <v>12.8</v>
      </c>
      <c r="BK14" s="25">
        <v>12.798</v>
      </c>
      <c r="BL14" s="25">
        <f t="shared" si="8"/>
        <v>12.805333333333335</v>
      </c>
      <c r="BM14" s="25">
        <v>15</v>
      </c>
      <c r="BN14" s="25">
        <f>BL14/BL20</f>
        <v>0.84827875549274645</v>
      </c>
      <c r="BO14" s="25"/>
      <c r="BP14" s="25">
        <v>12.055</v>
      </c>
      <c r="BQ14" s="25">
        <v>12.0421</v>
      </c>
      <c r="BR14" s="25">
        <v>12.036</v>
      </c>
      <c r="BS14" s="25">
        <f t="shared" si="9"/>
        <v>12.044366666666667</v>
      </c>
      <c r="BT14" s="25">
        <v>15</v>
      </c>
      <c r="BU14" s="25">
        <f>BS14/BS20</f>
        <v>0.85412963313161872</v>
      </c>
      <c r="BV14" s="25"/>
      <c r="BW14" s="72"/>
      <c r="BX14" s="2"/>
      <c r="BY14" s="2"/>
      <c r="BZ14" s="2"/>
    </row>
    <row r="15" spans="1:78" ht="39" customHeight="1">
      <c r="A15" s="177" t="s">
        <v>152</v>
      </c>
      <c r="B15" s="32">
        <v>1</v>
      </c>
      <c r="C15" s="32">
        <v>15</v>
      </c>
      <c r="D15" s="105">
        <v>254</v>
      </c>
      <c r="E15" s="25">
        <v>54.762999999999998</v>
      </c>
      <c r="F15" s="25">
        <v>54.651000000000003</v>
      </c>
      <c r="G15" s="25">
        <v>54.633000000000003</v>
      </c>
      <c r="H15" s="25">
        <f t="shared" si="0"/>
        <v>54.682333333333332</v>
      </c>
      <c r="I15" s="25">
        <f>$C$14+((H15-H14)/(H16-H14))</f>
        <v>15.608036100043206</v>
      </c>
      <c r="J15" s="25">
        <f>H15/H20</f>
        <v>0.77321210578658861</v>
      </c>
      <c r="K15" s="25"/>
      <c r="L15" s="25">
        <v>35.076999999999998</v>
      </c>
      <c r="M15" s="25">
        <v>35.018000000000001</v>
      </c>
      <c r="N15" s="25">
        <v>34.996000000000002</v>
      </c>
      <c r="O15" s="25">
        <f t="shared" si="1"/>
        <v>35.030333333333338</v>
      </c>
      <c r="P15" s="25">
        <f>$C$14+((O15-O14)/(O16-O14))</f>
        <v>15.642636457260558</v>
      </c>
      <c r="Q15" s="25">
        <f>O15/O20</f>
        <v>0.8138954933744319</v>
      </c>
      <c r="R15" s="25"/>
      <c r="S15" s="25">
        <v>26.928000000000001</v>
      </c>
      <c r="T15" s="25">
        <v>26.881</v>
      </c>
      <c r="U15" s="25">
        <v>26.867999999999999</v>
      </c>
      <c r="V15" s="25">
        <f t="shared" si="2"/>
        <v>26.89233333333333</v>
      </c>
      <c r="W15" s="25">
        <f>$C$14+((V15-V14)/(V16-V14))</f>
        <v>15.665366940537529</v>
      </c>
      <c r="X15" s="25">
        <f>V15/V20</f>
        <v>0.83524344918263593</v>
      </c>
      <c r="Y15" s="25"/>
      <c r="Z15" s="25">
        <v>22.327000000000002</v>
      </c>
      <c r="AA15" s="25">
        <v>22.292999999999999</v>
      </c>
      <c r="AB15" s="25">
        <v>22.28</v>
      </c>
      <c r="AC15" s="25">
        <f t="shared" si="3"/>
        <v>22.3</v>
      </c>
      <c r="AD15" s="25">
        <f>$C$14+((AC15-AC14)/(AC16-AC14))</f>
        <v>15.682113067655237</v>
      </c>
      <c r="AE15" s="25">
        <f>AC15/AC20</f>
        <v>0.84945908883132715</v>
      </c>
      <c r="AF15" s="25"/>
      <c r="AG15" s="25">
        <v>19.335000000000001</v>
      </c>
      <c r="AH15" s="25">
        <v>19.309000000000001</v>
      </c>
      <c r="AI15" s="25">
        <v>19.3</v>
      </c>
      <c r="AJ15" s="25">
        <f t="shared" si="4"/>
        <v>19.314666666666668</v>
      </c>
      <c r="AK15" s="25">
        <f>$C$14+((AJ15-AJ14)/(AJ16-AJ14))</f>
        <v>15.694668820678514</v>
      </c>
      <c r="AL15" s="25">
        <f>AJ15/AJ20</f>
        <v>0.86007332531801528</v>
      </c>
      <c r="AM15" s="25"/>
      <c r="AN15" s="25">
        <v>17.216000000000001</v>
      </c>
      <c r="AO15" s="75">
        <v>17.193999999999999</v>
      </c>
      <c r="AP15" s="75">
        <v>17.184999999999999</v>
      </c>
      <c r="AQ15" s="25">
        <f t="shared" si="5"/>
        <v>17.198333333333334</v>
      </c>
      <c r="AR15" s="25">
        <f>$C$14+((AQ15-AQ14)/(AQ16-AQ14))</f>
        <v>15.706258692628653</v>
      </c>
      <c r="AS15" s="25">
        <f>AQ15/AQ20</f>
        <v>0.86851496481836843</v>
      </c>
      <c r="AT15" s="25"/>
      <c r="AU15" s="71">
        <v>15.629</v>
      </c>
      <c r="AV15" s="71">
        <v>15.612</v>
      </c>
      <c r="AW15" s="71">
        <v>15.606</v>
      </c>
      <c r="AX15" s="25">
        <f t="shared" si="6"/>
        <v>15.615666666666668</v>
      </c>
      <c r="AY15" s="25">
        <f>$C$14+((AX15-AX14)/(AX16-AX14))</f>
        <v>15.715581470683514</v>
      </c>
      <c r="AZ15" s="25">
        <f>AX15/AX20</f>
        <v>0.87564485981308426</v>
      </c>
      <c r="BA15" s="25"/>
      <c r="BB15" s="25">
        <v>14.393000000000001</v>
      </c>
      <c r="BC15" s="25">
        <v>14.375</v>
      </c>
      <c r="BD15" s="25">
        <v>14.372</v>
      </c>
      <c r="BE15" s="25">
        <f t="shared" si="7"/>
        <v>14.38</v>
      </c>
      <c r="BF15" s="25">
        <f>$C$14+((BE15-BE14)/(BE16-BE14))</f>
        <v>15.722222222222223</v>
      </c>
      <c r="BG15" s="25">
        <f>BE15/BE20</f>
        <v>0.88150554772267531</v>
      </c>
      <c r="BH15" s="25"/>
      <c r="BI15" s="25">
        <v>13.398999999999999</v>
      </c>
      <c r="BJ15" s="25">
        <v>13.381</v>
      </c>
      <c r="BK15" s="25">
        <v>13.379</v>
      </c>
      <c r="BL15" s="25">
        <f t="shared" si="8"/>
        <v>13.386333333333333</v>
      </c>
      <c r="BM15" s="25">
        <f>$C$14+((BL15-BL14)/(BL16-BL14))</f>
        <v>15.728983688833122</v>
      </c>
      <c r="BN15" s="25">
        <f>BL15/BL20</f>
        <v>0.88676662176783627</v>
      </c>
      <c r="BO15" s="25"/>
      <c r="BP15" s="25">
        <v>12.583</v>
      </c>
      <c r="BQ15" s="25">
        <v>12.565</v>
      </c>
      <c r="BR15" s="25">
        <v>12.563000000000001</v>
      </c>
      <c r="BS15" s="25">
        <f t="shared" si="9"/>
        <v>12.570333333333332</v>
      </c>
      <c r="BT15" s="25">
        <f>$C$14+((BS15-BS14)/(BS16-BS14))</f>
        <v>15.734624516970062</v>
      </c>
      <c r="BU15" s="25">
        <f>BS15/BS20</f>
        <v>0.89142870650529482</v>
      </c>
      <c r="BV15" s="25"/>
      <c r="BW15" s="72"/>
      <c r="BX15" s="2"/>
      <c r="BY15" s="2"/>
      <c r="BZ15" s="2"/>
    </row>
    <row r="16" spans="1:78" ht="35.1" customHeight="1">
      <c r="A16" s="177" t="s">
        <v>12</v>
      </c>
      <c r="B16" s="32">
        <v>0</v>
      </c>
      <c r="C16" s="32">
        <v>16</v>
      </c>
      <c r="D16" s="105">
        <v>270</v>
      </c>
      <c r="E16" s="25">
        <v>57.512</v>
      </c>
      <c r="F16" s="25">
        <v>57.366999999999997</v>
      </c>
      <c r="G16" s="25">
        <v>57.332999999999998</v>
      </c>
      <c r="H16" s="25">
        <f t="shared" si="0"/>
        <v>57.403999999999996</v>
      </c>
      <c r="I16" s="25">
        <v>16</v>
      </c>
      <c r="J16" s="25">
        <f>H16/H20</f>
        <v>0.81169666718513589</v>
      </c>
      <c r="K16" s="25"/>
      <c r="L16" s="25">
        <v>36.363</v>
      </c>
      <c r="M16" s="25">
        <v>36.283000000000001</v>
      </c>
      <c r="N16" s="25">
        <v>36.262</v>
      </c>
      <c r="O16" s="25">
        <f t="shared" si="1"/>
        <v>36.302666666666667</v>
      </c>
      <c r="P16" s="25">
        <v>16</v>
      </c>
      <c r="Q16" s="25">
        <f>O16/O20</f>
        <v>0.84345691250842247</v>
      </c>
      <c r="R16" s="25"/>
      <c r="S16" s="25">
        <v>27.74</v>
      </c>
      <c r="T16" s="25">
        <v>27.677</v>
      </c>
      <c r="U16" s="25">
        <v>27.663</v>
      </c>
      <c r="V16" s="25">
        <f t="shared" si="2"/>
        <v>27.693333333333332</v>
      </c>
      <c r="W16" s="25">
        <v>16</v>
      </c>
      <c r="X16" s="25">
        <f>V16/V20</f>
        <v>0.86012154341501779</v>
      </c>
      <c r="Y16" s="25"/>
      <c r="Z16" s="25">
        <v>22.904</v>
      </c>
      <c r="AA16" s="25">
        <v>22.861999999999998</v>
      </c>
      <c r="AB16" s="25">
        <v>22.849</v>
      </c>
      <c r="AC16" s="25">
        <f t="shared" si="3"/>
        <v>22.871666666666666</v>
      </c>
      <c r="AD16" s="25">
        <v>16</v>
      </c>
      <c r="AE16" s="25">
        <f>AC16/AC20</f>
        <v>0.87123520747625582</v>
      </c>
      <c r="AF16" s="25"/>
      <c r="AG16" s="25">
        <v>19.783999999999999</v>
      </c>
      <c r="AH16" s="25">
        <v>19.745999999999999</v>
      </c>
      <c r="AI16" s="25">
        <v>19.736999999999998</v>
      </c>
      <c r="AJ16" s="25">
        <f t="shared" si="4"/>
        <v>19.755666666666666</v>
      </c>
      <c r="AK16" s="25">
        <v>16</v>
      </c>
      <c r="AL16" s="25">
        <f>AJ16/AJ20</f>
        <v>0.87971085481883904</v>
      </c>
      <c r="AM16" s="25"/>
      <c r="AN16" s="25">
        <v>17.571000000000002</v>
      </c>
      <c r="AO16" s="75">
        <v>17.545000000000002</v>
      </c>
      <c r="AP16" s="75">
        <v>17.535</v>
      </c>
      <c r="AQ16" s="25">
        <f t="shared" si="5"/>
        <v>17.550333333333331</v>
      </c>
      <c r="AR16" s="25">
        <v>16</v>
      </c>
      <c r="AS16" s="25">
        <f>AQ16/AQ20</f>
        <v>0.88629094704238598</v>
      </c>
      <c r="AT16" s="25"/>
      <c r="AU16" s="71">
        <v>15.926</v>
      </c>
      <c r="AV16" s="71">
        <v>15.904</v>
      </c>
      <c r="AW16" s="71">
        <v>15.895</v>
      </c>
      <c r="AX16" s="25">
        <f t="shared" si="6"/>
        <v>15.908333333333331</v>
      </c>
      <c r="AY16" s="25">
        <v>16</v>
      </c>
      <c r="AZ16" s="25">
        <f>AX16/AX20</f>
        <v>0.89205607476635507</v>
      </c>
      <c r="BA16" s="25"/>
      <c r="BB16" s="25">
        <v>14.648</v>
      </c>
      <c r="BC16" s="25">
        <v>14.622</v>
      </c>
      <c r="BD16" s="25">
        <v>14.62</v>
      </c>
      <c r="BE16" s="25">
        <f t="shared" si="7"/>
        <v>14.63</v>
      </c>
      <c r="BF16" s="25">
        <v>16</v>
      </c>
      <c r="BG16" s="25">
        <f>BE16/BE20</f>
        <v>0.8968307484828052</v>
      </c>
      <c r="BH16" s="25"/>
      <c r="BI16" s="25">
        <v>13.618</v>
      </c>
      <c r="BJ16" s="25">
        <v>13.596</v>
      </c>
      <c r="BK16" s="25">
        <v>13.593</v>
      </c>
      <c r="BL16" s="25">
        <f t="shared" si="8"/>
        <v>13.602333333333334</v>
      </c>
      <c r="BM16" s="25">
        <v>16</v>
      </c>
      <c r="BN16" s="25">
        <f>BL16/BL20</f>
        <v>0.90107536379093345</v>
      </c>
      <c r="BO16" s="25"/>
      <c r="BP16" s="25">
        <v>12.773</v>
      </c>
      <c r="BQ16" s="25">
        <v>12.755000000000001</v>
      </c>
      <c r="BR16" s="25">
        <v>12.753</v>
      </c>
      <c r="BS16" s="25">
        <f t="shared" si="9"/>
        <v>12.760333333333334</v>
      </c>
      <c r="BT16" s="25">
        <v>16</v>
      </c>
      <c r="BU16" s="25">
        <f>BS16/BS20</f>
        <v>0.90490260968229952</v>
      </c>
      <c r="BV16" s="25"/>
      <c r="BW16" s="72"/>
      <c r="BX16" s="2"/>
      <c r="BY16" s="2"/>
      <c r="BZ16" s="2"/>
    </row>
    <row r="17" spans="1:78" ht="35.1" customHeight="1">
      <c r="A17" s="177" t="s">
        <v>213</v>
      </c>
      <c r="B17" s="32">
        <v>1</v>
      </c>
      <c r="C17" s="32">
        <v>16</v>
      </c>
      <c r="D17" s="105">
        <v>268</v>
      </c>
      <c r="E17" s="25">
        <v>60.698999999999998</v>
      </c>
      <c r="F17" s="25">
        <v>60.578000000000003</v>
      </c>
      <c r="G17" s="25">
        <v>60.552</v>
      </c>
      <c r="H17" s="25">
        <f t="shared" si="0"/>
        <v>60.609666666666669</v>
      </c>
      <c r="I17" s="25">
        <f>$C$16+((H17-H16)/(H18-H16))</f>
        <v>16.477199424403317</v>
      </c>
      <c r="J17" s="25">
        <f>H17/H20</f>
        <v>0.85702502321328411</v>
      </c>
      <c r="K17" s="25"/>
      <c r="L17" s="25">
        <v>38.11</v>
      </c>
      <c r="M17" s="25">
        <v>38.052</v>
      </c>
      <c r="N17" s="25">
        <v>38.026000000000003</v>
      </c>
      <c r="O17" s="25">
        <f t="shared" si="1"/>
        <v>38.062666666666672</v>
      </c>
      <c r="P17" s="25">
        <f>$C$16+((O17-O16)/(O18-O16))</f>
        <v>16.516583504549459</v>
      </c>
      <c r="Q17" s="25">
        <f>O17/O20</f>
        <v>0.8843487891202827</v>
      </c>
      <c r="R17" s="25"/>
      <c r="S17" s="25">
        <v>28.963999999999999</v>
      </c>
      <c r="T17" s="25">
        <v>28.917000000000002</v>
      </c>
      <c r="U17" s="25">
        <v>28.9</v>
      </c>
      <c r="V17" s="25">
        <f t="shared" si="2"/>
        <v>28.927000000000003</v>
      </c>
      <c r="W17" s="25">
        <f>$C$16+((V17-V16)/(V18-V16))</f>
        <v>16.5412401286926</v>
      </c>
      <c r="X17" s="25">
        <f>V17/V20</f>
        <v>0.89843774264683052</v>
      </c>
      <c r="Y17" s="25"/>
      <c r="Z17" s="25">
        <v>23.856999999999999</v>
      </c>
      <c r="AA17" s="25">
        <v>23.821999999999999</v>
      </c>
      <c r="AB17" s="25">
        <v>23.809000000000001</v>
      </c>
      <c r="AC17" s="25">
        <f t="shared" si="3"/>
        <v>23.829333333333334</v>
      </c>
      <c r="AD17" s="25">
        <f>$C$16+((AC17-AC16)/(AC18-AC16))</f>
        <v>16.559384735202492</v>
      </c>
      <c r="AE17" s="25">
        <f>AC17/AC20</f>
        <v>0.90771496774848903</v>
      </c>
      <c r="AF17" s="25"/>
      <c r="AG17" s="25">
        <v>20.562999999999999</v>
      </c>
      <c r="AH17" s="25">
        <v>20.536999999999999</v>
      </c>
      <c r="AI17" s="25">
        <v>20.524000000000001</v>
      </c>
      <c r="AJ17" s="25">
        <f t="shared" si="4"/>
        <v>20.541333333333331</v>
      </c>
      <c r="AK17" s="25">
        <f>$C$16+((AJ17-AJ16)/(AJ18-AJ16))</f>
        <v>16.574878048780487</v>
      </c>
      <c r="AL17" s="25">
        <f>AJ17/AJ20</f>
        <v>0.91469623428478131</v>
      </c>
      <c r="AM17" s="25"/>
      <c r="AN17" s="25">
        <v>18.238</v>
      </c>
      <c r="AO17" s="75">
        <v>18.212</v>
      </c>
      <c r="AP17" s="75">
        <v>18.202999999999999</v>
      </c>
      <c r="AQ17" s="25">
        <f t="shared" si="5"/>
        <v>18.21766666666667</v>
      </c>
      <c r="AR17" s="25">
        <f>$C$16+((AQ17-AQ16)/(AQ18-AQ16))</f>
        <v>16.584696261682247</v>
      </c>
      <c r="AS17" s="25">
        <f>AQ17/AQ20</f>
        <v>0.91999124667541998</v>
      </c>
      <c r="AT17" s="25"/>
      <c r="AU17" s="71">
        <v>16.507000000000001</v>
      </c>
      <c r="AV17" s="71">
        <v>16.484999999999999</v>
      </c>
      <c r="AW17" s="71">
        <v>16.475999999999999</v>
      </c>
      <c r="AX17" s="25">
        <f t="shared" si="6"/>
        <v>16.489333333333335</v>
      </c>
      <c r="AY17" s="25">
        <f>$C$16+((AX17-AX16)/(AX18-AX16))</f>
        <v>16.59549026306799</v>
      </c>
      <c r="AZ17" s="25">
        <f>AX17/AX20</f>
        <v>0.92463551401869171</v>
      </c>
      <c r="BA17" s="25"/>
      <c r="BB17" s="25">
        <v>15.159000000000001</v>
      </c>
      <c r="BC17" s="25">
        <v>15.137</v>
      </c>
      <c r="BD17" s="25">
        <v>15.135</v>
      </c>
      <c r="BE17" s="25">
        <f t="shared" si="7"/>
        <v>15.143666666666666</v>
      </c>
      <c r="BF17" s="25">
        <f>$C$16+((BE17-BE16)/(BE18-BE16))</f>
        <v>16.603131115459881</v>
      </c>
      <c r="BG17" s="25">
        <f>BE17/BE20</f>
        <v>0.92831892764461887</v>
      </c>
      <c r="BH17" s="25"/>
      <c r="BI17" s="25">
        <v>14.079000000000001</v>
      </c>
      <c r="BJ17" s="25">
        <v>14.061999999999999</v>
      </c>
      <c r="BK17" s="25">
        <v>14.055</v>
      </c>
      <c r="BL17" s="25">
        <f t="shared" si="8"/>
        <v>14.065333333333333</v>
      </c>
      <c r="BM17" s="25">
        <f>$C$16+((BL17-BL16)/(BL18-BL16))</f>
        <v>16.612704014115572</v>
      </c>
      <c r="BN17" s="25">
        <f>BL17/BL20</f>
        <v>0.9317464172941462</v>
      </c>
      <c r="BO17" s="25"/>
      <c r="BP17" s="25">
        <v>13.193</v>
      </c>
      <c r="BQ17" s="25">
        <v>13.175000000000001</v>
      </c>
      <c r="BR17" s="25">
        <v>13.169</v>
      </c>
      <c r="BS17" s="25">
        <f t="shared" si="9"/>
        <v>13.179000000000002</v>
      </c>
      <c r="BT17" s="25">
        <f>$C$16+((BS17-BS16)/(BS18-BS16))</f>
        <v>16.616895874263264</v>
      </c>
      <c r="BU17" s="25">
        <f>BS17/BS20</f>
        <v>0.93459247352496222</v>
      </c>
      <c r="BV17" s="25"/>
      <c r="BW17" s="72"/>
      <c r="BX17" s="2"/>
      <c r="BY17" s="2"/>
      <c r="BZ17" s="2"/>
    </row>
    <row r="18" spans="1:78" ht="35.1" customHeight="1">
      <c r="A18" s="177" t="s">
        <v>13</v>
      </c>
      <c r="B18" s="32">
        <v>0</v>
      </c>
      <c r="C18" s="32">
        <v>17</v>
      </c>
      <c r="D18" s="31">
        <v>284</v>
      </c>
      <c r="E18" s="25">
        <v>64.215000000000003</v>
      </c>
      <c r="F18" s="25">
        <v>64.081999999999994</v>
      </c>
      <c r="G18" s="25">
        <v>64.067999999999998</v>
      </c>
      <c r="H18" s="25">
        <f t="shared" si="0"/>
        <v>64.12166666666667</v>
      </c>
      <c r="I18" s="25">
        <v>17</v>
      </c>
      <c r="J18" s="25">
        <f>H18/H20</f>
        <v>0.90668495449253639</v>
      </c>
      <c r="K18" s="25"/>
      <c r="L18" s="25">
        <v>39.762999999999998</v>
      </c>
      <c r="M18" s="25">
        <v>39.695999999999998</v>
      </c>
      <c r="N18" s="25">
        <v>39.67</v>
      </c>
      <c r="O18" s="25">
        <f t="shared" si="1"/>
        <v>39.709666666666671</v>
      </c>
      <c r="P18" s="25">
        <v>17</v>
      </c>
      <c r="Q18" s="25">
        <f>O18/O20</f>
        <v>0.9226152213814951</v>
      </c>
      <c r="R18" s="25"/>
      <c r="S18" s="25">
        <v>30.015000000000001</v>
      </c>
      <c r="T18" s="25">
        <v>29.956</v>
      </c>
      <c r="U18" s="25">
        <v>29.946999999999999</v>
      </c>
      <c r="V18" s="25">
        <f t="shared" si="2"/>
        <v>29.972666666666669</v>
      </c>
      <c r="W18" s="25">
        <v>17</v>
      </c>
      <c r="X18" s="25">
        <f>V18/V20</f>
        <v>0.93091488855069315</v>
      </c>
      <c r="Y18" s="25"/>
      <c r="Z18" s="25">
        <v>24.611000000000001</v>
      </c>
      <c r="AA18" s="25">
        <v>24.577000000000002</v>
      </c>
      <c r="AB18" s="25">
        <v>24.562999999999999</v>
      </c>
      <c r="AC18" s="25">
        <f t="shared" si="3"/>
        <v>24.583666666666669</v>
      </c>
      <c r="AD18" s="25">
        <v>17</v>
      </c>
      <c r="AE18" s="25">
        <f>AC18/AC20</f>
        <v>0.93644928640357572</v>
      </c>
      <c r="AF18" s="25"/>
      <c r="AG18" s="25">
        <v>21.148</v>
      </c>
      <c r="AH18" s="25">
        <v>21.114000000000001</v>
      </c>
      <c r="AI18" s="25">
        <v>21.105</v>
      </c>
      <c r="AJ18" s="25">
        <f t="shared" si="4"/>
        <v>21.122333333333334</v>
      </c>
      <c r="AK18" s="25">
        <v>17</v>
      </c>
      <c r="AL18" s="25">
        <f>AJ18/AJ20</f>
        <v>0.94056790013507308</v>
      </c>
      <c r="AM18" s="25"/>
      <c r="AN18" s="25">
        <v>18.712</v>
      </c>
      <c r="AO18" s="75">
        <v>18.686</v>
      </c>
      <c r="AP18" s="75">
        <v>18.677</v>
      </c>
      <c r="AQ18" s="25">
        <f t="shared" si="5"/>
        <v>18.691666666666666</v>
      </c>
      <c r="AR18" s="25">
        <v>17</v>
      </c>
      <c r="AS18" s="25">
        <f>AQ18/AQ20</f>
        <v>0.94392822273844379</v>
      </c>
      <c r="AT18" s="25"/>
      <c r="AU18" s="71">
        <v>16.902999999999999</v>
      </c>
      <c r="AV18" s="71">
        <v>16.876999999999999</v>
      </c>
      <c r="AW18" s="71">
        <v>16.872</v>
      </c>
      <c r="AX18" s="25">
        <f t="shared" si="6"/>
        <v>16.884</v>
      </c>
      <c r="AY18" s="25">
        <v>17</v>
      </c>
      <c r="AZ18" s="25">
        <f>AX18/AX20</f>
        <v>0.94676635514018703</v>
      </c>
      <c r="BA18" s="25"/>
      <c r="BB18" s="25">
        <v>15.500999999999999</v>
      </c>
      <c r="BC18" s="25">
        <v>15.475</v>
      </c>
      <c r="BD18" s="25">
        <v>15.468999999999999</v>
      </c>
      <c r="BE18" s="25">
        <f t="shared" si="7"/>
        <v>15.481666666666667</v>
      </c>
      <c r="BF18" s="25">
        <v>17</v>
      </c>
      <c r="BG18" s="25">
        <f>BE18/BE20</f>
        <v>0.94903859907231458</v>
      </c>
      <c r="BH18" s="25"/>
      <c r="BI18" s="25">
        <v>14.372</v>
      </c>
      <c r="BJ18" s="25">
        <v>14.353999999999999</v>
      </c>
      <c r="BK18" s="25">
        <v>14.348000000000001</v>
      </c>
      <c r="BL18" s="25">
        <f t="shared" si="8"/>
        <v>14.357999999999999</v>
      </c>
      <c r="BM18" s="25">
        <v>17</v>
      </c>
      <c r="BN18" s="25">
        <f>BL18/BL20</f>
        <v>0.95113387947976236</v>
      </c>
      <c r="BO18" s="25"/>
      <c r="BP18" s="25">
        <v>13.452999999999999</v>
      </c>
      <c r="BQ18" s="25">
        <v>13.435</v>
      </c>
      <c r="BR18" s="25">
        <v>13.429</v>
      </c>
      <c r="BS18" s="25">
        <f t="shared" si="9"/>
        <v>13.439</v>
      </c>
      <c r="BT18" s="25">
        <v>17</v>
      </c>
      <c r="BU18" s="25">
        <f>BS18/BS20</f>
        <v>0.95303044629349465</v>
      </c>
      <c r="BV18" s="25"/>
      <c r="BW18" s="72"/>
      <c r="BX18" s="2"/>
      <c r="BY18" s="2"/>
      <c r="BZ18" s="2"/>
    </row>
    <row r="19" spans="1:78" ht="35.1" customHeight="1">
      <c r="A19" s="177" t="s">
        <v>151</v>
      </c>
      <c r="B19" s="32">
        <v>1</v>
      </c>
      <c r="C19" s="32">
        <v>17</v>
      </c>
      <c r="D19" s="31">
        <v>282</v>
      </c>
      <c r="E19" s="25">
        <v>67.367999999999995</v>
      </c>
      <c r="F19" s="25">
        <v>67.251999999999995</v>
      </c>
      <c r="G19" s="25">
        <v>67.225999999999999</v>
      </c>
      <c r="H19" s="25">
        <f t="shared" si="0"/>
        <v>67.281999999999996</v>
      </c>
      <c r="I19" s="25">
        <f>C18+((H19-H18)/(H20-H18))</f>
        <v>17.478886756238001</v>
      </c>
      <c r="J19" s="25">
        <f>H19/H20</f>
        <v>0.95137229394380729</v>
      </c>
      <c r="K19" s="25"/>
      <c r="L19" s="25">
        <v>41.49</v>
      </c>
      <c r="M19" s="25">
        <v>41.432000000000002</v>
      </c>
      <c r="N19" s="25">
        <v>41.405999999999999</v>
      </c>
      <c r="O19" s="25">
        <f t="shared" si="1"/>
        <v>41.442666666666668</v>
      </c>
      <c r="P19" s="25">
        <f>I18+((O19-O18)/(O20-O18))</f>
        <v>17.520316253002402</v>
      </c>
      <c r="Q19" s="25">
        <f>O19/O20</f>
        <v>0.962879779431696</v>
      </c>
      <c r="R19" s="25"/>
      <c r="S19" s="25">
        <v>31.227</v>
      </c>
      <c r="T19" s="25">
        <v>31.172000000000001</v>
      </c>
      <c r="U19" s="25">
        <v>31.158999999999999</v>
      </c>
      <c r="V19" s="25">
        <f t="shared" si="2"/>
        <v>31.185999999999996</v>
      </c>
      <c r="W19" s="25">
        <f>P18+((V19-V18)/(V20-V18))</f>
        <v>17.545481792297316</v>
      </c>
      <c r="X19" s="25">
        <f>V19/V20</f>
        <v>0.96859955896512073</v>
      </c>
      <c r="Y19" s="25"/>
      <c r="Z19" s="25">
        <v>25.550999999999998</v>
      </c>
      <c r="AA19" s="25">
        <v>25.515999999999998</v>
      </c>
      <c r="AB19" s="25">
        <v>25.507000000000001</v>
      </c>
      <c r="AC19" s="25">
        <f t="shared" si="3"/>
        <v>25.524666666666665</v>
      </c>
      <c r="AD19" s="25">
        <f>W18+((AC19-AC18)/(AC20-AC18))</f>
        <v>17.564035964035963</v>
      </c>
      <c r="AE19" s="25">
        <f>AC19/AC20</f>
        <v>0.9722941744121083</v>
      </c>
      <c r="AF19" s="25"/>
      <c r="AG19" s="25">
        <v>21.919</v>
      </c>
      <c r="AH19" s="25">
        <v>21.888999999999999</v>
      </c>
      <c r="AI19" s="25">
        <v>21.88</v>
      </c>
      <c r="AJ19" s="25">
        <f t="shared" si="4"/>
        <v>21.896000000000001</v>
      </c>
      <c r="AK19" s="25">
        <f>AD18+((AJ19-AJ18)/(AJ20-AJ18))</f>
        <v>17.579670329670332</v>
      </c>
      <c r="AL19" s="25">
        <f>AJ19/AJ20</f>
        <v>0.97501892505677534</v>
      </c>
      <c r="AM19" s="25"/>
      <c r="AN19" s="25">
        <v>19.367999999999999</v>
      </c>
      <c r="AO19" s="75">
        <v>19.341999999999999</v>
      </c>
      <c r="AP19" s="75">
        <v>19.332999999999998</v>
      </c>
      <c r="AQ19" s="25">
        <f t="shared" si="5"/>
        <v>19.347666666666665</v>
      </c>
      <c r="AR19" s="25">
        <f>AK18+((AQ19-AQ18)/(AQ20-AQ18))</f>
        <v>17.590813569498646</v>
      </c>
      <c r="AS19" s="25">
        <f>AQ19/AQ20</f>
        <v>0.9770561896104768</v>
      </c>
      <c r="AT19" s="25"/>
      <c r="AU19" s="71">
        <v>17.472000000000001</v>
      </c>
      <c r="AV19" s="71">
        <v>17.45</v>
      </c>
      <c r="AW19" s="71">
        <v>17.445</v>
      </c>
      <c r="AX19" s="25">
        <f t="shared" si="6"/>
        <v>17.455666666666666</v>
      </c>
      <c r="AY19" s="25">
        <f>AR18+((AX19-AX18)/(AX20-AX18))</f>
        <v>17.602176966292134</v>
      </c>
      <c r="AZ19" s="25">
        <f>AX19/AX20</f>
        <v>0.97882242990654211</v>
      </c>
      <c r="BA19" s="25"/>
      <c r="BB19" s="25">
        <v>16.004000000000001</v>
      </c>
      <c r="BC19" s="25">
        <v>15.981999999999999</v>
      </c>
      <c r="BD19" s="25">
        <v>15.976000000000001</v>
      </c>
      <c r="BE19" s="25">
        <f t="shared" si="7"/>
        <v>15.987333333333334</v>
      </c>
      <c r="BF19" s="25">
        <f>AY18+((BE19-BE18)/(BE20-BE18))</f>
        <v>17.608259823576585</v>
      </c>
      <c r="BG19" s="25">
        <f>BE19/BE20</f>
        <v>0.98003637180980419</v>
      </c>
      <c r="BH19" s="25"/>
      <c r="BI19" s="25">
        <v>14.824999999999999</v>
      </c>
      <c r="BJ19" s="25">
        <v>14.808</v>
      </c>
      <c r="BK19" s="25">
        <v>14.805</v>
      </c>
      <c r="BL19" s="25">
        <f t="shared" si="8"/>
        <v>14.812666666666667</v>
      </c>
      <c r="BM19" s="25">
        <f>BF18+((BL19-BL18)/(BL20-BL18))</f>
        <v>17.616357885223678</v>
      </c>
      <c r="BN19" s="25">
        <f>BL19/BL20</f>
        <v>0.98125289818270145</v>
      </c>
      <c r="BO19" s="25"/>
      <c r="BP19" s="25">
        <v>13.865</v>
      </c>
      <c r="BQ19" s="25">
        <v>13.847</v>
      </c>
      <c r="BR19" s="25">
        <v>13.840999999999999</v>
      </c>
      <c r="BS19" s="25">
        <f t="shared" si="9"/>
        <v>13.850999999999999</v>
      </c>
      <c r="BT19" s="25">
        <f>BM18+((BS19-BS18)/(BS20-BS18))</f>
        <v>17.622043281328633</v>
      </c>
      <c r="BU19" s="25">
        <f>BS19/BS20</f>
        <v>0.9822475416036307</v>
      </c>
      <c r="BV19" s="25"/>
      <c r="BW19" s="72"/>
      <c r="BX19" s="2"/>
      <c r="BY19" s="2"/>
      <c r="BZ19" s="2"/>
    </row>
    <row r="20" spans="1:78" ht="35.1" customHeight="1">
      <c r="A20" s="177" t="s">
        <v>14</v>
      </c>
      <c r="B20" s="181">
        <v>0</v>
      </c>
      <c r="C20" s="181">
        <v>18</v>
      </c>
      <c r="D20" s="31">
        <v>298</v>
      </c>
      <c r="E20" s="25">
        <v>70.838999999999999</v>
      </c>
      <c r="F20" s="25">
        <v>70.677000000000007</v>
      </c>
      <c r="G20" s="25">
        <v>70.647000000000006</v>
      </c>
      <c r="H20" s="25">
        <f t="shared" si="0"/>
        <v>70.721000000000004</v>
      </c>
      <c r="I20" s="25">
        <v>18</v>
      </c>
      <c r="J20" s="25">
        <f>H20/H20</f>
        <v>1</v>
      </c>
      <c r="K20" s="25"/>
      <c r="L20" s="25">
        <v>43.11</v>
      </c>
      <c r="M20" s="25">
        <v>43.014000000000003</v>
      </c>
      <c r="N20" s="25">
        <v>42.997</v>
      </c>
      <c r="O20" s="25">
        <f t="shared" si="1"/>
        <v>43.040333333333329</v>
      </c>
      <c r="P20" s="25">
        <v>18</v>
      </c>
      <c r="Q20" s="25">
        <f>O20/O20</f>
        <v>1</v>
      </c>
      <c r="R20" s="25"/>
      <c r="S20" s="25">
        <v>32.249000000000002</v>
      </c>
      <c r="T20" s="25">
        <v>32.173999999999999</v>
      </c>
      <c r="U20" s="25">
        <v>32.167999999999999</v>
      </c>
      <c r="V20" s="25">
        <f t="shared" si="2"/>
        <v>32.197000000000003</v>
      </c>
      <c r="W20" s="25">
        <v>18</v>
      </c>
      <c r="X20" s="25">
        <f>V20/V20</f>
        <v>1</v>
      </c>
      <c r="Y20" s="25"/>
      <c r="Z20" s="25">
        <v>26.289000000000001</v>
      </c>
      <c r="AA20" s="25">
        <v>26.242000000000001</v>
      </c>
      <c r="AB20" s="25">
        <v>26.225000000000001</v>
      </c>
      <c r="AC20" s="25">
        <f t="shared" si="3"/>
        <v>26.251999999999999</v>
      </c>
      <c r="AD20" s="25">
        <v>18</v>
      </c>
      <c r="AE20" s="25">
        <f>AC20/AC20</f>
        <v>1</v>
      </c>
      <c r="AF20" s="25"/>
      <c r="AG20" s="25">
        <v>22.488</v>
      </c>
      <c r="AH20" s="25">
        <v>22.446000000000002</v>
      </c>
      <c r="AI20" s="25">
        <v>22.437000000000001</v>
      </c>
      <c r="AJ20" s="25">
        <f t="shared" si="4"/>
        <v>22.456999999999997</v>
      </c>
      <c r="AK20" s="25">
        <v>18</v>
      </c>
      <c r="AL20" s="25">
        <f>AJ20/AJ20</f>
        <v>1</v>
      </c>
      <c r="AM20" s="25"/>
      <c r="AN20" s="25">
        <v>19.824999999999999</v>
      </c>
      <c r="AO20" s="75">
        <v>19.795000000000002</v>
      </c>
      <c r="AP20" s="75">
        <v>19.786000000000001</v>
      </c>
      <c r="AQ20" s="25">
        <f t="shared" si="5"/>
        <v>19.802000000000003</v>
      </c>
      <c r="AR20" s="25">
        <v>18</v>
      </c>
      <c r="AS20" s="25">
        <f>AQ20/AQ20</f>
        <v>1</v>
      </c>
      <c r="AT20" s="25"/>
      <c r="AU20" s="71">
        <v>17.855</v>
      </c>
      <c r="AV20" s="71">
        <v>17.824999999999999</v>
      </c>
      <c r="AW20" s="71">
        <v>17.82</v>
      </c>
      <c r="AX20" s="25">
        <f t="shared" si="6"/>
        <v>17.833333333333332</v>
      </c>
      <c r="AY20" s="25">
        <v>18</v>
      </c>
      <c r="AZ20" s="25">
        <f>AX20/AX20</f>
        <v>1</v>
      </c>
      <c r="BA20" s="25"/>
      <c r="BB20" s="25">
        <v>16.334</v>
      </c>
      <c r="BC20" s="25">
        <v>16.303999999999998</v>
      </c>
      <c r="BD20" s="25">
        <v>16.300999999999998</v>
      </c>
      <c r="BE20" s="25">
        <f t="shared" si="7"/>
        <v>16.312999999999999</v>
      </c>
      <c r="BF20" s="25">
        <v>18</v>
      </c>
      <c r="BG20" s="25">
        <f>BE20/BE20</f>
        <v>1</v>
      </c>
      <c r="BH20" s="25"/>
      <c r="BI20" s="25">
        <v>15.114000000000001</v>
      </c>
      <c r="BJ20" s="25">
        <v>15.087999999999999</v>
      </c>
      <c r="BK20" s="25">
        <v>15.085000000000001</v>
      </c>
      <c r="BL20" s="25">
        <f t="shared" si="8"/>
        <v>15.095666666666666</v>
      </c>
      <c r="BM20" s="25">
        <v>18</v>
      </c>
      <c r="BN20" s="25">
        <f>BL20/BL20</f>
        <v>1</v>
      </c>
      <c r="BO20" s="25"/>
      <c r="BP20" s="25">
        <v>14.116</v>
      </c>
      <c r="BQ20" s="25">
        <v>14.095000000000001</v>
      </c>
      <c r="BR20" s="25">
        <v>14.093</v>
      </c>
      <c r="BS20" s="25">
        <f t="shared" si="9"/>
        <v>14.101333333333335</v>
      </c>
      <c r="BT20" s="25">
        <v>18</v>
      </c>
      <c r="BU20" s="25">
        <f>BS20/BS20</f>
        <v>1</v>
      </c>
      <c r="BV20" s="25"/>
      <c r="BW20" s="72"/>
      <c r="BX20" s="2"/>
      <c r="BY20" s="2"/>
      <c r="BZ20" s="2"/>
    </row>
    <row r="21" spans="1:78" ht="69.95" customHeight="1">
      <c r="A21" s="178" t="s">
        <v>155</v>
      </c>
      <c r="B21" s="181">
        <v>1</v>
      </c>
      <c r="C21" s="181">
        <v>18</v>
      </c>
      <c r="D21" s="31">
        <v>296</v>
      </c>
      <c r="E21" s="25">
        <v>72.528999999999996</v>
      </c>
      <c r="F21" s="25">
        <v>72.396000000000001</v>
      </c>
      <c r="G21" s="25">
        <v>72.366</v>
      </c>
      <c r="H21" s="25">
        <f t="shared" si="0"/>
        <v>72.430333333333337</v>
      </c>
      <c r="I21" s="25">
        <f>$C$20+((H21-H20)/(H24-H20))</f>
        <v>18.27314370938532</v>
      </c>
      <c r="J21" s="25">
        <f>H21/H20</f>
        <v>1.0241700956340172</v>
      </c>
      <c r="K21" s="25"/>
      <c r="L21" s="25">
        <v>44.045999999999999</v>
      </c>
      <c r="M21" s="25">
        <v>43.966999999999999</v>
      </c>
      <c r="N21" s="25">
        <v>43.948999999999998</v>
      </c>
      <c r="O21" s="25">
        <f t="shared" si="1"/>
        <v>43.987333333333332</v>
      </c>
      <c r="P21" s="25">
        <f>$C$20+((O21-O20)/(O24-O20))</f>
        <v>18.301672418370057</v>
      </c>
      <c r="Q21" s="25">
        <f>O21/O20</f>
        <v>1.022002617699677</v>
      </c>
      <c r="R21" s="25"/>
      <c r="S21" s="25">
        <v>32.908999999999999</v>
      </c>
      <c r="T21" s="25">
        <v>32.845999999999997</v>
      </c>
      <c r="U21" s="25">
        <v>32.832000000000001</v>
      </c>
      <c r="V21" s="25">
        <f t="shared" si="2"/>
        <v>32.862333333333332</v>
      </c>
      <c r="W21" s="25">
        <f>$C$20+((V21-V20)/(V24-V20))</f>
        <v>18.318569946532598</v>
      </c>
      <c r="X21" s="25">
        <f>V21/V20</f>
        <v>1.0206644511393399</v>
      </c>
      <c r="Y21" s="25"/>
      <c r="Z21" s="25">
        <v>26.8</v>
      </c>
      <c r="AA21" s="25">
        <v>26.757000000000001</v>
      </c>
      <c r="AB21" s="25">
        <v>26.748000000000001</v>
      </c>
      <c r="AC21" s="25">
        <f t="shared" si="3"/>
        <v>26.768333333333334</v>
      </c>
      <c r="AD21" s="25">
        <f>$C$20+((AC21-AC20)/(AC24-AC20))</f>
        <v>18.329609532929037</v>
      </c>
      <c r="AE21" s="25">
        <f>AC21/AC20</f>
        <v>1.0196683427294428</v>
      </c>
      <c r="AF21" s="25"/>
      <c r="AG21" s="25">
        <v>22.908000000000001</v>
      </c>
      <c r="AH21" s="25">
        <v>22.87</v>
      </c>
      <c r="AI21" s="25">
        <v>22.861000000000001</v>
      </c>
      <c r="AJ21" s="25">
        <f t="shared" si="4"/>
        <v>22.879666666666669</v>
      </c>
      <c r="AK21" s="25">
        <f>$C$20+((AJ21-AJ20)/(AJ24-AJ20))</f>
        <v>18.338268640789654</v>
      </c>
      <c r="AL21" s="25">
        <f>AJ21/AJ20</f>
        <v>1.0188211545026795</v>
      </c>
      <c r="AM21" s="25"/>
      <c r="AN21" s="25">
        <v>20.18</v>
      </c>
      <c r="AO21" s="75">
        <v>20.154</v>
      </c>
      <c r="AP21" s="75">
        <v>20.145</v>
      </c>
      <c r="AQ21" s="25">
        <f t="shared" si="5"/>
        <v>20.159666666666666</v>
      </c>
      <c r="AR21" s="25">
        <f>$C$20+((AQ21-AQ20)/(AQ24-AQ20))</f>
        <v>18.344075677409009</v>
      </c>
      <c r="AS21" s="25">
        <f>AQ21/AQ20</f>
        <v>1.0180621486045178</v>
      </c>
      <c r="AT21" s="25"/>
      <c r="AU21" s="71">
        <v>18.164000000000001</v>
      </c>
      <c r="AV21" s="71">
        <v>18.138000000000002</v>
      </c>
      <c r="AW21" s="71">
        <v>18.132999999999999</v>
      </c>
      <c r="AX21" s="25">
        <f t="shared" si="6"/>
        <v>18.145</v>
      </c>
      <c r="AY21" s="25">
        <f>$C$20+((AX21-AX20)/(AX24-AX20))</f>
        <v>18.35031847133758</v>
      </c>
      <c r="AZ21" s="25">
        <f>AX21/AX20</f>
        <v>1.0174766355140188</v>
      </c>
      <c r="BA21" s="25"/>
      <c r="BB21" s="25">
        <v>16.61</v>
      </c>
      <c r="BC21" s="25">
        <v>16.579999999999998</v>
      </c>
      <c r="BD21" s="25">
        <v>16.577999999999999</v>
      </c>
      <c r="BE21" s="25">
        <f t="shared" si="7"/>
        <v>16.589333333333332</v>
      </c>
      <c r="BF21" s="25">
        <f>$C$20+((BE21-BE20)/(BE24-BE20))</f>
        <v>18.356559139784945</v>
      </c>
      <c r="BG21" s="25">
        <f>BE21/BE20</f>
        <v>1.0169394552401969</v>
      </c>
      <c r="BH21" s="25"/>
      <c r="BI21" s="25">
        <v>15.356999999999999</v>
      </c>
      <c r="BJ21" s="25">
        <v>15.335000000000001</v>
      </c>
      <c r="BK21" s="25">
        <v>15.333</v>
      </c>
      <c r="BL21" s="25">
        <f t="shared" si="8"/>
        <v>15.341666666666667</v>
      </c>
      <c r="BM21" s="25">
        <f>$C$20+((BL21-BL20)/(BL24-BL20))</f>
        <v>18.357644778289316</v>
      </c>
      <c r="BN21" s="25">
        <f>BL21/BL20</f>
        <v>1.0162960673040828</v>
      </c>
      <c r="BO21" s="25"/>
      <c r="BP21" s="25">
        <v>14.339</v>
      </c>
      <c r="BQ21" s="25">
        <v>14.317</v>
      </c>
      <c r="BR21" s="25">
        <v>14.315</v>
      </c>
      <c r="BS21" s="25">
        <f t="shared" si="9"/>
        <v>14.323666666666666</v>
      </c>
      <c r="BT21" s="25">
        <f>$C$20+((BS21-BS20)/(BS24-BS20))</f>
        <v>18.359375</v>
      </c>
      <c r="BU21" s="25">
        <f>BS21/BS20</f>
        <v>1.0157668305597578</v>
      </c>
      <c r="BV21" s="25"/>
      <c r="BW21" s="72"/>
      <c r="BX21" s="2"/>
      <c r="BY21" s="2"/>
      <c r="BZ21" s="2"/>
    </row>
    <row r="22" spans="1:78" ht="69.95" customHeight="1" thickBot="1">
      <c r="A22" s="178" t="s">
        <v>156</v>
      </c>
      <c r="B22" s="181">
        <v>1</v>
      </c>
      <c r="C22" s="181">
        <v>18</v>
      </c>
      <c r="D22" s="31">
        <v>296</v>
      </c>
      <c r="E22" s="25">
        <v>73.332999999999998</v>
      </c>
      <c r="F22" s="25">
        <v>73.186999999999998</v>
      </c>
      <c r="G22" s="25">
        <v>73.153000000000006</v>
      </c>
      <c r="H22" s="25">
        <f t="shared" si="0"/>
        <v>73.224333333333334</v>
      </c>
      <c r="I22" s="25">
        <f>$C$20+((H22-H20)/(H24-H20))</f>
        <v>18.400021306061575</v>
      </c>
      <c r="J22" s="25">
        <f>H22/H20</f>
        <v>1.0353973124437343</v>
      </c>
      <c r="K22" s="25"/>
      <c r="L22" s="25">
        <v>44.503999999999998</v>
      </c>
      <c r="M22" s="25">
        <v>44.42</v>
      </c>
      <c r="N22" s="25">
        <v>44.398000000000003</v>
      </c>
      <c r="O22" s="25">
        <f t="shared" si="1"/>
        <v>44.440666666666665</v>
      </c>
      <c r="P22" s="25">
        <f>$C$20+((O22-O20)/(O24-O20))</f>
        <v>18.446084417308203</v>
      </c>
      <c r="Q22" s="25">
        <f>O22/O20</f>
        <v>1.0325353737966714</v>
      </c>
      <c r="R22" s="25"/>
      <c r="S22" s="25">
        <v>33.234000000000002</v>
      </c>
      <c r="T22" s="25">
        <v>33.170999999999999</v>
      </c>
      <c r="U22" s="25">
        <v>33.161999999999999</v>
      </c>
      <c r="V22" s="25">
        <f t="shared" si="2"/>
        <v>33.189</v>
      </c>
      <c r="W22" s="25">
        <f>$C$20+((V22-V20)/(V24-V20))</f>
        <v>18.474982044529565</v>
      </c>
      <c r="X22" s="25">
        <f>V22/V20</f>
        <v>1.0308103239432245</v>
      </c>
      <c r="Y22" s="25"/>
      <c r="Z22" s="25">
        <v>27.062999999999999</v>
      </c>
      <c r="AA22" s="25">
        <v>27.016999999999999</v>
      </c>
      <c r="AB22" s="25">
        <v>27.004000000000001</v>
      </c>
      <c r="AC22" s="25">
        <f t="shared" si="3"/>
        <v>27.028000000000002</v>
      </c>
      <c r="AD22" s="25">
        <f>$C$20+((AC22-AC20)/(AC24-AC20))</f>
        <v>18.495371848068945</v>
      </c>
      <c r="AE22" s="25">
        <f>AC22/AC20</f>
        <v>1.0295596525978974</v>
      </c>
      <c r="AF22" s="25"/>
      <c r="AG22" s="25">
        <v>23.123000000000001</v>
      </c>
      <c r="AH22" s="41">
        <v>23.085000000000001</v>
      </c>
      <c r="AI22" s="41">
        <v>23.074999999999999</v>
      </c>
      <c r="AJ22" s="25">
        <f t="shared" si="4"/>
        <v>23.094333333333335</v>
      </c>
      <c r="AK22" s="25">
        <f>$C$20+((AJ22-AJ20)/(AJ24-AJ20))</f>
        <v>18.510070694944648</v>
      </c>
      <c r="AL22" s="25">
        <f>AJ22/AJ20</f>
        <v>1.0283801635718635</v>
      </c>
      <c r="AM22" s="25"/>
      <c r="AN22" s="25">
        <v>20.369</v>
      </c>
      <c r="AO22" s="78">
        <v>20.338999999999999</v>
      </c>
      <c r="AP22" s="78">
        <v>20.329999999999998</v>
      </c>
      <c r="AQ22" s="41">
        <f t="shared" si="5"/>
        <v>20.346</v>
      </c>
      <c r="AR22" s="25">
        <f>$C$20+((AQ22-AQ20)/(AQ24-AQ20))</f>
        <v>18.523328523328523</v>
      </c>
      <c r="AS22" s="25">
        <f>AQ22/AQ20</f>
        <v>1.0274719725280272</v>
      </c>
      <c r="AT22" s="25"/>
      <c r="AU22" s="71">
        <v>18.329000000000001</v>
      </c>
      <c r="AV22" s="80">
        <v>18.303000000000001</v>
      </c>
      <c r="AW22" s="80">
        <v>18.297999999999998</v>
      </c>
      <c r="AX22" s="25">
        <f t="shared" si="6"/>
        <v>18.310000000000002</v>
      </c>
      <c r="AY22" s="25">
        <f>$C$20+((AX22-AX20)/(AX24-AX20))</f>
        <v>18.535781191457477</v>
      </c>
      <c r="AZ22" s="25">
        <f>AX22/AX20</f>
        <v>1.0267289719626169</v>
      </c>
      <c r="BA22" s="25"/>
      <c r="BB22" s="25">
        <v>16.754000000000001</v>
      </c>
      <c r="BC22" s="41">
        <v>16.724</v>
      </c>
      <c r="BD22" s="41">
        <v>16.722000000000001</v>
      </c>
      <c r="BE22" s="25">
        <f t="shared" si="7"/>
        <v>16.733333333333334</v>
      </c>
      <c r="BF22" s="25">
        <f>$C$20+((BE22-BE20)/(BE24-BE20))</f>
        <v>18.54236559139785</v>
      </c>
      <c r="BG22" s="25">
        <f>BE22/BE20</f>
        <v>1.025766770878032</v>
      </c>
      <c r="BH22" s="25"/>
      <c r="BI22" s="25">
        <v>15.489000000000001</v>
      </c>
      <c r="BJ22" s="25">
        <v>15.467000000000001</v>
      </c>
      <c r="BK22" s="25">
        <v>15.465</v>
      </c>
      <c r="BL22" s="25">
        <f t="shared" si="8"/>
        <v>15.473666666666668</v>
      </c>
      <c r="BM22" s="25">
        <f>$C$20+((BL22-BL20)/(BL24-BL20))</f>
        <v>18.549551732493338</v>
      </c>
      <c r="BN22" s="25">
        <f>BL22/BL20</f>
        <v>1.0250402985404201</v>
      </c>
      <c r="BO22" s="25"/>
      <c r="BP22" s="25">
        <v>14.459</v>
      </c>
      <c r="BQ22" s="25">
        <v>14.441000000000001</v>
      </c>
      <c r="BR22" s="25">
        <v>14.439</v>
      </c>
      <c r="BS22" s="25">
        <f t="shared" si="9"/>
        <v>14.446333333333333</v>
      </c>
      <c r="BT22" s="25">
        <f>$C$20+((BS22-BS20)/(BS24-BS20))</f>
        <v>18.557650862068964</v>
      </c>
      <c r="BU22" s="25">
        <f>BS22/BS20</f>
        <v>1.024465771558245</v>
      </c>
      <c r="BV22" s="25"/>
      <c r="BW22" s="72"/>
      <c r="BX22" s="2"/>
      <c r="BY22" s="2"/>
      <c r="BZ22" s="2"/>
    </row>
    <row r="23" spans="1:78" ht="69.95" customHeight="1">
      <c r="A23" s="178" t="s">
        <v>157</v>
      </c>
      <c r="B23" s="181">
        <v>2</v>
      </c>
      <c r="C23" s="181">
        <v>18</v>
      </c>
      <c r="D23" s="31">
        <v>294</v>
      </c>
      <c r="E23" s="25">
        <v>76.102999999999994</v>
      </c>
      <c r="F23" s="25">
        <v>75.97</v>
      </c>
      <c r="G23" s="25">
        <v>75.944000000000003</v>
      </c>
      <c r="H23" s="25">
        <f t="shared" si="0"/>
        <v>76.00566666666667</v>
      </c>
      <c r="I23" s="25">
        <f>$C$20+((H23-H20)/(H24-H20))</f>
        <v>18.844465750506018</v>
      </c>
      <c r="J23" s="25">
        <f>H23/H20</f>
        <v>1.0747255647780245</v>
      </c>
      <c r="K23" s="25"/>
      <c r="L23" s="25">
        <v>45.86</v>
      </c>
      <c r="M23" s="25">
        <v>45.783999999999999</v>
      </c>
      <c r="N23" s="25">
        <v>45.767000000000003</v>
      </c>
      <c r="O23" s="25">
        <f t="shared" si="1"/>
        <v>45.803666666666665</v>
      </c>
      <c r="P23" s="25">
        <f>$C$20+((O23-O20)/(O24-O20))</f>
        <v>18.880276081762673</v>
      </c>
      <c r="Q23" s="25">
        <f>O23/O20</f>
        <v>1.0642033441500609</v>
      </c>
      <c r="R23" s="25"/>
      <c r="S23" s="25">
        <v>34.125</v>
      </c>
      <c r="T23" s="40">
        <v>34.07</v>
      </c>
      <c r="U23" s="40">
        <v>34.052</v>
      </c>
      <c r="V23" s="44">
        <f>AVERAGE(S23:U23)</f>
        <v>34.082333333333331</v>
      </c>
      <c r="W23" s="44">
        <f>$C$20+((V23-V20)/(V24-V20))</f>
        <v>18.902721251296782</v>
      </c>
      <c r="X23" s="44">
        <f>V23/V20</f>
        <v>1.0585561801824186</v>
      </c>
      <c r="Y23" s="25"/>
      <c r="Z23" s="25">
        <v>27.719000000000001</v>
      </c>
      <c r="AA23" s="40">
        <v>27.681000000000001</v>
      </c>
      <c r="AB23" s="40">
        <v>27.670999999999999</v>
      </c>
      <c r="AC23" s="44">
        <f>AVERAGE(Z23:AB23)</f>
        <v>27.690333333333331</v>
      </c>
      <c r="AD23" s="44">
        <f>$C$20+((AC23-AC20)/(AC24-AC20))</f>
        <v>18.918182785402703</v>
      </c>
      <c r="AE23" s="44">
        <f>AC23/AC20</f>
        <v>1.0547894763573569</v>
      </c>
      <c r="AF23" s="25"/>
      <c r="AG23" s="75">
        <v>23.646000000000001</v>
      </c>
      <c r="AH23" s="171">
        <v>23.608000000000001</v>
      </c>
      <c r="AI23" s="213">
        <v>23.599</v>
      </c>
      <c r="AJ23" s="40">
        <f t="shared" si="4"/>
        <v>23.617666666666668</v>
      </c>
      <c r="AK23" s="40">
        <f>$C$20+((AJ23-AJ20)/(AJ24-AJ20))</f>
        <v>18.928904895291453</v>
      </c>
      <c r="AL23" s="40">
        <f>AJ23/AJ20</f>
        <v>1.0516839589734457</v>
      </c>
      <c r="AM23" s="25"/>
      <c r="AN23" s="75">
        <v>20.797999999999998</v>
      </c>
      <c r="AO23" s="44">
        <v>20.771999999999998</v>
      </c>
      <c r="AP23" s="44">
        <v>20.759</v>
      </c>
      <c r="AQ23" s="44">
        <f t="shared" si="5"/>
        <v>20.77633333333333</v>
      </c>
      <c r="AR23" s="44">
        <f>$C$20+((AQ23-AQ20)/(AQ24-AQ20))</f>
        <v>18.937309603976267</v>
      </c>
      <c r="AS23" s="44">
        <f>AQ23/AQ20</f>
        <v>1.049203784129549</v>
      </c>
      <c r="AT23" s="25"/>
      <c r="AU23" s="76">
        <v>18.692</v>
      </c>
      <c r="AV23" s="44">
        <v>18.670000000000002</v>
      </c>
      <c r="AW23" s="44">
        <v>18.661000000000001</v>
      </c>
      <c r="AX23" s="44">
        <f t="shared" si="6"/>
        <v>18.674333333333333</v>
      </c>
      <c r="AY23" s="44">
        <f>$C$20+((AX23-AX20)/(AX24-AX20))</f>
        <v>18.94529786436868</v>
      </c>
      <c r="AZ23" s="44">
        <f>AX23/AX20</f>
        <v>1.047158878504673</v>
      </c>
      <c r="BA23" s="25"/>
      <c r="BB23" s="75">
        <v>17.068000000000001</v>
      </c>
      <c r="BC23" s="44">
        <v>17.045999999999999</v>
      </c>
      <c r="BD23" s="44">
        <v>17.039000000000001</v>
      </c>
      <c r="BE23" s="44">
        <f t="shared" si="7"/>
        <v>17.051000000000002</v>
      </c>
      <c r="BF23" s="44">
        <f>$C$20+((BE23-BE20)/(BE24-BE20))</f>
        <v>18.95225806451613</v>
      </c>
      <c r="BG23" s="44">
        <f>BE23/BE20</f>
        <v>1.0452399926439038</v>
      </c>
      <c r="BH23" s="25"/>
      <c r="BI23" s="25">
        <v>15.765000000000001</v>
      </c>
      <c r="BJ23" s="44">
        <v>15.747</v>
      </c>
      <c r="BK23" s="44">
        <v>15.741</v>
      </c>
      <c r="BL23" s="44">
        <f t="shared" si="8"/>
        <v>15.750999999999999</v>
      </c>
      <c r="BM23" s="44">
        <f>$C$20+((BL23-BL20)/(BL24-BL20))</f>
        <v>18.952750181730071</v>
      </c>
      <c r="BN23" s="44">
        <f>BL23/BL20</f>
        <v>1.0434120166935323</v>
      </c>
      <c r="BO23" s="25"/>
      <c r="BP23" s="25">
        <v>14.706</v>
      </c>
      <c r="BQ23" s="44">
        <v>14.692</v>
      </c>
      <c r="BR23" s="44">
        <v>14.686</v>
      </c>
      <c r="BS23" s="44">
        <f>AVERAGE(BP23:BR23)</f>
        <v>14.694666666666668</v>
      </c>
      <c r="BT23" s="44">
        <f>$C$20+((BS23-BS20)/(BS24-BS20))</f>
        <v>18.959051724137936</v>
      </c>
      <c r="BU23" s="44">
        <f>BS23/BS20</f>
        <v>1.0420763993948563</v>
      </c>
      <c r="BV23" s="25"/>
      <c r="BW23" s="73"/>
      <c r="BX23" s="253"/>
      <c r="BY23" s="253"/>
      <c r="BZ23" s="2"/>
    </row>
    <row r="24" spans="1:78" ht="50.1" customHeight="1" thickBot="1">
      <c r="A24" s="178" t="s">
        <v>148</v>
      </c>
      <c r="B24" s="181">
        <v>0</v>
      </c>
      <c r="C24" s="181">
        <v>19</v>
      </c>
      <c r="D24" s="31">
        <v>312</v>
      </c>
      <c r="E24" s="25"/>
      <c r="F24" s="25">
        <v>76.992000000000004</v>
      </c>
      <c r="G24" s="25">
        <v>76.965999999999994</v>
      </c>
      <c r="H24" s="25">
        <f t="shared" si="0"/>
        <v>76.978999999999999</v>
      </c>
      <c r="I24" s="25">
        <v>19</v>
      </c>
      <c r="J24" s="25">
        <f>H24/H20</f>
        <v>1.0884885677521527</v>
      </c>
      <c r="K24" s="25"/>
      <c r="L24" s="25"/>
      <c r="M24" s="25">
        <v>46.188000000000002</v>
      </c>
      <c r="N24" s="25">
        <v>46.170999999999999</v>
      </c>
      <c r="O24" s="25">
        <f t="shared" si="1"/>
        <v>46.179500000000004</v>
      </c>
      <c r="P24" s="25">
        <v>19</v>
      </c>
      <c r="Q24" s="25">
        <f>O24/O20</f>
        <v>1.0729354636348853</v>
      </c>
      <c r="R24" s="25"/>
      <c r="S24" s="25"/>
      <c r="T24" s="40">
        <v>34.292000000000002</v>
      </c>
      <c r="U24" s="40">
        <v>34.279000000000003</v>
      </c>
      <c r="V24" s="45">
        <f>AVERAGE(S24:U24)</f>
        <v>34.285499999999999</v>
      </c>
      <c r="W24" s="45">
        <v>19</v>
      </c>
      <c r="X24" s="45">
        <f>V24/V20</f>
        <v>1.0648662918905487</v>
      </c>
      <c r="Y24" s="25"/>
      <c r="Z24" s="25"/>
      <c r="AA24" s="40">
        <v>27.824999999999999</v>
      </c>
      <c r="AB24" s="40">
        <v>27.812000000000001</v>
      </c>
      <c r="AC24" s="45">
        <f>AVERAGE(AA24:AB24)</f>
        <v>27.8185</v>
      </c>
      <c r="AD24" s="45">
        <v>19</v>
      </c>
      <c r="AE24" s="45">
        <f>AC24/AC20</f>
        <v>1.0596716440652141</v>
      </c>
      <c r="AF24" s="25"/>
      <c r="AG24" s="75"/>
      <c r="AH24" s="172">
        <v>23.710999999999999</v>
      </c>
      <c r="AI24" s="214">
        <v>23.702000000000002</v>
      </c>
      <c r="AJ24" s="40">
        <f t="shared" si="4"/>
        <v>23.706499999999998</v>
      </c>
      <c r="AK24" s="40">
        <v>19</v>
      </c>
      <c r="AL24" s="40">
        <f>AJ24/AJ20</f>
        <v>1.0556396669190009</v>
      </c>
      <c r="AM24" s="25"/>
      <c r="AN24" s="75"/>
      <c r="AO24" s="45">
        <v>20.846</v>
      </c>
      <c r="AP24" s="45">
        <v>20.837</v>
      </c>
      <c r="AQ24" s="45">
        <f t="shared" si="5"/>
        <v>20.8415</v>
      </c>
      <c r="AR24" s="45">
        <v>19</v>
      </c>
      <c r="AS24" s="45">
        <f>AQ24/AQ20</f>
        <v>1.0524946975053022</v>
      </c>
      <c r="AT24" s="25"/>
      <c r="AU24" s="140"/>
      <c r="AV24" s="45">
        <v>18.728000000000002</v>
      </c>
      <c r="AW24" s="45">
        <v>18.718</v>
      </c>
      <c r="AX24" s="45">
        <f t="shared" si="6"/>
        <v>18.722999999999999</v>
      </c>
      <c r="AY24" s="45">
        <v>19</v>
      </c>
      <c r="AZ24" s="45">
        <f>AX24/AX20</f>
        <v>1.0498878504672897</v>
      </c>
      <c r="BA24" s="25"/>
      <c r="BB24" s="78"/>
      <c r="BC24" s="45">
        <v>17.091000000000001</v>
      </c>
      <c r="BD24" s="45">
        <v>17.085000000000001</v>
      </c>
      <c r="BE24" s="45">
        <f t="shared" si="7"/>
        <v>17.088000000000001</v>
      </c>
      <c r="BF24" s="45">
        <v>19</v>
      </c>
      <c r="BG24" s="45">
        <f>BE24/BE20</f>
        <v>1.0475081223564029</v>
      </c>
      <c r="BH24" s="25"/>
      <c r="BI24" s="41"/>
      <c r="BJ24" s="45">
        <v>15.785</v>
      </c>
      <c r="BK24" s="45">
        <v>15.782</v>
      </c>
      <c r="BL24" s="45">
        <f t="shared" si="8"/>
        <v>15.7835</v>
      </c>
      <c r="BM24" s="45">
        <v>19</v>
      </c>
      <c r="BN24" s="45">
        <f>BL24/BL20</f>
        <v>1.0455649524146002</v>
      </c>
      <c r="BO24" s="25"/>
      <c r="BP24" s="41"/>
      <c r="BQ24" s="45">
        <v>14.721</v>
      </c>
      <c r="BR24" s="45">
        <v>14.718999999999999</v>
      </c>
      <c r="BS24" s="45">
        <f>AVERAGE(BP24:BR24)</f>
        <v>14.719999999999999</v>
      </c>
      <c r="BT24" s="45">
        <v>19</v>
      </c>
      <c r="BU24" s="45">
        <f>BS24/BS20</f>
        <v>1.0438729198184566</v>
      </c>
      <c r="BV24" s="25"/>
      <c r="BW24" s="73"/>
      <c r="BX24" s="253"/>
      <c r="BY24" s="253"/>
      <c r="BZ24" s="2"/>
    </row>
    <row r="25" spans="1:78" ht="69.95" customHeight="1" thickBot="1">
      <c r="A25" s="178" t="s">
        <v>158</v>
      </c>
      <c r="B25" s="182">
        <v>2</v>
      </c>
      <c r="C25" s="182">
        <v>18</v>
      </c>
      <c r="D25" s="31">
        <v>294</v>
      </c>
      <c r="E25" s="25">
        <v>77.887</v>
      </c>
      <c r="F25" s="25">
        <v>77.766999999999996</v>
      </c>
      <c r="G25" s="25">
        <v>77.745000000000005</v>
      </c>
      <c r="H25" s="25">
        <f>AVERAGE(E25:G25)</f>
        <v>77.799666666666667</v>
      </c>
      <c r="I25" s="25">
        <f>$C$24+((H25-H24)/(H27-H24))</f>
        <v>19.132550877570797</v>
      </c>
      <c r="J25" s="25">
        <f>H25/H20</f>
        <v>1.1000928531365035</v>
      </c>
      <c r="K25" s="25"/>
      <c r="L25" s="25">
        <v>46.89</v>
      </c>
      <c r="M25" s="25">
        <v>46.814999999999998</v>
      </c>
      <c r="N25" s="25">
        <v>46.796999999999997</v>
      </c>
      <c r="O25" s="25">
        <f t="shared" si="1"/>
        <v>46.834000000000003</v>
      </c>
      <c r="P25" s="25">
        <f>$C$24+((O25-O24)/(O27-O24))</f>
        <v>19.21025860684264</v>
      </c>
      <c r="Q25" s="25">
        <f>O25/O20</f>
        <v>1.0881421302499208</v>
      </c>
      <c r="R25" s="25"/>
      <c r="S25" s="25">
        <v>34.866999999999997</v>
      </c>
      <c r="T25" s="25">
        <v>34.811999999999998</v>
      </c>
      <c r="U25" s="25">
        <v>34.798000000000002</v>
      </c>
      <c r="V25" s="25">
        <f t="shared" ref="V25:V33" si="10">AVERAGE(S25:U25)</f>
        <v>34.82566666666667</v>
      </c>
      <c r="W25" s="25">
        <f>$C$24+((V25-V24)/(V27-V24))</f>
        <v>19.260175002006907</v>
      </c>
      <c r="X25" s="25">
        <f>V25/V20</f>
        <v>1.0816432172769721</v>
      </c>
      <c r="Y25" s="25"/>
      <c r="Z25" s="25">
        <v>28.303999999999998</v>
      </c>
      <c r="AA25" s="25">
        <v>28.265999999999998</v>
      </c>
      <c r="AB25" s="25">
        <v>28.257000000000001</v>
      </c>
      <c r="AC25" s="25">
        <f t="shared" ref="AC25:AC31" si="11">AVERAGE(Z25:AB25)</f>
        <v>28.275666666666666</v>
      </c>
      <c r="AD25" s="25">
        <f>$C$24+((AC25-AC24)/(AC27-AC24))</f>
        <v>19.294534521636422</v>
      </c>
      <c r="AE25" s="25">
        <f>AC25/AC20</f>
        <v>1.07708619025852</v>
      </c>
      <c r="AF25" s="25"/>
      <c r="AG25" s="25">
        <v>24.132999999999999</v>
      </c>
      <c r="AH25" s="42">
        <v>24.099</v>
      </c>
      <c r="AI25" s="42">
        <v>24.088999999999999</v>
      </c>
      <c r="AJ25" s="25">
        <f t="shared" si="4"/>
        <v>24.106999999999999</v>
      </c>
      <c r="AK25" s="25">
        <f>$C$24+((AJ25-AJ24)/(AJ27-AJ24))</f>
        <v>19.322680273935813</v>
      </c>
      <c r="AL25" s="25">
        <f>AJ25/AJ20</f>
        <v>1.0734737498330142</v>
      </c>
      <c r="AM25" s="25"/>
      <c r="AN25" s="25">
        <v>21.213999999999999</v>
      </c>
      <c r="AO25" s="116">
        <v>21.193000000000001</v>
      </c>
      <c r="AP25" s="116">
        <v>21.183</v>
      </c>
      <c r="AQ25" s="42">
        <f t="shared" si="5"/>
        <v>21.196666666666665</v>
      </c>
      <c r="AR25" s="42">
        <f>$C$24+((AQ25-AQ24)/(AQ27-AQ24))</f>
        <v>19.344320568751009</v>
      </c>
      <c r="AS25" s="42">
        <f>AQ25/AQ20</f>
        <v>1.0704305962360703</v>
      </c>
      <c r="AT25" s="25"/>
      <c r="AU25" s="80">
        <v>19.062999999999999</v>
      </c>
      <c r="AV25" s="161">
        <v>19.036999999999999</v>
      </c>
      <c r="AW25" s="161">
        <v>19.032</v>
      </c>
      <c r="AX25" s="25">
        <f t="shared" si="6"/>
        <v>19.043999999999997</v>
      </c>
      <c r="AY25" s="25">
        <f>$C$24+((AX25-AX24)/(AX27-AX24))</f>
        <v>19.36298529966076</v>
      </c>
      <c r="AZ25" s="25">
        <f>AX25/AX20</f>
        <v>1.0678878504672895</v>
      </c>
      <c r="BA25" s="25"/>
      <c r="BB25" s="41">
        <v>17.396999999999998</v>
      </c>
      <c r="BC25" s="152">
        <v>17.372</v>
      </c>
      <c r="BD25" s="152">
        <v>17.369</v>
      </c>
      <c r="BE25" s="25">
        <f t="shared" si="7"/>
        <v>17.379333333333332</v>
      </c>
      <c r="BF25" s="25">
        <f>$C$24+((BE25-BE24)/(BE27-BE24))</f>
        <v>19.377211911955111</v>
      </c>
      <c r="BG25" s="25">
        <f>BE25/BE20</f>
        <v>1.0653670896422076</v>
      </c>
      <c r="BH25" s="25"/>
      <c r="BI25" s="41">
        <v>16.065999999999999</v>
      </c>
      <c r="BJ25" s="41">
        <v>16.044</v>
      </c>
      <c r="BK25" s="41">
        <v>16.042000000000002</v>
      </c>
      <c r="BL25" s="25">
        <f t="shared" si="8"/>
        <v>16.050666666666668</v>
      </c>
      <c r="BM25" s="25">
        <f>$C$24+((BL25-BL24)/(BL27-BL24))</f>
        <v>19.390689739215212</v>
      </c>
      <c r="BN25" s="25">
        <f>BL25/BL20</f>
        <v>1.0632631881113788</v>
      </c>
      <c r="BO25" s="25"/>
      <c r="BP25" s="41">
        <v>14.978</v>
      </c>
      <c r="BQ25" s="41">
        <v>14.96</v>
      </c>
      <c r="BR25" s="41">
        <v>14.958</v>
      </c>
      <c r="BS25" s="25">
        <f t="shared" ref="BS25" si="12">AVERAGE(BP25:BR25)</f>
        <v>14.965333333333334</v>
      </c>
      <c r="BT25" s="25">
        <f>$C$24+((BS25-BS24)/(BS27-BS24))</f>
        <v>19.398915989159892</v>
      </c>
      <c r="BU25" s="25">
        <f>BS25/BS20</f>
        <v>1.0612708018154311</v>
      </c>
      <c r="BV25" s="25"/>
      <c r="BW25" s="73"/>
      <c r="BX25" s="253"/>
      <c r="BY25" s="253"/>
      <c r="BZ25" s="2"/>
    </row>
    <row r="26" spans="1:78" ht="65.099999999999994" customHeight="1" thickBot="1">
      <c r="A26" s="178" t="s">
        <v>183</v>
      </c>
      <c r="B26" s="182">
        <v>3</v>
      </c>
      <c r="C26" s="182">
        <v>18</v>
      </c>
      <c r="D26" s="93">
        <v>292</v>
      </c>
      <c r="E26" s="41">
        <v>81.007999999999996</v>
      </c>
      <c r="F26" s="41">
        <v>80.894999999999996</v>
      </c>
      <c r="G26" s="41">
        <v>80.873999999999995</v>
      </c>
      <c r="H26" s="25">
        <f t="shared" si="0"/>
        <v>80.925666666666658</v>
      </c>
      <c r="I26" s="25">
        <f>$C$24+((H26-H24)/(H27-H24))</f>
        <v>19.637450199203183</v>
      </c>
      <c r="J26" s="25">
        <f>H26/H20</f>
        <v>1.1442947167979334</v>
      </c>
      <c r="K26" s="25"/>
      <c r="L26" s="25">
        <v>48.539000000000001</v>
      </c>
      <c r="M26" s="25">
        <v>48.472000000000001</v>
      </c>
      <c r="N26" s="25">
        <v>48.454000000000001</v>
      </c>
      <c r="O26" s="25">
        <f t="shared" si="1"/>
        <v>48.488333333333337</v>
      </c>
      <c r="P26" s="25">
        <f>$C$24+((O26-O24)/(O27-O24))</f>
        <v>19.741714408095518</v>
      </c>
      <c r="Q26" s="25">
        <f>O26/O20</f>
        <v>1.1265789453303492</v>
      </c>
      <c r="R26" s="25"/>
      <c r="S26" s="25">
        <v>36</v>
      </c>
      <c r="T26" s="25">
        <v>35.948999999999998</v>
      </c>
      <c r="U26" s="25">
        <v>35.936</v>
      </c>
      <c r="V26" s="25">
        <f t="shared" si="10"/>
        <v>35.961666666666666</v>
      </c>
      <c r="W26" s="25">
        <f>$C$24+((V26-V24)/(V27-V24))</f>
        <v>19.807337240105962</v>
      </c>
      <c r="X26" s="25">
        <f>V26/V20</f>
        <v>1.1169260075990515</v>
      </c>
      <c r="Y26" s="25"/>
      <c r="Z26" s="25">
        <v>29.173999999999999</v>
      </c>
      <c r="AA26" s="25">
        <v>29.14</v>
      </c>
      <c r="AB26" s="25">
        <v>29.131</v>
      </c>
      <c r="AC26" s="25">
        <f t="shared" si="11"/>
        <v>29.14833333333333</v>
      </c>
      <c r="AD26" s="25">
        <f>$C$24+((AC26-AC24)/(AC27-AC24))</f>
        <v>19.856759368624502</v>
      </c>
      <c r="AE26" s="25">
        <f>AC26/AC20</f>
        <v>1.1103281019858804</v>
      </c>
      <c r="AF26" s="25"/>
      <c r="AG26" s="40">
        <v>24.841999999999999</v>
      </c>
      <c r="AH26" s="40">
        <v>24.808</v>
      </c>
      <c r="AI26" s="40">
        <v>24.797999999999998</v>
      </c>
      <c r="AJ26" s="40">
        <f t="shared" si="4"/>
        <v>24.815999999999999</v>
      </c>
      <c r="AK26" s="40">
        <f>$C$24+((AJ26-AJ24)/(AJ27-AJ24))</f>
        <v>19.893917013562508</v>
      </c>
      <c r="AL26" s="40">
        <f>AJ26/AJ20</f>
        <v>1.1050451974885338</v>
      </c>
      <c r="AM26" s="25"/>
      <c r="AN26" s="40">
        <v>21.812000000000001</v>
      </c>
      <c r="AO26" s="117">
        <v>21.79</v>
      </c>
      <c r="AP26" s="117">
        <v>21.780999999999999</v>
      </c>
      <c r="AQ26" s="40">
        <f t="shared" si="5"/>
        <v>21.794333333333338</v>
      </c>
      <c r="AR26" s="40">
        <f>$C$24+((AQ26-AQ24)/(AQ27-AQ24))</f>
        <v>19.923735660042013</v>
      </c>
      <c r="AS26" s="40">
        <f>AQ26/AQ20</f>
        <v>1.1006127327206006</v>
      </c>
      <c r="AT26" s="25"/>
      <c r="AU26" s="219">
        <v>19.577999999999999</v>
      </c>
      <c r="AV26" s="44">
        <v>19.556000000000001</v>
      </c>
      <c r="AW26" s="44">
        <v>19.550999999999998</v>
      </c>
      <c r="AX26" s="44">
        <f t="shared" si="6"/>
        <v>19.561666666666667</v>
      </c>
      <c r="AY26" s="44">
        <f>$C$24+((AX26-AX24)/(AX27-AX24))</f>
        <v>19.948360346777235</v>
      </c>
      <c r="AZ26" s="44">
        <f>AX26/AX20</f>
        <v>1.0969158878504675</v>
      </c>
      <c r="BA26" s="75"/>
      <c r="BB26" s="44">
        <v>17.855</v>
      </c>
      <c r="BC26" s="44">
        <v>17.832999999999998</v>
      </c>
      <c r="BD26" s="44">
        <v>17.827000000000002</v>
      </c>
      <c r="BE26" s="44">
        <f t="shared" si="7"/>
        <v>17.838333333333335</v>
      </c>
      <c r="BF26" s="44">
        <f>$C$24+((BE26-BE24)/(BE27-BE24))</f>
        <v>19.971514889943894</v>
      </c>
      <c r="BG26" s="44">
        <f>BE26/BE20</f>
        <v>1.0935041582378064</v>
      </c>
      <c r="BH26" s="75"/>
      <c r="BI26" s="44">
        <v>16.478000000000002</v>
      </c>
      <c r="BJ26" s="44">
        <v>16.456</v>
      </c>
      <c r="BK26" s="44">
        <v>16.454000000000001</v>
      </c>
      <c r="BL26" s="44">
        <f t="shared" si="8"/>
        <v>16.462666666666667</v>
      </c>
      <c r="BM26" s="44">
        <f>$C$24+((BL26-BL24)/(BL27-BL24))</f>
        <v>19.993175725079212</v>
      </c>
      <c r="BN26" s="44">
        <f>BL26/BL20</f>
        <v>1.0905557886369157</v>
      </c>
      <c r="BO26" s="75"/>
      <c r="BP26" s="46">
        <v>15.353</v>
      </c>
      <c r="BQ26" s="46">
        <v>15.331</v>
      </c>
      <c r="BR26" s="46">
        <v>15.329000000000001</v>
      </c>
      <c r="BS26" s="46">
        <f>AVERAGE(BP26:BR26)</f>
        <v>15.337666666666665</v>
      </c>
      <c r="BT26" s="46">
        <f>$C$24+2*((BS26-BS24)/(BS30-BS24))</f>
        <v>20.039842873176205</v>
      </c>
      <c r="BU26" s="46">
        <f>BS26/BS20</f>
        <v>1.0876749243570345</v>
      </c>
      <c r="BV26" s="25"/>
      <c r="BW26" s="73"/>
      <c r="BX26" s="253"/>
      <c r="BY26" s="253"/>
      <c r="BZ26" s="2"/>
    </row>
    <row r="27" spans="1:78" ht="30" customHeight="1" thickBot="1">
      <c r="A27" s="178" t="s">
        <v>15</v>
      </c>
      <c r="B27" s="183">
        <v>0</v>
      </c>
      <c r="C27" s="181">
        <v>20</v>
      </c>
      <c r="D27" s="93">
        <v>326</v>
      </c>
      <c r="E27" s="44">
        <v>83.299000000000007</v>
      </c>
      <c r="F27" s="44">
        <v>83.120999999999995</v>
      </c>
      <c r="G27" s="44">
        <v>83.090999999999994</v>
      </c>
      <c r="H27" s="52">
        <f>AVERAGE(E27:G27)</f>
        <v>83.170333333333346</v>
      </c>
      <c r="I27" s="52">
        <v>20</v>
      </c>
      <c r="J27" s="52">
        <f>H27/H20</f>
        <v>1.1760344640677216</v>
      </c>
      <c r="K27" s="25"/>
      <c r="L27" s="40">
        <v>49.368000000000002</v>
      </c>
      <c r="M27" s="40">
        <v>49.262999999999998</v>
      </c>
      <c r="N27" s="40">
        <v>49.246000000000002</v>
      </c>
      <c r="O27" s="40">
        <f>AVERAGE(L27:N27)</f>
        <v>49.292333333333339</v>
      </c>
      <c r="P27" s="40">
        <v>20</v>
      </c>
      <c r="Q27" s="40">
        <f>O27/O20</f>
        <v>1.1452590980553128</v>
      </c>
      <c r="R27" s="25"/>
      <c r="S27" s="25">
        <v>36.415999999999997</v>
      </c>
      <c r="T27" s="25">
        <v>36.337000000000003</v>
      </c>
      <c r="U27" s="25">
        <v>36.332000000000001</v>
      </c>
      <c r="V27" s="25">
        <f t="shared" si="10"/>
        <v>36.361666666666672</v>
      </c>
      <c r="W27" s="25">
        <v>20</v>
      </c>
      <c r="X27" s="25">
        <f>V27/V20</f>
        <v>1.1293495253180938</v>
      </c>
      <c r="Y27" s="25"/>
      <c r="Z27" s="25">
        <v>29.413</v>
      </c>
      <c r="AA27" s="25">
        <v>29.358000000000001</v>
      </c>
      <c r="AB27" s="25">
        <v>29.341000000000001</v>
      </c>
      <c r="AC27" s="25">
        <f t="shared" si="11"/>
        <v>29.370666666666665</v>
      </c>
      <c r="AD27" s="25">
        <v>20</v>
      </c>
      <c r="AE27" s="25">
        <f>AC27/AC20</f>
        <v>1.1187972979836456</v>
      </c>
      <c r="AF27" s="25"/>
      <c r="AG27" s="40">
        <v>24.981999999999999</v>
      </c>
      <c r="AH27" s="40">
        <v>24.934999999999999</v>
      </c>
      <c r="AI27" s="40">
        <v>24.925999999999998</v>
      </c>
      <c r="AJ27" s="40">
        <f t="shared" si="4"/>
        <v>24.947666666666667</v>
      </c>
      <c r="AK27" s="40">
        <v>20</v>
      </c>
      <c r="AL27" s="40">
        <f>AJ27/AJ20</f>
        <v>1.1109082542933906</v>
      </c>
      <c r="AM27" s="25"/>
      <c r="AN27" s="40">
        <v>21.899000000000001</v>
      </c>
      <c r="AO27" s="117">
        <v>21.864999999999998</v>
      </c>
      <c r="AP27" s="117">
        <v>21.855</v>
      </c>
      <c r="AQ27" s="40">
        <f t="shared" si="5"/>
        <v>21.873000000000001</v>
      </c>
      <c r="AR27" s="40">
        <v>20</v>
      </c>
      <c r="AS27" s="40">
        <f>AQ27/AQ20</f>
        <v>1.1045853954146045</v>
      </c>
      <c r="AT27" s="25"/>
      <c r="AU27" s="220">
        <v>19.632000000000001</v>
      </c>
      <c r="AV27" s="45">
        <v>19.597999999999999</v>
      </c>
      <c r="AW27" s="45">
        <v>19.591999999999999</v>
      </c>
      <c r="AX27" s="45">
        <f t="shared" si="6"/>
        <v>19.607333333333333</v>
      </c>
      <c r="AY27" s="45">
        <v>20</v>
      </c>
      <c r="AZ27" s="45">
        <f>AX27/AX20</f>
        <v>1.0994766355140186</v>
      </c>
      <c r="BA27" s="75"/>
      <c r="BB27" s="45">
        <v>17.884</v>
      </c>
      <c r="BC27" s="45">
        <v>17.850000000000001</v>
      </c>
      <c r="BD27" s="45">
        <v>17.847000000000001</v>
      </c>
      <c r="BE27" s="45">
        <f t="shared" si="7"/>
        <v>17.860333333333333</v>
      </c>
      <c r="BF27" s="45">
        <v>20</v>
      </c>
      <c r="BG27" s="45">
        <f>BE27/BE20</f>
        <v>1.0948527759046978</v>
      </c>
      <c r="BH27" s="75"/>
      <c r="BI27" s="45">
        <v>16.486999999999998</v>
      </c>
      <c r="BJ27" s="45">
        <v>16.460999999999999</v>
      </c>
      <c r="BK27" s="45">
        <v>16.454000000000001</v>
      </c>
      <c r="BL27" s="45">
        <f t="shared" si="8"/>
        <v>16.467333333333332</v>
      </c>
      <c r="BM27" s="45">
        <v>20</v>
      </c>
      <c r="BN27" s="45">
        <f>BL27/BL20</f>
        <v>1.0908649281250691</v>
      </c>
      <c r="BO27" s="75"/>
      <c r="BP27" s="67">
        <v>15.353</v>
      </c>
      <c r="BQ27" s="67">
        <v>15.327</v>
      </c>
      <c r="BR27" s="67">
        <v>15.324999999999999</v>
      </c>
      <c r="BS27" s="67">
        <f>AVERAGE(BP27:BR27)</f>
        <v>15.334999999999999</v>
      </c>
      <c r="BT27" s="67">
        <v>20</v>
      </c>
      <c r="BU27" s="67">
        <f>BS27/BS20</f>
        <v>1.087485816944024</v>
      </c>
      <c r="BV27" s="25"/>
      <c r="BW27" s="73"/>
      <c r="BX27" s="253"/>
      <c r="BY27" s="253"/>
      <c r="BZ27" s="2"/>
    </row>
    <row r="28" spans="1:78" ht="69.95" customHeight="1" thickBot="1">
      <c r="A28" s="178" t="s">
        <v>164</v>
      </c>
      <c r="B28" s="32">
        <v>3</v>
      </c>
      <c r="C28" s="32">
        <v>18</v>
      </c>
      <c r="D28" s="31">
        <v>292</v>
      </c>
      <c r="E28" s="45">
        <v>83.304000000000002</v>
      </c>
      <c r="F28" s="45">
        <v>83.179000000000002</v>
      </c>
      <c r="G28" s="45">
        <v>83.177999999999997</v>
      </c>
      <c r="H28" s="55">
        <f>AVERAGE(E28:G28)</f>
        <v>83.220333333333329</v>
      </c>
      <c r="I28" s="55">
        <f>$C$27+((H28-H27)/(H30-H27))</f>
        <v>20.008545547769611</v>
      </c>
      <c r="J28" s="55">
        <f>H28/H20</f>
        <v>1.1767414676451595</v>
      </c>
      <c r="K28" s="25"/>
      <c r="L28" s="40">
        <v>49.689</v>
      </c>
      <c r="M28" s="40">
        <v>49.622</v>
      </c>
      <c r="N28" s="40">
        <v>49.595999999999997</v>
      </c>
      <c r="O28" s="40">
        <f>AVERAGE(L28:N28)</f>
        <v>49.635666666666673</v>
      </c>
      <c r="P28" s="40">
        <f>$C$27+((O28-O27)/(O30-O27))</f>
        <v>20.117486027147258</v>
      </c>
      <c r="Q28" s="40">
        <f>O28/O20</f>
        <v>1.1532361118640657</v>
      </c>
      <c r="R28" s="25"/>
      <c r="S28" s="25">
        <v>36.767000000000003</v>
      </c>
      <c r="T28" s="25">
        <v>36.716000000000001</v>
      </c>
      <c r="U28" s="25">
        <v>36.703000000000003</v>
      </c>
      <c r="V28" s="25">
        <f t="shared" si="10"/>
        <v>36.728666666666669</v>
      </c>
      <c r="W28" s="25">
        <f>$C$27+((V28-V27)/(V30-V27))</f>
        <v>20.188624293301352</v>
      </c>
      <c r="X28" s="25">
        <f>V28/V20</f>
        <v>1.140748102825315</v>
      </c>
      <c r="Y28" s="25"/>
      <c r="Z28" s="25">
        <v>29.751000000000001</v>
      </c>
      <c r="AA28" s="25">
        <v>29.713000000000001</v>
      </c>
      <c r="AB28" s="25">
        <v>29.704000000000001</v>
      </c>
      <c r="AC28" s="25">
        <f t="shared" si="11"/>
        <v>29.722666666666669</v>
      </c>
      <c r="AD28" s="25">
        <f>$C$27+((AC28-AC27)/(AC30-AC27))</f>
        <v>20.241261137765594</v>
      </c>
      <c r="AE28" s="25">
        <f>AC28/AC20</f>
        <v>1.1322058001930013</v>
      </c>
      <c r="AF28" s="25"/>
      <c r="AG28" s="25">
        <v>25.298999999999999</v>
      </c>
      <c r="AH28" s="25">
        <v>25.265000000000001</v>
      </c>
      <c r="AI28" s="25">
        <v>25.256</v>
      </c>
      <c r="AJ28" s="25">
        <f t="shared" si="4"/>
        <v>25.27333333333333</v>
      </c>
      <c r="AK28" s="25">
        <f>$C$27+((AJ28-AJ27)/(AJ30-AJ27))</f>
        <v>20.279462242562925</v>
      </c>
      <c r="AL28" s="25">
        <f>AJ28/AJ20</f>
        <v>1.1254100428967952</v>
      </c>
      <c r="AM28" s="25"/>
      <c r="AN28" s="25">
        <v>22.195</v>
      </c>
      <c r="AO28" s="75">
        <v>22.173999999999999</v>
      </c>
      <c r="AP28" s="75">
        <v>22.164000000000001</v>
      </c>
      <c r="AQ28" s="25">
        <f t="shared" si="5"/>
        <v>22.177666666666667</v>
      </c>
      <c r="AR28" s="25">
        <f>$C$27+((AQ28-AQ27)/(AQ30-AQ27))</f>
        <v>20.315063771113408</v>
      </c>
      <c r="AS28" s="25">
        <f>AQ28/AQ20</f>
        <v>1.1199710466956199</v>
      </c>
      <c r="AT28" s="25"/>
      <c r="AU28" s="68">
        <v>19.904</v>
      </c>
      <c r="AV28" s="68">
        <v>19.882000000000001</v>
      </c>
      <c r="AW28" s="68">
        <v>19.876999999999999</v>
      </c>
      <c r="AX28" s="25">
        <f t="shared" si="6"/>
        <v>19.887666666666664</v>
      </c>
      <c r="AY28" s="25">
        <f>$C$27+((AX28-AX27)/(AX30-AX27))</f>
        <v>20.339523617278964</v>
      </c>
      <c r="AZ28" s="25">
        <f>AX28/AX20</f>
        <v>1.1151962616822428</v>
      </c>
      <c r="BA28" s="25"/>
      <c r="BB28" s="42">
        <v>18.138999999999999</v>
      </c>
      <c r="BC28" s="42">
        <v>18.113</v>
      </c>
      <c r="BD28" s="42">
        <v>18.111000000000001</v>
      </c>
      <c r="BE28" s="25">
        <f t="shared" si="7"/>
        <v>18.120999999999999</v>
      </c>
      <c r="BF28" s="25">
        <f>$C$27+((BE28-BE27)/(BE30-BE27))</f>
        <v>20.361367837338261</v>
      </c>
      <c r="BG28" s="25">
        <f>BE28/BE20</f>
        <v>1.1108318518972597</v>
      </c>
      <c r="BH28" s="25"/>
      <c r="BI28" s="42">
        <v>16.725999999999999</v>
      </c>
      <c r="BJ28" s="42">
        <v>16.707999999999998</v>
      </c>
      <c r="BK28" s="42">
        <v>16.704999999999998</v>
      </c>
      <c r="BL28" s="25">
        <f t="shared" si="8"/>
        <v>16.712999999999997</v>
      </c>
      <c r="BM28" s="25">
        <f>$C$27+((BL28-BL27)/(BL30-BL27))</f>
        <v>20.383854166666662</v>
      </c>
      <c r="BN28" s="25">
        <f>BL28/BL20</f>
        <v>1.1071389140371408</v>
      </c>
      <c r="BO28" s="25"/>
      <c r="BP28" s="42">
        <v>15.576000000000001</v>
      </c>
      <c r="BQ28" s="42">
        <v>15.558</v>
      </c>
      <c r="BR28" s="42">
        <v>15.555999999999999</v>
      </c>
      <c r="BS28" s="25">
        <f t="shared" ref="BS28:BS31" si="13">AVERAGE(BP28:BR28)</f>
        <v>15.563333333333333</v>
      </c>
      <c r="BT28" s="25">
        <f>$C$27+((BS28-BS27)/(BS30-BS27))</f>
        <v>20.398487492728329</v>
      </c>
      <c r="BU28" s="25">
        <f>BS28/BS20</f>
        <v>1.1036781391830559</v>
      </c>
      <c r="BV28" s="25"/>
      <c r="BW28" s="73"/>
      <c r="BX28" s="253"/>
      <c r="BY28" s="253"/>
      <c r="BZ28" s="2"/>
    </row>
    <row r="29" spans="1:78" ht="39.950000000000003" customHeight="1">
      <c r="A29" s="177" t="s">
        <v>16</v>
      </c>
      <c r="B29" s="32">
        <v>1</v>
      </c>
      <c r="C29" s="32">
        <v>20</v>
      </c>
      <c r="D29" s="31">
        <v>324</v>
      </c>
      <c r="E29" s="42">
        <v>85.566999999999993</v>
      </c>
      <c r="F29" s="42">
        <v>85.43</v>
      </c>
      <c r="G29" s="42">
        <v>85.4</v>
      </c>
      <c r="H29" s="42">
        <f t="shared" ref="H29:H32" si="14">AVERAGE(E29:G29)</f>
        <v>85.465666666666678</v>
      </c>
      <c r="I29" s="42">
        <f>$C$27+((H29-H27)/(H30-H27))</f>
        <v>20.392297612943658</v>
      </c>
      <c r="J29" s="42">
        <f>H29/H20</f>
        <v>1.2084906416293133</v>
      </c>
      <c r="K29" s="25"/>
      <c r="L29" s="25">
        <v>50.640999999999998</v>
      </c>
      <c r="M29" s="25">
        <v>50.558</v>
      </c>
      <c r="N29" s="25">
        <v>50.54</v>
      </c>
      <c r="O29" s="25">
        <f t="shared" ref="O29:O33" si="15">AVERAGE(L29:N29)</f>
        <v>50.579666666666668</v>
      </c>
      <c r="P29" s="25">
        <f>$C$27+((O29-O27)/(O30-O27))</f>
        <v>20.4405155697502</v>
      </c>
      <c r="Q29" s="25">
        <f>O29/O20</f>
        <v>1.175169027501336</v>
      </c>
      <c r="R29" s="25"/>
      <c r="S29" s="25">
        <v>37.323</v>
      </c>
      <c r="T29" s="25">
        <v>37.264000000000003</v>
      </c>
      <c r="U29" s="25">
        <v>37.247</v>
      </c>
      <c r="V29" s="25">
        <f t="shared" si="10"/>
        <v>37.277999999999999</v>
      </c>
      <c r="W29" s="25">
        <f>$C$27+((V29-V27)/(V30-V27))</f>
        <v>20.470961110159326</v>
      </c>
      <c r="X29" s="25">
        <f>V29/V20</f>
        <v>1.1578097338261328</v>
      </c>
      <c r="Y29" s="25"/>
      <c r="Z29" s="25">
        <v>30.126000000000001</v>
      </c>
      <c r="AA29" s="25">
        <v>30.079000000000001</v>
      </c>
      <c r="AB29" s="25">
        <v>30.07</v>
      </c>
      <c r="AC29" s="25">
        <f t="shared" si="11"/>
        <v>30.091666666666669</v>
      </c>
      <c r="AD29" s="25">
        <f>$C$27+((AC29-AC27)/(AC30-AC27))</f>
        <v>20.494174091843728</v>
      </c>
      <c r="AE29" s="25">
        <f>AC29/AC20</f>
        <v>1.1462618721113313</v>
      </c>
      <c r="AF29" s="25"/>
      <c r="AG29" s="25">
        <v>25.571000000000002</v>
      </c>
      <c r="AH29" s="25">
        <v>25.533000000000001</v>
      </c>
      <c r="AI29" s="25">
        <v>25.524000000000001</v>
      </c>
      <c r="AJ29" s="25">
        <f t="shared" si="4"/>
        <v>25.542666666666666</v>
      </c>
      <c r="AK29" s="25">
        <f>$C$27+((AJ29-AJ27)/(AJ30-AJ27))</f>
        <v>20.51058352402746</v>
      </c>
      <c r="AL29" s="25">
        <f>AJ29/AJ20</f>
        <v>1.1374033337786289</v>
      </c>
      <c r="AM29" s="25"/>
      <c r="AN29" s="25">
        <v>22.402000000000001</v>
      </c>
      <c r="AO29" s="75">
        <v>22.372</v>
      </c>
      <c r="AP29" s="75">
        <v>22.361999999999998</v>
      </c>
      <c r="AQ29" s="25">
        <f t="shared" si="5"/>
        <v>22.378666666666664</v>
      </c>
      <c r="AR29" s="25">
        <f>$C$27+((AQ29-AQ27)/(AQ30-AQ27))</f>
        <v>20.522923129955185</v>
      </c>
      <c r="AS29" s="25">
        <f>AQ29/AQ20</f>
        <v>1.1301215365451298</v>
      </c>
      <c r="AT29" s="25"/>
      <c r="AU29" s="71">
        <v>20.068999999999999</v>
      </c>
      <c r="AV29" s="71">
        <v>20.042999999999999</v>
      </c>
      <c r="AW29" s="71">
        <v>20.033000000000001</v>
      </c>
      <c r="AX29" s="25">
        <f t="shared" si="6"/>
        <v>20.048333333333332</v>
      </c>
      <c r="AY29" s="25">
        <f>$C$27+((AX29-AX27)/(AX30-AX27))</f>
        <v>20.534113847396043</v>
      </c>
      <c r="AZ29" s="25">
        <f>AX29/AX20</f>
        <v>1.1242056074766356</v>
      </c>
      <c r="BA29" s="25"/>
      <c r="BB29" s="25">
        <v>18.271000000000001</v>
      </c>
      <c r="BC29" s="25">
        <v>18.245000000000001</v>
      </c>
      <c r="BD29" s="25">
        <v>18.239000000000001</v>
      </c>
      <c r="BE29" s="25">
        <f t="shared" si="7"/>
        <v>18.251666666666669</v>
      </c>
      <c r="BF29" s="25">
        <f>$C$27+((BE29-BE27)/(BE30-BE27))</f>
        <v>20.542513863216268</v>
      </c>
      <c r="BG29" s="25">
        <f>BE29/BE20</f>
        <v>1.1188418234945547</v>
      </c>
      <c r="BH29" s="25"/>
      <c r="BI29" s="25">
        <v>16.837</v>
      </c>
      <c r="BJ29" s="25">
        <v>16.815000000000001</v>
      </c>
      <c r="BK29" s="25">
        <v>16.812999999999999</v>
      </c>
      <c r="BL29" s="25">
        <f t="shared" si="8"/>
        <v>16.821666666666669</v>
      </c>
      <c r="BM29" s="25">
        <f>$C$27+((BL29-BL27)/(BL30-BL27))</f>
        <v>20.553645833333338</v>
      </c>
      <c r="BN29" s="25">
        <f>BL29/BL20</f>
        <v>1.1143374478327115</v>
      </c>
      <c r="BO29" s="25"/>
      <c r="BP29" s="25">
        <v>15.67</v>
      </c>
      <c r="BQ29" s="25">
        <v>15.648999999999999</v>
      </c>
      <c r="BR29" s="25">
        <v>15.646000000000001</v>
      </c>
      <c r="BS29" s="25">
        <f t="shared" si="13"/>
        <v>15.655000000000001</v>
      </c>
      <c r="BT29" s="25">
        <f>$C$27+((BS29-BS27)/(BS30-BS27))</f>
        <v>20.558464223385691</v>
      </c>
      <c r="BU29" s="25">
        <f>BS29/BS20</f>
        <v>1.110178706505295</v>
      </c>
      <c r="BV29" s="25"/>
      <c r="BW29" s="73"/>
      <c r="BX29" s="253"/>
      <c r="BY29" s="253"/>
      <c r="BZ29" s="2"/>
    </row>
    <row r="30" spans="1:78" ht="39.950000000000003" customHeight="1">
      <c r="A30" s="177" t="s">
        <v>17</v>
      </c>
      <c r="B30" s="32">
        <v>0</v>
      </c>
      <c r="C30" s="32">
        <v>21</v>
      </c>
      <c r="D30" s="31">
        <v>340</v>
      </c>
      <c r="E30" s="25">
        <v>89.14</v>
      </c>
      <c r="F30" s="25">
        <v>88.978999999999999</v>
      </c>
      <c r="G30" s="25">
        <v>88.944999999999993</v>
      </c>
      <c r="H30" s="25">
        <f t="shared" si="14"/>
        <v>89.021333333333317</v>
      </c>
      <c r="I30" s="25">
        <v>21</v>
      </c>
      <c r="J30" s="25">
        <f>H30/H20</f>
        <v>1.2587680226995279</v>
      </c>
      <c r="K30" s="25"/>
      <c r="L30" s="25">
        <v>52.286000000000001</v>
      </c>
      <c r="M30" s="25">
        <v>52.19</v>
      </c>
      <c r="N30" s="25">
        <v>52.167999999999999</v>
      </c>
      <c r="O30" s="25">
        <f t="shared" si="15"/>
        <v>52.214666666666666</v>
      </c>
      <c r="P30" s="25">
        <v>21</v>
      </c>
      <c r="Q30" s="25">
        <f>O30/O20</f>
        <v>1.2131566515129222</v>
      </c>
      <c r="R30" s="25"/>
      <c r="S30" s="25">
        <v>38.353999999999999</v>
      </c>
      <c r="T30" s="25">
        <v>38.290999999999997</v>
      </c>
      <c r="U30" s="25">
        <v>38.277000000000001</v>
      </c>
      <c r="V30" s="25">
        <f t="shared" si="10"/>
        <v>38.307333333333332</v>
      </c>
      <c r="W30" s="25">
        <v>21</v>
      </c>
      <c r="X30" s="25">
        <f>V30/V20</f>
        <v>1.1897795860898013</v>
      </c>
      <c r="Y30" s="25"/>
      <c r="Z30" s="25">
        <v>30.867999999999999</v>
      </c>
      <c r="AA30" s="25">
        <v>30.817</v>
      </c>
      <c r="AB30" s="25">
        <v>30.803999999999998</v>
      </c>
      <c r="AC30" s="25">
        <f t="shared" si="11"/>
        <v>30.829666666666668</v>
      </c>
      <c r="AD30" s="25">
        <v>21</v>
      </c>
      <c r="AE30" s="25">
        <f>AC30/AC20</f>
        <v>1.1743740159479914</v>
      </c>
      <c r="AF30" s="25"/>
      <c r="AG30" s="25">
        <v>26.143999999999998</v>
      </c>
      <c r="AH30" s="25">
        <v>26.102</v>
      </c>
      <c r="AI30" s="25">
        <v>26.093</v>
      </c>
      <c r="AJ30" s="25">
        <f t="shared" si="4"/>
        <v>26.113</v>
      </c>
      <c r="AK30" s="25">
        <v>21</v>
      </c>
      <c r="AL30" s="25">
        <f>AJ30/AJ20</f>
        <v>1.1628000178118183</v>
      </c>
      <c r="AM30" s="25"/>
      <c r="AN30" s="41">
        <v>22.863</v>
      </c>
      <c r="AO30" s="78">
        <v>22.832999999999998</v>
      </c>
      <c r="AP30" s="78">
        <v>22.824000000000002</v>
      </c>
      <c r="AQ30" s="25">
        <f t="shared" si="5"/>
        <v>22.84</v>
      </c>
      <c r="AR30" s="25">
        <v>21</v>
      </c>
      <c r="AS30" s="25">
        <f>AQ30/AQ20</f>
        <v>1.1534188465811532</v>
      </c>
      <c r="AT30" s="25"/>
      <c r="AU30" s="71">
        <v>20.456</v>
      </c>
      <c r="AV30" s="25">
        <v>20.425999999999998</v>
      </c>
      <c r="AW30" s="25">
        <v>20.417000000000002</v>
      </c>
      <c r="AX30" s="25">
        <f t="shared" si="6"/>
        <v>20.433</v>
      </c>
      <c r="AY30" s="25">
        <v>21</v>
      </c>
      <c r="AZ30" s="25">
        <f>AX30/AX20</f>
        <v>1.1457757009345795</v>
      </c>
      <c r="BA30" s="25"/>
      <c r="BB30" s="25">
        <v>18.605</v>
      </c>
      <c r="BC30" s="25">
        <v>18.571000000000002</v>
      </c>
      <c r="BD30" s="25">
        <v>18.568999999999999</v>
      </c>
      <c r="BE30" s="25">
        <f t="shared" si="7"/>
        <v>18.581666666666667</v>
      </c>
      <c r="BF30" s="25">
        <v>21</v>
      </c>
      <c r="BG30" s="25">
        <f>BE30/BE20</f>
        <v>1.139071088497926</v>
      </c>
      <c r="BH30" s="25"/>
      <c r="BI30" s="25">
        <v>17.126000000000001</v>
      </c>
      <c r="BJ30" s="25">
        <v>17.099</v>
      </c>
      <c r="BK30" s="25">
        <v>17.097000000000001</v>
      </c>
      <c r="BL30" s="25">
        <f t="shared" si="8"/>
        <v>17.107333333333333</v>
      </c>
      <c r="BM30" s="25">
        <v>21</v>
      </c>
      <c r="BN30" s="25">
        <f>BL30/BL20</f>
        <v>1.1332612007860976</v>
      </c>
      <c r="BO30" s="25"/>
      <c r="BP30" s="25">
        <v>15.926</v>
      </c>
      <c r="BQ30" s="25">
        <v>15.9</v>
      </c>
      <c r="BR30" s="25">
        <v>15.898</v>
      </c>
      <c r="BS30" s="25">
        <f t="shared" si="13"/>
        <v>15.908000000000001</v>
      </c>
      <c r="BT30" s="25">
        <v>21</v>
      </c>
      <c r="BU30" s="25">
        <f>BS30/BS20</f>
        <v>1.1281202723146748</v>
      </c>
      <c r="BV30" s="25"/>
      <c r="BW30" s="73"/>
      <c r="BX30" s="253"/>
      <c r="BY30" s="253"/>
      <c r="BZ30" s="2"/>
    </row>
    <row r="31" spans="1:78" ht="39.950000000000003" customHeight="1" thickBot="1">
      <c r="A31" s="177" t="s">
        <v>18</v>
      </c>
      <c r="B31" s="32">
        <v>2</v>
      </c>
      <c r="C31" s="32">
        <v>20</v>
      </c>
      <c r="D31" s="31">
        <v>322</v>
      </c>
      <c r="E31" s="25">
        <v>89.944000000000003</v>
      </c>
      <c r="F31" s="25">
        <v>89.807000000000002</v>
      </c>
      <c r="G31" s="25">
        <v>89.781000000000006</v>
      </c>
      <c r="H31" s="25">
        <f t="shared" si="14"/>
        <v>89.844000000000008</v>
      </c>
      <c r="I31" s="25">
        <f>C30+((H31-H30)/(H33-H30))</f>
        <v>21.142560073937158</v>
      </c>
      <c r="J31" s="25">
        <f>H31/H20</f>
        <v>1.2704005882269764</v>
      </c>
      <c r="K31" s="25"/>
      <c r="L31" s="25">
        <v>52.924999999999997</v>
      </c>
      <c r="M31" s="25">
        <v>52.848999999999997</v>
      </c>
      <c r="N31" s="25">
        <v>52.823999999999998</v>
      </c>
      <c r="O31" s="25">
        <f t="shared" si="15"/>
        <v>52.866000000000007</v>
      </c>
      <c r="P31" s="25">
        <f>I30+((O31-O30)/(O33-O30))</f>
        <v>21.225843735552477</v>
      </c>
      <c r="Q31" s="25">
        <f>O31/O20</f>
        <v>1.2282897437287508</v>
      </c>
      <c r="R31" s="25"/>
      <c r="S31" s="25">
        <v>38.881</v>
      </c>
      <c r="T31" s="25">
        <v>38.822000000000003</v>
      </c>
      <c r="U31" s="25">
        <v>38.808999999999997</v>
      </c>
      <c r="V31" s="25">
        <f t="shared" si="10"/>
        <v>38.837333333333333</v>
      </c>
      <c r="W31" s="25">
        <f>P30+((V31-V30)/(V33-V30))</f>
        <v>21.276329509906152</v>
      </c>
      <c r="X31" s="25">
        <f>V31/V20</f>
        <v>1.206240747067532</v>
      </c>
      <c r="Y31" s="25"/>
      <c r="Z31" s="41">
        <v>31.312999999999999</v>
      </c>
      <c r="AA31" s="41">
        <v>31.271000000000001</v>
      </c>
      <c r="AB31" s="41">
        <v>31.257000000000001</v>
      </c>
      <c r="AC31" s="25">
        <f t="shared" si="11"/>
        <v>31.280333333333335</v>
      </c>
      <c r="AD31" s="25">
        <f>W30+((AC31-AC30)/(AC33-AC30))</f>
        <v>21.313834726090995</v>
      </c>
      <c r="AE31" s="25">
        <f>AC31/AC20</f>
        <v>1.191540961958454</v>
      </c>
      <c r="AF31" s="25"/>
      <c r="AG31" s="41">
        <v>26.532</v>
      </c>
      <c r="AH31" s="41">
        <v>26.494</v>
      </c>
      <c r="AI31" s="41">
        <v>26.484000000000002</v>
      </c>
      <c r="AJ31" s="25">
        <f t="shared" si="4"/>
        <v>26.50333333333333</v>
      </c>
      <c r="AK31" s="25">
        <f>AD30+((AJ31-AJ30)/(AJ33-AJ30))</f>
        <v>21.340209180708886</v>
      </c>
      <c r="AL31" s="25">
        <f>AJ31/AJ20</f>
        <v>1.1801813836814059</v>
      </c>
      <c r="AM31" s="75"/>
      <c r="AN31" s="77">
        <v>23.209</v>
      </c>
      <c r="AO31" s="78">
        <v>23.184000000000001</v>
      </c>
      <c r="AP31" s="41">
        <v>23.173999999999999</v>
      </c>
      <c r="AQ31" s="25">
        <f t="shared" si="5"/>
        <v>23.189000000000004</v>
      </c>
      <c r="AR31" s="25">
        <f>AK30+((AQ31-AQ30)/(AQ33-AQ30))</f>
        <v>21.365445026178012</v>
      </c>
      <c r="AS31" s="25">
        <f>AQ31/AQ20</f>
        <v>1.1710433289566711</v>
      </c>
      <c r="AT31" s="25"/>
      <c r="AU31" s="80">
        <v>20.765000000000001</v>
      </c>
      <c r="AV31" s="41">
        <v>20.739000000000001</v>
      </c>
      <c r="AW31" s="41">
        <v>20.734000000000002</v>
      </c>
      <c r="AX31" s="25">
        <f t="shared" si="6"/>
        <v>20.746000000000002</v>
      </c>
      <c r="AY31" s="25">
        <f>AR30+((AX31-AX30)/(AX33-AX30))</f>
        <v>21.382952691680263</v>
      </c>
      <c r="AZ31" s="25">
        <f>AX31/AX20</f>
        <v>1.1633271028037384</v>
      </c>
      <c r="BA31" s="25"/>
      <c r="BB31" s="41">
        <v>18.885000000000002</v>
      </c>
      <c r="BC31" s="41">
        <v>18.86</v>
      </c>
      <c r="BD31" s="41">
        <v>18.853000000000002</v>
      </c>
      <c r="BE31" s="25">
        <f t="shared" si="7"/>
        <v>18.866000000000003</v>
      </c>
      <c r="BF31" s="25">
        <f>AY30+((BE31-BE30)/(BE33-BE30))</f>
        <v>21.398784478728384</v>
      </c>
      <c r="BG31" s="25">
        <f>BE31/BE20</f>
        <v>1.1565009501624475</v>
      </c>
      <c r="BH31" s="25"/>
      <c r="BI31" s="41">
        <v>17.385000000000002</v>
      </c>
      <c r="BJ31" s="41">
        <v>17.363</v>
      </c>
      <c r="BK31" s="41">
        <v>17.356999999999999</v>
      </c>
      <c r="BL31" s="25">
        <f t="shared" si="8"/>
        <v>17.368333333333336</v>
      </c>
      <c r="BM31" s="25">
        <f>BF30+((BL31-BL30)/(BL33-BL30))</f>
        <v>21.412974683544306</v>
      </c>
      <c r="BN31" s="25">
        <f>BL31/BL20</f>
        <v>1.1505509307306734</v>
      </c>
      <c r="BO31" s="25"/>
      <c r="BP31" s="41">
        <v>16.164999999999999</v>
      </c>
      <c r="BQ31" s="41">
        <v>16.143000000000001</v>
      </c>
      <c r="BR31" s="41">
        <v>16.140999999999998</v>
      </c>
      <c r="BS31" s="25">
        <f t="shared" si="13"/>
        <v>16.149666666666665</v>
      </c>
      <c r="BT31" s="25">
        <f>BM30+((BS31-BS30)/(BS33-BS30))</f>
        <v>21.417867435158495</v>
      </c>
      <c r="BU31" s="25">
        <f>BS31/BS20</f>
        <v>1.1452581316187591</v>
      </c>
      <c r="BV31" s="25"/>
      <c r="BW31" s="73"/>
      <c r="BX31" s="253"/>
      <c r="BY31" s="253"/>
      <c r="BZ31" s="2"/>
    </row>
    <row r="32" spans="1:78" ht="39.950000000000003" customHeight="1" thickBot="1">
      <c r="A32" s="177" t="s">
        <v>19</v>
      </c>
      <c r="B32" s="32">
        <v>3</v>
      </c>
      <c r="C32" s="32">
        <v>20</v>
      </c>
      <c r="D32" s="31">
        <v>320</v>
      </c>
      <c r="E32" s="41">
        <v>92.796999999999997</v>
      </c>
      <c r="F32" s="41">
        <v>92.664000000000001</v>
      </c>
      <c r="G32" s="41">
        <v>92.653999999999996</v>
      </c>
      <c r="H32" s="25">
        <f t="shared" si="14"/>
        <v>92.704999999999998</v>
      </c>
      <c r="I32" s="25">
        <f>$C$30+((H32-H30)/(H33-H30))</f>
        <v>21.638343345656196</v>
      </c>
      <c r="J32" s="25">
        <f>H32/H20</f>
        <v>1.3108553329279846</v>
      </c>
      <c r="K32" s="25"/>
      <c r="L32" s="25">
        <v>54.353999999999999</v>
      </c>
      <c r="M32" s="25">
        <v>54.375</v>
      </c>
      <c r="N32" s="25">
        <v>54.353000000000002</v>
      </c>
      <c r="O32" s="25">
        <f t="shared" si="15"/>
        <v>54.360666666666667</v>
      </c>
      <c r="P32" s="25">
        <f>$C$30+((O32-O30)/(O33-O30))</f>
        <v>21.744105409153953</v>
      </c>
      <c r="Q32" s="25">
        <f>O32/O20</f>
        <v>1.2630168601544289</v>
      </c>
      <c r="R32" s="25"/>
      <c r="S32" s="25">
        <v>39.941000000000003</v>
      </c>
      <c r="T32" s="25">
        <v>39.886000000000003</v>
      </c>
      <c r="U32" s="25">
        <v>39.872</v>
      </c>
      <c r="V32" s="25">
        <f t="shared" si="10"/>
        <v>39.899666666666668</v>
      </c>
      <c r="W32" s="25">
        <f>$C$30+((V32-V30)/(V33-V30))</f>
        <v>21.830205074730625</v>
      </c>
      <c r="X32" s="25">
        <f>V32/V20</f>
        <v>1.2392355395430215</v>
      </c>
      <c r="Y32" s="75"/>
      <c r="Z32" s="59">
        <v>32.125</v>
      </c>
      <c r="AA32" s="59">
        <v>32.087000000000003</v>
      </c>
      <c r="AB32" s="59">
        <v>32.073999999999998</v>
      </c>
      <c r="AC32" s="59">
        <f>AVERAGE(Z32:AB32)</f>
        <v>32.095333333333336</v>
      </c>
      <c r="AD32" s="59">
        <f>$C$30+((AC32-AC30)/(AC33-AC30))</f>
        <v>21.881383472609102</v>
      </c>
      <c r="AE32" s="59">
        <f>AC32/AC20</f>
        <v>1.2225862156534106</v>
      </c>
      <c r="AF32" s="75"/>
      <c r="AG32" s="59">
        <v>27.195</v>
      </c>
      <c r="AH32" s="59">
        <v>27.164999999999999</v>
      </c>
      <c r="AI32" s="59">
        <v>27.152000000000001</v>
      </c>
      <c r="AJ32" s="59">
        <f t="shared" si="4"/>
        <v>27.170666666666666</v>
      </c>
      <c r="AK32" s="59">
        <f>$C$30+((AJ32-AJ30)/(AJ33-AJ30))</f>
        <v>21.921847762928529</v>
      </c>
      <c r="AL32" s="59">
        <f>AJ32/AJ20</f>
        <v>1.2098974336138695</v>
      </c>
      <c r="AM32" s="78"/>
      <c r="AN32" s="44">
        <v>23.774000000000001</v>
      </c>
      <c r="AO32" s="44">
        <v>23.744</v>
      </c>
      <c r="AP32" s="44">
        <v>23.739000000000001</v>
      </c>
      <c r="AQ32" s="44">
        <f t="shared" si="5"/>
        <v>23.752333333333336</v>
      </c>
      <c r="AR32" s="44">
        <f>$C$30+((AQ32-AQ30)/(AQ33-AQ30))</f>
        <v>21.955322862129147</v>
      </c>
      <c r="AS32" s="44">
        <f>AQ32/AQ20</f>
        <v>1.1994916338416994</v>
      </c>
      <c r="AT32" s="25"/>
      <c r="AU32" s="219">
        <v>21.251999999999999</v>
      </c>
      <c r="AV32" s="44">
        <v>21.23</v>
      </c>
      <c r="AW32" s="44">
        <v>21.225000000000001</v>
      </c>
      <c r="AX32" s="44">
        <f t="shared" si="6"/>
        <v>21.235666666666667</v>
      </c>
      <c r="AY32" s="44">
        <f>$C$30+((AX32-AX30)/(AX33-AX30))</f>
        <v>21.982055464926589</v>
      </c>
      <c r="AZ32" s="44">
        <f>AX32/AX20</f>
        <v>1.190785046728972</v>
      </c>
      <c r="BA32" s="75"/>
      <c r="BB32" s="46">
        <v>19.314</v>
      </c>
      <c r="BC32" s="46">
        <v>19.288</v>
      </c>
      <c r="BD32" s="46">
        <v>19.286000000000001</v>
      </c>
      <c r="BE32" s="46">
        <f t="shared" si="7"/>
        <v>19.296000000000003</v>
      </c>
      <c r="BF32" s="46">
        <f>$C$30+2*((BE32-BE30)/(BE37-BE30))</f>
        <v>22.036768263183362</v>
      </c>
      <c r="BG32" s="46">
        <f>BE32/BE20</f>
        <v>1.1828602954698708</v>
      </c>
      <c r="BH32" s="75"/>
      <c r="BI32" s="47">
        <v>17.768999999999998</v>
      </c>
      <c r="BJ32" s="47">
        <v>17.747</v>
      </c>
      <c r="BK32" s="47">
        <v>17.748000000000001</v>
      </c>
      <c r="BL32" s="47">
        <f>AVERAGE(BI32:BK32)</f>
        <v>17.754666666666665</v>
      </c>
      <c r="BM32" s="47">
        <f>$C$30+2*((BL32-BL30)/(BL37-BL30))</f>
        <v>22.047182528983551</v>
      </c>
      <c r="BN32" s="47">
        <f>BL32/BL20</f>
        <v>1.1761432640713669</v>
      </c>
      <c r="BO32" s="75"/>
      <c r="BP32" s="47">
        <v>16.524000000000001</v>
      </c>
      <c r="BQ32" s="47">
        <v>16.506</v>
      </c>
      <c r="BR32" s="47">
        <v>16.504000000000001</v>
      </c>
      <c r="BS32" s="47">
        <f>AVERAGE(BP32:BR32)</f>
        <v>16.511333333333337</v>
      </c>
      <c r="BT32" s="47">
        <f>$C$30+2*((BS32-BS30)/(BS37-BS30))</f>
        <v>22.055393586005835</v>
      </c>
      <c r="BU32" s="47">
        <f>BS32/BS20</f>
        <v>1.1709058245083208</v>
      </c>
      <c r="BV32" s="25"/>
      <c r="BW32" s="73"/>
      <c r="BX32" s="253"/>
      <c r="BY32" s="253"/>
      <c r="BZ32" s="2"/>
    </row>
    <row r="33" spans="1:78" ht="60" customHeight="1" thickBot="1">
      <c r="A33" s="177" t="s">
        <v>160</v>
      </c>
      <c r="B33" s="32">
        <v>0</v>
      </c>
      <c r="C33" s="32">
        <v>22</v>
      </c>
      <c r="D33" s="31">
        <v>354</v>
      </c>
      <c r="E33" s="46">
        <v>94.932000000000002</v>
      </c>
      <c r="F33" s="46">
        <v>94.728999999999999</v>
      </c>
      <c r="G33" s="46">
        <v>94.715000000000003</v>
      </c>
      <c r="H33" s="46">
        <f>AVERAGE(E33:G33)</f>
        <v>94.791999999999987</v>
      </c>
      <c r="I33" s="46">
        <v>22</v>
      </c>
      <c r="J33" s="46">
        <f>H33/H20</f>
        <v>1.3403656622502507</v>
      </c>
      <c r="K33" s="25"/>
      <c r="L33" s="41">
        <v>55.183999999999997</v>
      </c>
      <c r="M33" s="41">
        <v>55.067</v>
      </c>
      <c r="N33" s="41">
        <v>55.045000000000002</v>
      </c>
      <c r="O33" s="25">
        <f t="shared" si="15"/>
        <v>55.098666666666666</v>
      </c>
      <c r="P33" s="25">
        <v>22</v>
      </c>
      <c r="Q33" s="25">
        <f>O33/O20</f>
        <v>1.2801635675064476</v>
      </c>
      <c r="R33" s="25"/>
      <c r="S33" s="41">
        <v>40.279000000000003</v>
      </c>
      <c r="T33" s="41">
        <v>40.203000000000003</v>
      </c>
      <c r="U33" s="41">
        <v>40.194000000000003</v>
      </c>
      <c r="V33" s="25">
        <f t="shared" si="10"/>
        <v>40.225333333333332</v>
      </c>
      <c r="W33" s="25">
        <v>22</v>
      </c>
      <c r="X33" s="25">
        <f>V33/V20</f>
        <v>1.2493503535526083</v>
      </c>
      <c r="Y33" s="75"/>
      <c r="Z33" s="70">
        <v>32.311</v>
      </c>
      <c r="AA33" s="70">
        <v>32.252000000000002</v>
      </c>
      <c r="AB33" s="70">
        <v>32.234000000000002</v>
      </c>
      <c r="AC33" s="247">
        <f>AVERAGE(Z33:AB33)</f>
        <v>32.265666666666668</v>
      </c>
      <c r="AD33" s="247">
        <v>22</v>
      </c>
      <c r="AE33" s="247">
        <f>AC33/AC20</f>
        <v>1.2290746101884302</v>
      </c>
      <c r="AF33" s="75"/>
      <c r="AG33" s="60">
        <v>27.297999999999998</v>
      </c>
      <c r="AH33" s="60">
        <v>27.248000000000001</v>
      </c>
      <c r="AI33" s="60">
        <v>27.234999999999999</v>
      </c>
      <c r="AJ33" s="60">
        <f t="shared" si="4"/>
        <v>27.260333333333335</v>
      </c>
      <c r="AK33" s="60">
        <v>22</v>
      </c>
      <c r="AL33" s="60">
        <f>AJ33/AJ20</f>
        <v>1.2138902495138861</v>
      </c>
      <c r="AM33" s="79"/>
      <c r="AN33" s="45">
        <v>23.824000000000002</v>
      </c>
      <c r="AO33" s="45">
        <v>23.785</v>
      </c>
      <c r="AP33" s="45">
        <v>23.776</v>
      </c>
      <c r="AQ33" s="45">
        <f t="shared" si="5"/>
        <v>23.795000000000002</v>
      </c>
      <c r="AR33" s="45">
        <v>22</v>
      </c>
      <c r="AS33" s="45">
        <f>AQ33/AQ20</f>
        <v>1.2016462983537015</v>
      </c>
      <c r="AT33" s="25"/>
      <c r="AU33" s="220">
        <v>21.276</v>
      </c>
      <c r="AV33" s="45">
        <v>21.242000000000001</v>
      </c>
      <c r="AW33" s="45">
        <v>21.233000000000001</v>
      </c>
      <c r="AX33" s="45">
        <f t="shared" si="6"/>
        <v>21.250333333333334</v>
      </c>
      <c r="AY33" s="45">
        <v>22</v>
      </c>
      <c r="AZ33" s="45">
        <f>AX33/AX20</f>
        <v>1.191607476635514</v>
      </c>
      <c r="BA33" s="75"/>
      <c r="BB33" s="67">
        <v>19.321999999999999</v>
      </c>
      <c r="BC33" s="67">
        <v>19.283999999999999</v>
      </c>
      <c r="BD33" s="67">
        <v>19.277999999999999</v>
      </c>
      <c r="BE33" s="67">
        <f>AVERAGE(BB33:BD33)</f>
        <v>19.294666666666664</v>
      </c>
      <c r="BF33" s="67">
        <v>22</v>
      </c>
      <c r="BG33" s="67">
        <f>BE33/BE20</f>
        <v>1.1827785610658166</v>
      </c>
      <c r="BH33" s="75"/>
      <c r="BI33" s="49">
        <v>17.760000000000002</v>
      </c>
      <c r="BJ33" s="49">
        <v>17.73</v>
      </c>
      <c r="BK33" s="49">
        <v>17.728000000000002</v>
      </c>
      <c r="BL33" s="49">
        <f>AVERAGE(BI33:BK33)</f>
        <v>17.739333333333335</v>
      </c>
      <c r="BM33" s="49">
        <v>22</v>
      </c>
      <c r="BN33" s="49">
        <f>BL33/BL20</f>
        <v>1.1751275200388633</v>
      </c>
      <c r="BO33" s="75"/>
      <c r="BP33" s="49">
        <v>16.507000000000001</v>
      </c>
      <c r="BQ33" s="49">
        <v>16.477</v>
      </c>
      <c r="BR33" s="49">
        <v>16.475000000000001</v>
      </c>
      <c r="BS33" s="49">
        <f>AVERAGE(BP33:BR33)</f>
        <v>16.486333333333334</v>
      </c>
      <c r="BT33" s="49">
        <v>22</v>
      </c>
      <c r="BU33" s="49">
        <f>BS33/BS20</f>
        <v>1.1691329425113464</v>
      </c>
      <c r="BV33" s="25"/>
      <c r="BW33" s="73"/>
      <c r="BX33" s="253"/>
      <c r="BY33" s="253"/>
      <c r="BZ33" s="2"/>
    </row>
    <row r="34" spans="1:78" ht="35.1" customHeight="1" thickBot="1">
      <c r="A34" s="177" t="s">
        <v>20</v>
      </c>
      <c r="B34" s="32">
        <v>3</v>
      </c>
      <c r="C34" s="32">
        <v>20</v>
      </c>
      <c r="D34" s="31">
        <v>320</v>
      </c>
      <c r="E34" s="69">
        <v>95.01</v>
      </c>
      <c r="F34" s="69">
        <v>94.897999999999996</v>
      </c>
      <c r="G34" s="69">
        <v>94.864000000000004</v>
      </c>
      <c r="H34" s="69">
        <f>AVERAGE(E34:G34)</f>
        <v>94.924000000000021</v>
      </c>
      <c r="I34" s="69">
        <f>$C$33+((H34-H33)/(H37-H33))</f>
        <v>22.024333292368201</v>
      </c>
      <c r="J34" s="69">
        <f>H34/H20</f>
        <v>1.3422321516946878</v>
      </c>
      <c r="K34" s="75"/>
      <c r="L34" s="44">
        <v>55.558999999999997</v>
      </c>
      <c r="M34" s="44">
        <v>55.466999999999999</v>
      </c>
      <c r="N34" s="44">
        <v>55.457999999999998</v>
      </c>
      <c r="O34" s="52">
        <f>AVERAGE(L34:N34)</f>
        <v>55.49466666666666</v>
      </c>
      <c r="P34" s="52">
        <f>$C$33+(O34-O33)/(O37-O33)</f>
        <v>22.146233382570159</v>
      </c>
      <c r="Q34" s="52">
        <f>O34/O20</f>
        <v>1.2893642397441158</v>
      </c>
      <c r="R34" s="75"/>
      <c r="S34" s="44">
        <v>40.665999999999997</v>
      </c>
      <c r="T34" s="44">
        <v>40.606999999999999</v>
      </c>
      <c r="U34" s="44">
        <v>40.601999999999997</v>
      </c>
      <c r="V34" s="44">
        <f>AVERAGE(S34:U34)</f>
        <v>40.625</v>
      </c>
      <c r="W34" s="44">
        <f>$C$33+(V34-V33)/(V37-V33)</f>
        <v>22.221708579881657</v>
      </c>
      <c r="X34" s="44">
        <f>V34/V20</f>
        <v>1.2617635183402178</v>
      </c>
      <c r="Y34" s="75"/>
      <c r="Z34" s="65">
        <v>32.668999999999997</v>
      </c>
      <c r="AA34" s="65">
        <v>32.622999999999998</v>
      </c>
      <c r="AB34" s="65">
        <v>32.618000000000002</v>
      </c>
      <c r="AC34" s="44">
        <f>AVERAGE(Z34:AB34)</f>
        <v>32.636666666666663</v>
      </c>
      <c r="AD34" s="44">
        <f>$C$33+(AC34-AC33)/(AC37-AC33)</f>
        <v>22.275290625772936</v>
      </c>
      <c r="AE34" s="44">
        <f>AC34/AC20</f>
        <v>1.2432068667784042</v>
      </c>
      <c r="AF34" s="71"/>
      <c r="AG34" s="54">
        <v>27.623999999999999</v>
      </c>
      <c r="AH34" s="54">
        <v>27.585999999999999</v>
      </c>
      <c r="AI34" s="54">
        <v>27.577000000000002</v>
      </c>
      <c r="AJ34" s="54">
        <f t="shared" si="4"/>
        <v>27.595666666666663</v>
      </c>
      <c r="AK34" s="54">
        <f>$C$33+(AJ34-AJ33)/(AJ37-AJ33)</f>
        <v>22.312131554452368</v>
      </c>
      <c r="AL34" s="54">
        <f>AJ34/AJ20</f>
        <v>1.2288224903890397</v>
      </c>
      <c r="AM34" s="25"/>
      <c r="AN34" s="54">
        <v>24.129000000000001</v>
      </c>
      <c r="AO34" s="54">
        <v>24.099</v>
      </c>
      <c r="AP34" s="54">
        <v>24.088999999999999</v>
      </c>
      <c r="AQ34" s="40">
        <f t="shared" si="5"/>
        <v>24.105666666666668</v>
      </c>
      <c r="AR34" s="40">
        <f>$C$33+(AQ34-AQ33)/(AQ37-AQ33)</f>
        <v>22.34776119402985</v>
      </c>
      <c r="AS34" s="40">
        <f>AQ34/AQ20</f>
        <v>1.2173349493317172</v>
      </c>
      <c r="AT34" s="25"/>
      <c r="AU34" s="341">
        <v>21.556999999999999</v>
      </c>
      <c r="AV34" s="54">
        <v>21.530999999999999</v>
      </c>
      <c r="AW34" s="54">
        <v>21.524999999999999</v>
      </c>
      <c r="AX34" s="40">
        <f t="shared" si="6"/>
        <v>21.537666666666667</v>
      </c>
      <c r="AY34" s="40">
        <f>$C$33+(AX34-AX33)/(AX37-AX33)</f>
        <v>22.37674825174825</v>
      </c>
      <c r="AZ34" s="40">
        <f>AX34/AX20</f>
        <v>1.2077196261682244</v>
      </c>
      <c r="BA34" s="25"/>
      <c r="BB34" s="54">
        <v>19.577999999999999</v>
      </c>
      <c r="BC34" s="54">
        <v>19.552</v>
      </c>
      <c r="BD34" s="54">
        <v>19.545000000000002</v>
      </c>
      <c r="BE34" s="40">
        <f t="shared" si="7"/>
        <v>19.558333333333334</v>
      </c>
      <c r="BF34" s="40">
        <f>$C$33+(BE34-BE33)/(BE37-BE33)</f>
        <v>22.396491228070179</v>
      </c>
      <c r="BG34" s="40">
        <f>BE34/BE20</f>
        <v>1.1989415394675005</v>
      </c>
      <c r="BH34" s="75"/>
      <c r="BI34" s="66">
        <v>18.004000000000001</v>
      </c>
      <c r="BJ34" s="66">
        <v>17.986000000000001</v>
      </c>
      <c r="BK34" s="66">
        <v>17.983000000000001</v>
      </c>
      <c r="BL34" s="44">
        <f t="shared" ref="BL34:BL42" si="16">AVERAGE(BI34:BK34)</f>
        <v>17.991</v>
      </c>
      <c r="BM34" s="44">
        <f>$C$33+(BL34-BL33)/(BL37-BL33)</f>
        <v>22.41643684500827</v>
      </c>
      <c r="BN34" s="44">
        <f>BL34/BL20</f>
        <v>1.1917989710071324</v>
      </c>
      <c r="BO34" s="75"/>
      <c r="BP34" s="53">
        <v>16.745999999999999</v>
      </c>
      <c r="BQ34" s="53">
        <v>16.724</v>
      </c>
      <c r="BR34" s="53">
        <v>16.722000000000001</v>
      </c>
      <c r="BS34" s="66">
        <f>AVERAGE(BP34:BR34)</f>
        <v>16.730666666666668</v>
      </c>
      <c r="BT34" s="66">
        <f>$C$33+(BS34-BS33)/(BS37-BS33)</f>
        <v>22.432448377581121</v>
      </c>
      <c r="BU34" s="66">
        <f>BS34/BS20</f>
        <v>1.1864599092284418</v>
      </c>
      <c r="BV34" s="25"/>
      <c r="BW34" s="73"/>
      <c r="BX34" s="253"/>
      <c r="BY34" s="253"/>
      <c r="BZ34" s="2"/>
    </row>
    <row r="35" spans="1:78" ht="35.1" customHeight="1" thickBot="1">
      <c r="A35" s="177" t="s">
        <v>21</v>
      </c>
      <c r="B35" s="32">
        <v>4</v>
      </c>
      <c r="C35" s="32">
        <v>20</v>
      </c>
      <c r="D35" s="31">
        <v>318</v>
      </c>
      <c r="E35" s="67">
        <v>94.873999999999995</v>
      </c>
      <c r="F35" s="67">
        <v>94.72</v>
      </c>
      <c r="G35" s="67">
        <v>94.710999999999999</v>
      </c>
      <c r="H35" s="67">
        <f>AVERAGE(E35:G35)</f>
        <v>94.768333333333331</v>
      </c>
      <c r="I35" s="67">
        <f>$C$30+((H35-H30)/(H33-H30))</f>
        <v>21.99589879852126</v>
      </c>
      <c r="J35" s="67">
        <f>H35/H20</f>
        <v>1.3400310138902636</v>
      </c>
      <c r="K35" s="75"/>
      <c r="L35" s="45">
        <v>55.563000000000002</v>
      </c>
      <c r="M35" s="45">
        <v>55.482999999999997</v>
      </c>
      <c r="N35" s="45">
        <v>55.466000000000001</v>
      </c>
      <c r="O35" s="55">
        <f>AVERAGE(L35:N35)</f>
        <v>55.503999999999998</v>
      </c>
      <c r="P35" s="55">
        <f>$C$33+(O35-O33)/(O37-O33)</f>
        <v>22.149679960610534</v>
      </c>
      <c r="Q35" s="55">
        <f>O35/O20</f>
        <v>1.2895810906049365</v>
      </c>
      <c r="R35" s="75"/>
      <c r="S35" s="45">
        <v>40.707000000000001</v>
      </c>
      <c r="T35" s="45">
        <v>40.648000000000003</v>
      </c>
      <c r="U35" s="45">
        <v>40.634999999999998</v>
      </c>
      <c r="V35" s="45">
        <f>AVERAGE(S35:U35)</f>
        <v>40.663333333333334</v>
      </c>
      <c r="W35" s="45">
        <f>$C$33+(V35-V33)/(V37-V33)</f>
        <v>22.242973372781066</v>
      </c>
      <c r="X35" s="45">
        <f>V35/V20</f>
        <v>1.2629541054549596</v>
      </c>
      <c r="Y35" s="75"/>
      <c r="Z35" s="45">
        <v>32.722999999999999</v>
      </c>
      <c r="AA35" s="45">
        <v>32.689</v>
      </c>
      <c r="AB35" s="45">
        <v>32.670999999999999</v>
      </c>
      <c r="AC35" s="45">
        <f>AVERAGE(Z35:AB35)</f>
        <v>32.694333333333333</v>
      </c>
      <c r="AD35" s="45">
        <f>$C$33+(AC35-AC33)/(AC37-AC33)</f>
        <v>22.318080633193173</v>
      </c>
      <c r="AE35" s="45">
        <f>AC35/AC20</f>
        <v>1.2454035248108082</v>
      </c>
      <c r="AF35" s="71"/>
      <c r="AG35" s="40">
        <v>27.681999999999999</v>
      </c>
      <c r="AH35" s="40">
        <v>27.648</v>
      </c>
      <c r="AI35" s="40">
        <v>27.643000000000001</v>
      </c>
      <c r="AJ35" s="54">
        <f t="shared" si="4"/>
        <v>27.657666666666668</v>
      </c>
      <c r="AK35" s="54">
        <f>$C$33+(AJ35-AJ33)/(AJ37-AJ33)</f>
        <v>22.36984176233323</v>
      </c>
      <c r="AL35" s="54">
        <f>AJ35/AJ20</f>
        <v>1.2315833222009471</v>
      </c>
      <c r="AM35" s="25"/>
      <c r="AN35" s="40">
        <v>24.186</v>
      </c>
      <c r="AO35" s="40">
        <v>24.16</v>
      </c>
      <c r="AP35" s="40">
        <v>24.151</v>
      </c>
      <c r="AQ35" s="40">
        <f t="shared" si="5"/>
        <v>24.165666666666667</v>
      </c>
      <c r="AR35" s="40">
        <f>$C$33+(AQ35-AQ33)/(AQ37-AQ33)</f>
        <v>22.414925373134327</v>
      </c>
      <c r="AS35" s="40">
        <f>AQ35/AQ20</f>
        <v>1.2203649463017201</v>
      </c>
      <c r="AT35" s="25"/>
      <c r="AU35" s="264">
        <v>21.614000000000001</v>
      </c>
      <c r="AV35" s="40">
        <v>21.588000000000001</v>
      </c>
      <c r="AW35" s="40">
        <v>21.582999999999998</v>
      </c>
      <c r="AX35" s="40">
        <f t="shared" si="6"/>
        <v>21.594999999999999</v>
      </c>
      <c r="AY35" s="40">
        <f>$C$33+(AX35-AX33)/(AX37-AX33)</f>
        <v>22.451923076923073</v>
      </c>
      <c r="AZ35" s="40">
        <f>AX35/AX20</f>
        <v>1.2109345794392523</v>
      </c>
      <c r="BA35" s="25"/>
      <c r="BB35" s="40">
        <v>19.635999999999999</v>
      </c>
      <c r="BC35" s="40">
        <v>19.61</v>
      </c>
      <c r="BD35" s="40">
        <v>19.606999999999999</v>
      </c>
      <c r="BE35" s="40">
        <f t="shared" si="7"/>
        <v>19.617666666666665</v>
      </c>
      <c r="BF35" s="40">
        <f>$C$33+(BE35-BE33)/(BE37-BE33)</f>
        <v>22.485714285714284</v>
      </c>
      <c r="BG35" s="40">
        <f>BE35/BE20</f>
        <v>1.2025787204479046</v>
      </c>
      <c r="BH35" s="75"/>
      <c r="BI35" s="65">
        <v>18.065000000000001</v>
      </c>
      <c r="BJ35" s="65">
        <v>18.042999999999999</v>
      </c>
      <c r="BK35" s="65">
        <v>18.036999999999999</v>
      </c>
      <c r="BL35" s="44">
        <f t="shared" si="16"/>
        <v>18.048333333333336</v>
      </c>
      <c r="BM35" s="44">
        <f>$C$33+(BL35-BL33)/(BL37-BL33)</f>
        <v>22.51130722559294</v>
      </c>
      <c r="BN35" s="44">
        <f>BL35/BL20</f>
        <v>1.1955969704330163</v>
      </c>
      <c r="BO35" s="75"/>
      <c r="BP35" s="44">
        <v>16.803999999999998</v>
      </c>
      <c r="BQ35" s="44">
        <v>16.782</v>
      </c>
      <c r="BR35" s="44">
        <v>16.776</v>
      </c>
      <c r="BS35" s="65">
        <f>AVERAGE(BP35:BR35)</f>
        <v>16.787333333333333</v>
      </c>
      <c r="BT35" s="65">
        <f>$C$33+(BS35-BS33)/(BS37-BS33)</f>
        <v>22.532743362831855</v>
      </c>
      <c r="BU35" s="65">
        <f>BS35/BS20</f>
        <v>1.1904784417549166</v>
      </c>
      <c r="BV35" s="25"/>
      <c r="BW35" s="73"/>
      <c r="BX35" s="253"/>
      <c r="BY35" s="253"/>
      <c r="BZ35" s="2"/>
    </row>
    <row r="36" spans="1:78" ht="50.1" customHeight="1" thickBot="1">
      <c r="A36" s="177" t="s">
        <v>161</v>
      </c>
      <c r="B36" s="32">
        <v>1</v>
      </c>
      <c r="C36" s="32">
        <v>22</v>
      </c>
      <c r="D36" s="184">
        <v>352</v>
      </c>
      <c r="E36" s="161">
        <v>97.063000000000002</v>
      </c>
      <c r="F36" s="161">
        <v>96.905000000000001</v>
      </c>
      <c r="G36" s="161">
        <v>96.879000000000005</v>
      </c>
      <c r="H36" s="25">
        <f t="shared" ref="H36" si="17">AVERAGE(E36:G36)</f>
        <v>96.949000000000012</v>
      </c>
      <c r="I36" s="25">
        <f>$C$33+(H36-H33)/(H37-H33)</f>
        <v>22.397628118471186</v>
      </c>
      <c r="J36" s="25">
        <f>H36/H20</f>
        <v>1.3708657965809308</v>
      </c>
      <c r="K36" s="25"/>
      <c r="L36" s="42">
        <v>56.383000000000003</v>
      </c>
      <c r="M36" s="42">
        <v>56.290999999999997</v>
      </c>
      <c r="N36" s="42">
        <v>56.274000000000001</v>
      </c>
      <c r="O36" s="25">
        <f t="shared" ref="O36" si="18">AVERAGE(L36:N36)</f>
        <v>56.316000000000003</v>
      </c>
      <c r="P36" s="25">
        <f>$C$33+(O36-O33)/(O37-O33)</f>
        <v>22.449532250123092</v>
      </c>
      <c r="Q36" s="25">
        <f>O36/O20</f>
        <v>1.3084471154963175</v>
      </c>
      <c r="R36" s="25"/>
      <c r="S36" s="42">
        <v>41.14</v>
      </c>
      <c r="T36" s="42">
        <v>41.076999999999998</v>
      </c>
      <c r="U36" s="42">
        <v>41.064</v>
      </c>
      <c r="V36" s="25">
        <f t="shared" ref="V36:V37" si="19">AVERAGE(S36:U36)</f>
        <v>41.093666666666671</v>
      </c>
      <c r="W36" s="25">
        <f>$C$33+(V36-V33)/(V37-V33)</f>
        <v>22.481693786982252</v>
      </c>
      <c r="X36" s="25">
        <f>V36/V20</f>
        <v>1.2763197399343624</v>
      </c>
      <c r="Y36" s="25"/>
      <c r="Z36" s="42">
        <v>32.982999999999997</v>
      </c>
      <c r="AA36" s="42">
        <v>32.932000000000002</v>
      </c>
      <c r="AB36" s="42">
        <v>32.923000000000002</v>
      </c>
      <c r="AC36" s="42">
        <f t="shared" ref="AC36:AC37" si="20">AVERAGE(Z36:AB36)</f>
        <v>32.945999999999998</v>
      </c>
      <c r="AD36" s="42">
        <f>$C$33+(AC36-AC33)/(AC37-AC33)</f>
        <v>22.5048231511254</v>
      </c>
      <c r="AE36" s="42">
        <f>AC36/AC20</f>
        <v>1.2549900959926863</v>
      </c>
      <c r="AF36" s="25"/>
      <c r="AG36" s="25">
        <v>27.850999999999999</v>
      </c>
      <c r="AH36" s="25">
        <v>27.808</v>
      </c>
      <c r="AI36" s="25">
        <v>27.798999999999999</v>
      </c>
      <c r="AJ36" s="25">
        <f t="shared" si="4"/>
        <v>27.819333333333333</v>
      </c>
      <c r="AK36" s="25">
        <f>$C$33+(AJ36-AJ33)/(AJ37-AJ33)</f>
        <v>22.520322680732235</v>
      </c>
      <c r="AL36" s="25">
        <f>AJ36/AJ20</f>
        <v>1.238782265366404</v>
      </c>
      <c r="AM36" s="25"/>
      <c r="AN36" s="25">
        <v>24.297999999999998</v>
      </c>
      <c r="AO36" s="25">
        <v>24.263999999999999</v>
      </c>
      <c r="AP36" s="25">
        <v>24.254000000000001</v>
      </c>
      <c r="AQ36" s="25">
        <f t="shared" si="5"/>
        <v>24.272000000000002</v>
      </c>
      <c r="AR36" s="25">
        <f>$C$33+(AQ36-AQ33)/(AQ37-AQ33)</f>
        <v>22.5339552238806</v>
      </c>
      <c r="AS36" s="25">
        <f>AQ36/AQ20</f>
        <v>1.2257347742652256</v>
      </c>
      <c r="AT36" s="25"/>
      <c r="AU36" s="264">
        <v>21.689</v>
      </c>
      <c r="AV36" s="40">
        <v>21.658999999999999</v>
      </c>
      <c r="AW36" s="40">
        <v>21.652999999999999</v>
      </c>
      <c r="AX36" s="40">
        <f t="shared" si="6"/>
        <v>21.667000000000002</v>
      </c>
      <c r="AY36" s="40">
        <f>$C$33+(AX36-AX33)/(AX37-AX33)</f>
        <v>22.546328671328673</v>
      </c>
      <c r="AZ36" s="40">
        <f>AX36/AX20</f>
        <v>1.2149719626168225</v>
      </c>
      <c r="BA36" s="25"/>
      <c r="BB36" s="40">
        <v>19.684999999999999</v>
      </c>
      <c r="BC36" s="40">
        <v>19.555</v>
      </c>
      <c r="BD36" s="40">
        <v>19.648</v>
      </c>
      <c r="BE36" s="40">
        <f t="shared" si="7"/>
        <v>19.629333333333332</v>
      </c>
      <c r="BF36" s="40">
        <f>$C$33+(BE36-BE33)/(BE37-BE33)</f>
        <v>22.503258145363407</v>
      </c>
      <c r="BG36" s="40">
        <f>BE36/BE20</f>
        <v>1.2032938964833773</v>
      </c>
      <c r="BH36" s="75"/>
      <c r="BI36" s="45">
        <v>18.094000000000001</v>
      </c>
      <c r="BJ36" s="45">
        <v>18.068000000000001</v>
      </c>
      <c r="BK36" s="45">
        <v>18.065999999999999</v>
      </c>
      <c r="BL36" s="45">
        <f t="shared" si="16"/>
        <v>18.076000000000004</v>
      </c>
      <c r="BM36" s="45">
        <f>$C$33+(BL36-BL33)/(BL37-BL33)</f>
        <v>22.557087699944848</v>
      </c>
      <c r="BN36" s="45">
        <f>BL36/BL20</f>
        <v>1.1974297259699254</v>
      </c>
      <c r="BO36" s="75"/>
      <c r="BP36" s="45">
        <v>16.82</v>
      </c>
      <c r="BQ36" s="45">
        <v>16.798999999999999</v>
      </c>
      <c r="BR36" s="45">
        <v>16.792000000000002</v>
      </c>
      <c r="BS36" s="45">
        <f>AVERAGE(BP36:BR36)</f>
        <v>16.803666666666668</v>
      </c>
      <c r="BT36" s="45">
        <f>$C$33+(BS36-BS33)/(BS37-BS33)</f>
        <v>22.561651917404131</v>
      </c>
      <c r="BU36" s="45">
        <f>BS36/BS20</f>
        <v>1.1916367246596067</v>
      </c>
      <c r="BV36" s="25"/>
      <c r="BW36" s="73"/>
      <c r="BX36" s="253"/>
      <c r="BY36" s="253"/>
      <c r="BZ36" s="2"/>
    </row>
    <row r="37" spans="1:78" ht="35.1" customHeight="1" thickBot="1">
      <c r="A37" s="177" t="s">
        <v>22</v>
      </c>
      <c r="B37" s="33">
        <v>0</v>
      </c>
      <c r="C37" s="32">
        <v>23</v>
      </c>
      <c r="D37" s="185">
        <v>368</v>
      </c>
      <c r="E37" s="215">
        <v>100.348</v>
      </c>
      <c r="F37" s="215">
        <v>100.166</v>
      </c>
      <c r="G37" s="106">
        <v>100.136</v>
      </c>
      <c r="H37" s="106">
        <f>AVERAGE(E37:G37)</f>
        <v>100.21666666666665</v>
      </c>
      <c r="I37" s="106">
        <v>23</v>
      </c>
      <c r="J37" s="106">
        <f>H37/H20</f>
        <v>1.4170708370451019</v>
      </c>
      <c r="K37" s="25"/>
      <c r="L37" s="40">
        <v>57.883000000000003</v>
      </c>
      <c r="M37" s="40">
        <v>57.779000000000003</v>
      </c>
      <c r="N37" s="40">
        <v>57.758000000000003</v>
      </c>
      <c r="O37" s="40">
        <f>AVERAGE(L37:N37)</f>
        <v>57.806666666666672</v>
      </c>
      <c r="P37" s="40">
        <v>23</v>
      </c>
      <c r="Q37" s="40">
        <f>O37/O20</f>
        <v>1.3430812958387872</v>
      </c>
      <c r="R37" s="25"/>
      <c r="S37" s="41">
        <v>42.08</v>
      </c>
      <c r="T37" s="41">
        <v>42.009</v>
      </c>
      <c r="U37" s="41">
        <v>41.994999999999997</v>
      </c>
      <c r="V37" s="25">
        <f t="shared" si="19"/>
        <v>42.027999999999999</v>
      </c>
      <c r="W37" s="25">
        <v>23</v>
      </c>
      <c r="X37" s="25">
        <f>V37/V20</f>
        <v>1.3053390067397581</v>
      </c>
      <c r="Y37" s="25"/>
      <c r="Z37" s="41">
        <v>33.654000000000003</v>
      </c>
      <c r="AA37" s="41">
        <v>33.6</v>
      </c>
      <c r="AB37" s="41">
        <v>33.585999999999999</v>
      </c>
      <c r="AC37" s="25">
        <f t="shared" si="20"/>
        <v>33.613333333333337</v>
      </c>
      <c r="AD37" s="25">
        <v>23</v>
      </c>
      <c r="AE37" s="25">
        <f>AC37/AC20</f>
        <v>1.2804103814312562</v>
      </c>
      <c r="AF37" s="25"/>
      <c r="AG37" s="41">
        <v>28.37</v>
      </c>
      <c r="AH37" s="41">
        <v>28.324000000000002</v>
      </c>
      <c r="AI37" s="41">
        <v>28.31</v>
      </c>
      <c r="AJ37" s="25">
        <f t="shared" si="4"/>
        <v>28.334666666666667</v>
      </c>
      <c r="AK37" s="25">
        <v>23</v>
      </c>
      <c r="AL37" s="25">
        <f>AJ37/AJ20</f>
        <v>1.2617298244051596</v>
      </c>
      <c r="AM37" s="25"/>
      <c r="AN37" s="25">
        <v>24.713999999999999</v>
      </c>
      <c r="AO37" s="25">
        <v>24.68</v>
      </c>
      <c r="AP37" s="25">
        <v>24.670999999999999</v>
      </c>
      <c r="AQ37" s="25">
        <f t="shared" si="5"/>
        <v>24.688333333333333</v>
      </c>
      <c r="AR37" s="25">
        <v>23</v>
      </c>
      <c r="AS37" s="25">
        <f>AQ37/AQ20</f>
        <v>1.2467595865737464</v>
      </c>
      <c r="AT37" s="25"/>
      <c r="AU37" s="71">
        <v>22.039000000000001</v>
      </c>
      <c r="AV37" s="25">
        <v>22.004999999999999</v>
      </c>
      <c r="AW37" s="25">
        <v>21.995000000000001</v>
      </c>
      <c r="AX37" s="25">
        <f t="shared" si="6"/>
        <v>22.013000000000002</v>
      </c>
      <c r="AY37" s="25">
        <v>23</v>
      </c>
      <c r="AZ37" s="25">
        <f>AX37/AX20</f>
        <v>1.2343738317757011</v>
      </c>
      <c r="BA37" s="25"/>
      <c r="BB37" s="25">
        <v>19.981999999999999</v>
      </c>
      <c r="BC37" s="25">
        <v>19.952000000000002</v>
      </c>
      <c r="BD37" s="25">
        <v>19.945</v>
      </c>
      <c r="BE37" s="25">
        <f t="shared" si="7"/>
        <v>19.959666666666667</v>
      </c>
      <c r="BF37" s="25">
        <v>23</v>
      </c>
      <c r="BG37" s="25">
        <f>BE37/BE20</f>
        <v>1.2235435950877624</v>
      </c>
      <c r="BH37" s="25"/>
      <c r="BI37" s="42">
        <v>18.366</v>
      </c>
      <c r="BJ37" s="42">
        <v>18.335999999999999</v>
      </c>
      <c r="BK37" s="42">
        <v>18.329000000000001</v>
      </c>
      <c r="BL37" s="25">
        <f t="shared" si="16"/>
        <v>18.343666666666667</v>
      </c>
      <c r="BM37" s="25">
        <v>23</v>
      </c>
      <c r="BN37" s="25">
        <f>BL37/BL20</f>
        <v>1.21516108375472</v>
      </c>
      <c r="BO37" s="25"/>
      <c r="BP37" s="42">
        <v>17.071999999999999</v>
      </c>
      <c r="BQ37" s="42">
        <v>17.042000000000002</v>
      </c>
      <c r="BR37" s="42">
        <v>17.04</v>
      </c>
      <c r="BS37" s="25">
        <f t="shared" ref="BS37" si="21">AVERAGE(BP37:BR37)</f>
        <v>17.051333333333336</v>
      </c>
      <c r="BT37" s="25">
        <v>23</v>
      </c>
      <c r="BU37" s="25">
        <f>BS37/BS20</f>
        <v>1.2092000756429653</v>
      </c>
      <c r="BV37" s="25"/>
      <c r="BW37" s="73"/>
      <c r="BX37" s="253"/>
      <c r="BY37" s="253"/>
      <c r="BZ37" s="2"/>
    </row>
    <row r="38" spans="1:78" ht="39.950000000000003" customHeight="1" thickBot="1">
      <c r="A38" s="177" t="s">
        <v>23</v>
      </c>
      <c r="B38" s="33">
        <v>2</v>
      </c>
      <c r="C38" s="33">
        <v>22</v>
      </c>
      <c r="D38" s="105">
        <v>350</v>
      </c>
      <c r="E38" s="230">
        <v>101.172</v>
      </c>
      <c r="F38" s="230">
        <v>101.023</v>
      </c>
      <c r="G38" s="230">
        <v>101.005</v>
      </c>
      <c r="H38" s="231">
        <f>AVERAGE(E38:G38)</f>
        <v>101.06666666666666</v>
      </c>
      <c r="I38" s="231">
        <f>$C$37+(H38-H37)/(H40-H37)</f>
        <v>23.157339421237737</v>
      </c>
      <c r="J38" s="231">
        <f>H38/H20</f>
        <v>1.4290898978615498</v>
      </c>
      <c r="K38" s="75"/>
      <c r="L38" s="63">
        <v>58.527000000000001</v>
      </c>
      <c r="M38" s="63">
        <v>58.442999999999998</v>
      </c>
      <c r="N38" s="63">
        <v>58.424999999999997</v>
      </c>
      <c r="O38" s="63">
        <f>AVERAGE(L38:N38)</f>
        <v>58.464999999999996</v>
      </c>
      <c r="P38" s="63">
        <f>$C$37+(O38-O37)/(O40-O37)</f>
        <v>23.243947628458496</v>
      </c>
      <c r="Q38" s="63">
        <f>O38/O20</f>
        <v>1.3583770262002308</v>
      </c>
      <c r="R38" s="75"/>
      <c r="S38" s="46">
        <v>42.598999999999997</v>
      </c>
      <c r="T38" s="46">
        <v>42.543999999999997</v>
      </c>
      <c r="U38" s="46">
        <v>42.527000000000001</v>
      </c>
      <c r="V38" s="46">
        <f>AVERAGE(S38:U38)</f>
        <v>42.556666666666665</v>
      </c>
      <c r="W38" s="46">
        <f>$C$37+(V38-V37)/(V40-V37)</f>
        <v>23.295289517780674</v>
      </c>
      <c r="X38" s="46">
        <f>V38/V20</f>
        <v>1.321758755991759</v>
      </c>
      <c r="Y38" s="75"/>
      <c r="Z38" s="44">
        <v>34.1</v>
      </c>
      <c r="AA38" s="44">
        <v>34.057000000000002</v>
      </c>
      <c r="AB38" s="44">
        <v>34.043999999999997</v>
      </c>
      <c r="AC38" s="100">
        <f>AVERAGE(Z38:AB38)</f>
        <v>34.067</v>
      </c>
      <c r="AD38" s="100">
        <f>$C$37+(AC38-AC37)/(AC40-AC37)</f>
        <v>23.337549603174601</v>
      </c>
      <c r="AE38" s="100">
        <f>AC38/AC20</f>
        <v>1.2976916044491849</v>
      </c>
      <c r="AF38" s="75"/>
      <c r="AG38" s="44">
        <v>28.757999999999999</v>
      </c>
      <c r="AH38" s="44">
        <v>28.715</v>
      </c>
      <c r="AI38" s="44">
        <v>28.706</v>
      </c>
      <c r="AJ38" s="44">
        <f t="shared" si="4"/>
        <v>28.726333333333333</v>
      </c>
      <c r="AK38" s="44">
        <f>$C$37+(AJ38-AJ37)/(AJ40-AJ37)</f>
        <v>23.365020192606398</v>
      </c>
      <c r="AL38" s="44">
        <f>AJ38/AJ20</f>
        <v>1.2791705630018853</v>
      </c>
      <c r="AM38" s="25"/>
      <c r="AN38" s="40">
        <v>25.056000000000001</v>
      </c>
      <c r="AO38" s="40">
        <v>25.026</v>
      </c>
      <c r="AP38" s="40">
        <v>25.016999999999999</v>
      </c>
      <c r="AQ38" s="40">
        <f t="shared" si="5"/>
        <v>25.033000000000001</v>
      </c>
      <c r="AR38" s="40">
        <f>$C$37+(AQ38-AQ37)/(AQ40-AQ37)</f>
        <v>23.385964912280702</v>
      </c>
      <c r="AS38" s="40">
        <f>AQ38/AQ20</f>
        <v>1.2641652358347639</v>
      </c>
      <c r="AT38" s="25"/>
      <c r="AU38" s="264">
        <v>22.344000000000001</v>
      </c>
      <c r="AV38" s="40">
        <v>22.314</v>
      </c>
      <c r="AW38" s="40">
        <v>22.309000000000001</v>
      </c>
      <c r="AX38" s="40">
        <f t="shared" si="6"/>
        <v>22.322333333333333</v>
      </c>
      <c r="AY38" s="40">
        <f>$C$37+(AX38-AX37)/(AX40-AX37)</f>
        <v>23.405594405594403</v>
      </c>
      <c r="AZ38" s="40">
        <f>AX38/AX20</f>
        <v>1.2517196261682244</v>
      </c>
      <c r="BA38" s="25"/>
      <c r="BB38" s="40">
        <v>20.265999999999998</v>
      </c>
      <c r="BC38" s="40">
        <v>20.236000000000001</v>
      </c>
      <c r="BD38" s="40">
        <v>20.23</v>
      </c>
      <c r="BE38" s="40">
        <f t="shared" si="7"/>
        <v>20.244</v>
      </c>
      <c r="BF38" s="40">
        <f>$C$37+(BE38-BE37)/(BE40-BE37)</f>
        <v>23.415692007797272</v>
      </c>
      <c r="BG38" s="40">
        <f>BE38/BE20</f>
        <v>1.2409734567522834</v>
      </c>
      <c r="BH38" s="25"/>
      <c r="BI38" s="40">
        <v>18.638000000000002</v>
      </c>
      <c r="BJ38" s="40">
        <v>18.611999999999998</v>
      </c>
      <c r="BK38" s="40">
        <v>18.606000000000002</v>
      </c>
      <c r="BL38" s="40">
        <f t="shared" si="16"/>
        <v>18.618666666666666</v>
      </c>
      <c r="BM38" s="40">
        <f>$C$37+(BL38-BL37)/(BL40-BL37)</f>
        <v>23.430359937402187</v>
      </c>
      <c r="BN38" s="40">
        <f>BL38/BL20</f>
        <v>1.2333782321637556</v>
      </c>
      <c r="BO38" s="25"/>
      <c r="BP38" s="40">
        <v>17.335999999999999</v>
      </c>
      <c r="BQ38" s="40">
        <v>17.309999999999999</v>
      </c>
      <c r="BR38" s="40">
        <v>17.303999999999998</v>
      </c>
      <c r="BS38" s="40">
        <f>AVERAGE(BP38:BR38)</f>
        <v>17.316666666666666</v>
      </c>
      <c r="BT38" s="40">
        <f>$C$37+(BS38-BS37)/(BS40-BS37)</f>
        <v>23.44222222222222</v>
      </c>
      <c r="BU38" s="40">
        <f>BS38/BS20</f>
        <v>1.2280162632375189</v>
      </c>
      <c r="BV38" s="25"/>
      <c r="BW38" s="73"/>
      <c r="BX38" s="253"/>
      <c r="BY38" s="253"/>
      <c r="BZ38" s="2"/>
    </row>
    <row r="39" spans="1:78" ht="39.950000000000003" customHeight="1" thickBot="1">
      <c r="A39" s="177" t="s">
        <v>24</v>
      </c>
      <c r="B39" s="33">
        <v>5</v>
      </c>
      <c r="C39" s="32">
        <v>20</v>
      </c>
      <c r="D39" s="105">
        <v>316</v>
      </c>
      <c r="E39" s="217">
        <v>100.051</v>
      </c>
      <c r="F39" s="217">
        <v>99.935000000000002</v>
      </c>
      <c r="G39" s="217">
        <v>99.924999999999997</v>
      </c>
      <c r="H39" s="106">
        <f>AVERAGE(E39:G39)</f>
        <v>99.970333333333329</v>
      </c>
      <c r="I39" s="106">
        <f>$C$33+(H39-H33)/(H37-H33)</f>
        <v>22.954590143787637</v>
      </c>
      <c r="J39" s="106">
        <f>H39/H20</f>
        <v>1.4135876660869235</v>
      </c>
      <c r="K39" s="75"/>
      <c r="L39" s="63">
        <v>58.241999999999997</v>
      </c>
      <c r="M39" s="63">
        <v>58.174999999999997</v>
      </c>
      <c r="N39" s="63">
        <v>58.152999999999999</v>
      </c>
      <c r="O39" s="63">
        <f>AVERAGE(L39:N39)</f>
        <v>58.19</v>
      </c>
      <c r="P39" s="63">
        <f>$C$37+(O39-O37)/(O40-O37)</f>
        <v>23.142045454545453</v>
      </c>
      <c r="Q39" s="63">
        <f>O39/O20</f>
        <v>1.3519876704796276</v>
      </c>
      <c r="R39" s="75"/>
      <c r="S39" s="67">
        <v>42.533000000000001</v>
      </c>
      <c r="T39" s="67">
        <v>42.482999999999997</v>
      </c>
      <c r="U39" s="67">
        <v>42.465000000000003</v>
      </c>
      <c r="V39" s="67">
        <f>AVERAGE(S39:U39)</f>
        <v>42.493666666666662</v>
      </c>
      <c r="W39" s="67">
        <f>$C$37+(V39-V37)/(V40-V37)</f>
        <v>23.260100539936698</v>
      </c>
      <c r="X39" s="67">
        <f>V39/V20</f>
        <v>1.3198020519510096</v>
      </c>
      <c r="Y39" s="75"/>
      <c r="Z39" s="45">
        <v>34.107999999999997</v>
      </c>
      <c r="AA39" s="45">
        <v>34.07</v>
      </c>
      <c r="AB39" s="45">
        <v>34.06</v>
      </c>
      <c r="AC39" s="101">
        <f>AVERAGE(Z39:AB39)</f>
        <v>34.079333333333331</v>
      </c>
      <c r="AD39" s="101">
        <f>$C$37+(AC39-AC37)/(AC40-AC37)</f>
        <v>23.346726190476186</v>
      </c>
      <c r="AE39" s="101">
        <f>AC39/AC20</f>
        <v>1.2981614099243233</v>
      </c>
      <c r="AF39" s="75"/>
      <c r="AG39" s="45">
        <v>28.803000000000001</v>
      </c>
      <c r="AH39" s="45">
        <v>28.768999999999998</v>
      </c>
      <c r="AI39" s="45">
        <v>28.76</v>
      </c>
      <c r="AJ39" s="45">
        <f t="shared" si="4"/>
        <v>28.777333333333335</v>
      </c>
      <c r="AK39" s="45">
        <f>$C$37+(AJ39-AJ37)/(AJ40-AJ37)</f>
        <v>23.412550481516</v>
      </c>
      <c r="AL39" s="45">
        <f>AJ39/AJ20</f>
        <v>1.2814415698149058</v>
      </c>
      <c r="AM39" s="25"/>
      <c r="AN39" s="40">
        <v>25.126000000000001</v>
      </c>
      <c r="AO39" s="40">
        <v>25.1</v>
      </c>
      <c r="AP39" s="40">
        <v>25.094999999999999</v>
      </c>
      <c r="AQ39" s="40">
        <f t="shared" si="5"/>
        <v>25.106999999999999</v>
      </c>
      <c r="AR39" s="40">
        <f>$C$37+(AQ39-AQ37)/(AQ40-AQ37)</f>
        <v>23.468831653602091</v>
      </c>
      <c r="AS39" s="40">
        <f>AQ39/AQ20</f>
        <v>1.2679022320977678</v>
      </c>
      <c r="AT39" s="25"/>
      <c r="AU39" s="264">
        <v>22.422000000000001</v>
      </c>
      <c r="AV39" s="40">
        <v>22.396000000000001</v>
      </c>
      <c r="AW39" s="40">
        <v>22.395</v>
      </c>
      <c r="AX39" s="40">
        <f t="shared" si="6"/>
        <v>22.40433333333333</v>
      </c>
      <c r="AY39" s="40">
        <f>$C$37+(AX39-AX37)/(AX40-AX37)</f>
        <v>23.513111888111883</v>
      </c>
      <c r="AZ39" s="40">
        <f>AX39/AX20</f>
        <v>1.2563177570093458</v>
      </c>
      <c r="BA39" s="25"/>
      <c r="BB39" s="40">
        <v>20.349</v>
      </c>
      <c r="BC39" s="40">
        <v>20.327000000000002</v>
      </c>
      <c r="BD39" s="40">
        <v>20.32</v>
      </c>
      <c r="BE39" s="40">
        <f t="shared" si="7"/>
        <v>20.332000000000001</v>
      </c>
      <c r="BF39" s="40">
        <f>$C$37+(BE39-BE37)/(BE40-BE37)</f>
        <v>23.544346978557506</v>
      </c>
      <c r="BG39" s="40">
        <f>BE39/BE20</f>
        <v>1.2463679274198494</v>
      </c>
      <c r="BH39" s="25"/>
      <c r="BI39" s="40">
        <v>18.728999999999999</v>
      </c>
      <c r="BJ39" s="40">
        <v>18.710999999999999</v>
      </c>
      <c r="BK39" s="40">
        <v>18.704000000000001</v>
      </c>
      <c r="BL39" s="40">
        <f t="shared" si="16"/>
        <v>18.714666666666666</v>
      </c>
      <c r="BM39" s="40">
        <f>$C$37+(BL39-BL37)/(BL40-BL37)</f>
        <v>23.580594679186223</v>
      </c>
      <c r="BN39" s="40">
        <f>BL39/BL20</f>
        <v>1.2397376730629099</v>
      </c>
      <c r="BO39" s="25"/>
      <c r="BP39" s="40">
        <v>17.434999999999999</v>
      </c>
      <c r="BQ39" s="40">
        <v>17.413</v>
      </c>
      <c r="BR39" s="40">
        <v>17.407</v>
      </c>
      <c r="BS39" s="40">
        <f>AVERAGE(BP39:BR39)</f>
        <v>17.418333333333333</v>
      </c>
      <c r="BT39" s="40">
        <f>$C$37+(BS39-BS37)/(BS40-BS37)</f>
        <v>23.611666666666665</v>
      </c>
      <c r="BU39" s="40">
        <f>BS39/BS20</f>
        <v>1.2352259833585475</v>
      </c>
      <c r="BV39" s="25"/>
      <c r="BW39" s="73"/>
      <c r="BX39" s="253"/>
      <c r="BY39" s="253"/>
      <c r="BZ39" s="2"/>
    </row>
    <row r="40" spans="1:78" ht="60" customHeight="1">
      <c r="A40" s="177" t="s">
        <v>162</v>
      </c>
      <c r="B40" s="32">
        <v>0</v>
      </c>
      <c r="C40" s="32">
        <v>24</v>
      </c>
      <c r="D40" s="105">
        <v>382</v>
      </c>
      <c r="E40" s="216">
        <v>105.777</v>
      </c>
      <c r="F40" s="25">
        <v>105.54900000000001</v>
      </c>
      <c r="G40" s="25">
        <v>105.53100000000001</v>
      </c>
      <c r="H40" s="25">
        <f t="shared" ref="H40:H42" si="22">AVERAGE(E40:G40)</f>
        <v>105.61900000000001</v>
      </c>
      <c r="I40" s="25">
        <v>24</v>
      </c>
      <c r="J40" s="25">
        <f>H40/H20</f>
        <v>1.4934602169086977</v>
      </c>
      <c r="K40" s="25"/>
      <c r="L40" s="25">
        <v>60.595999999999997</v>
      </c>
      <c r="M40" s="25">
        <v>60.475000000000001</v>
      </c>
      <c r="N40" s="25">
        <v>60.445</v>
      </c>
      <c r="O40" s="25">
        <f t="shared" ref="O40:O42" si="23">AVERAGE(L40:N40)</f>
        <v>60.505333333333333</v>
      </c>
      <c r="P40" s="25">
        <v>24</v>
      </c>
      <c r="Q40" s="25">
        <f>O40/O20</f>
        <v>1.405782173310306</v>
      </c>
      <c r="R40" s="25"/>
      <c r="S40" s="42">
        <v>43.872999999999998</v>
      </c>
      <c r="T40" s="42">
        <v>43.798000000000002</v>
      </c>
      <c r="U40" s="42">
        <v>43.783999999999999</v>
      </c>
      <c r="V40" s="25">
        <f t="shared" ref="V40:V42" si="24">AVERAGE(S40:U40)</f>
        <v>43.818333333333328</v>
      </c>
      <c r="W40" s="25">
        <v>24</v>
      </c>
      <c r="X40" s="25">
        <f>V40/V20</f>
        <v>1.3609446014639042</v>
      </c>
      <c r="Y40" s="25"/>
      <c r="Z40" s="42">
        <v>35.006999999999998</v>
      </c>
      <c r="AA40" s="42">
        <v>34.939</v>
      </c>
      <c r="AB40" s="42">
        <v>34.926000000000002</v>
      </c>
      <c r="AC40" s="25">
        <f t="shared" ref="AC40:AC42" si="25">AVERAGE(Z40:AB40)</f>
        <v>34.957333333333331</v>
      </c>
      <c r="AD40" s="25">
        <v>24</v>
      </c>
      <c r="AE40" s="25">
        <f>AC40/AC20</f>
        <v>1.3316064807760679</v>
      </c>
      <c r="AF40" s="25"/>
      <c r="AG40" s="42">
        <v>29.45</v>
      </c>
      <c r="AH40" s="42">
        <v>29.390999999999998</v>
      </c>
      <c r="AI40" s="42">
        <v>29.382000000000001</v>
      </c>
      <c r="AJ40" s="42">
        <f t="shared" si="4"/>
        <v>29.407666666666668</v>
      </c>
      <c r="AK40" s="42">
        <v>24</v>
      </c>
      <c r="AL40" s="42">
        <f>AJ40/AJ20</f>
        <v>1.3095100265692956</v>
      </c>
      <c r="AM40" s="25"/>
      <c r="AN40" s="25">
        <v>25.613</v>
      </c>
      <c r="AO40" s="25">
        <v>25.57</v>
      </c>
      <c r="AP40" s="25">
        <v>25.561</v>
      </c>
      <c r="AQ40" s="25">
        <f t="shared" si="5"/>
        <v>25.581333333333333</v>
      </c>
      <c r="AR40" s="25">
        <v>24</v>
      </c>
      <c r="AS40" s="25">
        <f>AQ40/AQ20</f>
        <v>1.2918560414772917</v>
      </c>
      <c r="AT40" s="25"/>
      <c r="AU40" s="71">
        <v>22.806000000000001</v>
      </c>
      <c r="AV40" s="25">
        <v>22.763000000000002</v>
      </c>
      <c r="AW40" s="25">
        <v>22.757999999999999</v>
      </c>
      <c r="AX40" s="25">
        <f t="shared" si="6"/>
        <v>22.775666666666666</v>
      </c>
      <c r="AY40" s="25">
        <v>24</v>
      </c>
      <c r="AZ40" s="25">
        <f>AX40/AX20</f>
        <v>1.2771401869158878</v>
      </c>
      <c r="BA40" s="25"/>
      <c r="BB40" s="25">
        <v>20.673999999999999</v>
      </c>
      <c r="BC40" s="25">
        <v>20.632000000000001</v>
      </c>
      <c r="BD40" s="25">
        <v>20.625</v>
      </c>
      <c r="BE40" s="25">
        <f t="shared" si="7"/>
        <v>20.643666666666665</v>
      </c>
      <c r="BF40" s="25">
        <v>24</v>
      </c>
      <c r="BG40" s="25">
        <f>BE40/BE20</f>
        <v>1.2654733443674779</v>
      </c>
      <c r="BH40" s="25"/>
      <c r="BI40" s="25">
        <v>19.009</v>
      </c>
      <c r="BJ40" s="25">
        <v>18.971</v>
      </c>
      <c r="BK40" s="25">
        <v>18.968</v>
      </c>
      <c r="BL40" s="25">
        <f t="shared" si="16"/>
        <v>18.98266666666667</v>
      </c>
      <c r="BM40" s="25">
        <v>24</v>
      </c>
      <c r="BN40" s="25">
        <f>BL40/BL20</f>
        <v>1.2574911122397159</v>
      </c>
      <c r="BO40" s="25"/>
      <c r="BP40" s="25">
        <v>17.678000000000001</v>
      </c>
      <c r="BQ40" s="25">
        <v>17.638999999999999</v>
      </c>
      <c r="BR40" s="25">
        <v>17.637</v>
      </c>
      <c r="BS40" s="25">
        <f>AVERAGE(BP40:BR40)</f>
        <v>17.651333333333334</v>
      </c>
      <c r="BT40" s="25">
        <v>24</v>
      </c>
      <c r="BU40" s="25">
        <f>BS40/BS20</f>
        <v>1.2517492435703479</v>
      </c>
      <c r="BV40" s="25"/>
      <c r="BW40" s="73"/>
      <c r="BX40" s="253"/>
      <c r="BY40" s="253"/>
      <c r="BZ40" s="2"/>
    </row>
    <row r="41" spans="1:78" ht="60" customHeight="1">
      <c r="A41" s="177" t="s">
        <v>163</v>
      </c>
      <c r="B41" s="32">
        <v>1</v>
      </c>
      <c r="C41" s="32">
        <v>24</v>
      </c>
      <c r="D41" s="105">
        <v>380</v>
      </c>
      <c r="E41" s="25">
        <v>107.8</v>
      </c>
      <c r="F41" s="25">
        <v>107.626</v>
      </c>
      <c r="G41" s="25">
        <v>107.60899999999999</v>
      </c>
      <c r="H41" s="25">
        <f t="shared" si="22"/>
        <v>107.67833333333333</v>
      </c>
      <c r="I41" s="25"/>
      <c r="J41" s="25">
        <f>H41/H20</f>
        <v>1.5225793375847814</v>
      </c>
      <c r="K41" s="25"/>
      <c r="L41" s="25">
        <v>61.738</v>
      </c>
      <c r="M41" s="25">
        <v>61.642000000000003</v>
      </c>
      <c r="N41" s="25">
        <v>61.616</v>
      </c>
      <c r="O41" s="25">
        <f t="shared" si="23"/>
        <v>61.665333333333329</v>
      </c>
      <c r="P41" s="25"/>
      <c r="Q41" s="25">
        <f>O41/O20</f>
        <v>1.4327336374408501</v>
      </c>
      <c r="R41" s="25"/>
      <c r="S41" s="25">
        <v>44.692999999999998</v>
      </c>
      <c r="T41" s="25">
        <v>44.63</v>
      </c>
      <c r="U41" s="25">
        <v>44.613</v>
      </c>
      <c r="V41" s="25">
        <f t="shared" si="24"/>
        <v>44.645333333333333</v>
      </c>
      <c r="W41" s="25"/>
      <c r="X41" s="25">
        <f>V41/V20</f>
        <v>1.386630224348024</v>
      </c>
      <c r="Y41" s="25"/>
      <c r="Z41" s="25">
        <v>35.640999999999998</v>
      </c>
      <c r="AA41" s="25">
        <v>35.591000000000001</v>
      </c>
      <c r="AB41" s="25">
        <v>35.576999999999998</v>
      </c>
      <c r="AC41" s="25">
        <f t="shared" si="25"/>
        <v>35.603000000000002</v>
      </c>
      <c r="AD41" s="25"/>
      <c r="AE41" s="25">
        <f>AC41/AC20</f>
        <v>1.356201432271827</v>
      </c>
      <c r="AF41" s="25"/>
      <c r="AG41" s="25">
        <v>29.974</v>
      </c>
      <c r="AH41" s="25">
        <v>29.927</v>
      </c>
      <c r="AI41" s="25">
        <v>29.917999999999999</v>
      </c>
      <c r="AJ41" s="42">
        <f t="shared" si="4"/>
        <v>29.939666666666664</v>
      </c>
      <c r="AK41" s="42"/>
      <c r="AL41" s="42">
        <f>AJ41/AJ20</f>
        <v>1.3331997446972734</v>
      </c>
      <c r="AM41" s="25"/>
      <c r="AN41" s="25">
        <v>26.062000000000001</v>
      </c>
      <c r="AO41" s="25">
        <v>26.027999999999999</v>
      </c>
      <c r="AP41" s="25">
        <v>26.018000000000001</v>
      </c>
      <c r="AQ41" s="25">
        <f t="shared" si="5"/>
        <v>26.036000000000001</v>
      </c>
      <c r="AR41" s="25"/>
      <c r="AS41" s="25">
        <f>AQ41/AQ20</f>
        <v>1.3148166851833147</v>
      </c>
      <c r="AT41" s="25"/>
      <c r="AU41" s="71">
        <v>23.193999999999999</v>
      </c>
      <c r="AV41" s="25">
        <v>23.167000000000002</v>
      </c>
      <c r="AW41" s="25">
        <v>23.161999999999999</v>
      </c>
      <c r="AX41" s="25">
        <f t="shared" si="6"/>
        <v>23.174333333333333</v>
      </c>
      <c r="AY41" s="25"/>
      <c r="AZ41" s="25">
        <f>AX41/AX20</f>
        <v>1.2994953271028038</v>
      </c>
      <c r="BA41" s="25"/>
      <c r="BB41" s="25">
        <v>21.048999999999999</v>
      </c>
      <c r="BC41" s="25">
        <v>21.010999999999999</v>
      </c>
      <c r="BD41" s="25">
        <v>21.004999999999999</v>
      </c>
      <c r="BE41" s="25">
        <f t="shared" si="7"/>
        <v>21.021666666666665</v>
      </c>
      <c r="BF41" s="25"/>
      <c r="BG41" s="25">
        <f>BE41/BE20</f>
        <v>1.2886450479167944</v>
      </c>
      <c r="BH41" s="25"/>
      <c r="BI41" s="25">
        <v>19.367999999999999</v>
      </c>
      <c r="BJ41" s="25">
        <v>19.334</v>
      </c>
      <c r="BK41" s="25">
        <v>19.327000000000002</v>
      </c>
      <c r="BL41" s="25">
        <f t="shared" si="16"/>
        <v>19.343</v>
      </c>
      <c r="BM41" s="25"/>
      <c r="BN41" s="25">
        <f>BL41/BL20</f>
        <v>1.2813610970035552</v>
      </c>
      <c r="BO41" s="25"/>
      <c r="BP41" s="25">
        <v>18.02</v>
      </c>
      <c r="BQ41" s="25">
        <v>17.989999999999998</v>
      </c>
      <c r="BR41" s="25">
        <v>17.984000000000002</v>
      </c>
      <c r="BS41" s="25">
        <f t="shared" ref="BS41:BS42" si="26">AVERAGE(BP41:BR41)</f>
        <v>17.998000000000001</v>
      </c>
      <c r="BT41" s="25"/>
      <c r="BU41" s="25">
        <f>BS41/BS20</f>
        <v>1.2763332072617246</v>
      </c>
      <c r="BV41" s="25"/>
      <c r="BW41" s="73"/>
      <c r="BX41" s="253"/>
      <c r="BY41" s="253"/>
      <c r="BZ41" s="2"/>
    </row>
    <row r="42" spans="1:78" ht="50.1" customHeight="1">
      <c r="A42" s="177" t="s">
        <v>26</v>
      </c>
      <c r="B42" s="32">
        <v>6</v>
      </c>
      <c r="C42" s="32">
        <v>22</v>
      </c>
      <c r="D42" s="105">
        <v>342</v>
      </c>
      <c r="E42" s="25">
        <v>113.072</v>
      </c>
      <c r="F42" s="25">
        <v>112.956</v>
      </c>
      <c r="G42" s="25">
        <v>112.943</v>
      </c>
      <c r="H42" s="25">
        <f t="shared" si="22"/>
        <v>112.99033333333334</v>
      </c>
      <c r="I42" s="25"/>
      <c r="J42" s="25">
        <f>H42/H20</f>
        <v>1.5976913976518055</v>
      </c>
      <c r="K42" s="25"/>
      <c r="L42" s="25">
        <v>64.784000000000006</v>
      </c>
      <c r="M42" s="25">
        <v>64.716999999999999</v>
      </c>
      <c r="N42" s="25">
        <v>64.703000000000003</v>
      </c>
      <c r="O42" s="25">
        <f t="shared" si="23"/>
        <v>64.734666666666669</v>
      </c>
      <c r="P42" s="25"/>
      <c r="Q42" s="25">
        <f>O42/O20</f>
        <v>1.5040465919563821</v>
      </c>
      <c r="R42" s="25"/>
      <c r="S42" s="25">
        <v>46.899000000000001</v>
      </c>
      <c r="T42" s="25">
        <v>46.847999999999999</v>
      </c>
      <c r="U42" s="25">
        <v>46.838999999999999</v>
      </c>
      <c r="V42" s="25">
        <f t="shared" si="24"/>
        <v>46.862000000000002</v>
      </c>
      <c r="W42" s="25"/>
      <c r="X42" s="25">
        <f>V42/V20</f>
        <v>1.4554772183743827</v>
      </c>
      <c r="Y42" s="25"/>
      <c r="Z42" s="25">
        <v>37.384999999999998</v>
      </c>
      <c r="AA42" s="25">
        <v>37.347000000000001</v>
      </c>
      <c r="AB42" s="25">
        <v>37.337000000000003</v>
      </c>
      <c r="AC42" s="25">
        <f t="shared" si="25"/>
        <v>37.356333333333332</v>
      </c>
      <c r="AD42" s="25"/>
      <c r="AE42" s="25">
        <f>AC42/AC20</f>
        <v>1.4229899944131241</v>
      </c>
      <c r="AF42" s="25"/>
      <c r="AG42" s="25">
        <v>31.42</v>
      </c>
      <c r="AH42" s="25">
        <v>31.385999999999999</v>
      </c>
      <c r="AI42" s="25">
        <v>31.381</v>
      </c>
      <c r="AJ42" s="42">
        <f t="shared" si="4"/>
        <v>31.395666666666667</v>
      </c>
      <c r="AK42" s="42"/>
      <c r="AL42" s="42">
        <f>AJ42/AJ20</f>
        <v>1.3980347627317393</v>
      </c>
      <c r="AM42" s="25"/>
      <c r="AN42" s="25">
        <v>27.327000000000002</v>
      </c>
      <c r="AO42" s="25">
        <v>27.297000000000001</v>
      </c>
      <c r="AP42" s="25">
        <v>27.285</v>
      </c>
      <c r="AQ42" s="25">
        <f t="shared" si="5"/>
        <v>27.303000000000001</v>
      </c>
      <c r="AR42" s="25"/>
      <c r="AS42" s="25">
        <f>AQ42/AQ20</f>
        <v>1.3788001211998786</v>
      </c>
      <c r="AT42" s="25"/>
      <c r="AU42" s="71">
        <v>24.393000000000001</v>
      </c>
      <c r="AV42" s="25">
        <v>24.363</v>
      </c>
      <c r="AW42" s="25">
        <v>24.361000000000001</v>
      </c>
      <c r="AX42" s="25">
        <f t="shared" si="6"/>
        <v>24.372333333333334</v>
      </c>
      <c r="AY42" s="25"/>
      <c r="AZ42" s="25">
        <f>AX42/AX20</f>
        <v>1.3666728971962618</v>
      </c>
      <c r="BA42" s="25"/>
      <c r="BB42" s="25">
        <v>22.190999999999999</v>
      </c>
      <c r="BC42" s="25">
        <v>22.161000000000001</v>
      </c>
      <c r="BD42" s="25">
        <v>22.155000000000001</v>
      </c>
      <c r="BE42" s="25">
        <f t="shared" si="7"/>
        <v>22.169</v>
      </c>
      <c r="BF42" s="25"/>
      <c r="BG42" s="25">
        <f>BE42/BE20</f>
        <v>1.3589775026052842</v>
      </c>
      <c r="BH42" s="25"/>
      <c r="BI42" s="25">
        <v>20.472999999999999</v>
      </c>
      <c r="BJ42" s="25">
        <v>20.446999999999999</v>
      </c>
      <c r="BK42" s="25">
        <v>20.440000000000001</v>
      </c>
      <c r="BL42" s="25">
        <f t="shared" si="16"/>
        <v>20.453333333333333</v>
      </c>
      <c r="BM42" s="25"/>
      <c r="BN42" s="25">
        <f>BL42/BL20</f>
        <v>1.3549142137920374</v>
      </c>
      <c r="BO42" s="25"/>
      <c r="BP42" s="25">
        <v>19.096</v>
      </c>
      <c r="BQ42" s="25">
        <v>19.07</v>
      </c>
      <c r="BR42" s="25">
        <v>19.064</v>
      </c>
      <c r="BS42" s="25">
        <f t="shared" si="26"/>
        <v>19.076666666666664</v>
      </c>
      <c r="BT42" s="25"/>
      <c r="BU42" s="25">
        <f>BS42/BS20</f>
        <v>1.352827155824508</v>
      </c>
      <c r="BV42" s="25"/>
      <c r="BW42" s="72"/>
      <c r="BX42" s="2"/>
      <c r="BY42" s="2"/>
      <c r="BZ42" s="2"/>
    </row>
    <row r="43" spans="1:78" ht="18.75"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4"/>
      <c r="BQ43" s="74"/>
      <c r="BR43" s="74"/>
      <c r="BS43" s="74"/>
      <c r="BT43" s="74"/>
      <c r="BU43" s="74"/>
      <c r="BV43" s="74"/>
      <c r="BW43" s="72"/>
      <c r="BX43" s="2"/>
      <c r="BY43" s="2"/>
      <c r="BZ43" s="2"/>
    </row>
    <row r="44" spans="1:78" ht="18.75"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2"/>
      <c r="BY44" s="2"/>
      <c r="BZ44" s="2"/>
    </row>
    <row r="45" spans="1:78">
      <c r="E45" s="2" t="s">
        <v>171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</row>
    <row r="46" spans="1:78">
      <c r="E46" s="2" t="s">
        <v>168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</row>
    <row r="47" spans="1:78">
      <c r="E47" s="2" t="s">
        <v>169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</row>
    <row r="48" spans="1:78">
      <c r="E48" s="2" t="s">
        <v>170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</row>
    <row r="49" spans="5:78"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</row>
    <row r="50" spans="5:78"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</row>
    <row r="51" spans="5:78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</row>
    <row r="52" spans="5:78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</row>
    <row r="53" spans="5:78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</row>
    <row r="54" spans="5:78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</row>
    <row r="55" spans="5:78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</row>
    <row r="56" spans="5:78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</row>
    <row r="57" spans="5:78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</row>
  </sheetData>
  <mergeCells count="20">
    <mergeCell ref="AN5:AT5"/>
    <mergeCell ref="E3:H4"/>
    <mergeCell ref="L3:O4"/>
    <mergeCell ref="S3:V4"/>
    <mergeCell ref="Z3:AC4"/>
    <mergeCell ref="AG3:AJ4"/>
    <mergeCell ref="AN3:AQ4"/>
    <mergeCell ref="E5:K5"/>
    <mergeCell ref="L5:R5"/>
    <mergeCell ref="S5:Y5"/>
    <mergeCell ref="Z5:AF5"/>
    <mergeCell ref="AG5:AM5"/>
    <mergeCell ref="AU5:BA5"/>
    <mergeCell ref="BB5:BH5"/>
    <mergeCell ref="BI5:BO5"/>
    <mergeCell ref="BP5:BV5"/>
    <mergeCell ref="AU3:AX4"/>
    <mergeCell ref="BB3:BE4"/>
    <mergeCell ref="BI3:BL4"/>
    <mergeCell ref="BP3:BS4"/>
  </mergeCells>
  <pageMargins left="0.7" right="0.7" top="0.75" bottom="0.75" header="0.3" footer="0.3"/>
  <pageSetup paperSize="9" orientation="portrait" verticalDpi="0" r:id="rId1"/>
  <ignoredErrors>
    <ignoredError sqref="H7:H24 H26:H4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BZ70"/>
  <sheetViews>
    <sheetView zoomScaleNormal="100" workbookViewId="0">
      <pane xSplit="4" ySplit="6" topLeftCell="BE7" activePane="bottomRight" state="frozen"/>
      <selection pane="topRight" activeCell="E1" sqref="E1"/>
      <selection pane="bottomLeft" activeCell="A7" sqref="A7"/>
      <selection pane="bottomRight" activeCell="E7" sqref="E7:BW58"/>
    </sheetView>
  </sheetViews>
  <sheetFormatPr defaultRowHeight="15"/>
  <cols>
    <col min="1" max="1" width="24.85546875" customWidth="1"/>
    <col min="2" max="2" width="12.85546875" customWidth="1"/>
    <col min="5" max="5" width="11.85546875" customWidth="1"/>
    <col min="6" max="6" width="14.28515625" customWidth="1"/>
    <col min="7" max="7" width="13.42578125" customWidth="1"/>
    <col min="8" max="10" width="11" customWidth="1"/>
    <col min="12" max="12" width="14" customWidth="1"/>
    <col min="13" max="13" width="12.85546875" customWidth="1"/>
    <col min="14" max="14" width="14.42578125" customWidth="1"/>
    <col min="15" max="15" width="9.7109375" bestFit="1" customWidth="1"/>
    <col min="16" max="17" width="9.7109375" customWidth="1"/>
    <col min="19" max="20" width="12.5703125" customWidth="1"/>
    <col min="21" max="21" width="13" customWidth="1"/>
    <col min="22" max="22" width="9.7109375" bestFit="1" customWidth="1"/>
    <col min="23" max="24" width="9.7109375" customWidth="1"/>
    <col min="26" max="26" width="12.85546875" customWidth="1"/>
    <col min="27" max="27" width="14.7109375" customWidth="1"/>
    <col min="28" max="28" width="12.5703125" customWidth="1"/>
    <col min="29" max="31" width="10.85546875" customWidth="1"/>
    <col min="33" max="33" width="13" customWidth="1"/>
    <col min="34" max="34" width="14.85546875" customWidth="1"/>
    <col min="35" max="35" width="12.28515625" customWidth="1"/>
    <col min="36" max="38" width="11" customWidth="1"/>
    <col min="40" max="40" width="15.42578125" customWidth="1"/>
    <col min="41" max="41" width="13" customWidth="1"/>
    <col min="42" max="42" width="13.28515625" customWidth="1"/>
    <col min="43" max="43" width="9.7109375" bestFit="1" customWidth="1"/>
    <col min="44" max="45" width="9.7109375" customWidth="1"/>
    <col min="47" max="47" width="13.7109375" customWidth="1"/>
    <col min="48" max="48" width="11.85546875" customWidth="1"/>
    <col min="49" max="49" width="13.140625" customWidth="1"/>
    <col min="50" max="50" width="9.7109375" bestFit="1" customWidth="1"/>
    <col min="51" max="52" width="9.7109375" customWidth="1"/>
    <col min="54" max="54" width="14.5703125" customWidth="1"/>
    <col min="55" max="55" width="12.7109375" customWidth="1"/>
    <col min="56" max="56" width="12.85546875" customWidth="1"/>
    <col min="57" max="57" width="9.7109375" bestFit="1" customWidth="1"/>
    <col min="58" max="59" width="9.7109375" customWidth="1"/>
    <col min="61" max="61" width="13.42578125" customWidth="1"/>
    <col min="62" max="62" width="11.85546875" customWidth="1"/>
    <col min="63" max="63" width="13.28515625" customWidth="1"/>
    <col min="64" max="66" width="11.28515625" customWidth="1"/>
    <col min="68" max="68" width="13.42578125" customWidth="1"/>
    <col min="69" max="69" width="13.140625" customWidth="1"/>
    <col min="70" max="70" width="13.28515625" customWidth="1"/>
    <col min="71" max="73" width="10.5703125" customWidth="1"/>
  </cols>
  <sheetData>
    <row r="1" spans="1:78" ht="18.75">
      <c r="B1" s="1"/>
      <c r="C1" s="4"/>
      <c r="D1" s="2"/>
      <c r="E1" s="91" t="s">
        <v>129</v>
      </c>
      <c r="F1" s="209"/>
      <c r="G1" s="209"/>
      <c r="K1" s="3"/>
      <c r="L1" s="89" t="s">
        <v>129</v>
      </c>
      <c r="M1" s="4"/>
      <c r="N1" s="4"/>
      <c r="O1" s="4"/>
      <c r="P1" s="4"/>
      <c r="Q1" s="4"/>
      <c r="R1" s="4"/>
      <c r="S1" s="89" t="s">
        <v>129</v>
      </c>
      <c r="T1" s="4"/>
      <c r="U1" s="4"/>
      <c r="V1" s="4"/>
      <c r="W1" s="4"/>
      <c r="X1" s="4"/>
      <c r="Y1" s="4"/>
      <c r="Z1" s="89" t="s">
        <v>129</v>
      </c>
      <c r="AA1" s="4"/>
      <c r="AB1" s="4"/>
      <c r="AC1" s="4"/>
      <c r="AD1" s="4"/>
      <c r="AE1" s="4"/>
      <c r="AF1" s="4"/>
      <c r="AG1" s="86" t="s">
        <v>128</v>
      </c>
      <c r="AH1" s="4"/>
      <c r="AI1" s="4"/>
      <c r="AN1" s="86" t="s">
        <v>128</v>
      </c>
      <c r="AO1" s="4"/>
      <c r="AP1" s="4"/>
      <c r="AU1" s="86" t="s">
        <v>128</v>
      </c>
      <c r="AV1" s="4"/>
      <c r="AW1" s="4"/>
      <c r="BB1" s="86" t="s">
        <v>128</v>
      </c>
      <c r="BC1" s="4"/>
      <c r="BD1" s="4"/>
      <c r="BI1" s="86" t="s">
        <v>128</v>
      </c>
      <c r="BJ1" s="4"/>
      <c r="BK1" s="4"/>
      <c r="BP1" s="86" t="s">
        <v>127</v>
      </c>
      <c r="BQ1" s="4"/>
      <c r="BR1" s="4"/>
    </row>
    <row r="2" spans="1:78" ht="19.5" thickBot="1">
      <c r="B2" s="5"/>
      <c r="E2" s="92"/>
      <c r="F2" s="210"/>
      <c r="G2" s="210"/>
      <c r="L2" s="90"/>
      <c r="M2" s="6"/>
      <c r="N2" s="6"/>
      <c r="O2" s="1"/>
      <c r="P2" s="1"/>
      <c r="Q2" s="1"/>
      <c r="R2" s="1"/>
      <c r="S2" s="90"/>
      <c r="T2" s="6"/>
      <c r="U2" s="6"/>
      <c r="V2" s="1"/>
      <c r="W2" s="1"/>
      <c r="X2" s="1"/>
      <c r="Y2" s="1"/>
      <c r="Z2" s="248"/>
      <c r="AA2" s="249"/>
      <c r="AB2" s="249"/>
      <c r="AC2" s="1"/>
      <c r="AD2" s="1"/>
      <c r="AE2" s="1"/>
      <c r="AF2" s="1"/>
      <c r="AG2" s="88"/>
      <c r="AH2" s="6"/>
      <c r="AI2" s="6"/>
      <c r="AJ2" s="2"/>
      <c r="AK2" s="2"/>
      <c r="AL2" s="2"/>
      <c r="AM2" s="1"/>
      <c r="AN2" s="88"/>
      <c r="AO2" s="6"/>
      <c r="AP2" s="6"/>
      <c r="AQ2" s="6"/>
      <c r="AR2" s="6"/>
      <c r="AS2" s="6"/>
      <c r="AT2" s="7"/>
      <c r="AU2" s="87"/>
      <c r="AV2" s="4"/>
      <c r="AW2" s="4"/>
      <c r="BB2" s="87"/>
      <c r="BC2" s="4"/>
      <c r="BD2" s="4"/>
      <c r="BI2" s="87"/>
      <c r="BJ2" s="4"/>
      <c r="BK2" s="4"/>
      <c r="BP2" s="87"/>
      <c r="BQ2" s="4"/>
      <c r="BR2" s="4"/>
    </row>
    <row r="3" spans="1:78" ht="18.75">
      <c r="B3" s="8"/>
      <c r="E3" s="498" t="s">
        <v>0</v>
      </c>
      <c r="F3" s="499"/>
      <c r="G3" s="499"/>
      <c r="H3" s="500"/>
      <c r="I3" s="337"/>
      <c r="J3" s="430"/>
      <c r="K3" s="9"/>
      <c r="L3" s="498" t="s">
        <v>0</v>
      </c>
      <c r="M3" s="499"/>
      <c r="N3" s="499"/>
      <c r="O3" s="500"/>
      <c r="P3" s="337"/>
      <c r="Q3" s="430"/>
      <c r="R3" s="10"/>
      <c r="S3" s="498" t="s">
        <v>0</v>
      </c>
      <c r="T3" s="499"/>
      <c r="U3" s="499"/>
      <c r="V3" s="500"/>
      <c r="W3" s="337"/>
      <c r="X3" s="430"/>
      <c r="Y3" s="11"/>
      <c r="Z3" s="522" t="s">
        <v>0</v>
      </c>
      <c r="AA3" s="523"/>
      <c r="AB3" s="523"/>
      <c r="AC3" s="500"/>
      <c r="AD3" s="337"/>
      <c r="AE3" s="430"/>
      <c r="AF3" s="12"/>
      <c r="AG3" s="493" t="s">
        <v>0</v>
      </c>
      <c r="AH3" s="491"/>
      <c r="AI3" s="491"/>
      <c r="AJ3" s="491"/>
      <c r="AK3" s="339"/>
      <c r="AL3" s="432"/>
      <c r="AM3" s="12"/>
      <c r="AN3" s="521" t="s">
        <v>0</v>
      </c>
      <c r="AO3" s="520"/>
      <c r="AP3" s="520"/>
      <c r="AQ3" s="491"/>
      <c r="AR3" s="339"/>
      <c r="AS3" s="432"/>
      <c r="AT3" s="11"/>
      <c r="AU3" s="520" t="s">
        <v>0</v>
      </c>
      <c r="AV3" s="520"/>
      <c r="AW3" s="520"/>
      <c r="AX3" s="491"/>
      <c r="AY3" s="339"/>
      <c r="AZ3" s="432"/>
      <c r="BA3" s="11"/>
      <c r="BB3" s="521" t="s">
        <v>0</v>
      </c>
      <c r="BC3" s="520"/>
      <c r="BD3" s="520"/>
      <c r="BE3" s="491"/>
      <c r="BF3" s="339"/>
      <c r="BG3" s="432"/>
      <c r="BH3" s="13"/>
      <c r="BI3" s="521" t="s">
        <v>0</v>
      </c>
      <c r="BJ3" s="520"/>
      <c r="BK3" s="520"/>
      <c r="BL3" s="491"/>
      <c r="BM3" s="339"/>
      <c r="BN3" s="432"/>
      <c r="BO3" s="11"/>
      <c r="BP3" s="521" t="s">
        <v>0</v>
      </c>
      <c r="BQ3" s="520"/>
      <c r="BR3" s="520"/>
      <c r="BS3" s="491"/>
      <c r="BT3" s="339"/>
      <c r="BU3" s="432"/>
      <c r="BV3" s="10"/>
    </row>
    <row r="4" spans="1:78">
      <c r="E4" s="501"/>
      <c r="F4" s="502"/>
      <c r="G4" s="502"/>
      <c r="H4" s="502"/>
      <c r="I4" s="338"/>
      <c r="J4" s="431"/>
      <c r="K4" s="14"/>
      <c r="L4" s="501"/>
      <c r="M4" s="502"/>
      <c r="N4" s="502"/>
      <c r="O4" s="502"/>
      <c r="P4" s="338"/>
      <c r="Q4" s="431"/>
      <c r="R4" s="15"/>
      <c r="S4" s="501"/>
      <c r="T4" s="502"/>
      <c r="U4" s="502"/>
      <c r="V4" s="502"/>
      <c r="W4" s="338"/>
      <c r="X4" s="431"/>
      <c r="Y4" s="15"/>
      <c r="Z4" s="501"/>
      <c r="AA4" s="502"/>
      <c r="AB4" s="502"/>
      <c r="AC4" s="502"/>
      <c r="AD4" s="338"/>
      <c r="AE4" s="431"/>
      <c r="AF4" s="16"/>
      <c r="AG4" s="494"/>
      <c r="AH4" s="492"/>
      <c r="AI4" s="492"/>
      <c r="AJ4" s="492"/>
      <c r="AK4" s="340"/>
      <c r="AL4" s="433"/>
      <c r="AM4" s="16"/>
      <c r="AN4" s="494"/>
      <c r="AO4" s="492"/>
      <c r="AP4" s="492"/>
      <c r="AQ4" s="492"/>
      <c r="AR4" s="340"/>
      <c r="AS4" s="433"/>
      <c r="AT4" s="15"/>
      <c r="AU4" s="492"/>
      <c r="AV4" s="492"/>
      <c r="AW4" s="492"/>
      <c r="AX4" s="492"/>
      <c r="AY4" s="340"/>
      <c r="AZ4" s="433"/>
      <c r="BA4" s="15"/>
      <c r="BB4" s="494"/>
      <c r="BC4" s="492"/>
      <c r="BD4" s="492"/>
      <c r="BE4" s="492"/>
      <c r="BF4" s="340"/>
      <c r="BG4" s="433"/>
      <c r="BH4" s="15"/>
      <c r="BI4" s="494"/>
      <c r="BJ4" s="492"/>
      <c r="BK4" s="492"/>
      <c r="BL4" s="492"/>
      <c r="BM4" s="340"/>
      <c r="BN4" s="433"/>
      <c r="BO4" s="15"/>
      <c r="BP4" s="494"/>
      <c r="BQ4" s="492"/>
      <c r="BR4" s="492"/>
      <c r="BS4" s="492"/>
      <c r="BT4" s="340"/>
      <c r="BU4" s="433"/>
      <c r="BV4" s="15"/>
    </row>
    <row r="5" spans="1:78" ht="21">
      <c r="B5" s="17"/>
      <c r="C5" s="18"/>
      <c r="D5" s="17"/>
      <c r="E5" s="503" t="s">
        <v>67</v>
      </c>
      <c r="F5" s="504"/>
      <c r="G5" s="504"/>
      <c r="H5" s="504"/>
      <c r="I5" s="504"/>
      <c r="J5" s="504"/>
      <c r="K5" s="505"/>
      <c r="L5" s="506" t="s">
        <v>68</v>
      </c>
      <c r="M5" s="507"/>
      <c r="N5" s="507"/>
      <c r="O5" s="507"/>
      <c r="P5" s="507"/>
      <c r="Q5" s="507"/>
      <c r="R5" s="508"/>
      <c r="S5" s="509" t="s">
        <v>69</v>
      </c>
      <c r="T5" s="510"/>
      <c r="U5" s="510"/>
      <c r="V5" s="510"/>
      <c r="W5" s="510"/>
      <c r="X5" s="510"/>
      <c r="Y5" s="511"/>
      <c r="Z5" s="512" t="s">
        <v>70</v>
      </c>
      <c r="AA5" s="513"/>
      <c r="AB5" s="513"/>
      <c r="AC5" s="513"/>
      <c r="AD5" s="513"/>
      <c r="AE5" s="513"/>
      <c r="AF5" s="514"/>
      <c r="AG5" s="515" t="s">
        <v>71</v>
      </c>
      <c r="AH5" s="516"/>
      <c r="AI5" s="516"/>
      <c r="AJ5" s="516"/>
      <c r="AK5" s="516"/>
      <c r="AL5" s="516"/>
      <c r="AM5" s="517"/>
      <c r="AN5" s="495" t="s">
        <v>72</v>
      </c>
      <c r="AO5" s="496"/>
      <c r="AP5" s="496"/>
      <c r="AQ5" s="496"/>
      <c r="AR5" s="496"/>
      <c r="AS5" s="496"/>
      <c r="AT5" s="497"/>
      <c r="AU5" s="479" t="s">
        <v>73</v>
      </c>
      <c r="AV5" s="480"/>
      <c r="AW5" s="480"/>
      <c r="AX5" s="480"/>
      <c r="AY5" s="480"/>
      <c r="AZ5" s="480"/>
      <c r="BA5" s="481"/>
      <c r="BB5" s="482" t="s">
        <v>74</v>
      </c>
      <c r="BC5" s="483"/>
      <c r="BD5" s="483"/>
      <c r="BE5" s="483"/>
      <c r="BF5" s="483"/>
      <c r="BG5" s="483"/>
      <c r="BH5" s="484"/>
      <c r="BI5" s="485" t="s">
        <v>75</v>
      </c>
      <c r="BJ5" s="486"/>
      <c r="BK5" s="486"/>
      <c r="BL5" s="486"/>
      <c r="BM5" s="486"/>
      <c r="BN5" s="486"/>
      <c r="BO5" s="487"/>
      <c r="BP5" s="488" t="s">
        <v>76</v>
      </c>
      <c r="BQ5" s="489"/>
      <c r="BR5" s="489"/>
      <c r="BS5" s="489"/>
      <c r="BT5" s="489"/>
      <c r="BU5" s="489"/>
      <c r="BV5" s="490"/>
    </row>
    <row r="6" spans="1:78" ht="30" customHeight="1">
      <c r="A6" s="19"/>
      <c r="B6" s="35" t="s">
        <v>1</v>
      </c>
      <c r="C6" s="20" t="s">
        <v>2</v>
      </c>
      <c r="D6" s="21" t="s">
        <v>3</v>
      </c>
      <c r="E6" s="384" t="s">
        <v>144</v>
      </c>
      <c r="F6" s="384" t="s">
        <v>145</v>
      </c>
      <c r="G6" s="384" t="s">
        <v>146</v>
      </c>
      <c r="H6" s="384" t="s">
        <v>207</v>
      </c>
      <c r="I6" s="384" t="s">
        <v>4</v>
      </c>
      <c r="J6" s="384" t="s">
        <v>5</v>
      </c>
      <c r="K6" s="384"/>
      <c r="L6" s="388" t="s">
        <v>144</v>
      </c>
      <c r="M6" s="388" t="s">
        <v>145</v>
      </c>
      <c r="N6" s="388" t="s">
        <v>146</v>
      </c>
      <c r="O6" s="388" t="s">
        <v>207</v>
      </c>
      <c r="P6" s="388" t="s">
        <v>4</v>
      </c>
      <c r="Q6" s="388" t="s">
        <v>5</v>
      </c>
      <c r="R6" s="388"/>
      <c r="S6" s="127" t="s">
        <v>144</v>
      </c>
      <c r="T6" s="127" t="s">
        <v>145</v>
      </c>
      <c r="U6" s="127" t="s">
        <v>146</v>
      </c>
      <c r="V6" s="127" t="s">
        <v>207</v>
      </c>
      <c r="W6" s="127" t="s">
        <v>4</v>
      </c>
      <c r="X6" s="127" t="s">
        <v>5</v>
      </c>
      <c r="Y6" s="127"/>
      <c r="Z6" s="389" t="s">
        <v>144</v>
      </c>
      <c r="AA6" s="389" t="s">
        <v>145</v>
      </c>
      <c r="AB6" s="389" t="s">
        <v>146</v>
      </c>
      <c r="AC6" s="389" t="s">
        <v>207</v>
      </c>
      <c r="AD6" s="389" t="s">
        <v>4</v>
      </c>
      <c r="AE6" s="389" t="s">
        <v>5</v>
      </c>
      <c r="AF6" s="389"/>
      <c r="AG6" s="139" t="s">
        <v>144</v>
      </c>
      <c r="AH6" s="139" t="s">
        <v>145</v>
      </c>
      <c r="AI6" s="139" t="s">
        <v>146</v>
      </c>
      <c r="AJ6" s="139" t="s">
        <v>207</v>
      </c>
      <c r="AK6" s="139" t="s">
        <v>4</v>
      </c>
      <c r="AL6" s="139" t="s">
        <v>5</v>
      </c>
      <c r="AM6" s="139"/>
      <c r="AN6" s="390" t="s">
        <v>142</v>
      </c>
      <c r="AO6" s="390" t="s">
        <v>141</v>
      </c>
      <c r="AP6" s="390" t="s">
        <v>147</v>
      </c>
      <c r="AQ6" s="390" t="s">
        <v>207</v>
      </c>
      <c r="AR6" s="390" t="s">
        <v>4</v>
      </c>
      <c r="AS6" s="390" t="s">
        <v>5</v>
      </c>
      <c r="AT6" s="390"/>
      <c r="AU6" s="138" t="s">
        <v>142</v>
      </c>
      <c r="AV6" s="138" t="s">
        <v>141</v>
      </c>
      <c r="AW6" s="138" t="s">
        <v>147</v>
      </c>
      <c r="AX6" s="138" t="s">
        <v>207</v>
      </c>
      <c r="AY6" s="138" t="s">
        <v>4</v>
      </c>
      <c r="AZ6" s="138" t="s">
        <v>5</v>
      </c>
      <c r="BA6" s="138"/>
      <c r="BB6" s="137" t="s">
        <v>142</v>
      </c>
      <c r="BC6" s="137" t="s">
        <v>141</v>
      </c>
      <c r="BD6" s="137" t="s">
        <v>147</v>
      </c>
      <c r="BE6" s="137" t="s">
        <v>207</v>
      </c>
      <c r="BF6" s="137" t="s">
        <v>4</v>
      </c>
      <c r="BG6" s="137" t="s">
        <v>5</v>
      </c>
      <c r="BH6" s="137"/>
      <c r="BI6" s="136" t="s">
        <v>142</v>
      </c>
      <c r="BJ6" s="136" t="s">
        <v>141</v>
      </c>
      <c r="BK6" s="136" t="s">
        <v>147</v>
      </c>
      <c r="BL6" s="136" t="s">
        <v>207</v>
      </c>
      <c r="BM6" s="136" t="s">
        <v>4</v>
      </c>
      <c r="BN6" s="136" t="s">
        <v>5</v>
      </c>
      <c r="BO6" s="136"/>
      <c r="BP6" s="135" t="s">
        <v>142</v>
      </c>
      <c r="BQ6" s="135" t="s">
        <v>141</v>
      </c>
      <c r="BR6" s="135" t="s">
        <v>147</v>
      </c>
      <c r="BS6" s="382" t="s">
        <v>207</v>
      </c>
      <c r="BT6" s="135" t="s">
        <v>4</v>
      </c>
      <c r="BU6" s="135" t="s">
        <v>5</v>
      </c>
      <c r="BV6" s="135"/>
      <c r="BW6" s="3"/>
    </row>
    <row r="7" spans="1:78" ht="45" customHeight="1">
      <c r="A7" s="177" t="s">
        <v>6</v>
      </c>
      <c r="B7" s="180">
        <v>0</v>
      </c>
      <c r="C7" s="32">
        <v>8</v>
      </c>
      <c r="D7" s="105">
        <v>158</v>
      </c>
      <c r="E7" s="145">
        <v>8.7430000000000003</v>
      </c>
      <c r="F7" s="145">
        <v>8.7279999999999998</v>
      </c>
      <c r="G7" s="145">
        <v>8.7140000000000004</v>
      </c>
      <c r="H7" s="25">
        <f>AVERAGE(E7:G7)</f>
        <v>8.7283333333333335</v>
      </c>
      <c r="I7" s="326">
        <v>8</v>
      </c>
      <c r="J7" s="326">
        <f>H7/H20</f>
        <v>0.1432479006537378</v>
      </c>
      <c r="K7" s="25"/>
      <c r="L7" s="145">
        <v>8.1329999999999991</v>
      </c>
      <c r="M7" s="145">
        <v>8.1180000000000003</v>
      </c>
      <c r="N7" s="145">
        <v>8.0939999999999994</v>
      </c>
      <c r="O7" s="25">
        <f>AVERAGE(L7:N7)</f>
        <v>8.1150000000000002</v>
      </c>
      <c r="P7" s="25">
        <v>8</v>
      </c>
      <c r="Q7" s="25">
        <f>O7/O20</f>
        <v>0.21300517092035387</v>
      </c>
      <c r="R7" s="25"/>
      <c r="S7" s="145">
        <v>7.6669999999999998</v>
      </c>
      <c r="T7" s="145">
        <v>7.6479999999999997</v>
      </c>
      <c r="U7" s="145">
        <v>7.6440000000000001</v>
      </c>
      <c r="V7" s="25">
        <f>AVERAGE(S7:U7)</f>
        <v>7.6529999999999996</v>
      </c>
      <c r="W7" s="25">
        <v>8</v>
      </c>
      <c r="X7" s="25">
        <f>V7/V20</f>
        <v>0.26491968983661035</v>
      </c>
      <c r="Y7" s="25"/>
      <c r="Z7" s="145">
        <v>7.3040000000000003</v>
      </c>
      <c r="AA7" s="145">
        <v>7.2930000000000001</v>
      </c>
      <c r="AB7" s="145">
        <v>7.2859999999999996</v>
      </c>
      <c r="AC7" s="25">
        <f>AVERAGE(Z7:AB7)</f>
        <v>7.2943333333333342</v>
      </c>
      <c r="AD7" s="25">
        <v>8</v>
      </c>
      <c r="AE7" s="25">
        <f>AC7/AC20</f>
        <v>0.30683698365069134</v>
      </c>
      <c r="AF7" s="25"/>
      <c r="AG7" s="145">
        <v>7.008</v>
      </c>
      <c r="AH7" s="145">
        <v>7.0010000000000003</v>
      </c>
      <c r="AI7" s="145">
        <v>6.9969999999999999</v>
      </c>
      <c r="AJ7" s="25">
        <f>AVERAGE(AG7:AI7)</f>
        <v>7.0019999999999998</v>
      </c>
      <c r="AK7" s="25">
        <v>8</v>
      </c>
      <c r="AL7" s="25">
        <f>AJ7/AJ20</f>
        <v>0.34206712371150805</v>
      </c>
      <c r="AM7" s="25"/>
      <c r="AN7" s="145">
        <v>6.7679999999999998</v>
      </c>
      <c r="AO7" s="145">
        <v>6.766</v>
      </c>
      <c r="AP7" s="145">
        <v>6.7539999999999996</v>
      </c>
      <c r="AQ7" s="25">
        <f>AVERAGE(AN7:AP7)</f>
        <v>6.7626666666666653</v>
      </c>
      <c r="AR7" s="25">
        <v>8</v>
      </c>
      <c r="AS7" s="25">
        <f>AQ7/AQ20</f>
        <v>0.37262608823421361</v>
      </c>
      <c r="AT7" s="25"/>
      <c r="AU7" s="145">
        <v>6.5659999999999998</v>
      </c>
      <c r="AV7" s="145">
        <v>6.5640000000000001</v>
      </c>
      <c r="AW7" s="145">
        <v>6.5519999999999996</v>
      </c>
      <c r="AX7" s="25">
        <f>AVERAGE(AU7:AW7)</f>
        <v>6.5606666666666662</v>
      </c>
      <c r="AY7" s="25">
        <v>8</v>
      </c>
      <c r="AZ7" s="25">
        <f>AX7/AX20</f>
        <v>0.39974815175887551</v>
      </c>
      <c r="BA7" s="25"/>
      <c r="BB7" s="145">
        <v>6.3890000000000002</v>
      </c>
      <c r="BC7" s="145">
        <v>6.3860000000000001</v>
      </c>
      <c r="BD7" s="145">
        <v>6.3789999999999996</v>
      </c>
      <c r="BE7" s="25">
        <f>AVERAGE(BB7:BD7)</f>
        <v>6.3846666666666669</v>
      </c>
      <c r="BF7" s="25">
        <v>8</v>
      </c>
      <c r="BG7" s="25">
        <f>BE7/BE20</f>
        <v>0.42378918954797884</v>
      </c>
      <c r="BH7" s="25"/>
      <c r="BI7" s="145">
        <v>6.2409999999999997</v>
      </c>
      <c r="BJ7" s="145">
        <v>6.23</v>
      </c>
      <c r="BK7" s="145">
        <v>6.23</v>
      </c>
      <c r="BL7" s="25">
        <f>AVERAGE(BI7:BK7)</f>
        <v>6.2336666666666671</v>
      </c>
      <c r="BM7" s="25">
        <v>8</v>
      </c>
      <c r="BN7" s="25">
        <f>BL7/BL20</f>
        <v>0.4455801763164165</v>
      </c>
      <c r="BO7" s="25"/>
      <c r="BP7" s="145">
        <v>6.101</v>
      </c>
      <c r="BQ7" s="145">
        <v>6.1020000000000003</v>
      </c>
      <c r="BR7" s="145">
        <v>6.0990000000000002</v>
      </c>
      <c r="BS7" s="25">
        <f>AVERAGE(BP7:BR7)</f>
        <v>6.1006666666666662</v>
      </c>
      <c r="BT7" s="25">
        <v>8</v>
      </c>
      <c r="BU7" s="25">
        <f>BS7/BS20</f>
        <v>0.46555759055759055</v>
      </c>
      <c r="BV7" s="25"/>
      <c r="BW7" s="72"/>
      <c r="BX7" s="257"/>
      <c r="BY7" s="2"/>
      <c r="BZ7" s="2"/>
    </row>
    <row r="8" spans="1:78" ht="45" customHeight="1">
      <c r="A8" s="177" t="s">
        <v>7</v>
      </c>
      <c r="B8" s="180">
        <v>0</v>
      </c>
      <c r="C8" s="32">
        <v>10</v>
      </c>
      <c r="D8" s="105">
        <v>186</v>
      </c>
      <c r="E8" s="145">
        <v>14.13</v>
      </c>
      <c r="F8" s="145">
        <v>14.082000000000001</v>
      </c>
      <c r="G8" s="145">
        <v>14.069000000000001</v>
      </c>
      <c r="H8" s="25">
        <f t="shared" ref="H8:H26" si="0">AVERAGE(E8:G8)</f>
        <v>14.093666666666669</v>
      </c>
      <c r="I8" s="326">
        <v>10</v>
      </c>
      <c r="J8" s="326">
        <f>H8/H20</f>
        <v>0.2313028255696272</v>
      </c>
      <c r="K8" s="25"/>
      <c r="L8" s="145">
        <v>12.102</v>
      </c>
      <c r="M8" s="145">
        <v>12.074999999999999</v>
      </c>
      <c r="N8" s="145">
        <v>12.047000000000001</v>
      </c>
      <c r="O8" s="25">
        <f t="shared" ref="O8:O26" si="1">AVERAGE(L8:N8)</f>
        <v>12.074666666666667</v>
      </c>
      <c r="P8" s="25">
        <v>10</v>
      </c>
      <c r="Q8" s="25">
        <f>O8/O20</f>
        <v>0.31693979508806319</v>
      </c>
      <c r="R8" s="25"/>
      <c r="S8" s="145">
        <v>10.816000000000001</v>
      </c>
      <c r="T8" s="145">
        <v>10.792999999999999</v>
      </c>
      <c r="U8" s="145">
        <v>10.785</v>
      </c>
      <c r="V8" s="25">
        <f t="shared" ref="V8:V22" si="2">AVERAGE(S8:U8)</f>
        <v>10.798000000000002</v>
      </c>
      <c r="W8" s="25">
        <v>10</v>
      </c>
      <c r="X8" s="25">
        <f>V8/V20</f>
        <v>0.373788424259208</v>
      </c>
      <c r="Y8" s="25"/>
      <c r="Z8" s="145">
        <v>9.9220000000000006</v>
      </c>
      <c r="AA8" s="145">
        <v>9.9030000000000005</v>
      </c>
      <c r="AB8" s="145">
        <v>9.8870000000000005</v>
      </c>
      <c r="AC8" s="25">
        <f t="shared" ref="AC8:AC22" si="3">AVERAGE(Z8:AB8)</f>
        <v>9.9040000000000017</v>
      </c>
      <c r="AD8" s="25">
        <v>10</v>
      </c>
      <c r="AE8" s="25">
        <f>AC8/AC20</f>
        <v>0.41661291679519907</v>
      </c>
      <c r="AF8" s="25"/>
      <c r="AG8" s="145">
        <v>9.2420000000000009</v>
      </c>
      <c r="AH8" s="145">
        <v>9.2270000000000003</v>
      </c>
      <c r="AI8" s="145">
        <v>9.2189999999999994</v>
      </c>
      <c r="AJ8" s="25">
        <f t="shared" ref="AJ8:AJ42" si="4">AVERAGE(AG8:AI8)</f>
        <v>9.2293333333333347</v>
      </c>
      <c r="AK8" s="25">
        <v>10</v>
      </c>
      <c r="AL8" s="25">
        <f>AJ8/AJ20</f>
        <v>0.45087853571951997</v>
      </c>
      <c r="AM8" s="25"/>
      <c r="AN8" s="145">
        <v>8.7100000000000009</v>
      </c>
      <c r="AO8" s="145">
        <v>8.6989999999999998</v>
      </c>
      <c r="AP8" s="145">
        <v>8.6910000000000007</v>
      </c>
      <c r="AQ8" s="25">
        <f t="shared" ref="AQ8:AQ42" si="5">AVERAGE(AN8:AP8)</f>
        <v>8.7000000000000011</v>
      </c>
      <c r="AR8" s="25">
        <v>10</v>
      </c>
      <c r="AS8" s="25">
        <f>AQ8/AQ20</f>
        <v>0.4793740587003637</v>
      </c>
      <c r="AT8" s="25"/>
      <c r="AU8" s="145">
        <v>8.2850000000000001</v>
      </c>
      <c r="AV8" s="145">
        <v>8.2739999999999991</v>
      </c>
      <c r="AW8" s="145">
        <v>8.2669999999999995</v>
      </c>
      <c r="AX8" s="25">
        <f t="shared" ref="AX8:AX42" si="6">AVERAGE(AU8:AW8)</f>
        <v>8.2753333333333323</v>
      </c>
      <c r="AY8" s="25">
        <v>10</v>
      </c>
      <c r="AZ8" s="25">
        <f>AX8/AX20</f>
        <v>0.50422455114144105</v>
      </c>
      <c r="BA8" s="25"/>
      <c r="BB8" s="145">
        <v>7.931</v>
      </c>
      <c r="BC8" s="145">
        <v>7.92</v>
      </c>
      <c r="BD8" s="145">
        <v>7.9160000000000004</v>
      </c>
      <c r="BE8" s="25">
        <f t="shared" ref="BE8:BE42" si="7">AVERAGE(BB8:BD8)</f>
        <v>7.9223333333333334</v>
      </c>
      <c r="BF8" s="25">
        <v>10</v>
      </c>
      <c r="BG8" s="25">
        <f>BE8/BE20</f>
        <v>0.5258534858508308</v>
      </c>
      <c r="BH8" s="25"/>
      <c r="BI8" s="145">
        <v>7.6340000000000003</v>
      </c>
      <c r="BJ8" s="145">
        <v>7.6230000000000002</v>
      </c>
      <c r="BK8" s="145">
        <v>7.62</v>
      </c>
      <c r="BL8" s="25">
        <f t="shared" ref="BL8:BL31" si="8">AVERAGE(BI8:BK8)</f>
        <v>7.6256666666666675</v>
      </c>
      <c r="BM8" s="25">
        <v>10</v>
      </c>
      <c r="BN8" s="25">
        <f>BL8/BL20</f>
        <v>0.54507981891827506</v>
      </c>
      <c r="BO8" s="25"/>
      <c r="BP8" s="145">
        <v>7.3739999999999997</v>
      </c>
      <c r="BQ8" s="145">
        <v>7.3680000000000003</v>
      </c>
      <c r="BR8" s="145">
        <v>7.3680000000000003</v>
      </c>
      <c r="BS8" s="25">
        <f t="shared" ref="BS8:BS22" si="9">AVERAGE(BP8:BR8)</f>
        <v>7.37</v>
      </c>
      <c r="BT8" s="25">
        <v>10</v>
      </c>
      <c r="BU8" s="25">
        <f>BS8/BS20</f>
        <v>0.56242368742368742</v>
      </c>
      <c r="BV8" s="25"/>
      <c r="BW8" s="72"/>
      <c r="BX8" s="257"/>
      <c r="BY8" s="2"/>
      <c r="BZ8" s="2"/>
    </row>
    <row r="9" spans="1:78" ht="45" customHeight="1">
      <c r="A9" s="177" t="s">
        <v>8</v>
      </c>
      <c r="B9" s="180">
        <v>0</v>
      </c>
      <c r="C9" s="32">
        <v>11</v>
      </c>
      <c r="D9" s="105">
        <v>200</v>
      </c>
      <c r="E9" s="145">
        <v>18.178000000000001</v>
      </c>
      <c r="F9" s="145">
        <v>18.138000000000002</v>
      </c>
      <c r="G9" s="145">
        <v>18.111999999999998</v>
      </c>
      <c r="H9" s="25">
        <f t="shared" si="0"/>
        <v>18.142666666666667</v>
      </c>
      <c r="I9" s="326">
        <v>11</v>
      </c>
      <c r="J9" s="326">
        <f>H9/H20</f>
        <v>0.29775431494296889</v>
      </c>
      <c r="K9" s="25"/>
      <c r="L9" s="145">
        <v>14.798</v>
      </c>
      <c r="M9" s="145">
        <v>14.762</v>
      </c>
      <c r="N9" s="145">
        <v>14.738</v>
      </c>
      <c r="O9" s="25">
        <f t="shared" si="1"/>
        <v>14.766</v>
      </c>
      <c r="P9" s="25">
        <v>11</v>
      </c>
      <c r="Q9" s="25">
        <f>O9/O20</f>
        <v>0.38758279159703574</v>
      </c>
      <c r="R9" s="25"/>
      <c r="S9" s="145">
        <v>12.843999999999999</v>
      </c>
      <c r="T9" s="145">
        <v>12.813000000000001</v>
      </c>
      <c r="U9" s="145">
        <v>12.805</v>
      </c>
      <c r="V9" s="25">
        <f t="shared" si="2"/>
        <v>12.820666666666668</v>
      </c>
      <c r="W9" s="25">
        <v>11</v>
      </c>
      <c r="X9" s="25">
        <f>V9/V20</f>
        <v>0.443805963260408</v>
      </c>
      <c r="Y9" s="25"/>
      <c r="Z9" s="145">
        <v>11.537000000000001</v>
      </c>
      <c r="AA9" s="145">
        <v>11.513999999999999</v>
      </c>
      <c r="AB9" s="145">
        <v>11.502000000000001</v>
      </c>
      <c r="AC9" s="25">
        <f t="shared" si="3"/>
        <v>11.517666666666669</v>
      </c>
      <c r="AD9" s="25">
        <v>11</v>
      </c>
      <c r="AE9" s="25">
        <f>AC9/AC20</f>
        <v>0.48449199360610234</v>
      </c>
      <c r="AF9" s="25"/>
      <c r="AG9" s="145">
        <v>10.59</v>
      </c>
      <c r="AH9" s="145">
        <v>10.57</v>
      </c>
      <c r="AI9" s="145">
        <v>10.563000000000001</v>
      </c>
      <c r="AJ9" s="25">
        <f t="shared" si="4"/>
        <v>10.574333333333334</v>
      </c>
      <c r="AK9" s="25">
        <v>11</v>
      </c>
      <c r="AL9" s="25">
        <f>AJ9/AJ20</f>
        <v>0.51658551678092779</v>
      </c>
      <c r="AM9" s="25"/>
      <c r="AN9" s="145">
        <v>9.8640000000000008</v>
      </c>
      <c r="AO9" s="145">
        <v>9.8490000000000002</v>
      </c>
      <c r="AP9" s="145">
        <v>9.8369999999999997</v>
      </c>
      <c r="AQ9" s="25">
        <f t="shared" si="5"/>
        <v>9.85</v>
      </c>
      <c r="AR9" s="25">
        <v>11</v>
      </c>
      <c r="AS9" s="25">
        <f>AQ9/AQ20</f>
        <v>0.54273959519523929</v>
      </c>
      <c r="AT9" s="25"/>
      <c r="AU9" s="145">
        <v>9.2910000000000004</v>
      </c>
      <c r="AV9" s="145">
        <v>9.2759999999999998</v>
      </c>
      <c r="AW9" s="145">
        <v>9.2680000000000007</v>
      </c>
      <c r="AX9" s="25">
        <f t="shared" si="6"/>
        <v>9.2783333333333342</v>
      </c>
      <c r="AY9" s="25">
        <v>11</v>
      </c>
      <c r="AZ9" s="25">
        <f>AX9/AX20</f>
        <v>0.56533837029815581</v>
      </c>
      <c r="BA9" s="25"/>
      <c r="BB9" s="145">
        <v>8.8249999999999993</v>
      </c>
      <c r="BC9" s="145">
        <v>8.81</v>
      </c>
      <c r="BD9" s="145">
        <v>8.8070000000000004</v>
      </c>
      <c r="BE9" s="25">
        <f t="shared" si="7"/>
        <v>8.8140000000000001</v>
      </c>
      <c r="BF9" s="25">
        <v>11</v>
      </c>
      <c r="BG9" s="25">
        <f>BE9/BE20</f>
        <v>0.58503883001084145</v>
      </c>
      <c r="BH9" s="25"/>
      <c r="BI9" s="145">
        <v>8.4339999999999993</v>
      </c>
      <c r="BJ9" s="145">
        <v>8.423</v>
      </c>
      <c r="BK9" s="145">
        <v>8.4190000000000005</v>
      </c>
      <c r="BL9" s="25">
        <f t="shared" si="8"/>
        <v>8.4253333333333327</v>
      </c>
      <c r="BM9" s="25">
        <v>11</v>
      </c>
      <c r="BN9" s="25">
        <f>BL9/BL20</f>
        <v>0.60223969502025254</v>
      </c>
      <c r="BO9" s="25"/>
      <c r="BP9" s="145">
        <v>8.1</v>
      </c>
      <c r="BQ9" s="145">
        <v>8.093</v>
      </c>
      <c r="BR9" s="145">
        <v>8.09</v>
      </c>
      <c r="BS9" s="25">
        <f t="shared" si="9"/>
        <v>8.0943333333333332</v>
      </c>
      <c r="BT9" s="25">
        <v>11</v>
      </c>
      <c r="BU9" s="25">
        <f>BS9/BS20</f>
        <v>0.61769943019943019</v>
      </c>
      <c r="BV9" s="25"/>
      <c r="BW9" s="72"/>
      <c r="BX9" s="257"/>
      <c r="BY9" s="2"/>
      <c r="BZ9" s="2"/>
    </row>
    <row r="10" spans="1:78" ht="45" customHeight="1">
      <c r="A10" s="177" t="s">
        <v>9</v>
      </c>
      <c r="B10" s="180">
        <v>0</v>
      </c>
      <c r="C10" s="32">
        <v>12</v>
      </c>
      <c r="D10" s="105">
        <v>214</v>
      </c>
      <c r="E10" s="145">
        <v>23.149000000000001</v>
      </c>
      <c r="F10" s="145">
        <v>23.08</v>
      </c>
      <c r="G10" s="145">
        <v>23.045999999999999</v>
      </c>
      <c r="H10" s="25">
        <f t="shared" si="0"/>
        <v>23.091666666666669</v>
      </c>
      <c r="I10" s="326">
        <v>12</v>
      </c>
      <c r="J10" s="326">
        <f>H10/H20</f>
        <v>0.37897644902759919</v>
      </c>
      <c r="K10" s="25"/>
      <c r="L10" s="145">
        <v>17.881</v>
      </c>
      <c r="M10" s="145">
        <v>17.829000000000001</v>
      </c>
      <c r="N10" s="145">
        <v>17.797000000000001</v>
      </c>
      <c r="O10" s="25">
        <f t="shared" si="1"/>
        <v>17.835666666666668</v>
      </c>
      <c r="P10" s="25">
        <v>12</v>
      </c>
      <c r="Q10" s="25">
        <f>O10/O20</f>
        <v>0.46815640502917949</v>
      </c>
      <c r="R10" s="25"/>
      <c r="S10" s="145">
        <v>15.07</v>
      </c>
      <c r="T10" s="145">
        <v>15.03</v>
      </c>
      <c r="U10" s="145">
        <v>15.018000000000001</v>
      </c>
      <c r="V10" s="25">
        <f t="shared" si="2"/>
        <v>15.039333333333333</v>
      </c>
      <c r="W10" s="25">
        <v>12</v>
      </c>
      <c r="X10" s="25">
        <f>V10/V20</f>
        <v>0.5206083264100434</v>
      </c>
      <c r="Y10" s="25"/>
      <c r="Z10" s="145">
        <v>13.276999999999999</v>
      </c>
      <c r="AA10" s="145">
        <v>13.25</v>
      </c>
      <c r="AB10" s="145">
        <v>13.238</v>
      </c>
      <c r="AC10" s="25">
        <f t="shared" si="3"/>
        <v>13.255000000000001</v>
      </c>
      <c r="AD10" s="25">
        <v>12</v>
      </c>
      <c r="AE10" s="25">
        <f>AC10/AC20</f>
        <v>0.55757312319470542</v>
      </c>
      <c r="AF10" s="25"/>
      <c r="AG10" s="145">
        <v>12.023999999999999</v>
      </c>
      <c r="AH10" s="145">
        <v>12.000999999999999</v>
      </c>
      <c r="AI10" s="145">
        <v>11.989000000000001</v>
      </c>
      <c r="AJ10" s="25">
        <f t="shared" si="4"/>
        <v>12.004666666666665</v>
      </c>
      <c r="AK10" s="25">
        <v>12</v>
      </c>
      <c r="AL10" s="25">
        <f>AJ10/AJ20</f>
        <v>0.58646126789232833</v>
      </c>
      <c r="AM10" s="25"/>
      <c r="AN10" s="145">
        <v>11.076000000000001</v>
      </c>
      <c r="AO10" s="145">
        <v>11.061</v>
      </c>
      <c r="AP10" s="145">
        <v>11.048999999999999</v>
      </c>
      <c r="AQ10" s="25">
        <f t="shared" si="5"/>
        <v>11.061999999999999</v>
      </c>
      <c r="AR10" s="25">
        <v>12</v>
      </c>
      <c r="AS10" s="25">
        <f>AQ10/AQ20</f>
        <v>0.60952136061418649</v>
      </c>
      <c r="AT10" s="25"/>
      <c r="AU10" s="145">
        <v>10.342000000000001</v>
      </c>
      <c r="AV10" s="145">
        <v>10.327</v>
      </c>
      <c r="AW10" s="145">
        <v>10.319000000000001</v>
      </c>
      <c r="AX10" s="25">
        <f t="shared" si="6"/>
        <v>10.329333333333333</v>
      </c>
      <c r="AY10" s="25">
        <v>12</v>
      </c>
      <c r="AZ10" s="25">
        <f>AX10/AX20</f>
        <v>0.62937687870663728</v>
      </c>
      <c r="BA10" s="25"/>
      <c r="BB10" s="145">
        <v>9.7530000000000001</v>
      </c>
      <c r="BC10" s="145">
        <v>9.7379999999999995</v>
      </c>
      <c r="BD10" s="145">
        <v>9.73</v>
      </c>
      <c r="BE10" s="25">
        <f t="shared" si="7"/>
        <v>9.740333333333334</v>
      </c>
      <c r="BF10" s="25">
        <v>12</v>
      </c>
      <c r="BG10" s="25">
        <f>BE10/BE20</f>
        <v>0.64652521185034406</v>
      </c>
      <c r="BH10" s="25"/>
      <c r="BI10" s="145">
        <v>9.266</v>
      </c>
      <c r="BJ10" s="145">
        <v>9.2509999999999994</v>
      </c>
      <c r="BK10" s="145">
        <v>9.2439999999999998</v>
      </c>
      <c r="BL10" s="25">
        <f t="shared" si="8"/>
        <v>9.2536666666666658</v>
      </c>
      <c r="BM10" s="25">
        <v>12</v>
      </c>
      <c r="BN10" s="25">
        <f>BL10/BL20</f>
        <v>0.66144865380033346</v>
      </c>
      <c r="BO10" s="25"/>
      <c r="BP10" s="145">
        <v>8.8539999999999992</v>
      </c>
      <c r="BQ10" s="145">
        <v>8.843</v>
      </c>
      <c r="BR10" s="145">
        <v>8.84</v>
      </c>
      <c r="BS10" s="25">
        <f t="shared" si="9"/>
        <v>8.8456666666666663</v>
      </c>
      <c r="BT10" s="25">
        <v>12</v>
      </c>
      <c r="BU10" s="25">
        <f>BS10/BS20</f>
        <v>0.67503561253561251</v>
      </c>
      <c r="BV10" s="25"/>
      <c r="BW10" s="72"/>
      <c r="BX10" s="257"/>
      <c r="BY10" s="2"/>
      <c r="BZ10" s="2"/>
    </row>
    <row r="11" spans="1:78" ht="45" customHeight="1">
      <c r="A11" s="177" t="s">
        <v>10</v>
      </c>
      <c r="B11" s="180">
        <v>0</v>
      </c>
      <c r="C11" s="32">
        <v>13</v>
      </c>
      <c r="D11" s="105">
        <v>228</v>
      </c>
      <c r="E11" s="145">
        <v>28.829000000000001</v>
      </c>
      <c r="F11" s="145">
        <v>28.756</v>
      </c>
      <c r="G11" s="145">
        <v>28.71</v>
      </c>
      <c r="H11" s="25">
        <f t="shared" si="0"/>
        <v>28.765000000000001</v>
      </c>
      <c r="I11" s="326">
        <v>13</v>
      </c>
      <c r="J11" s="326">
        <f>H11/H20</f>
        <v>0.47208621680024065</v>
      </c>
      <c r="K11" s="25"/>
      <c r="L11" s="145">
        <v>21.190999999999999</v>
      </c>
      <c r="M11" s="145">
        <v>21.126999999999999</v>
      </c>
      <c r="N11" s="145">
        <v>21.103000000000002</v>
      </c>
      <c r="O11" s="25">
        <f t="shared" si="1"/>
        <v>21.140333333333334</v>
      </c>
      <c r="P11" s="25">
        <v>13</v>
      </c>
      <c r="Q11" s="25">
        <f>O11/O20</f>
        <v>0.55489837522857932</v>
      </c>
      <c r="R11" s="25"/>
      <c r="S11" s="145">
        <v>17.402999999999999</v>
      </c>
      <c r="T11" s="145">
        <v>17.359000000000002</v>
      </c>
      <c r="U11" s="145">
        <v>17.352</v>
      </c>
      <c r="V11" s="25">
        <f t="shared" si="2"/>
        <v>17.371333333333336</v>
      </c>
      <c r="W11" s="25">
        <v>13</v>
      </c>
      <c r="X11" s="25">
        <f>V11/V20</f>
        <v>0.60133388719652914</v>
      </c>
      <c r="Y11" s="25"/>
      <c r="Z11" s="145">
        <v>15.082000000000001</v>
      </c>
      <c r="AA11" s="145">
        <v>15.055</v>
      </c>
      <c r="AB11" s="145">
        <v>15.039</v>
      </c>
      <c r="AC11" s="25">
        <f t="shared" si="3"/>
        <v>15.058666666666667</v>
      </c>
      <c r="AD11" s="25">
        <v>13</v>
      </c>
      <c r="AE11" s="25">
        <f>AC11/AC20</f>
        <v>0.63344457219776218</v>
      </c>
      <c r="AF11" s="25"/>
      <c r="AG11" s="145">
        <v>13.491</v>
      </c>
      <c r="AH11" s="145">
        <v>13.464</v>
      </c>
      <c r="AI11" s="145">
        <v>13.452</v>
      </c>
      <c r="AJ11" s="25">
        <f t="shared" si="4"/>
        <v>13.468999999999999</v>
      </c>
      <c r="AK11" s="25">
        <v>13</v>
      </c>
      <c r="AL11" s="25">
        <f>AJ11/AJ20</f>
        <v>0.65799801332052299</v>
      </c>
      <c r="AM11" s="25"/>
      <c r="AN11" s="145">
        <v>12.317</v>
      </c>
      <c r="AO11" s="145">
        <v>12.297000000000001</v>
      </c>
      <c r="AP11" s="145">
        <v>12.285</v>
      </c>
      <c r="AQ11" s="25">
        <f t="shared" si="5"/>
        <v>12.299666666666667</v>
      </c>
      <c r="AR11" s="25">
        <v>13</v>
      </c>
      <c r="AS11" s="25">
        <f>AQ11/AQ20</f>
        <v>0.67771737134041066</v>
      </c>
      <c r="AT11" s="25"/>
      <c r="AU11" s="145">
        <v>11.41</v>
      </c>
      <c r="AV11" s="145">
        <v>11.395</v>
      </c>
      <c r="AW11" s="145">
        <v>11.387</v>
      </c>
      <c r="AX11" s="25">
        <f t="shared" si="6"/>
        <v>11.397333333333334</v>
      </c>
      <c r="AY11" s="25">
        <v>13</v>
      </c>
      <c r="AZ11" s="25">
        <f>AX11/AX20</f>
        <v>0.69445121455845304</v>
      </c>
      <c r="BA11" s="25"/>
      <c r="BB11" s="145">
        <v>10.688000000000001</v>
      </c>
      <c r="BC11" s="145">
        <v>10.673</v>
      </c>
      <c r="BD11" s="145">
        <v>10.67</v>
      </c>
      <c r="BE11" s="25">
        <f t="shared" si="7"/>
        <v>10.677</v>
      </c>
      <c r="BF11" s="25">
        <v>13</v>
      </c>
      <c r="BG11" s="25">
        <f>BE11/BE20</f>
        <v>0.70869747992123366</v>
      </c>
      <c r="BH11" s="25"/>
      <c r="BI11" s="145">
        <v>10.099</v>
      </c>
      <c r="BJ11" s="145">
        <v>10.084</v>
      </c>
      <c r="BK11" s="145">
        <v>10.08</v>
      </c>
      <c r="BL11" s="25">
        <f t="shared" si="8"/>
        <v>10.087666666666665</v>
      </c>
      <c r="BM11" s="25">
        <v>13</v>
      </c>
      <c r="BN11" s="25">
        <f>BL11/BL20</f>
        <v>0.72106266380748141</v>
      </c>
      <c r="BO11" s="25"/>
      <c r="BP11" s="145">
        <v>9.609</v>
      </c>
      <c r="BQ11" s="145">
        <v>9.593</v>
      </c>
      <c r="BR11" s="145">
        <v>9.59</v>
      </c>
      <c r="BS11" s="25">
        <f t="shared" si="9"/>
        <v>9.5973333333333333</v>
      </c>
      <c r="BT11" s="25">
        <v>13</v>
      </c>
      <c r="BU11" s="25">
        <f>BS11/BS20</f>
        <v>0.73239723239723242</v>
      </c>
      <c r="BV11" s="25"/>
      <c r="BW11" s="72"/>
      <c r="BX11" s="257"/>
      <c r="BY11" s="2"/>
      <c r="BZ11" s="2"/>
    </row>
    <row r="12" spans="1:78" ht="54.95" customHeight="1">
      <c r="A12" s="177" t="s">
        <v>153</v>
      </c>
      <c r="B12" s="180">
        <v>0</v>
      </c>
      <c r="C12" s="32">
        <v>14</v>
      </c>
      <c r="D12" s="105">
        <v>242</v>
      </c>
      <c r="E12" s="145">
        <v>35.024999999999999</v>
      </c>
      <c r="F12" s="145">
        <v>34.947000000000003</v>
      </c>
      <c r="G12" s="145">
        <v>34.896999999999998</v>
      </c>
      <c r="H12" s="25">
        <f t="shared" si="0"/>
        <v>34.956333333333333</v>
      </c>
      <c r="I12" s="326">
        <v>14</v>
      </c>
      <c r="J12" s="326">
        <f>H12/H20</f>
        <v>0.57369731119560163</v>
      </c>
      <c r="K12" s="25"/>
      <c r="L12" s="145">
        <v>24.625</v>
      </c>
      <c r="M12" s="145">
        <v>24.564</v>
      </c>
      <c r="N12" s="145">
        <v>24.532</v>
      </c>
      <c r="O12" s="25">
        <f t="shared" si="1"/>
        <v>24.573666666666668</v>
      </c>
      <c r="P12" s="25">
        <v>14</v>
      </c>
      <c r="Q12" s="25">
        <f>O12/O20</f>
        <v>0.6450176301260796</v>
      </c>
      <c r="R12" s="25"/>
      <c r="S12" s="145">
        <v>19.786000000000001</v>
      </c>
      <c r="T12" s="145">
        <v>19.738</v>
      </c>
      <c r="U12" s="145">
        <v>19.722000000000001</v>
      </c>
      <c r="V12" s="25">
        <f t="shared" si="2"/>
        <v>19.748666666666669</v>
      </c>
      <c r="W12" s="25">
        <v>14</v>
      </c>
      <c r="X12" s="25">
        <f>V12/V20</f>
        <v>0.68362872703775501</v>
      </c>
      <c r="Y12" s="25"/>
      <c r="Z12" s="145">
        <v>16.899999999999999</v>
      </c>
      <c r="AA12" s="145">
        <v>16.869</v>
      </c>
      <c r="AB12" s="145">
        <v>16.856999999999999</v>
      </c>
      <c r="AC12" s="25">
        <f t="shared" si="3"/>
        <v>16.875333333333334</v>
      </c>
      <c r="AD12" s="25">
        <v>14</v>
      </c>
      <c r="AE12" s="25">
        <f>AC12/AC20</f>
        <v>0.70986286771922935</v>
      </c>
      <c r="AF12" s="25"/>
      <c r="AG12" s="145">
        <v>14.959</v>
      </c>
      <c r="AH12" s="145">
        <v>14.930999999999999</v>
      </c>
      <c r="AI12" s="145">
        <v>14.92</v>
      </c>
      <c r="AJ12" s="25">
        <f t="shared" si="4"/>
        <v>14.936666666666667</v>
      </c>
      <c r="AK12" s="25">
        <v>14</v>
      </c>
      <c r="AL12" s="25">
        <f>AJ12/AJ20</f>
        <v>0.72969760132879546</v>
      </c>
      <c r="AM12" s="25"/>
      <c r="AN12" s="145">
        <v>13.548999999999999</v>
      </c>
      <c r="AO12" s="145">
        <v>13.526</v>
      </c>
      <c r="AP12" s="145">
        <v>13.518000000000001</v>
      </c>
      <c r="AQ12" s="25">
        <f t="shared" si="5"/>
        <v>13.531000000000001</v>
      </c>
      <c r="AR12" s="25">
        <v>14</v>
      </c>
      <c r="AS12" s="25">
        <f>AQ12/AQ20</f>
        <v>0.74556441244535876</v>
      </c>
      <c r="AT12" s="25"/>
      <c r="AU12" s="145">
        <v>12.473000000000001</v>
      </c>
      <c r="AV12" s="145">
        <v>12.454000000000001</v>
      </c>
      <c r="AW12" s="145">
        <v>12.442</v>
      </c>
      <c r="AX12" s="25">
        <f t="shared" si="6"/>
        <v>12.456333333333333</v>
      </c>
      <c r="AY12" s="25">
        <v>14</v>
      </c>
      <c r="AZ12" s="25">
        <f>AX12/AX20</f>
        <v>0.75897717117556251</v>
      </c>
      <c r="BA12" s="25"/>
      <c r="BB12" s="145">
        <v>11.62</v>
      </c>
      <c r="BC12" s="145">
        <v>11.605</v>
      </c>
      <c r="BD12" s="145">
        <v>11.597</v>
      </c>
      <c r="BE12" s="25">
        <f t="shared" si="7"/>
        <v>11.607333333333335</v>
      </c>
      <c r="BF12" s="25">
        <v>14</v>
      </c>
      <c r="BG12" s="25">
        <f>BE12/BE20</f>
        <v>0.77044936610837012</v>
      </c>
      <c r="BH12" s="25"/>
      <c r="BI12" s="145">
        <v>10.932</v>
      </c>
      <c r="BJ12" s="145">
        <v>10.912000000000001</v>
      </c>
      <c r="BK12" s="145">
        <v>10.909000000000001</v>
      </c>
      <c r="BL12" s="25">
        <f t="shared" si="8"/>
        <v>10.917666666666667</v>
      </c>
      <c r="BM12" s="25">
        <v>14</v>
      </c>
      <c r="BN12" s="25">
        <f>BL12/BL20</f>
        <v>0.78039075530140578</v>
      </c>
      <c r="BO12" s="25"/>
      <c r="BP12" s="145">
        <v>10.355</v>
      </c>
      <c r="BQ12" s="145">
        <v>10.339</v>
      </c>
      <c r="BR12" s="145">
        <v>10.336</v>
      </c>
      <c r="BS12" s="25">
        <f t="shared" si="9"/>
        <v>10.343333333333334</v>
      </c>
      <c r="BT12" s="25">
        <v>14</v>
      </c>
      <c r="BU12" s="25">
        <f>BS12/BS20</f>
        <v>0.78932641432641437</v>
      </c>
      <c r="BV12" s="25"/>
      <c r="BW12" s="72"/>
      <c r="BX12" s="257"/>
      <c r="BY12" s="2"/>
      <c r="BZ12" s="2"/>
    </row>
    <row r="13" spans="1:78" ht="80.099999999999994" customHeight="1">
      <c r="A13" s="177" t="s">
        <v>154</v>
      </c>
      <c r="B13" s="32">
        <v>1</v>
      </c>
      <c r="C13" s="32">
        <v>14</v>
      </c>
      <c r="D13" s="105">
        <v>240</v>
      </c>
      <c r="E13" s="145">
        <v>38.965000000000003</v>
      </c>
      <c r="F13" s="145">
        <v>38.875999999999998</v>
      </c>
      <c r="G13" s="145">
        <v>38.834000000000003</v>
      </c>
      <c r="H13" s="25">
        <f t="shared" si="0"/>
        <v>38.891666666666673</v>
      </c>
      <c r="I13" s="326">
        <f>$C$12+((H13-H12)/(H14-H12))</f>
        <v>14.609499225606609</v>
      </c>
      <c r="J13" s="326">
        <f>H13/H20</f>
        <v>0.63828332284799916</v>
      </c>
      <c r="K13" s="25"/>
      <c r="L13" s="145">
        <v>26.846</v>
      </c>
      <c r="M13" s="145">
        <v>26.782</v>
      </c>
      <c r="N13" s="145">
        <v>26.757999999999999</v>
      </c>
      <c r="O13" s="25">
        <f t="shared" si="1"/>
        <v>26.795333333333332</v>
      </c>
      <c r="P13" s="25">
        <f>$C$12+((O13-O12)/(O14-O12))</f>
        <v>14.642409638554216</v>
      </c>
      <c r="Q13" s="25">
        <f>O13/O20</f>
        <v>0.70333266254276294</v>
      </c>
      <c r="R13" s="25"/>
      <c r="S13" s="145">
        <v>21.347999999999999</v>
      </c>
      <c r="T13" s="145">
        <v>21.303999999999998</v>
      </c>
      <c r="U13" s="145">
        <v>21.292000000000002</v>
      </c>
      <c r="V13" s="25">
        <f t="shared" si="2"/>
        <v>21.314666666666668</v>
      </c>
      <c r="W13" s="25">
        <f>$C$12+((V13-V12)/(V14-V12))</f>
        <v>14.663559322033899</v>
      </c>
      <c r="X13" s="25">
        <f>V13/V20</f>
        <v>0.73783808732576384</v>
      </c>
      <c r="Y13" s="25"/>
      <c r="Z13" s="145">
        <v>18.116</v>
      </c>
      <c r="AA13" s="145">
        <v>18.085000000000001</v>
      </c>
      <c r="AB13" s="145">
        <v>18.073</v>
      </c>
      <c r="AC13" s="25">
        <f t="shared" si="3"/>
        <v>18.091333333333335</v>
      </c>
      <c r="AD13" s="25">
        <f>$C$12+((AC13-AC12)/(AC14-AC12))</f>
        <v>14.678697674418604</v>
      </c>
      <c r="AE13" s="25">
        <f>AC13/AC20</f>
        <v>0.76101404974901155</v>
      </c>
      <c r="AF13" s="25"/>
      <c r="AG13" s="145">
        <v>15.956</v>
      </c>
      <c r="AH13" s="145">
        <v>15.929</v>
      </c>
      <c r="AI13" s="145">
        <v>15.917</v>
      </c>
      <c r="AJ13" s="25">
        <f t="shared" si="4"/>
        <v>15.933999999999999</v>
      </c>
      <c r="AK13" s="25">
        <f>$C$12+((AJ13-AJ12)/(AJ14-AJ12))</f>
        <v>14.691312384473198</v>
      </c>
      <c r="AL13" s="25">
        <f>AJ13/AJ20</f>
        <v>0.7784201012880847</v>
      </c>
      <c r="AM13" s="25"/>
      <c r="AN13" s="145">
        <v>14.394</v>
      </c>
      <c r="AO13" s="145">
        <v>14.375</v>
      </c>
      <c r="AP13" s="145">
        <v>14.363</v>
      </c>
      <c r="AQ13" s="25">
        <f t="shared" si="5"/>
        <v>14.377333333333333</v>
      </c>
      <c r="AR13" s="25">
        <f>$C$12+((AQ13-AQ12)/(AQ14-AQ12))</f>
        <v>14.701575020723956</v>
      </c>
      <c r="AS13" s="25">
        <f>AQ13/AQ20</f>
        <v>0.79219777394115265</v>
      </c>
      <c r="AT13" s="25"/>
      <c r="AU13" s="145">
        <v>13.207000000000001</v>
      </c>
      <c r="AV13" s="145">
        <v>13.188000000000001</v>
      </c>
      <c r="AW13" s="145">
        <v>13.18</v>
      </c>
      <c r="AX13" s="25">
        <f t="shared" si="6"/>
        <v>13.191666666666668</v>
      </c>
      <c r="AY13" s="25">
        <f>$C$12+((AX13-AX12)/(AX14-AX12))</f>
        <v>14.710466988727859</v>
      </c>
      <c r="AZ13" s="25">
        <f>AX13/AX20</f>
        <v>0.80378178568527092</v>
      </c>
      <c r="BA13" s="25"/>
      <c r="BB13" s="145">
        <v>12.271000000000001</v>
      </c>
      <c r="BC13" s="145">
        <v>12.252000000000001</v>
      </c>
      <c r="BD13" s="145">
        <v>12.247999999999999</v>
      </c>
      <c r="BE13" s="25">
        <f t="shared" si="7"/>
        <v>12.257</v>
      </c>
      <c r="BF13" s="25">
        <f>$C$12+((BE13-BE12)/(BE14-BE12))</f>
        <v>14.717335296282666</v>
      </c>
      <c r="BG13" s="25">
        <f>BE13/BE20</f>
        <v>0.81357169723654221</v>
      </c>
      <c r="BH13" s="25"/>
      <c r="BI13" s="145">
        <v>11.513</v>
      </c>
      <c r="BJ13" s="145">
        <v>11.497999999999999</v>
      </c>
      <c r="BK13" s="145">
        <v>11.494</v>
      </c>
      <c r="BL13" s="25">
        <f t="shared" si="8"/>
        <v>11.501666666666665</v>
      </c>
      <c r="BM13" s="25">
        <f>$C$12+((BL13-BL12)/(BL14-BL12))</f>
        <v>14.726669431771047</v>
      </c>
      <c r="BN13" s="25">
        <f>BL13/BL20</f>
        <v>0.82213485823207044</v>
      </c>
      <c r="BO13" s="25"/>
      <c r="BP13" s="145">
        <v>10.882</v>
      </c>
      <c r="BQ13" s="145">
        <v>10.867000000000001</v>
      </c>
      <c r="BR13" s="145">
        <v>10.864000000000001</v>
      </c>
      <c r="BS13" s="25">
        <f t="shared" si="9"/>
        <v>10.871</v>
      </c>
      <c r="BT13" s="25">
        <f>$C$12+((BS13-BS12)/(BS14-BS12))</f>
        <v>14.728821362799264</v>
      </c>
      <c r="BU13" s="25">
        <f>BS13/BS20</f>
        <v>0.82959401709401714</v>
      </c>
      <c r="BV13" s="25"/>
      <c r="BW13" s="72"/>
      <c r="BX13" s="257"/>
      <c r="BY13" s="2"/>
      <c r="BZ13" s="2"/>
    </row>
    <row r="14" spans="1:78" ht="45" customHeight="1">
      <c r="A14" s="177" t="s">
        <v>11</v>
      </c>
      <c r="B14" s="32">
        <v>0</v>
      </c>
      <c r="C14" s="32">
        <v>15</v>
      </c>
      <c r="D14" s="105">
        <v>256</v>
      </c>
      <c r="E14" s="145">
        <v>41.48</v>
      </c>
      <c r="F14" s="145">
        <v>41.406999999999996</v>
      </c>
      <c r="G14" s="145">
        <v>41.351999999999997</v>
      </c>
      <c r="H14" s="25">
        <f t="shared" si="0"/>
        <v>41.413000000000004</v>
      </c>
      <c r="I14" s="326">
        <v>15</v>
      </c>
      <c r="J14" s="326">
        <f>H14/H20</f>
        <v>0.67966301047621658</v>
      </c>
      <c r="K14" s="25"/>
      <c r="L14" s="145">
        <v>28.082999999999998</v>
      </c>
      <c r="M14" s="145">
        <v>28.023</v>
      </c>
      <c r="N14" s="145">
        <v>27.99</v>
      </c>
      <c r="O14" s="25">
        <f t="shared" si="1"/>
        <v>28.031999999999996</v>
      </c>
      <c r="P14" s="25">
        <v>15</v>
      </c>
      <c r="Q14" s="25">
        <f>O14/O20</f>
        <v>0.73579309319030917</v>
      </c>
      <c r="R14" s="25"/>
      <c r="S14" s="145">
        <v>22.146999999999998</v>
      </c>
      <c r="T14" s="145">
        <v>22.094999999999999</v>
      </c>
      <c r="U14" s="145">
        <v>22.084</v>
      </c>
      <c r="V14" s="25">
        <f t="shared" si="2"/>
        <v>22.108666666666664</v>
      </c>
      <c r="W14" s="25">
        <v>15</v>
      </c>
      <c r="X14" s="25">
        <f>V14/V20</f>
        <v>0.76532354841687422</v>
      </c>
      <c r="Y14" s="25"/>
      <c r="Z14" s="145">
        <v>18.696999999999999</v>
      </c>
      <c r="AA14" s="145">
        <v>18.658000000000001</v>
      </c>
      <c r="AB14" s="145">
        <v>18.646000000000001</v>
      </c>
      <c r="AC14" s="25">
        <f t="shared" si="3"/>
        <v>18.667000000000002</v>
      </c>
      <c r="AD14" s="25">
        <v>15</v>
      </c>
      <c r="AE14" s="25">
        <f>AC14/AC20</f>
        <v>0.78522953532067652</v>
      </c>
      <c r="AF14" s="25"/>
      <c r="AG14" s="145">
        <v>16.402000000000001</v>
      </c>
      <c r="AH14" s="145">
        <v>16.373999999999999</v>
      </c>
      <c r="AI14" s="145">
        <v>16.361999999999998</v>
      </c>
      <c r="AJ14" s="25">
        <f t="shared" si="4"/>
        <v>16.379333333333332</v>
      </c>
      <c r="AK14" s="25">
        <v>15</v>
      </c>
      <c r="AL14" s="25">
        <f>AJ14/AJ20</f>
        <v>0.80017586998648393</v>
      </c>
      <c r="AM14" s="25"/>
      <c r="AN14" s="145">
        <v>14.757</v>
      </c>
      <c r="AO14" s="145">
        <v>14.733000000000001</v>
      </c>
      <c r="AP14" s="145">
        <v>14.722</v>
      </c>
      <c r="AQ14" s="25">
        <f t="shared" si="5"/>
        <v>14.737333333333334</v>
      </c>
      <c r="AR14" s="25">
        <v>15</v>
      </c>
      <c r="AS14" s="25">
        <f>AQ14/AQ20</f>
        <v>0.81203394188737466</v>
      </c>
      <c r="AT14" s="25"/>
      <c r="AU14" s="145">
        <v>13.507999999999999</v>
      </c>
      <c r="AV14" s="145">
        <v>13.489000000000001</v>
      </c>
      <c r="AW14" s="145">
        <v>13.477</v>
      </c>
      <c r="AX14" s="25">
        <f t="shared" si="6"/>
        <v>13.491333333333335</v>
      </c>
      <c r="AY14" s="25">
        <v>15</v>
      </c>
      <c r="AZ14" s="25">
        <f>AX14/AX20</f>
        <v>0.82204078316678852</v>
      </c>
      <c r="BA14" s="25"/>
      <c r="BB14" s="145">
        <v>12.526999999999999</v>
      </c>
      <c r="BC14" s="145">
        <v>12.507999999999999</v>
      </c>
      <c r="BD14" s="145">
        <v>12.504</v>
      </c>
      <c r="BE14" s="25">
        <f t="shared" si="7"/>
        <v>12.512999999999998</v>
      </c>
      <c r="BF14" s="25">
        <v>15</v>
      </c>
      <c r="BG14" s="25">
        <f>BE14/BE20</f>
        <v>0.83056397548509842</v>
      </c>
      <c r="BH14" s="25"/>
      <c r="BI14" s="145">
        <v>11.734999999999999</v>
      </c>
      <c r="BJ14" s="145">
        <v>11.715999999999999</v>
      </c>
      <c r="BK14" s="145">
        <v>11.712999999999999</v>
      </c>
      <c r="BL14" s="25">
        <f t="shared" si="8"/>
        <v>11.721333333333334</v>
      </c>
      <c r="BM14" s="25">
        <v>15</v>
      </c>
      <c r="BN14" s="25">
        <f>BL14/BL20</f>
        <v>0.83783654991660717</v>
      </c>
      <c r="BO14" s="25"/>
      <c r="BP14" s="145">
        <v>11.08</v>
      </c>
      <c r="BQ14" s="145">
        <v>11.065</v>
      </c>
      <c r="BR14" s="145">
        <v>11.057</v>
      </c>
      <c r="BS14" s="25">
        <f t="shared" si="9"/>
        <v>11.067333333333332</v>
      </c>
      <c r="BT14" s="25">
        <v>15</v>
      </c>
      <c r="BU14" s="25">
        <f>BS14/BS20</f>
        <v>0.84457671957671954</v>
      </c>
      <c r="BV14" s="25"/>
      <c r="BW14" s="72"/>
      <c r="BX14" s="257"/>
      <c r="BY14" s="2"/>
      <c r="BZ14" s="2"/>
    </row>
    <row r="15" spans="1:78" ht="45" customHeight="1">
      <c r="A15" s="177" t="s">
        <v>152</v>
      </c>
      <c r="B15" s="32">
        <v>1</v>
      </c>
      <c r="C15" s="32">
        <v>15</v>
      </c>
      <c r="D15" s="105">
        <v>254</v>
      </c>
      <c r="E15" s="145">
        <v>45.523000000000003</v>
      </c>
      <c r="F15" s="145">
        <v>45.433999999999997</v>
      </c>
      <c r="G15" s="145">
        <v>45.383000000000003</v>
      </c>
      <c r="H15" s="25">
        <f t="shared" si="0"/>
        <v>45.446666666666665</v>
      </c>
      <c r="I15" s="326">
        <f>$C$14+((H15-H14)/(H16-H14))</f>
        <v>15.61280194459918</v>
      </c>
      <c r="J15" s="326">
        <f>H15/H20</f>
        <v>0.74586285182855105</v>
      </c>
      <c r="K15" s="25"/>
      <c r="L15" s="145">
        <v>30.317</v>
      </c>
      <c r="M15" s="145">
        <v>30.253</v>
      </c>
      <c r="N15" s="145">
        <v>30.224</v>
      </c>
      <c r="O15" s="25">
        <f t="shared" si="1"/>
        <v>30.264666666666667</v>
      </c>
      <c r="P15" s="25">
        <f>$C$14+((O15-O14)/(O16-O14))</f>
        <v>15.647712987138574</v>
      </c>
      <c r="Q15" s="25">
        <f>O15/O20</f>
        <v>0.79439685720035358</v>
      </c>
      <c r="R15" s="25"/>
      <c r="S15" s="145">
        <v>23.706</v>
      </c>
      <c r="T15" s="145">
        <v>23.661999999999999</v>
      </c>
      <c r="U15" s="145">
        <v>23.646000000000001</v>
      </c>
      <c r="V15" s="25">
        <f t="shared" si="2"/>
        <v>23.671333333333333</v>
      </c>
      <c r="W15" s="25">
        <f>$C$14+((V15-V14)/(V16-V14))</f>
        <v>15.669331810394061</v>
      </c>
      <c r="X15" s="25">
        <f>V15/V20</f>
        <v>0.81941752053909345</v>
      </c>
      <c r="Y15" s="25"/>
      <c r="Z15" s="145">
        <v>19.905000000000001</v>
      </c>
      <c r="AA15" s="145">
        <v>19.869</v>
      </c>
      <c r="AB15" s="145">
        <v>19.858000000000001</v>
      </c>
      <c r="AC15" s="25">
        <f t="shared" si="3"/>
        <v>19.877333333333336</v>
      </c>
      <c r="AD15" s="25">
        <f>$C$14+((AC15-AC14)/(AC16-AC14))</f>
        <v>15.686519190773305</v>
      </c>
      <c r="AE15" s="25">
        <f>AC15/AC20</f>
        <v>0.83614234835525403</v>
      </c>
      <c r="AF15" s="25"/>
      <c r="AG15" s="145">
        <v>17.390999999999998</v>
      </c>
      <c r="AH15" s="145">
        <v>17.363</v>
      </c>
      <c r="AI15" s="145">
        <v>17.350999999999999</v>
      </c>
      <c r="AJ15" s="25">
        <f t="shared" si="4"/>
        <v>17.368333333333332</v>
      </c>
      <c r="AK15" s="25">
        <f>$C$14+((AJ15-AJ14)/(AJ16-AJ14))</f>
        <v>15.6994342291372</v>
      </c>
      <c r="AL15" s="25">
        <f>AJ15/AJ20</f>
        <v>0.84849126349557868</v>
      </c>
      <c r="AM15" s="25"/>
      <c r="AN15" s="145">
        <v>15.593999999999999</v>
      </c>
      <c r="AO15" s="145">
        <v>15.57</v>
      </c>
      <c r="AP15" s="145">
        <v>15.558</v>
      </c>
      <c r="AQ15" s="25">
        <f t="shared" si="5"/>
        <v>15.574</v>
      </c>
      <c r="AR15" s="25">
        <f>$C$14+((AQ15-AQ14)/(AQ16-AQ14))</f>
        <v>15.709039548022599</v>
      </c>
      <c r="AS15" s="25">
        <f>AQ15/AQ20</f>
        <v>0.85813466554016826</v>
      </c>
      <c r="AT15" s="25"/>
      <c r="AU15" s="145">
        <v>14.233000000000001</v>
      </c>
      <c r="AV15" s="145">
        <v>14.214</v>
      </c>
      <c r="AW15" s="145">
        <v>14.207000000000001</v>
      </c>
      <c r="AX15" s="25">
        <f t="shared" si="6"/>
        <v>14.218000000000002</v>
      </c>
      <c r="AY15" s="25">
        <f>$C$14+((AX15-AX14)/(AX16-AX14))</f>
        <v>15.718760303330038</v>
      </c>
      <c r="AZ15" s="25">
        <f>AX15/AX20</f>
        <v>0.86631732878381673</v>
      </c>
      <c r="BA15" s="25"/>
      <c r="BB15" s="145">
        <v>13.17</v>
      </c>
      <c r="BC15" s="145">
        <v>13.151</v>
      </c>
      <c r="BD15" s="145">
        <v>13.147</v>
      </c>
      <c r="BE15" s="25">
        <f t="shared" si="7"/>
        <v>13.155999999999999</v>
      </c>
      <c r="BF15" s="25">
        <f>$C$14+((BE15-BE14)/(BE16-BE14))</f>
        <v>15.726827430293897</v>
      </c>
      <c r="BG15" s="25">
        <f>BE15/BE20</f>
        <v>0.87324379936721452</v>
      </c>
      <c r="BH15" s="25"/>
      <c r="BI15" s="145">
        <v>12.311999999999999</v>
      </c>
      <c r="BJ15" s="145">
        <v>12.292999999999999</v>
      </c>
      <c r="BK15" s="145">
        <v>12.29</v>
      </c>
      <c r="BL15" s="25">
        <f t="shared" si="8"/>
        <v>12.298333333333332</v>
      </c>
      <c r="BM15" s="25">
        <f>$C$14+((BL15-BL14)/(BL16-BL14))</f>
        <v>15.732853513971207</v>
      </c>
      <c r="BN15" s="25">
        <f>BL15/BL20</f>
        <v>0.87908029544913024</v>
      </c>
      <c r="BO15" s="25"/>
      <c r="BP15" s="145">
        <v>11.603999999999999</v>
      </c>
      <c r="BQ15" s="145">
        <v>11.584</v>
      </c>
      <c r="BR15" s="145">
        <v>11.581</v>
      </c>
      <c r="BS15" s="25">
        <f t="shared" si="9"/>
        <v>11.589666666666666</v>
      </c>
      <c r="BT15" s="25">
        <f>$C$14+((BS15-BS14)/(BS16-BS14))</f>
        <v>15.739499764039643</v>
      </c>
      <c r="BU15" s="25">
        <f>BS15/BS20</f>
        <v>0.88443732193732194</v>
      </c>
      <c r="BV15" s="25"/>
      <c r="BW15" s="72"/>
      <c r="BX15" s="257"/>
      <c r="BY15" s="2"/>
      <c r="BZ15" s="2"/>
    </row>
    <row r="16" spans="1:78" ht="45" customHeight="1">
      <c r="A16" s="177" t="s">
        <v>12</v>
      </c>
      <c r="B16" s="32">
        <v>0</v>
      </c>
      <c r="C16" s="32">
        <v>16</v>
      </c>
      <c r="D16" s="105">
        <v>270</v>
      </c>
      <c r="E16" s="145">
        <v>48.082999999999998</v>
      </c>
      <c r="F16" s="145">
        <v>47.988999999999997</v>
      </c>
      <c r="G16" s="145">
        <v>47.914000000000001</v>
      </c>
      <c r="H16" s="25">
        <f t="shared" si="0"/>
        <v>47.995333333333328</v>
      </c>
      <c r="I16" s="326">
        <v>16</v>
      </c>
      <c r="J16" s="326">
        <f>H16/H20</f>
        <v>0.78769112940725938</v>
      </c>
      <c r="K16" s="25"/>
      <c r="L16" s="145">
        <v>31.541</v>
      </c>
      <c r="M16" s="145">
        <v>31.46</v>
      </c>
      <c r="N16" s="145">
        <v>31.436</v>
      </c>
      <c r="O16" s="25">
        <f t="shared" si="1"/>
        <v>31.479000000000003</v>
      </c>
      <c r="P16" s="25">
        <v>16</v>
      </c>
      <c r="Q16" s="25">
        <f>O16/O20</f>
        <v>0.82627107521895493</v>
      </c>
      <c r="R16" s="25"/>
      <c r="S16" s="145">
        <v>24.484999999999999</v>
      </c>
      <c r="T16" s="145">
        <v>24.433</v>
      </c>
      <c r="U16" s="145">
        <v>24.411999999999999</v>
      </c>
      <c r="V16" s="25">
        <f t="shared" si="2"/>
        <v>24.443333333333332</v>
      </c>
      <c r="W16" s="25">
        <v>16</v>
      </c>
      <c r="X16" s="25">
        <f>V16/V20</f>
        <v>0.84614141973599177</v>
      </c>
      <c r="Y16" s="25"/>
      <c r="Z16" s="145">
        <v>20.462</v>
      </c>
      <c r="AA16" s="145">
        <v>20.417999999999999</v>
      </c>
      <c r="AB16" s="145">
        <v>20.41</v>
      </c>
      <c r="AC16" s="25">
        <f t="shared" si="3"/>
        <v>20.429999999999996</v>
      </c>
      <c r="AD16" s="25">
        <v>16</v>
      </c>
      <c r="AE16" s="25">
        <f>AC16/AC20</f>
        <v>0.85939033624050021</v>
      </c>
      <c r="AF16" s="25"/>
      <c r="AG16" s="145">
        <v>17.82</v>
      </c>
      <c r="AH16" s="145">
        <v>17.788</v>
      </c>
      <c r="AI16" s="145">
        <v>17.771999999999998</v>
      </c>
      <c r="AJ16" s="25">
        <f t="shared" si="4"/>
        <v>17.793333333333333</v>
      </c>
      <c r="AK16" s="25">
        <v>16</v>
      </c>
      <c r="AL16" s="25">
        <f>AJ16/AJ20</f>
        <v>0.86925369245550321</v>
      </c>
      <c r="AM16" s="25"/>
      <c r="AN16" s="145">
        <v>15.94</v>
      </c>
      <c r="AO16" s="145">
        <v>15.912000000000001</v>
      </c>
      <c r="AP16" s="145">
        <v>15.9</v>
      </c>
      <c r="AQ16" s="25">
        <f t="shared" si="5"/>
        <v>15.917333333333334</v>
      </c>
      <c r="AR16" s="25">
        <v>16</v>
      </c>
      <c r="AS16" s="25">
        <f>AQ16/AQ20</f>
        <v>0.87705249237776883</v>
      </c>
      <c r="AT16" s="25"/>
      <c r="AU16" s="145">
        <v>14.522</v>
      </c>
      <c r="AV16" s="145">
        <v>14.497999999999999</v>
      </c>
      <c r="AW16" s="145">
        <v>14.487</v>
      </c>
      <c r="AX16" s="25">
        <f t="shared" si="6"/>
        <v>14.502333333333333</v>
      </c>
      <c r="AY16" s="25">
        <v>16</v>
      </c>
      <c r="AZ16" s="25">
        <f>AX16/AX20</f>
        <v>0.88364205053213074</v>
      </c>
      <c r="BA16" s="25"/>
      <c r="BB16" s="145">
        <v>13.413</v>
      </c>
      <c r="BC16" s="145">
        <v>13.394</v>
      </c>
      <c r="BD16" s="145">
        <v>13.385999999999999</v>
      </c>
      <c r="BE16" s="25">
        <f t="shared" si="7"/>
        <v>13.397666666666666</v>
      </c>
      <c r="BF16" s="25">
        <v>16</v>
      </c>
      <c r="BG16" s="25">
        <f>BE16/BE20</f>
        <v>0.88928468703675012</v>
      </c>
      <c r="BH16" s="25"/>
      <c r="BI16" s="145">
        <v>12.526999999999999</v>
      </c>
      <c r="BJ16" s="145">
        <v>12.503</v>
      </c>
      <c r="BK16" s="145">
        <v>12.496</v>
      </c>
      <c r="BL16" s="25">
        <f t="shared" si="8"/>
        <v>12.508666666666668</v>
      </c>
      <c r="BM16" s="25">
        <v>16</v>
      </c>
      <c r="BN16" s="25">
        <f>BL16/BL20</f>
        <v>0.89411484393614493</v>
      </c>
      <c r="BO16" s="25"/>
      <c r="BP16" s="145">
        <v>11.789</v>
      </c>
      <c r="BQ16" s="145">
        <v>11.77</v>
      </c>
      <c r="BR16" s="145">
        <v>11.762</v>
      </c>
      <c r="BS16" s="25">
        <f t="shared" si="9"/>
        <v>11.773666666666665</v>
      </c>
      <c r="BT16" s="25">
        <v>16</v>
      </c>
      <c r="BU16" s="25">
        <f>BS16/BS20</f>
        <v>0.89847883597883593</v>
      </c>
      <c r="BV16" s="25"/>
      <c r="BW16" s="72"/>
      <c r="BX16" s="257"/>
      <c r="BY16" s="2"/>
      <c r="BZ16" s="2"/>
    </row>
    <row r="17" spans="1:78" ht="45" customHeight="1">
      <c r="A17" s="177" t="s">
        <v>213</v>
      </c>
      <c r="B17" s="32">
        <v>1</v>
      </c>
      <c r="C17" s="32">
        <v>16</v>
      </c>
      <c r="D17" s="105">
        <v>268</v>
      </c>
      <c r="E17" s="145">
        <v>51.216000000000001</v>
      </c>
      <c r="F17" s="145">
        <v>51.122</v>
      </c>
      <c r="G17" s="145">
        <v>51.067999999999998</v>
      </c>
      <c r="H17" s="25">
        <f t="shared" si="0"/>
        <v>51.135333333333335</v>
      </c>
      <c r="I17" s="326">
        <f>$C$16+((H17-H16)/(H18-H16))</f>
        <v>16.483052151171737</v>
      </c>
      <c r="J17" s="326">
        <f>H17/H20</f>
        <v>0.8392242676221997</v>
      </c>
      <c r="K17" s="25"/>
      <c r="L17" s="145">
        <v>33.277000000000001</v>
      </c>
      <c r="M17" s="145">
        <v>33.200000000000003</v>
      </c>
      <c r="N17" s="145">
        <v>33.176000000000002</v>
      </c>
      <c r="O17" s="25">
        <f t="shared" si="1"/>
        <v>33.217666666666666</v>
      </c>
      <c r="P17" s="25">
        <f>$C$16+((O17-O16)/(O18-O16))</f>
        <v>16.521130982116095</v>
      </c>
      <c r="Q17" s="25">
        <f>O17/O20</f>
        <v>0.87190816585442688</v>
      </c>
      <c r="R17" s="25"/>
      <c r="S17" s="145">
        <v>25.704999999999998</v>
      </c>
      <c r="T17" s="145">
        <v>25.661000000000001</v>
      </c>
      <c r="U17" s="145">
        <v>25.640999999999998</v>
      </c>
      <c r="V17" s="25">
        <f t="shared" si="2"/>
        <v>25.669</v>
      </c>
      <c r="W17" s="25">
        <f>$C$16+((V17-V16)/(V18-V16))</f>
        <v>16.54595397178916</v>
      </c>
      <c r="X17" s="25">
        <f>V17/V20</f>
        <v>0.88856964829687068</v>
      </c>
      <c r="Y17" s="25"/>
      <c r="Z17" s="145">
        <v>21.41</v>
      </c>
      <c r="AA17" s="145">
        <v>21.37</v>
      </c>
      <c r="AB17" s="145">
        <v>21.358000000000001</v>
      </c>
      <c r="AC17" s="25">
        <f t="shared" si="3"/>
        <v>21.379333333333335</v>
      </c>
      <c r="AD17" s="25">
        <f>$C$16+((AC17-AC16)/(AC18-AC16))</f>
        <v>16.562179234109752</v>
      </c>
      <c r="AE17" s="25">
        <f>AC17/AC20</f>
        <v>0.89932415379006714</v>
      </c>
      <c r="AF17" s="25"/>
      <c r="AG17" s="145">
        <v>18.599</v>
      </c>
      <c r="AH17" s="145">
        <v>18.571000000000002</v>
      </c>
      <c r="AI17" s="145">
        <v>18.555</v>
      </c>
      <c r="AJ17" s="25">
        <f t="shared" si="4"/>
        <v>18.574999999999999</v>
      </c>
      <c r="AK17" s="25">
        <f>$C$16+((AJ17-AJ16)/(AJ18-AJ16))</f>
        <v>16.577586206896552</v>
      </c>
      <c r="AL17" s="25">
        <f>AJ17/AJ20</f>
        <v>0.90744027748375633</v>
      </c>
      <c r="AM17" s="25"/>
      <c r="AN17" s="145">
        <v>16.599</v>
      </c>
      <c r="AO17" s="145">
        <v>16.576000000000001</v>
      </c>
      <c r="AP17" s="145">
        <v>16.564</v>
      </c>
      <c r="AQ17" s="25">
        <f t="shared" si="5"/>
        <v>16.579666666666665</v>
      </c>
      <c r="AR17" s="25">
        <f>$C$16+((AQ17-AQ16)/(AQ18-AQ16))</f>
        <v>16.588392063962093</v>
      </c>
      <c r="AS17" s="25">
        <f>AQ17/AQ20</f>
        <v>0.91354736803438252</v>
      </c>
      <c r="AT17" s="25"/>
      <c r="AU17" s="145">
        <v>15.099</v>
      </c>
      <c r="AV17" s="145">
        <v>15.076000000000001</v>
      </c>
      <c r="AW17" s="145">
        <v>15.068</v>
      </c>
      <c r="AX17" s="25">
        <f t="shared" si="6"/>
        <v>15.081000000000001</v>
      </c>
      <c r="AY17" s="25">
        <f>$C$16+((AX17-AX16)/(AX18-AX16))</f>
        <v>16.598414339882801</v>
      </c>
      <c r="AZ17" s="25">
        <f>AX17/AX20</f>
        <v>0.91890080428954413</v>
      </c>
      <c r="BA17" s="25"/>
      <c r="BB17" s="145">
        <v>13.923999999999999</v>
      </c>
      <c r="BC17" s="145">
        <v>13.904999999999999</v>
      </c>
      <c r="BD17" s="145">
        <v>13.897</v>
      </c>
      <c r="BE17" s="25">
        <f t="shared" si="7"/>
        <v>13.908666666666667</v>
      </c>
      <c r="BF17" s="25">
        <f>$C$16+((BE17-BE16)/(BE18-BE16))</f>
        <v>16.60473372781065</v>
      </c>
      <c r="BG17" s="25">
        <f>BE17/BE20</f>
        <v>0.92320286744695446</v>
      </c>
      <c r="BH17" s="25"/>
      <c r="BI17" s="145">
        <v>12.98</v>
      </c>
      <c r="BJ17" s="145">
        <v>12.965</v>
      </c>
      <c r="BK17" s="145">
        <v>12.958</v>
      </c>
      <c r="BL17" s="25">
        <f t="shared" si="8"/>
        <v>12.967666666666666</v>
      </c>
      <c r="BM17" s="25">
        <f>$C$16+((BL17-BL16)/(BL18-BL16))</f>
        <v>16.612817089452601</v>
      </c>
      <c r="BN17" s="25">
        <f>BL17/BL20</f>
        <v>0.92692399332856801</v>
      </c>
      <c r="BO17" s="25"/>
      <c r="BP17" s="145">
        <v>12.205</v>
      </c>
      <c r="BQ17" s="145">
        <v>12.186</v>
      </c>
      <c r="BR17" s="145">
        <v>12.183</v>
      </c>
      <c r="BS17" s="25">
        <f t="shared" si="9"/>
        <v>12.191333333333333</v>
      </c>
      <c r="BT17" s="25">
        <f>$C$16+((BS17-BS16)/(BS18-BS16))</f>
        <v>16.620297029702968</v>
      </c>
      <c r="BU17" s="25">
        <f>BS17/BS20</f>
        <v>0.93035205535205534</v>
      </c>
      <c r="BV17" s="25"/>
      <c r="BW17" s="72"/>
      <c r="BX17" s="257"/>
      <c r="BY17" s="2"/>
      <c r="BZ17" s="2"/>
    </row>
    <row r="18" spans="1:78" ht="45" customHeight="1">
      <c r="A18" s="177" t="s">
        <v>13</v>
      </c>
      <c r="B18" s="32">
        <v>0</v>
      </c>
      <c r="C18" s="32">
        <v>17</v>
      </c>
      <c r="D18" s="31">
        <v>284</v>
      </c>
      <c r="E18" s="145">
        <v>54.582999999999998</v>
      </c>
      <c r="F18" s="145">
        <v>54.481000000000002</v>
      </c>
      <c r="G18" s="145">
        <v>54.423000000000002</v>
      </c>
      <c r="H18" s="25">
        <f t="shared" si="0"/>
        <v>54.495666666666665</v>
      </c>
      <c r="I18" s="326">
        <v>17</v>
      </c>
      <c r="J18" s="326">
        <f>H18/H20</f>
        <v>0.89437347848682935</v>
      </c>
      <c r="K18" s="25"/>
      <c r="L18" s="145">
        <v>34.875999999999998</v>
      </c>
      <c r="M18" s="145">
        <v>34.798999999999999</v>
      </c>
      <c r="N18" s="145">
        <v>34.771000000000001</v>
      </c>
      <c r="O18" s="25">
        <f t="shared" si="1"/>
        <v>34.815333333333335</v>
      </c>
      <c r="P18" s="25">
        <v>17</v>
      </c>
      <c r="Q18" s="25">
        <f>O18/O20</f>
        <v>0.91384424242954532</v>
      </c>
      <c r="R18" s="25"/>
      <c r="S18" s="145">
        <v>26.731000000000002</v>
      </c>
      <c r="T18" s="145">
        <v>26.678999999999998</v>
      </c>
      <c r="U18" s="145">
        <v>26.655000000000001</v>
      </c>
      <c r="V18" s="25">
        <f t="shared" si="2"/>
        <v>26.688333333333333</v>
      </c>
      <c r="W18" s="25">
        <v>17</v>
      </c>
      <c r="X18" s="25">
        <f>V18/V20</f>
        <v>0.92385534939536595</v>
      </c>
      <c r="Y18" s="25"/>
      <c r="Z18" s="145">
        <v>22.152000000000001</v>
      </c>
      <c r="AA18" s="145">
        <v>22.108000000000001</v>
      </c>
      <c r="AB18" s="145">
        <v>22.096</v>
      </c>
      <c r="AC18" s="25">
        <f t="shared" si="3"/>
        <v>22.11866666666667</v>
      </c>
      <c r="AD18" s="25">
        <v>17</v>
      </c>
      <c r="AE18" s="25">
        <f>AC18/AC20</f>
        <v>0.93042429681146432</v>
      </c>
      <c r="AF18" s="25"/>
      <c r="AG18" s="145">
        <v>19.172000000000001</v>
      </c>
      <c r="AH18" s="145">
        <v>19.14</v>
      </c>
      <c r="AI18" s="145">
        <v>19.128</v>
      </c>
      <c r="AJ18" s="25">
        <f t="shared" si="4"/>
        <v>19.146666666666665</v>
      </c>
      <c r="AK18" s="25">
        <v>17</v>
      </c>
      <c r="AL18" s="25">
        <f>AJ18/AJ20</f>
        <v>0.93536777996710563</v>
      </c>
      <c r="AM18" s="25"/>
      <c r="AN18" s="145">
        <v>17.065000000000001</v>
      </c>
      <c r="AO18" s="145">
        <v>17.038</v>
      </c>
      <c r="AP18" s="145">
        <v>17.026</v>
      </c>
      <c r="AQ18" s="25">
        <f t="shared" si="5"/>
        <v>17.043000000000003</v>
      </c>
      <c r="AR18" s="25">
        <v>17</v>
      </c>
      <c r="AS18" s="25">
        <f>AQ18/AQ20</f>
        <v>0.93907725085405735</v>
      </c>
      <c r="AT18" s="25"/>
      <c r="AU18" s="145">
        <v>15.49</v>
      </c>
      <c r="AV18" s="145">
        <v>15.467000000000001</v>
      </c>
      <c r="AW18" s="145">
        <v>15.451000000000001</v>
      </c>
      <c r="AX18" s="25">
        <f t="shared" si="6"/>
        <v>15.469333333333333</v>
      </c>
      <c r="AY18" s="25">
        <v>17</v>
      </c>
      <c r="AZ18" s="25">
        <f>AX18/AX20</f>
        <v>0.9425623527500202</v>
      </c>
      <c r="BA18" s="25"/>
      <c r="BB18" s="145">
        <v>14.257999999999999</v>
      </c>
      <c r="BC18" s="145">
        <v>14.239000000000001</v>
      </c>
      <c r="BD18" s="145">
        <v>14.231</v>
      </c>
      <c r="BE18" s="25">
        <f t="shared" si="7"/>
        <v>14.242666666666667</v>
      </c>
      <c r="BF18" s="25">
        <v>17</v>
      </c>
      <c r="BG18" s="25">
        <f>BE18/BE20</f>
        <v>0.94537248047436773</v>
      </c>
      <c r="BH18" s="25"/>
      <c r="BI18" s="145">
        <v>13.273</v>
      </c>
      <c r="BJ18" s="145">
        <v>13.254</v>
      </c>
      <c r="BK18" s="145">
        <v>13.246</v>
      </c>
      <c r="BL18" s="25">
        <f t="shared" si="8"/>
        <v>13.257666666666667</v>
      </c>
      <c r="BM18" s="25">
        <v>17</v>
      </c>
      <c r="BN18" s="25">
        <f>BL18/BL20</f>
        <v>0.94765308553728855</v>
      </c>
      <c r="BO18" s="25"/>
      <c r="BP18" s="145">
        <v>12.461</v>
      </c>
      <c r="BQ18" s="145">
        <v>12.442</v>
      </c>
      <c r="BR18" s="145">
        <v>12.438000000000001</v>
      </c>
      <c r="BS18" s="25">
        <f t="shared" si="9"/>
        <v>12.447000000000001</v>
      </c>
      <c r="BT18" s="25">
        <v>17</v>
      </c>
      <c r="BU18" s="25">
        <f>BS18/BS20</f>
        <v>0.94986263736263754</v>
      </c>
      <c r="BV18" s="25"/>
      <c r="BW18" s="72"/>
      <c r="BX18" s="257"/>
      <c r="BY18" s="2"/>
      <c r="BZ18" s="2"/>
    </row>
    <row r="19" spans="1:78" ht="45" customHeight="1">
      <c r="A19" s="177" t="s">
        <v>151</v>
      </c>
      <c r="B19" s="32">
        <v>1</v>
      </c>
      <c r="C19" s="32">
        <v>17</v>
      </c>
      <c r="D19" s="31">
        <v>282</v>
      </c>
      <c r="E19" s="145">
        <v>57.707999999999998</v>
      </c>
      <c r="F19" s="145">
        <v>57.594000000000001</v>
      </c>
      <c r="G19" s="145">
        <v>57.534999999999997</v>
      </c>
      <c r="H19" s="25">
        <f t="shared" si="0"/>
        <v>57.612333333333332</v>
      </c>
      <c r="I19" s="326">
        <f>$C$18+((H19-H18)/(H20-H18))</f>
        <v>17.484255230992336</v>
      </c>
      <c r="J19" s="326">
        <f>H19/H20</f>
        <v>0.9455236740611066</v>
      </c>
      <c r="K19" s="25"/>
      <c r="L19" s="145">
        <v>36.591000000000001</v>
      </c>
      <c r="M19" s="145">
        <v>36.521999999999998</v>
      </c>
      <c r="N19" s="145">
        <v>36.49</v>
      </c>
      <c r="O19" s="25">
        <f t="shared" si="1"/>
        <v>36.534333333333336</v>
      </c>
      <c r="P19" s="25">
        <f>I18+((O19-O18)/(O20-O18))</f>
        <v>17.523712805930742</v>
      </c>
      <c r="Q19" s="25">
        <f>O19/O20</f>
        <v>0.95896511597385692</v>
      </c>
      <c r="R19" s="25"/>
      <c r="S19" s="145">
        <v>27.934999999999999</v>
      </c>
      <c r="T19" s="145">
        <v>27.887</v>
      </c>
      <c r="U19" s="145">
        <v>27.863</v>
      </c>
      <c r="V19" s="25">
        <f t="shared" si="2"/>
        <v>27.895</v>
      </c>
      <c r="W19" s="25">
        <f>P18+((V19-V18)/(V20-V18))</f>
        <v>17.548567964843159</v>
      </c>
      <c r="X19" s="25">
        <f>V19/V20</f>
        <v>0.9656258654112434</v>
      </c>
      <c r="Y19" s="25"/>
      <c r="Z19" s="145">
        <v>23.087</v>
      </c>
      <c r="AA19" s="145">
        <v>23.047000000000001</v>
      </c>
      <c r="AB19" s="145">
        <v>23.036000000000001</v>
      </c>
      <c r="AC19" s="25">
        <f t="shared" si="3"/>
        <v>23.056666666666668</v>
      </c>
      <c r="AD19" s="25">
        <f>W18+((AC19-AC18)/(AC20-AC18))</f>
        <v>17.567110036275697</v>
      </c>
      <c r="AE19" s="25">
        <f>AC19/AC20</f>
        <v>0.96988137637062177</v>
      </c>
      <c r="AF19" s="25"/>
      <c r="AG19" s="145">
        <v>19.942</v>
      </c>
      <c r="AH19" s="145">
        <v>19.911000000000001</v>
      </c>
      <c r="AI19" s="145">
        <v>19.895</v>
      </c>
      <c r="AJ19" s="25">
        <f t="shared" si="4"/>
        <v>19.916</v>
      </c>
      <c r="AK19" s="25">
        <f>AD18+((AJ19-AJ18)/(AJ20-AJ18))</f>
        <v>17.581506676744773</v>
      </c>
      <c r="AL19" s="25">
        <f>AJ19/AJ20</f>
        <v>0.97295184744907093</v>
      </c>
      <c r="AM19" s="25"/>
      <c r="AN19" s="145">
        <v>17.72</v>
      </c>
      <c r="AO19" s="145">
        <v>17.693000000000001</v>
      </c>
      <c r="AP19" s="145">
        <v>17.681000000000001</v>
      </c>
      <c r="AQ19" s="25">
        <f t="shared" si="5"/>
        <v>17.697999999999997</v>
      </c>
      <c r="AR19" s="25">
        <f>AK18+((AQ19-AQ18)/(AQ20-AQ18))</f>
        <v>17.592402773590589</v>
      </c>
      <c r="AS19" s="25">
        <f>AQ19/AQ20</f>
        <v>0.97516805642287752</v>
      </c>
      <c r="AT19" s="25"/>
      <c r="AU19" s="145">
        <v>16.055</v>
      </c>
      <c r="AV19" s="145">
        <v>16.036000000000001</v>
      </c>
      <c r="AW19" s="145">
        <v>16.024000000000001</v>
      </c>
      <c r="AX19" s="25">
        <f t="shared" si="6"/>
        <v>16.038333333333334</v>
      </c>
      <c r="AY19" s="25">
        <f>AR18+((AX19-AX18)/(AX20-AX18))</f>
        <v>17.603606789250353</v>
      </c>
      <c r="AZ19" s="25">
        <f>AX19/AX20</f>
        <v>0.97723210658867488</v>
      </c>
      <c r="BA19" s="25"/>
      <c r="BB19" s="145">
        <v>14.760999999999999</v>
      </c>
      <c r="BC19" s="145">
        <v>14.742000000000001</v>
      </c>
      <c r="BD19" s="145">
        <v>14.734</v>
      </c>
      <c r="BE19" s="25">
        <f t="shared" si="7"/>
        <v>14.745666666666667</v>
      </c>
      <c r="BF19" s="25">
        <f>AY18+((BE19-BE18)/(BE20-BE18))</f>
        <v>17.611178614823814</v>
      </c>
      <c r="BG19" s="25">
        <f>BE19/BE20</f>
        <v>0.97875965218930461</v>
      </c>
      <c r="BH19" s="25"/>
      <c r="BI19" s="145">
        <v>13.726000000000001</v>
      </c>
      <c r="BJ19" s="145">
        <v>13.707000000000001</v>
      </c>
      <c r="BK19" s="145">
        <v>13.699</v>
      </c>
      <c r="BL19" s="25">
        <f t="shared" si="8"/>
        <v>13.710666666666667</v>
      </c>
      <c r="BM19" s="25">
        <f>BF18+((BL19-BL18)/(BL20-BL18))</f>
        <v>17.618570778334092</v>
      </c>
      <c r="BN19" s="25">
        <f>BL19/BL20</f>
        <v>0.98003335715987605</v>
      </c>
      <c r="BO19" s="25"/>
      <c r="BP19" s="145">
        <v>12.872999999999999</v>
      </c>
      <c r="BQ19" s="145">
        <v>12.853999999999999</v>
      </c>
      <c r="BR19" s="145">
        <v>12.85</v>
      </c>
      <c r="BS19" s="25">
        <f t="shared" si="9"/>
        <v>12.859</v>
      </c>
      <c r="BT19" s="25">
        <f>BM18+((BS19-BS18)/(BS20-BS18))</f>
        <v>17.62709284627093</v>
      </c>
      <c r="BU19" s="25">
        <f>BS19/BS20</f>
        <v>0.98130341880341887</v>
      </c>
      <c r="BV19" s="25"/>
      <c r="BW19" s="72"/>
      <c r="BX19" s="257"/>
      <c r="BY19" s="2"/>
      <c r="BZ19" s="2"/>
    </row>
    <row r="20" spans="1:78" ht="45" customHeight="1">
      <c r="A20" s="177" t="s">
        <v>14</v>
      </c>
      <c r="B20" s="181">
        <v>0</v>
      </c>
      <c r="C20" s="181">
        <v>18</v>
      </c>
      <c r="D20" s="31">
        <v>298</v>
      </c>
      <c r="E20" s="145">
        <v>61.042000000000002</v>
      </c>
      <c r="F20" s="145">
        <v>60.915999999999997</v>
      </c>
      <c r="G20" s="145">
        <v>60.837000000000003</v>
      </c>
      <c r="H20" s="25">
        <f t="shared" si="0"/>
        <v>60.931666666666672</v>
      </c>
      <c r="I20" s="342">
        <v>18</v>
      </c>
      <c r="J20" s="342">
        <f>H20/H20</f>
        <v>1</v>
      </c>
      <c r="K20" s="25"/>
      <c r="L20" s="145">
        <v>38.164999999999999</v>
      </c>
      <c r="M20" s="145">
        <v>38.072000000000003</v>
      </c>
      <c r="N20" s="145">
        <v>38.055999999999997</v>
      </c>
      <c r="O20" s="25">
        <f t="shared" si="1"/>
        <v>38.097666666666662</v>
      </c>
      <c r="P20" s="25">
        <v>18</v>
      </c>
      <c r="Q20" s="25">
        <f>O20/O20</f>
        <v>1</v>
      </c>
      <c r="R20" s="25"/>
      <c r="S20" s="145">
        <v>28.936</v>
      </c>
      <c r="T20" s="145">
        <v>28.876000000000001</v>
      </c>
      <c r="U20" s="145">
        <v>28.852</v>
      </c>
      <c r="V20" s="25">
        <f t="shared" si="2"/>
        <v>28.888000000000002</v>
      </c>
      <c r="W20" s="25">
        <v>18</v>
      </c>
      <c r="X20" s="25">
        <f>V20/V20</f>
        <v>1</v>
      </c>
      <c r="Y20" s="25"/>
      <c r="Z20" s="145">
        <v>23.803999999999998</v>
      </c>
      <c r="AA20" s="145">
        <v>23.760999999999999</v>
      </c>
      <c r="AB20" s="145">
        <v>23.753</v>
      </c>
      <c r="AC20" s="25">
        <f t="shared" si="3"/>
        <v>23.772666666666666</v>
      </c>
      <c r="AD20" s="25">
        <v>18</v>
      </c>
      <c r="AE20" s="25">
        <f>AC20/AC20</f>
        <v>1</v>
      </c>
      <c r="AF20" s="25"/>
      <c r="AG20" s="145">
        <v>20.498999999999999</v>
      </c>
      <c r="AH20" s="145">
        <v>20.463000000000001</v>
      </c>
      <c r="AI20" s="145">
        <v>20.446999999999999</v>
      </c>
      <c r="AJ20" s="25">
        <f t="shared" si="4"/>
        <v>20.469666666666669</v>
      </c>
      <c r="AK20" s="25">
        <v>18</v>
      </c>
      <c r="AL20" s="25">
        <f>AJ20/AJ20</f>
        <v>1</v>
      </c>
      <c r="AM20" s="25"/>
      <c r="AN20" s="145">
        <v>18.173999999999999</v>
      </c>
      <c r="AO20" s="145">
        <v>18.141999999999999</v>
      </c>
      <c r="AP20" s="145">
        <v>18.13</v>
      </c>
      <c r="AQ20" s="25">
        <f t="shared" si="5"/>
        <v>18.148666666666667</v>
      </c>
      <c r="AR20" s="25">
        <v>18</v>
      </c>
      <c r="AS20" s="25">
        <f>AQ20/AQ20</f>
        <v>1</v>
      </c>
      <c r="AT20" s="25"/>
      <c r="AU20" s="145">
        <v>16.434000000000001</v>
      </c>
      <c r="AV20" s="145">
        <v>16.407</v>
      </c>
      <c r="AW20" s="145">
        <v>16.395</v>
      </c>
      <c r="AX20" s="25">
        <f t="shared" si="6"/>
        <v>16.412000000000003</v>
      </c>
      <c r="AY20" s="25">
        <v>18</v>
      </c>
      <c r="AZ20" s="25">
        <f>AX20/AX20</f>
        <v>1</v>
      </c>
      <c r="BA20" s="25"/>
      <c r="BB20" s="145">
        <v>15.087</v>
      </c>
      <c r="BC20" s="145">
        <v>15.058999999999999</v>
      </c>
      <c r="BD20" s="145">
        <v>15.051</v>
      </c>
      <c r="BE20" s="25">
        <f t="shared" si="7"/>
        <v>15.065666666666667</v>
      </c>
      <c r="BF20" s="25">
        <v>18</v>
      </c>
      <c r="BG20" s="25">
        <f>BE20/BE20</f>
        <v>1</v>
      </c>
      <c r="BH20" s="25"/>
      <c r="BI20" s="145">
        <v>14.010999999999999</v>
      </c>
      <c r="BJ20" s="145">
        <v>13.983000000000001</v>
      </c>
      <c r="BK20" s="145">
        <v>13.976000000000001</v>
      </c>
      <c r="BL20" s="25">
        <f t="shared" si="8"/>
        <v>13.99</v>
      </c>
      <c r="BM20" s="25">
        <v>18</v>
      </c>
      <c r="BN20" s="25">
        <f>BL20/BL20</f>
        <v>1</v>
      </c>
      <c r="BO20" s="25"/>
      <c r="BP20" s="145">
        <v>13.121</v>
      </c>
      <c r="BQ20" s="145">
        <v>13.097</v>
      </c>
      <c r="BR20" s="145">
        <v>13.093999999999999</v>
      </c>
      <c r="BS20" s="25">
        <f t="shared" si="9"/>
        <v>13.103999999999999</v>
      </c>
      <c r="BT20" s="25">
        <v>18</v>
      </c>
      <c r="BU20" s="25">
        <f>BS20/BS20</f>
        <v>1</v>
      </c>
      <c r="BV20" s="25"/>
      <c r="BW20" s="72"/>
      <c r="BX20" s="257"/>
      <c r="BY20" s="2"/>
      <c r="BZ20" s="2"/>
    </row>
    <row r="21" spans="1:78" ht="80.099999999999994" customHeight="1">
      <c r="A21" s="178" t="s">
        <v>155</v>
      </c>
      <c r="B21" s="181">
        <v>1</v>
      </c>
      <c r="C21" s="181">
        <v>18</v>
      </c>
      <c r="D21" s="31">
        <v>296</v>
      </c>
      <c r="E21" s="145">
        <v>62.731999999999999</v>
      </c>
      <c r="F21" s="145">
        <v>62.625999999999998</v>
      </c>
      <c r="G21" s="145">
        <v>62.564</v>
      </c>
      <c r="H21" s="25">
        <f t="shared" si="0"/>
        <v>62.640666666666668</v>
      </c>
      <c r="I21" s="342">
        <f>$C$20+((H21-H20)/(H24-H20))</f>
        <v>18.276589431661854</v>
      </c>
      <c r="J21" s="342">
        <f>H21/H20</f>
        <v>1.0280478131239912</v>
      </c>
      <c r="K21" s="25"/>
      <c r="L21" s="145">
        <v>39.104999999999997</v>
      </c>
      <c r="M21" s="145">
        <v>39.027999999999999</v>
      </c>
      <c r="N21" s="145">
        <v>39</v>
      </c>
      <c r="O21" s="25">
        <f t="shared" si="1"/>
        <v>39.044333333333334</v>
      </c>
      <c r="P21" s="25">
        <f>$C$20+((O21-O20)/(O24-O20))</f>
        <v>18.304068522483941</v>
      </c>
      <c r="Q21" s="25">
        <f>O21/O20</f>
        <v>1.0248484159134856</v>
      </c>
      <c r="R21" s="25"/>
      <c r="S21" s="145">
        <v>29.596</v>
      </c>
      <c r="T21" s="145">
        <v>29.544</v>
      </c>
      <c r="U21" s="145">
        <v>29.524000000000001</v>
      </c>
      <c r="V21" s="25">
        <f t="shared" si="2"/>
        <v>29.554666666666666</v>
      </c>
      <c r="W21" s="25">
        <f>$C$20+((V21-V20)/(V24-V20))</f>
        <v>18.320821302534487</v>
      </c>
      <c r="X21" s="25">
        <f>V21/V20</f>
        <v>1.0230776331579432</v>
      </c>
      <c r="Y21" s="25"/>
      <c r="Z21" s="145">
        <v>24.32</v>
      </c>
      <c r="AA21" s="145">
        <v>24.276</v>
      </c>
      <c r="AB21" s="145">
        <v>24.263999999999999</v>
      </c>
      <c r="AC21" s="25">
        <f t="shared" si="3"/>
        <v>24.286666666666665</v>
      </c>
      <c r="AD21" s="25">
        <f>$C$20+((AC21-AC20)/(AC24-AC20))</f>
        <v>18.329733775259275</v>
      </c>
      <c r="AE21" s="25">
        <f>AC21/AC20</f>
        <v>1.0216214700356152</v>
      </c>
      <c r="AF21" s="25"/>
      <c r="AG21" s="145">
        <v>20.919</v>
      </c>
      <c r="AH21" s="145">
        <v>20.888000000000002</v>
      </c>
      <c r="AI21" s="145">
        <v>20.872</v>
      </c>
      <c r="AJ21" s="25">
        <f t="shared" si="4"/>
        <v>20.893000000000001</v>
      </c>
      <c r="AK21" s="25">
        <f>$C$20+((AJ21-AJ20)/(AJ24-AJ20))</f>
        <v>18.340208947227431</v>
      </c>
      <c r="AL21" s="25">
        <f>AJ21/AJ20</f>
        <v>1.0206810076698856</v>
      </c>
      <c r="AM21" s="25"/>
      <c r="AN21" s="145">
        <v>18.527999999999999</v>
      </c>
      <c r="AO21" s="145">
        <v>18.501000000000001</v>
      </c>
      <c r="AP21" s="145">
        <v>18.489000000000001</v>
      </c>
      <c r="AQ21" s="25">
        <f t="shared" si="5"/>
        <v>18.506</v>
      </c>
      <c r="AR21" s="25">
        <f>$C$20+((AQ21-AQ20)/(AQ24-AQ20))</f>
        <v>18.345472123751208</v>
      </c>
      <c r="AS21" s="25">
        <f>AQ21/AQ20</f>
        <v>1.0196892333688425</v>
      </c>
      <c r="AT21" s="25"/>
      <c r="AU21" s="145">
        <v>16.748000000000001</v>
      </c>
      <c r="AV21" s="145">
        <v>16.72</v>
      </c>
      <c r="AW21" s="145">
        <v>16.709</v>
      </c>
      <c r="AX21" s="25">
        <f t="shared" si="6"/>
        <v>16.725666666666669</v>
      </c>
      <c r="AY21" s="25">
        <f>$C$20+((AX21-AX20)/(AX24-AX20))</f>
        <v>18.353228228228229</v>
      </c>
      <c r="AZ21" s="25">
        <f>AX21/AX20</f>
        <v>1.0191120318466163</v>
      </c>
      <c r="BA21" s="25"/>
      <c r="BB21" s="145">
        <v>15.363</v>
      </c>
      <c r="BC21" s="145">
        <v>15.339</v>
      </c>
      <c r="BD21" s="145">
        <v>15.332000000000001</v>
      </c>
      <c r="BE21" s="25">
        <f t="shared" si="7"/>
        <v>15.344666666666667</v>
      </c>
      <c r="BF21" s="25">
        <f>$C$20+((BE21-BE20)/(BE24-BE20))</f>
        <v>18.360077436007742</v>
      </c>
      <c r="BG21" s="25">
        <f>BE21/BE20</f>
        <v>1.0185189282474501</v>
      </c>
      <c r="BH21" s="25"/>
      <c r="BI21" s="145">
        <v>14.254</v>
      </c>
      <c r="BJ21" s="145">
        <v>14.231</v>
      </c>
      <c r="BK21" s="145">
        <v>14.227</v>
      </c>
      <c r="BL21" s="25">
        <f t="shared" si="8"/>
        <v>14.237333333333334</v>
      </c>
      <c r="BM21" s="25">
        <f>$C$20+((BL21-BL20)/(BL24-BL20))</f>
        <v>18.360544217687075</v>
      </c>
      <c r="BN21" s="25">
        <f>BL21/BL20</f>
        <v>1.0176792947343341</v>
      </c>
      <c r="BO21" s="25"/>
      <c r="BP21" s="145">
        <v>13.343</v>
      </c>
      <c r="BQ21" s="145">
        <v>13.324</v>
      </c>
      <c r="BR21" s="145">
        <v>13.32</v>
      </c>
      <c r="BS21" s="25">
        <f t="shared" si="9"/>
        <v>13.329000000000001</v>
      </c>
      <c r="BT21" s="25">
        <f>$C$20+((BS21-BS20)/(BS24-BS20))</f>
        <v>18.365259740259742</v>
      </c>
      <c r="BU21" s="25">
        <f>BS21/BS20</f>
        <v>1.0171703296703298</v>
      </c>
      <c r="BV21" s="25"/>
      <c r="BW21" s="72"/>
      <c r="BX21" s="257"/>
      <c r="BY21" s="2"/>
      <c r="BZ21" s="2"/>
    </row>
    <row r="22" spans="1:78" ht="80.099999999999994" customHeight="1" thickBot="1">
      <c r="A22" s="178" t="s">
        <v>156</v>
      </c>
      <c r="B22" s="181">
        <v>1</v>
      </c>
      <c r="C22" s="181">
        <v>18</v>
      </c>
      <c r="D22" s="31">
        <v>296</v>
      </c>
      <c r="E22" s="145">
        <v>63.524000000000001</v>
      </c>
      <c r="F22" s="145">
        <v>63.41</v>
      </c>
      <c r="G22" s="145">
        <v>63.335000000000001</v>
      </c>
      <c r="H22" s="25">
        <f t="shared" si="0"/>
        <v>63.423000000000002</v>
      </c>
      <c r="I22" s="342">
        <f>$C$20+((H22-H20)/(H24-H20))</f>
        <v>18.403204488441723</v>
      </c>
      <c r="J22" s="342">
        <f>H22/H20</f>
        <v>1.0408873328045076</v>
      </c>
      <c r="K22" s="25"/>
      <c r="L22" s="145">
        <v>39.558999999999997</v>
      </c>
      <c r="M22" s="145">
        <v>39.473999999999997</v>
      </c>
      <c r="N22" s="145">
        <v>39.454000000000001</v>
      </c>
      <c r="O22" s="25">
        <f t="shared" si="1"/>
        <v>39.495666666666665</v>
      </c>
      <c r="P22" s="25">
        <f>$C$20+((O22-O20)/(O24-O20))</f>
        <v>18.449036402569593</v>
      </c>
      <c r="Q22" s="25">
        <f>O22/O20</f>
        <v>1.0366951606835064</v>
      </c>
      <c r="R22" s="25"/>
      <c r="S22" s="145">
        <v>29.925999999999998</v>
      </c>
      <c r="T22" s="145">
        <v>29.869</v>
      </c>
      <c r="U22" s="145">
        <v>29.844999999999999</v>
      </c>
      <c r="V22" s="41">
        <f t="shared" si="2"/>
        <v>29.88</v>
      </c>
      <c r="W22" s="41">
        <f>$C$20+((V22-V20)/(V24-V20))</f>
        <v>18.477382098171319</v>
      </c>
      <c r="X22" s="41">
        <f>V22/V20</f>
        <v>1.0343395181390196</v>
      </c>
      <c r="Y22" s="25"/>
      <c r="Z22" s="145">
        <v>24.579000000000001</v>
      </c>
      <c r="AA22" s="145">
        <v>24.535</v>
      </c>
      <c r="AB22" s="145">
        <v>24.527999999999999</v>
      </c>
      <c r="AC22" s="41">
        <f t="shared" si="3"/>
        <v>24.547333333333331</v>
      </c>
      <c r="AD22" s="25">
        <f>$C$20+((AC22-AC20)/(AC24-AC20))</f>
        <v>18.496952849353146</v>
      </c>
      <c r="AE22" s="25">
        <f>AC22/AC20</f>
        <v>1.0325864438150256</v>
      </c>
      <c r="AF22" s="25"/>
      <c r="AG22" s="145">
        <v>21.134</v>
      </c>
      <c r="AH22" s="145">
        <v>21.102</v>
      </c>
      <c r="AI22" s="145">
        <v>21.085999999999999</v>
      </c>
      <c r="AJ22" s="25">
        <f t="shared" si="4"/>
        <v>21.107333333333333</v>
      </c>
      <c r="AK22" s="25">
        <f>$C$20+((AJ22-AJ20)/(AJ24-AJ20))</f>
        <v>18.512456469327617</v>
      </c>
      <c r="AL22" s="25">
        <f>AJ22/AJ20</f>
        <v>1.0311517855688905</v>
      </c>
      <c r="AM22" s="25"/>
      <c r="AN22" s="145">
        <v>18.713999999999999</v>
      </c>
      <c r="AO22" s="207">
        <v>18.686</v>
      </c>
      <c r="AP22" s="207">
        <v>18.675000000000001</v>
      </c>
      <c r="AQ22" s="41">
        <f t="shared" si="5"/>
        <v>18.691666666666666</v>
      </c>
      <c r="AR22" s="41">
        <f>$C$20+((AQ22-AQ20)/(AQ24-AQ20))</f>
        <v>18.524975829842088</v>
      </c>
      <c r="AS22" s="41">
        <f>AQ22/AQ20</f>
        <v>1.0299195533188847</v>
      </c>
      <c r="AT22" s="41"/>
      <c r="AU22" s="145">
        <v>16.908000000000001</v>
      </c>
      <c r="AV22" s="207">
        <v>16.881</v>
      </c>
      <c r="AW22" s="207">
        <v>16.873000000000001</v>
      </c>
      <c r="AX22" s="25">
        <f t="shared" si="6"/>
        <v>16.887333333333334</v>
      </c>
      <c r="AY22" s="25">
        <f>$C$20+((AX22-AX20)/(AX24-AX20))</f>
        <v>18.535285285285283</v>
      </c>
      <c r="AZ22" s="25">
        <f>AX22/AX20</f>
        <v>1.0289625477293036</v>
      </c>
      <c r="BA22" s="25"/>
      <c r="BB22" s="145">
        <v>15.507</v>
      </c>
      <c r="BC22" s="207">
        <v>15.484</v>
      </c>
      <c r="BD22" s="207">
        <v>15.476000000000001</v>
      </c>
      <c r="BE22" s="25">
        <f t="shared" si="7"/>
        <v>15.488999999999999</v>
      </c>
      <c r="BF22" s="25">
        <f>$C$20+((BE22-BE20)/(BE24-BE20))</f>
        <v>18.546354054635405</v>
      </c>
      <c r="BG22" s="25">
        <f>BE22/BE20</f>
        <v>1.0280992101245656</v>
      </c>
      <c r="BH22" s="25"/>
      <c r="BI22" s="145">
        <v>14.385999999999999</v>
      </c>
      <c r="BJ22" s="145">
        <v>14.363</v>
      </c>
      <c r="BK22" s="145">
        <v>14.359</v>
      </c>
      <c r="BL22" s="25">
        <f t="shared" si="8"/>
        <v>14.369333333333332</v>
      </c>
      <c r="BM22" s="25">
        <f>$C$20+((BL22-BL20)/(BL24-BL20))</f>
        <v>18.55296404275996</v>
      </c>
      <c r="BN22" s="25">
        <f>BL22/BL20</f>
        <v>1.027114605670717</v>
      </c>
      <c r="BO22" s="25"/>
      <c r="BP22" s="145">
        <v>13.467000000000001</v>
      </c>
      <c r="BQ22" s="145">
        <v>13.443</v>
      </c>
      <c r="BR22" s="145">
        <v>13.44</v>
      </c>
      <c r="BS22" s="25">
        <f t="shared" si="9"/>
        <v>13.450000000000001</v>
      </c>
      <c r="BT22" s="25">
        <f>$C$20+((BS22-BS20)/(BS24-BS20))</f>
        <v>18.561688311688314</v>
      </c>
      <c r="BU22" s="25">
        <f>BS22/BS20</f>
        <v>1.0264041514041515</v>
      </c>
      <c r="BV22" s="25"/>
      <c r="BW22" s="72"/>
      <c r="BX22" s="257"/>
      <c r="BY22" s="2"/>
      <c r="BZ22" s="2"/>
    </row>
    <row r="23" spans="1:78" ht="80.099999999999994" customHeight="1">
      <c r="A23" s="178" t="s">
        <v>157</v>
      </c>
      <c r="B23" s="181">
        <v>2</v>
      </c>
      <c r="C23" s="181">
        <v>18</v>
      </c>
      <c r="D23" s="31">
        <v>294</v>
      </c>
      <c r="E23" s="145">
        <v>66.257000000000005</v>
      </c>
      <c r="F23" s="145">
        <v>66.147000000000006</v>
      </c>
      <c r="G23" s="145">
        <v>66.096000000000004</v>
      </c>
      <c r="H23" s="25">
        <f t="shared" si="0"/>
        <v>66.166666666666671</v>
      </c>
      <c r="I23" s="342">
        <f>$C$20+((H23-H20)/(H24-H20))</f>
        <v>18.847247322849512</v>
      </c>
      <c r="J23" s="342">
        <f>H23/H20</f>
        <v>1.0859159167373287</v>
      </c>
      <c r="K23" s="25"/>
      <c r="L23" s="145">
        <v>40.905999999999999</v>
      </c>
      <c r="M23" s="145">
        <v>40.83</v>
      </c>
      <c r="N23" s="145">
        <v>40.805999999999997</v>
      </c>
      <c r="O23" s="25">
        <f t="shared" si="1"/>
        <v>40.847333333333331</v>
      </c>
      <c r="P23" s="25">
        <f>$C$20+((O23-O20)/(O24-O20))</f>
        <v>18.883190578158459</v>
      </c>
      <c r="Q23" s="25">
        <f>O23/O20</f>
        <v>1.0721741488980079</v>
      </c>
      <c r="R23" s="25"/>
      <c r="S23" s="145">
        <v>30.812000000000001</v>
      </c>
      <c r="T23" s="40">
        <v>30.756</v>
      </c>
      <c r="U23" s="117">
        <v>30.74</v>
      </c>
      <c r="V23" s="171">
        <f>AVERAGE(S23:U23)</f>
        <v>30.769333333333332</v>
      </c>
      <c r="W23" s="171">
        <f>$C$20+((V23-V20)/(V24-V20))</f>
        <v>18.905357715752324</v>
      </c>
      <c r="X23" s="171">
        <f>V23/V20</f>
        <v>1.0651250807717159</v>
      </c>
      <c r="Y23" s="71"/>
      <c r="Z23" s="145">
        <v>25.234999999999999</v>
      </c>
      <c r="AA23" s="40">
        <v>25.190999999999999</v>
      </c>
      <c r="AB23" s="117">
        <v>25.183</v>
      </c>
      <c r="AC23" s="171">
        <f>AVERAGE(Z23:AB23)</f>
        <v>25.203000000000003</v>
      </c>
      <c r="AD23" s="44">
        <f>$C$20+((AC23-AC20)/(AC24-AC20))</f>
        <v>18.917566556185186</v>
      </c>
      <c r="AE23" s="442">
        <f>AC23/AC20</f>
        <v>1.0601671387307554</v>
      </c>
      <c r="AF23" s="71"/>
      <c r="AG23" s="145">
        <v>21.652999999999999</v>
      </c>
      <c r="AH23" s="40">
        <v>21.626000000000001</v>
      </c>
      <c r="AI23" s="40">
        <v>21.605</v>
      </c>
      <c r="AJ23" s="40">
        <f t="shared" si="4"/>
        <v>21.628</v>
      </c>
      <c r="AK23" s="40">
        <f>$C$20+((AJ23-AJ20)/(AJ24-AJ20))</f>
        <v>18.930886686311279</v>
      </c>
      <c r="AL23" s="40">
        <f>AJ23/AJ20</f>
        <v>1.0565877965770489</v>
      </c>
      <c r="AM23" s="25"/>
      <c r="AN23" s="258">
        <v>19.143000000000001</v>
      </c>
      <c r="AO23" s="44">
        <v>19.114999999999998</v>
      </c>
      <c r="AP23" s="44">
        <v>19.103000000000002</v>
      </c>
      <c r="AQ23" s="44">
        <f t="shared" si="5"/>
        <v>19.120333333333331</v>
      </c>
      <c r="AR23" s="44">
        <f>$C$20+((AQ23-AQ20)/(AQ24-AQ20))</f>
        <v>18.939413470834673</v>
      </c>
      <c r="AS23" s="44">
        <f>AQ23/AQ20</f>
        <v>1.0535392866326267</v>
      </c>
      <c r="AT23" s="436"/>
      <c r="AU23" s="435">
        <v>17.271000000000001</v>
      </c>
      <c r="AV23" s="44">
        <v>17.248000000000001</v>
      </c>
      <c r="AW23" s="44">
        <v>17.236000000000001</v>
      </c>
      <c r="AX23" s="44">
        <f t="shared" si="6"/>
        <v>17.251666666666669</v>
      </c>
      <c r="AY23" s="44">
        <f>$C$20+((AX23-AX20)/(AX24-AX20))</f>
        <v>18.94557057057057</v>
      </c>
      <c r="AZ23" s="44">
        <f>AX23/AX20</f>
        <v>1.0511617515638962</v>
      </c>
      <c r="BA23" s="25"/>
      <c r="BB23" s="258">
        <v>15.82</v>
      </c>
      <c r="BC23" s="44">
        <v>15.801</v>
      </c>
      <c r="BD23" s="44">
        <v>15.792999999999999</v>
      </c>
      <c r="BE23" s="44">
        <f t="shared" si="7"/>
        <v>15.804666666666668</v>
      </c>
      <c r="BF23" s="44">
        <f>$C$20+((BE23-BE20)/(BE24-BE20))</f>
        <v>18.953753495375352</v>
      </c>
      <c r="BG23" s="44">
        <f>BE23/BE20</f>
        <v>1.0490519282253248</v>
      </c>
      <c r="BH23" s="25"/>
      <c r="BI23" s="258">
        <v>14.662000000000001</v>
      </c>
      <c r="BJ23" s="44">
        <v>14.638999999999999</v>
      </c>
      <c r="BK23" s="219">
        <v>14.635</v>
      </c>
      <c r="BL23" s="44">
        <f t="shared" si="8"/>
        <v>14.645333333333333</v>
      </c>
      <c r="BM23" s="44">
        <f>$C$20+((BL23-BL20)/(BL24-BL20))</f>
        <v>18.955296404275995</v>
      </c>
      <c r="BN23" s="44">
        <f>BL23/BL20</f>
        <v>1.0468429830831547</v>
      </c>
      <c r="BO23" s="25"/>
      <c r="BP23" s="145">
        <v>13.714</v>
      </c>
      <c r="BQ23" s="44">
        <v>13.695</v>
      </c>
      <c r="BR23" s="44">
        <v>13.686999999999999</v>
      </c>
      <c r="BS23" s="44">
        <f>AVERAGE(BP23:BR23)</f>
        <v>13.698666666666666</v>
      </c>
      <c r="BT23" s="44">
        <f>$C$20+((BS23-BS20)/(BS24-BS20))</f>
        <v>18.965367965367967</v>
      </c>
      <c r="BU23" s="44">
        <f>BS23/BS20</f>
        <v>1.0453805453805454</v>
      </c>
      <c r="BV23" s="25"/>
      <c r="BW23" s="73"/>
      <c r="BX23" s="259"/>
      <c r="BY23" s="253"/>
      <c r="BZ23" s="2"/>
    </row>
    <row r="24" spans="1:78" ht="45" customHeight="1" thickBot="1">
      <c r="A24" s="178" t="s">
        <v>148</v>
      </c>
      <c r="B24" s="181">
        <v>0</v>
      </c>
      <c r="C24" s="181">
        <v>19</v>
      </c>
      <c r="D24" s="31">
        <v>312</v>
      </c>
      <c r="E24" s="145"/>
      <c r="F24" s="145">
        <v>67.147999999999996</v>
      </c>
      <c r="G24" s="145">
        <v>67.072999999999993</v>
      </c>
      <c r="H24" s="25">
        <f t="shared" si="0"/>
        <v>67.110500000000002</v>
      </c>
      <c r="I24" s="342">
        <v>19</v>
      </c>
      <c r="J24" s="342">
        <f>H24/H20</f>
        <v>1.1014059465521484</v>
      </c>
      <c r="K24" s="25"/>
      <c r="L24" s="145"/>
      <c r="M24" s="145">
        <v>41.225000000000001</v>
      </c>
      <c r="N24" s="145">
        <v>41.197000000000003</v>
      </c>
      <c r="O24" s="25">
        <f t="shared" si="1"/>
        <v>41.210999999999999</v>
      </c>
      <c r="P24" s="25">
        <v>19</v>
      </c>
      <c r="Q24" s="25">
        <f>O24/O20</f>
        <v>1.0817197903633644</v>
      </c>
      <c r="R24" s="25"/>
      <c r="S24" s="145"/>
      <c r="T24" s="40">
        <v>30.978000000000002</v>
      </c>
      <c r="U24" s="117">
        <v>30.954000000000001</v>
      </c>
      <c r="V24" s="172">
        <f>AVERAGE(S24:U24)</f>
        <v>30.966000000000001</v>
      </c>
      <c r="W24" s="172">
        <v>19</v>
      </c>
      <c r="X24" s="172">
        <f>V24/V20</f>
        <v>1.0719329825533093</v>
      </c>
      <c r="Y24" s="71"/>
      <c r="Z24" s="145"/>
      <c r="AA24" s="40">
        <v>25.335000000000001</v>
      </c>
      <c r="AB24" s="117">
        <v>25.327999999999999</v>
      </c>
      <c r="AC24" s="172">
        <f>AVERAGE(AA24:AB24)</f>
        <v>25.331499999999998</v>
      </c>
      <c r="AD24" s="45">
        <v>19</v>
      </c>
      <c r="AE24" s="442">
        <f>AC24/AC20</f>
        <v>1.065572506239659</v>
      </c>
      <c r="AF24" s="71"/>
      <c r="AG24" s="145"/>
      <c r="AH24" s="40">
        <v>21.724</v>
      </c>
      <c r="AI24" s="40">
        <v>21.704000000000001</v>
      </c>
      <c r="AJ24" s="40">
        <f t="shared" si="4"/>
        <v>21.713999999999999</v>
      </c>
      <c r="AK24" s="40">
        <v>19</v>
      </c>
      <c r="AL24" s="40">
        <f>AJ24/AJ20</f>
        <v>1.0607891351430569</v>
      </c>
      <c r="AM24" s="25"/>
      <c r="AN24" s="258"/>
      <c r="AO24" s="45">
        <v>19.189</v>
      </c>
      <c r="AP24" s="45">
        <v>19.177</v>
      </c>
      <c r="AQ24" s="45">
        <f t="shared" si="5"/>
        <v>19.183</v>
      </c>
      <c r="AR24" s="45">
        <v>19</v>
      </c>
      <c r="AS24" s="45">
        <f>AQ24/AQ20</f>
        <v>1.0569922492010433</v>
      </c>
      <c r="AT24" s="437"/>
      <c r="AU24" s="435"/>
      <c r="AV24" s="45">
        <v>17.306000000000001</v>
      </c>
      <c r="AW24" s="45">
        <v>17.294</v>
      </c>
      <c r="AX24" s="45">
        <f t="shared" si="6"/>
        <v>17.3</v>
      </c>
      <c r="AY24" s="45">
        <v>19</v>
      </c>
      <c r="AZ24" s="45">
        <f>AX24/AX20</f>
        <v>1.0541067511576894</v>
      </c>
      <c r="BA24" s="25"/>
      <c r="BB24" s="260"/>
      <c r="BC24" s="45">
        <v>15.842000000000001</v>
      </c>
      <c r="BD24" s="45">
        <v>15.839</v>
      </c>
      <c r="BE24" s="45">
        <f t="shared" si="7"/>
        <v>15.8405</v>
      </c>
      <c r="BF24" s="45">
        <v>19</v>
      </c>
      <c r="BG24" s="45">
        <f>BE24/BE20</f>
        <v>1.0514304046728766</v>
      </c>
      <c r="BH24" s="41"/>
      <c r="BI24" s="260"/>
      <c r="BJ24" s="45">
        <v>14.68</v>
      </c>
      <c r="BK24" s="220">
        <v>14.672000000000001</v>
      </c>
      <c r="BL24" s="45">
        <f t="shared" si="8"/>
        <v>14.676</v>
      </c>
      <c r="BM24" s="45">
        <v>19</v>
      </c>
      <c r="BN24" s="45">
        <f>BL24/BL20</f>
        <v>1.0490350250178699</v>
      </c>
      <c r="BO24" s="25"/>
      <c r="BP24" s="207"/>
      <c r="BQ24" s="45">
        <v>13.724</v>
      </c>
      <c r="BR24" s="45">
        <v>13.715999999999999</v>
      </c>
      <c r="BS24" s="45">
        <f>AVERAGE(BP24:BR24)</f>
        <v>13.719999999999999</v>
      </c>
      <c r="BT24" s="45">
        <v>19</v>
      </c>
      <c r="BU24" s="45">
        <f>BS24/BS20</f>
        <v>1.0470085470085471</v>
      </c>
      <c r="BV24" s="25"/>
      <c r="BW24" s="73"/>
      <c r="BX24" s="259"/>
      <c r="BY24" s="253"/>
      <c r="BZ24" s="2"/>
    </row>
    <row r="25" spans="1:78" ht="80.099999999999994" customHeight="1" thickBot="1">
      <c r="A25" s="178" t="s">
        <v>158</v>
      </c>
      <c r="B25" s="182">
        <v>2</v>
      </c>
      <c r="C25" s="182">
        <v>18</v>
      </c>
      <c r="D25" s="31">
        <v>294</v>
      </c>
      <c r="E25" s="25">
        <v>68.042000000000002</v>
      </c>
      <c r="F25" s="25">
        <v>67.944000000000003</v>
      </c>
      <c r="G25" s="25">
        <v>67.876999999999995</v>
      </c>
      <c r="H25" s="25">
        <f t="shared" si="0"/>
        <v>67.954333333333338</v>
      </c>
      <c r="I25" s="343">
        <f>$C$24+((H25-H24)/(H27-H24))</f>
        <v>19.137637624031534</v>
      </c>
      <c r="J25" s="343">
        <f>H25/H20</f>
        <v>1.1152547936212698</v>
      </c>
      <c r="K25" s="25"/>
      <c r="L25" s="25">
        <v>41.936999999999998</v>
      </c>
      <c r="M25" s="25">
        <v>41.863999999999997</v>
      </c>
      <c r="N25" s="25">
        <v>41.84</v>
      </c>
      <c r="O25" s="25">
        <f t="shared" si="1"/>
        <v>41.880333333333333</v>
      </c>
      <c r="P25" s="25">
        <f>$C$24+((O25-O24)/(O27-O24))</f>
        <v>19.216286083584663</v>
      </c>
      <c r="Q25" s="25">
        <f>O25/O20</f>
        <v>1.0992886703472655</v>
      </c>
      <c r="R25" s="25"/>
      <c r="S25" s="25">
        <v>31.545999999999999</v>
      </c>
      <c r="T25" s="25">
        <v>31.498000000000001</v>
      </c>
      <c r="U25" s="25">
        <v>31.478000000000002</v>
      </c>
      <c r="V25" s="42">
        <f t="shared" ref="V25:V33" si="10">AVERAGE(S25:U25)</f>
        <v>31.507333333333332</v>
      </c>
      <c r="W25" s="42">
        <f>$C$24+((V25-V24)/(V27-V24))</f>
        <v>19.261851015801355</v>
      </c>
      <c r="X25" s="42">
        <f>V25/V20</f>
        <v>1.0906720206775591</v>
      </c>
      <c r="Y25" s="25"/>
      <c r="Z25" s="25">
        <v>25.82</v>
      </c>
      <c r="AA25" s="25">
        <v>25.78</v>
      </c>
      <c r="AB25" s="25">
        <v>25.768999999999998</v>
      </c>
      <c r="AC25" s="42">
        <f t="shared" ref="AC25:AC31" si="11">AVERAGE(Z25:AB25)</f>
        <v>25.789666666666665</v>
      </c>
      <c r="AD25" s="25">
        <f>$C$24+((AC25-AC24)/(AC27-AC24))</f>
        <v>19.29600516851513</v>
      </c>
      <c r="AE25" s="25">
        <f>AC25/AC20</f>
        <v>1.0848453405872289</v>
      </c>
      <c r="AF25" s="25"/>
      <c r="AG25" s="25">
        <v>22.138999999999999</v>
      </c>
      <c r="AH25" s="25">
        <v>22.111999999999998</v>
      </c>
      <c r="AI25" s="25">
        <v>22.096</v>
      </c>
      <c r="AJ25" s="25">
        <f t="shared" si="4"/>
        <v>22.115666666666666</v>
      </c>
      <c r="AK25" s="25">
        <f>$C$24+((AJ25-AJ24)/(AJ27-AJ24))</f>
        <v>19.324360699865412</v>
      </c>
      <c r="AL25" s="25">
        <f>AJ25/AJ20</f>
        <v>1.0804116660424365</v>
      </c>
      <c r="AM25" s="25"/>
      <c r="AN25" s="41">
        <v>19.562999999999999</v>
      </c>
      <c r="AO25" s="152">
        <v>19.536000000000001</v>
      </c>
      <c r="AP25" s="152">
        <v>19.524000000000001</v>
      </c>
      <c r="AQ25" s="152">
        <f t="shared" si="5"/>
        <v>19.541</v>
      </c>
      <c r="AR25" s="152">
        <f>$C$24+((AQ25-AQ24)/(AQ27-AQ24))</f>
        <v>19.347235693501457</v>
      </c>
      <c r="AS25" s="152">
        <f>AQ25/AQ20</f>
        <v>1.0767182162142306</v>
      </c>
      <c r="AT25" s="152"/>
      <c r="AU25" s="211">
        <v>17.638000000000002</v>
      </c>
      <c r="AV25" s="212">
        <v>17.614999999999998</v>
      </c>
      <c r="AW25" s="212">
        <v>17.603000000000002</v>
      </c>
      <c r="AX25" s="25">
        <f t="shared" si="6"/>
        <v>17.618666666666666</v>
      </c>
      <c r="AY25" s="25">
        <f>$C$24+((AX25-AX24)/(AX27-AX24))</f>
        <v>19.361847085541257</v>
      </c>
      <c r="AZ25" s="25">
        <f>AX25/AX20</f>
        <v>1.0735234381346981</v>
      </c>
      <c r="BA25" s="25"/>
      <c r="BB25" s="41">
        <v>16.149999999999999</v>
      </c>
      <c r="BC25" s="152">
        <v>16.131</v>
      </c>
      <c r="BD25" s="152">
        <v>16.123000000000001</v>
      </c>
      <c r="BE25" s="25">
        <f t="shared" si="7"/>
        <v>16.134666666666664</v>
      </c>
      <c r="BF25" s="25">
        <f>$C$24+((BE25-BE24)/(BE27-BE24))</f>
        <v>19.381621621621619</v>
      </c>
      <c r="BG25" s="25">
        <f>BE25/BE20</f>
        <v>1.0709560369051041</v>
      </c>
      <c r="BH25" s="41"/>
      <c r="BI25" s="41">
        <v>14.959</v>
      </c>
      <c r="BJ25" s="41">
        <v>14.94</v>
      </c>
      <c r="BK25" s="41">
        <v>14.936</v>
      </c>
      <c r="BL25" s="25">
        <f t="shared" si="8"/>
        <v>14.945</v>
      </c>
      <c r="BM25" s="25">
        <f>$C$24+((BL25-BL24)/(BL27-BL24))</f>
        <v>19.394235466536394</v>
      </c>
      <c r="BN25" s="25">
        <f>BL25/BL20</f>
        <v>1.0682630450321657</v>
      </c>
      <c r="BO25" s="25"/>
      <c r="BP25" s="41">
        <v>13.986000000000001</v>
      </c>
      <c r="BQ25" s="41">
        <v>13.967000000000001</v>
      </c>
      <c r="BR25" s="41">
        <v>13.959</v>
      </c>
      <c r="BS25" s="25">
        <f t="shared" ref="BS25" si="12">AVERAGE(BP25:BR25)</f>
        <v>13.970666666666668</v>
      </c>
      <c r="BT25" s="25">
        <f>$C$24+((BS25-BS24)/(BS27-BS24))</f>
        <v>19.408695652173915</v>
      </c>
      <c r="BU25" s="25">
        <f>BS25/BS20</f>
        <v>1.0661375661375663</v>
      </c>
      <c r="BV25" s="25"/>
      <c r="BW25" s="73"/>
      <c r="BX25" s="259"/>
      <c r="BY25" s="253"/>
      <c r="BZ25" s="2"/>
    </row>
    <row r="26" spans="1:78" ht="50.1" customHeight="1" thickBot="1">
      <c r="A26" s="178" t="s">
        <v>174</v>
      </c>
      <c r="B26" s="182">
        <v>3</v>
      </c>
      <c r="C26" s="182">
        <v>18</v>
      </c>
      <c r="D26" s="93">
        <v>292</v>
      </c>
      <c r="E26" s="41">
        <v>71.150000000000006</v>
      </c>
      <c r="F26" s="41">
        <v>71.048000000000002</v>
      </c>
      <c r="G26" s="41">
        <v>70.992999999999995</v>
      </c>
      <c r="H26" s="25">
        <f t="shared" si="0"/>
        <v>71.063666666666663</v>
      </c>
      <c r="I26" s="344">
        <f>$C$24+((H26-H24)/(H27-H24))</f>
        <v>19.644800869919806</v>
      </c>
      <c r="J26" s="344">
        <f>H26/H20</f>
        <v>1.1662846357941956</v>
      </c>
      <c r="K26" s="25"/>
      <c r="L26" s="25">
        <v>43.576999999999998</v>
      </c>
      <c r="M26" s="25">
        <v>43.509</v>
      </c>
      <c r="N26" s="25">
        <v>43.481000000000002</v>
      </c>
      <c r="O26" s="25">
        <f t="shared" si="1"/>
        <v>43.522333333333336</v>
      </c>
      <c r="P26" s="25">
        <f>$C$24+((O26-O24)/(O27-O24))</f>
        <v>19.746876346402413</v>
      </c>
      <c r="Q26" s="25">
        <f>O26/O20</f>
        <v>1.1423884227380507</v>
      </c>
      <c r="R26" s="25"/>
      <c r="S26" s="25">
        <v>32.683</v>
      </c>
      <c r="T26" s="25">
        <v>32.631</v>
      </c>
      <c r="U26" s="25">
        <v>32.610999999999997</v>
      </c>
      <c r="V26" s="25">
        <f t="shared" si="10"/>
        <v>32.641666666666659</v>
      </c>
      <c r="W26" s="25">
        <f>$C$24+((V26-V24)/(V27-V24))</f>
        <v>19.810544985488548</v>
      </c>
      <c r="X26" s="25">
        <f>V26/V20</f>
        <v>1.1299386134957996</v>
      </c>
      <c r="Y26" s="25"/>
      <c r="Z26" s="25">
        <v>26.69</v>
      </c>
      <c r="AA26" s="25">
        <v>26.65</v>
      </c>
      <c r="AB26" s="25">
        <v>26.638000000000002</v>
      </c>
      <c r="AC26" s="25">
        <f t="shared" si="11"/>
        <v>26.659333333333336</v>
      </c>
      <c r="AD26" s="25">
        <f>$C$24+((AC26-AC24)/(AC27-AC24))</f>
        <v>19.857865833961451</v>
      </c>
      <c r="AE26" s="25">
        <f>AC26/AC20</f>
        <v>1.1214279704983316</v>
      </c>
      <c r="AF26" s="25"/>
      <c r="AG26" s="40">
        <v>22.847999999999999</v>
      </c>
      <c r="AH26" s="40">
        <v>22.821000000000002</v>
      </c>
      <c r="AI26" s="40">
        <v>22.805</v>
      </c>
      <c r="AJ26" s="40">
        <f t="shared" si="4"/>
        <v>22.824666666666662</v>
      </c>
      <c r="AK26" s="40">
        <f>$C$24+((AJ26-AJ24)/(AJ27-AJ24))</f>
        <v>19.896904441453565</v>
      </c>
      <c r="AL26" s="40">
        <f>AJ26/AJ20</f>
        <v>1.1150482828249928</v>
      </c>
      <c r="AM26" s="75"/>
      <c r="AN26" s="44">
        <v>20.161000000000001</v>
      </c>
      <c r="AO26" s="44">
        <v>20.129000000000001</v>
      </c>
      <c r="AP26" s="44">
        <v>20.120999999999999</v>
      </c>
      <c r="AQ26" s="44">
        <f t="shared" si="5"/>
        <v>20.137</v>
      </c>
      <c r="AR26" s="44">
        <f>$C$24+((AQ26-AQ24)/(AQ27-AQ24))</f>
        <v>19.925315227934046</v>
      </c>
      <c r="AS26" s="44">
        <f>AQ26/AQ20</f>
        <v>1.1095580942585315</v>
      </c>
      <c r="AT26" s="436"/>
      <c r="AU26" s="434">
        <v>18.157</v>
      </c>
      <c r="AV26" s="65">
        <v>18.134</v>
      </c>
      <c r="AW26" s="65">
        <v>18.122</v>
      </c>
      <c r="AX26" s="44">
        <f t="shared" si="6"/>
        <v>18.137666666666664</v>
      </c>
      <c r="AY26" s="44">
        <f>$C$24+((AX26-AX24)/(AX27-AX24))</f>
        <v>19.951173353520058</v>
      </c>
      <c r="AZ26" s="44">
        <f>AX26/AX20</f>
        <v>1.1051466406694286</v>
      </c>
      <c r="BA26" s="75"/>
      <c r="BB26" s="44">
        <v>16.608000000000001</v>
      </c>
      <c r="BC26" s="44">
        <v>16.588000000000001</v>
      </c>
      <c r="BD26" s="44">
        <v>16.581</v>
      </c>
      <c r="BE26" s="44">
        <f t="shared" si="7"/>
        <v>16.592333333333332</v>
      </c>
      <c r="BF26" s="44">
        <f>$C$24+((BE26-BE24)/(BE27-BE24))</f>
        <v>19.97535135135135</v>
      </c>
      <c r="BG26" s="44">
        <f>BE26/BE20</f>
        <v>1.1013341593468593</v>
      </c>
      <c r="BH26" s="261"/>
      <c r="BI26" s="219">
        <v>15.367000000000001</v>
      </c>
      <c r="BJ26" s="219">
        <v>15.348000000000001</v>
      </c>
      <c r="BK26" s="219">
        <v>15.343999999999999</v>
      </c>
      <c r="BL26" s="44">
        <f t="shared" si="8"/>
        <v>15.353000000000002</v>
      </c>
      <c r="BM26" s="44">
        <f>$C$24+((BL26-BL24)/(BL27-BL24))</f>
        <v>19.99218368343918</v>
      </c>
      <c r="BN26" s="44">
        <f>BL26/BL20</f>
        <v>1.0974267333809866</v>
      </c>
      <c r="BO26" s="75"/>
      <c r="BP26" s="46">
        <v>14.353</v>
      </c>
      <c r="BQ26" s="46">
        <v>14.334</v>
      </c>
      <c r="BR26" s="46">
        <v>14.33</v>
      </c>
      <c r="BS26" s="46">
        <f>AVERAGE(BP26:BR26)</f>
        <v>14.338999999999999</v>
      </c>
      <c r="BT26" s="46">
        <f>$C$24+2*((BS26-BS24)/(BS30-BS24))</f>
        <v>20.04238001683974</v>
      </c>
      <c r="BU26" s="46">
        <f>BS26/BS20</f>
        <v>1.0942460317460316</v>
      </c>
      <c r="BV26" s="25"/>
      <c r="BW26" s="73"/>
      <c r="BX26" s="259"/>
      <c r="BY26" s="253"/>
      <c r="BZ26" s="2"/>
    </row>
    <row r="27" spans="1:78" ht="50.1" customHeight="1" thickBot="1">
      <c r="A27" s="178" t="s">
        <v>15</v>
      </c>
      <c r="B27" s="183">
        <v>0</v>
      </c>
      <c r="C27" s="181">
        <v>20</v>
      </c>
      <c r="D27" s="93">
        <v>326</v>
      </c>
      <c r="E27" s="44">
        <v>73.363</v>
      </c>
      <c r="F27" s="44">
        <v>73.22</v>
      </c>
      <c r="G27" s="44">
        <v>73.141000000000005</v>
      </c>
      <c r="H27" s="321">
        <f>AVERAGE(E27:G27)</f>
        <v>73.24133333333333</v>
      </c>
      <c r="I27" s="439">
        <v>20</v>
      </c>
      <c r="J27" s="439">
        <f>H27/H20</f>
        <v>1.2020241253863617</v>
      </c>
      <c r="K27" s="357"/>
      <c r="L27" s="25">
        <v>44.377000000000002</v>
      </c>
      <c r="M27" s="25">
        <v>44.28</v>
      </c>
      <c r="N27" s="25">
        <v>44.26</v>
      </c>
      <c r="O27" s="39">
        <f>AVERAGE(L27:N27)</f>
        <v>44.305666666666667</v>
      </c>
      <c r="P27" s="39">
        <v>20</v>
      </c>
      <c r="Q27" s="39">
        <f>O27/O20</f>
        <v>1.1629496119622376</v>
      </c>
      <c r="R27" s="25"/>
      <c r="S27" s="25">
        <v>33.087000000000003</v>
      </c>
      <c r="T27" s="25">
        <v>33.018999999999998</v>
      </c>
      <c r="U27" s="25">
        <v>32.994</v>
      </c>
      <c r="V27" s="25">
        <f t="shared" si="10"/>
        <v>33.033333333333331</v>
      </c>
      <c r="W27" s="25">
        <v>20</v>
      </c>
      <c r="X27" s="25">
        <f>V27/V20</f>
        <v>1.1434967229760915</v>
      </c>
      <c r="Y27" s="25"/>
      <c r="Z27" s="25">
        <v>26.917000000000002</v>
      </c>
      <c r="AA27" s="25">
        <v>26.864000000000001</v>
      </c>
      <c r="AB27" s="25">
        <v>26.856999999999999</v>
      </c>
      <c r="AC27" s="25">
        <f t="shared" si="11"/>
        <v>26.879333333333335</v>
      </c>
      <c r="AD27" s="25">
        <v>20</v>
      </c>
      <c r="AE27" s="25">
        <f>AC27/AC20</f>
        <v>1.1306822961945091</v>
      </c>
      <c r="AF27" s="25"/>
      <c r="AG27" s="40">
        <v>22.984000000000002</v>
      </c>
      <c r="AH27" s="40">
        <v>22.945</v>
      </c>
      <c r="AI27" s="40">
        <v>22.928000000000001</v>
      </c>
      <c r="AJ27" s="40">
        <f t="shared" si="4"/>
        <v>22.952333333333332</v>
      </c>
      <c r="AK27" s="40">
        <v>20</v>
      </c>
      <c r="AL27" s="40">
        <f>AJ27/AJ20</f>
        <v>1.1212851536419741</v>
      </c>
      <c r="AM27" s="75"/>
      <c r="AN27" s="45">
        <v>20.242999999999999</v>
      </c>
      <c r="AO27" s="45">
        <v>20.202999999999999</v>
      </c>
      <c r="AP27" s="45">
        <v>20.196000000000002</v>
      </c>
      <c r="AQ27" s="45">
        <f t="shared" si="5"/>
        <v>20.213999999999999</v>
      </c>
      <c r="AR27" s="45">
        <v>20</v>
      </c>
      <c r="AS27" s="45">
        <f>AQ27/AQ20</f>
        <v>1.1138008301803621</v>
      </c>
      <c r="AT27" s="437"/>
      <c r="AU27" s="220">
        <v>18.202999999999999</v>
      </c>
      <c r="AV27" s="45">
        <v>18.175000000000001</v>
      </c>
      <c r="AW27" s="45">
        <v>18.164000000000001</v>
      </c>
      <c r="AX27" s="45">
        <f t="shared" si="6"/>
        <v>18.180666666666667</v>
      </c>
      <c r="AY27" s="45">
        <v>20</v>
      </c>
      <c r="AZ27" s="45">
        <f>AX27/AX20</f>
        <v>1.1077666747908033</v>
      </c>
      <c r="BA27" s="75"/>
      <c r="BB27" s="45">
        <v>16.632000000000001</v>
      </c>
      <c r="BC27" s="45">
        <v>16.605</v>
      </c>
      <c r="BD27" s="45">
        <v>16.597000000000001</v>
      </c>
      <c r="BE27" s="45">
        <f t="shared" si="7"/>
        <v>16.611333333333334</v>
      </c>
      <c r="BF27" s="45">
        <v>20</v>
      </c>
      <c r="BG27" s="45">
        <f>BE27/BE20</f>
        <v>1.1025953049981194</v>
      </c>
      <c r="BH27" s="261"/>
      <c r="BI27" s="220">
        <v>15.379</v>
      </c>
      <c r="BJ27" s="220">
        <v>15.352</v>
      </c>
      <c r="BK27" s="220">
        <v>15.343999999999999</v>
      </c>
      <c r="BL27" s="45">
        <f t="shared" si="8"/>
        <v>15.358333333333334</v>
      </c>
      <c r="BM27" s="45">
        <v>20</v>
      </c>
      <c r="BN27" s="45">
        <f>BL27/BL20</f>
        <v>1.0978079580652849</v>
      </c>
      <c r="BO27" s="75"/>
      <c r="BP27" s="67">
        <v>14.353</v>
      </c>
      <c r="BQ27" s="67">
        <v>14.324999999999999</v>
      </c>
      <c r="BR27" s="67">
        <v>14.321999999999999</v>
      </c>
      <c r="BS27" s="67">
        <f>AVERAGE(BP27:BR27)</f>
        <v>14.333333333333334</v>
      </c>
      <c r="BT27" s="67">
        <v>20</v>
      </c>
      <c r="BU27" s="67">
        <f>BS27/BS20</f>
        <v>1.093813593813594</v>
      </c>
      <c r="BV27" s="25"/>
      <c r="BW27" s="73"/>
      <c r="BX27" s="259"/>
      <c r="BY27" s="253"/>
      <c r="BZ27" s="2"/>
    </row>
    <row r="28" spans="1:78" ht="80.099999999999994" customHeight="1" thickBot="1">
      <c r="A28" s="178" t="s">
        <v>164</v>
      </c>
      <c r="B28" s="32">
        <v>3</v>
      </c>
      <c r="C28" s="32">
        <v>18</v>
      </c>
      <c r="D28" s="31">
        <v>292</v>
      </c>
      <c r="E28" s="45">
        <v>73.408000000000001</v>
      </c>
      <c r="F28" s="45">
        <v>73.319000000000003</v>
      </c>
      <c r="G28" s="45">
        <v>73.260000000000005</v>
      </c>
      <c r="H28" s="322">
        <f>AVERAGE(E28:G28)</f>
        <v>73.329000000000008</v>
      </c>
      <c r="I28" s="345">
        <f>$C$27+((H28-H27)/(H30-H27))</f>
        <v>20.015052655677657</v>
      </c>
      <c r="J28" s="345">
        <f>H28/H20</f>
        <v>1.2034628955934243</v>
      </c>
      <c r="K28" s="71"/>
      <c r="L28" s="25">
        <v>44.719000000000001</v>
      </c>
      <c r="M28" s="25">
        <v>44.651000000000003</v>
      </c>
      <c r="N28" s="25">
        <v>44.622999999999998</v>
      </c>
      <c r="O28" s="39">
        <f>AVERAGE(L28:N28)</f>
        <v>44.664333333333332</v>
      </c>
      <c r="P28" s="39">
        <f>$C$27+((O28-O27)/(O30-O27))</f>
        <v>20.123027669791902</v>
      </c>
      <c r="Q28" s="39">
        <f>O28/O20</f>
        <v>1.1723640117942482</v>
      </c>
      <c r="R28" s="25"/>
      <c r="S28" s="25">
        <v>33.445999999999998</v>
      </c>
      <c r="T28" s="25">
        <v>33.393999999999998</v>
      </c>
      <c r="U28" s="25">
        <v>33.378</v>
      </c>
      <c r="V28" s="25">
        <f t="shared" si="10"/>
        <v>33.405999999999999</v>
      </c>
      <c r="W28" s="25">
        <f>$C$27+((V28-V27)/(V30-V27))</f>
        <v>20.191832532601236</v>
      </c>
      <c r="X28" s="25">
        <f>V28/V20</f>
        <v>1.1563971199113818</v>
      </c>
      <c r="Y28" s="25"/>
      <c r="Z28" s="25">
        <v>27.263000000000002</v>
      </c>
      <c r="AA28" s="25">
        <v>27.222999999999999</v>
      </c>
      <c r="AB28" s="25">
        <v>27.210999999999999</v>
      </c>
      <c r="AC28" s="25">
        <f t="shared" si="11"/>
        <v>27.232333333333333</v>
      </c>
      <c r="AD28" s="25">
        <f>$C$27+((AC28-AC27)/(AC30-AC27))</f>
        <v>20.24255611543747</v>
      </c>
      <c r="AE28" s="25">
        <f>AC28/AC20</f>
        <v>1.1455312824251942</v>
      </c>
      <c r="AF28" s="25"/>
      <c r="AG28" s="25">
        <v>23.306000000000001</v>
      </c>
      <c r="AH28" s="25">
        <v>23.274000000000001</v>
      </c>
      <c r="AI28" s="25">
        <v>23.257999999999999</v>
      </c>
      <c r="AJ28" s="25">
        <f t="shared" si="4"/>
        <v>23.27933333333333</v>
      </c>
      <c r="AK28" s="25">
        <f>$C$27+((AJ28-AJ27)/(AJ30-AJ27))</f>
        <v>20.281572904707229</v>
      </c>
      <c r="AL28" s="25">
        <f>AJ28/AJ20</f>
        <v>1.1372600107476101</v>
      </c>
      <c r="AM28" s="25"/>
      <c r="AN28" s="42">
        <v>20.54</v>
      </c>
      <c r="AO28" s="42">
        <v>20.512</v>
      </c>
      <c r="AP28" s="42">
        <v>20.501000000000001</v>
      </c>
      <c r="AQ28" s="42">
        <f t="shared" si="5"/>
        <v>20.517666666666667</v>
      </c>
      <c r="AR28" s="42">
        <f>$C$27+((AQ28-AQ27)/(AQ30-AQ27))</f>
        <v>20.314354727398207</v>
      </c>
      <c r="AS28" s="42">
        <f>AQ28/AQ20</f>
        <v>1.1305330051794438</v>
      </c>
      <c r="AT28" s="42"/>
      <c r="AU28" s="42">
        <v>18.483000000000001</v>
      </c>
      <c r="AV28" s="42">
        <v>18.46</v>
      </c>
      <c r="AW28" s="42">
        <v>18.488</v>
      </c>
      <c r="AX28" s="25">
        <f t="shared" si="6"/>
        <v>18.477</v>
      </c>
      <c r="AY28" s="25">
        <f>$C$27+((AX28-AX27)/(AX30-AX27))</f>
        <v>20.358901897456601</v>
      </c>
      <c r="AZ28" s="25">
        <f>AX28/AX20</f>
        <v>1.1258225688520593</v>
      </c>
      <c r="BA28" s="25"/>
      <c r="BB28" s="42">
        <v>16.891999999999999</v>
      </c>
      <c r="BC28" s="42">
        <v>16.869</v>
      </c>
      <c r="BD28" s="42">
        <v>16.861000000000001</v>
      </c>
      <c r="BE28" s="25">
        <f t="shared" si="7"/>
        <v>16.873999999999999</v>
      </c>
      <c r="BF28" s="25">
        <f>$C$27+((BE28-BE27)/(BE30-BE27))</f>
        <v>20.364814814814814</v>
      </c>
      <c r="BG28" s="25">
        <f>BE28/BE20</f>
        <v>1.1200300904927316</v>
      </c>
      <c r="BH28" s="42"/>
      <c r="BI28" s="42">
        <v>15.622</v>
      </c>
      <c r="BJ28" s="42">
        <v>15.599</v>
      </c>
      <c r="BK28" s="42">
        <v>15.596</v>
      </c>
      <c r="BL28" s="25">
        <f t="shared" si="8"/>
        <v>15.605666666666666</v>
      </c>
      <c r="BM28" s="25">
        <f>$C$27+((BL28-BL27)/(BL30-BL27))</f>
        <v>20.387063119457483</v>
      </c>
      <c r="BN28" s="25">
        <f>BL28/BL20</f>
        <v>1.1154872527996187</v>
      </c>
      <c r="BO28" s="25"/>
      <c r="BP28" s="42">
        <v>14.58</v>
      </c>
      <c r="BQ28" s="42">
        <v>14.56</v>
      </c>
      <c r="BR28" s="42">
        <v>14.557</v>
      </c>
      <c r="BS28" s="25">
        <f t="shared" ref="BS28:BS31" si="13">AVERAGE(BP28:BR28)</f>
        <v>14.565666666666667</v>
      </c>
      <c r="BT28" s="25">
        <f>$C$27+((BS28-BS27)/(BS30-BS27))</f>
        <v>20.404526987811956</v>
      </c>
      <c r="BU28" s="25">
        <f>BS28/BS20</f>
        <v>1.1115435490435492</v>
      </c>
      <c r="BV28" s="25"/>
      <c r="BW28" s="73"/>
      <c r="BX28" s="259"/>
      <c r="BY28" s="253"/>
      <c r="BZ28" s="2"/>
    </row>
    <row r="29" spans="1:78" ht="45" customHeight="1">
      <c r="A29" s="177" t="s">
        <v>16</v>
      </c>
      <c r="B29" s="32">
        <v>1</v>
      </c>
      <c r="C29" s="32">
        <v>20</v>
      </c>
      <c r="D29" s="31">
        <v>324</v>
      </c>
      <c r="E29" s="42">
        <v>75.634</v>
      </c>
      <c r="F29" s="42">
        <v>75.516000000000005</v>
      </c>
      <c r="G29" s="42">
        <v>75.453000000000003</v>
      </c>
      <c r="H29" s="42">
        <f t="shared" ref="H29:H32" si="14">AVERAGE(E29:G29)</f>
        <v>75.534333333333336</v>
      </c>
      <c r="I29" s="346">
        <f>$C$27+((H29-H27)/(H30-H27))</f>
        <v>20.393715659340661</v>
      </c>
      <c r="J29" s="346">
        <f>H29/H20</f>
        <v>1.2396564457452337</v>
      </c>
      <c r="K29" s="25"/>
      <c r="L29" s="25">
        <v>45.655000000000001</v>
      </c>
      <c r="M29" s="25">
        <v>45.578000000000003</v>
      </c>
      <c r="N29" s="25">
        <v>45.55</v>
      </c>
      <c r="O29" s="25">
        <f t="shared" ref="O29:O33" si="15">AVERAGE(L29:N29)</f>
        <v>45.594333333333338</v>
      </c>
      <c r="P29" s="25">
        <f>$C$27+((O29-O27)/(O30-O27))</f>
        <v>20.442030642579468</v>
      </c>
      <c r="Q29" s="25">
        <f>O29/O20</f>
        <v>1.196774955596581</v>
      </c>
      <c r="R29" s="25"/>
      <c r="S29" s="25">
        <v>33.997999999999998</v>
      </c>
      <c r="T29" s="25">
        <v>33.938000000000002</v>
      </c>
      <c r="U29" s="25">
        <v>33.917999999999999</v>
      </c>
      <c r="V29" s="25">
        <f t="shared" si="10"/>
        <v>33.951333333333338</v>
      </c>
      <c r="W29" s="25">
        <f>$C$27+((V29-V27)/(V30-V27))</f>
        <v>20.472546328071381</v>
      </c>
      <c r="X29" s="25">
        <f>V29/V20</f>
        <v>1.1752746238345797</v>
      </c>
      <c r="Y29" s="25"/>
      <c r="Z29" s="25">
        <v>27.63</v>
      </c>
      <c r="AA29" s="25">
        <v>27.585999999999999</v>
      </c>
      <c r="AB29" s="25">
        <v>27.574000000000002</v>
      </c>
      <c r="AC29" s="25">
        <f t="shared" si="11"/>
        <v>27.596666666666664</v>
      </c>
      <c r="AD29" s="25">
        <f>$C$27+((AC29-AC27)/(AC30-AC27))</f>
        <v>20.492899679340354</v>
      </c>
      <c r="AE29" s="25">
        <f>AC29/AC20</f>
        <v>1.1608570066462884</v>
      </c>
      <c r="AF29" s="25"/>
      <c r="AG29" s="25">
        <v>23.574000000000002</v>
      </c>
      <c r="AH29" s="25">
        <v>23.542000000000002</v>
      </c>
      <c r="AI29" s="25">
        <v>23.521999999999998</v>
      </c>
      <c r="AJ29" s="25">
        <f t="shared" si="4"/>
        <v>23.546000000000003</v>
      </c>
      <c r="AK29" s="25">
        <f>$C$27+((AJ29-AJ27)/(AJ30-AJ27))</f>
        <v>20.511194029850749</v>
      </c>
      <c r="AL29" s="25">
        <f>AJ29/AJ20</f>
        <v>1.1502874171538373</v>
      </c>
      <c r="AM29" s="25"/>
      <c r="AN29" s="25">
        <v>20.745999999999999</v>
      </c>
      <c r="AO29" s="25">
        <v>20.713999999999999</v>
      </c>
      <c r="AP29" s="25">
        <v>20.702999999999999</v>
      </c>
      <c r="AQ29" s="25">
        <f t="shared" si="5"/>
        <v>20.721</v>
      </c>
      <c r="AR29" s="25">
        <f>$C$27+((AQ29-AQ27)/(AQ30-AQ27))</f>
        <v>20.524844720496898</v>
      </c>
      <c r="AS29" s="25">
        <f>AQ29/AQ20</f>
        <v>1.1417367667046248</v>
      </c>
      <c r="AT29" s="25"/>
      <c r="AU29" s="25">
        <v>18.648</v>
      </c>
      <c r="AV29" s="25">
        <v>18.616</v>
      </c>
      <c r="AW29" s="25">
        <v>18.605</v>
      </c>
      <c r="AX29" s="25">
        <f t="shared" si="6"/>
        <v>18.623000000000001</v>
      </c>
      <c r="AY29" s="25">
        <f>$C$27+((AX29-AX27)/(AX30-AX27))</f>
        <v>20.535728704077513</v>
      </c>
      <c r="AZ29" s="25">
        <f>AX29/AX20</f>
        <v>1.1347184986595173</v>
      </c>
      <c r="BA29" s="25"/>
      <c r="BB29" s="25">
        <v>17.02</v>
      </c>
      <c r="BC29" s="25">
        <v>16.995999999999999</v>
      </c>
      <c r="BD29" s="25">
        <v>16.989000000000001</v>
      </c>
      <c r="BE29" s="25">
        <f t="shared" si="7"/>
        <v>17.001666666666665</v>
      </c>
      <c r="BF29" s="25">
        <f>$C$27+((BE29-BE27)/(BE30-BE27))</f>
        <v>20.542129629629628</v>
      </c>
      <c r="BG29" s="25">
        <f>BE29/BE20</f>
        <v>1.128504104254707</v>
      </c>
      <c r="BH29" s="25"/>
      <c r="BI29" s="25">
        <v>15.73</v>
      </c>
      <c r="BJ29" s="25">
        <v>15.706</v>
      </c>
      <c r="BK29" s="25">
        <v>15.702999999999999</v>
      </c>
      <c r="BL29" s="25">
        <f t="shared" si="8"/>
        <v>15.712999999999999</v>
      </c>
      <c r="BM29" s="25">
        <f>$C$27+((BL29-BL27)/(BL30-BL27))</f>
        <v>20.55503390714658</v>
      </c>
      <c r="BN29" s="25">
        <f>BL29/BL20</f>
        <v>1.1231593995711222</v>
      </c>
      <c r="BO29" s="25"/>
      <c r="BP29" s="25">
        <v>14.675000000000001</v>
      </c>
      <c r="BQ29" s="25">
        <v>14.651</v>
      </c>
      <c r="BR29" s="25">
        <v>14.643000000000001</v>
      </c>
      <c r="BS29" s="25">
        <f t="shared" si="13"/>
        <v>14.656333333333334</v>
      </c>
      <c r="BT29" s="25">
        <f>$C$27+((BS29-BS27)/(BS30-BS27))</f>
        <v>20.562391178177599</v>
      </c>
      <c r="BU29" s="25">
        <f>BS29/BS20</f>
        <v>1.1184625559625561</v>
      </c>
      <c r="BV29" s="25"/>
      <c r="BW29" s="73"/>
      <c r="BX29" s="259"/>
      <c r="BY29" s="253"/>
      <c r="BZ29" s="2"/>
    </row>
    <row r="30" spans="1:78" ht="45" customHeight="1">
      <c r="A30" s="177" t="s">
        <v>17</v>
      </c>
      <c r="B30" s="32">
        <v>0</v>
      </c>
      <c r="C30" s="32">
        <v>21</v>
      </c>
      <c r="D30" s="31">
        <v>340</v>
      </c>
      <c r="E30" s="25">
        <v>79.174999999999997</v>
      </c>
      <c r="F30" s="25">
        <v>79.048000000000002</v>
      </c>
      <c r="G30" s="25">
        <v>78.972999999999999</v>
      </c>
      <c r="H30" s="25">
        <f t="shared" si="14"/>
        <v>79.065333333333342</v>
      </c>
      <c r="I30" s="326">
        <v>21</v>
      </c>
      <c r="J30" s="326">
        <f>H30/H20</f>
        <v>1.297606608495856</v>
      </c>
      <c r="K30" s="25"/>
      <c r="L30" s="25">
        <v>47.286999999999999</v>
      </c>
      <c r="M30" s="25">
        <v>47.198</v>
      </c>
      <c r="N30" s="25">
        <v>47.177999999999997</v>
      </c>
      <c r="O30" s="25">
        <f t="shared" si="15"/>
        <v>47.221000000000004</v>
      </c>
      <c r="P30" s="25">
        <v>21</v>
      </c>
      <c r="Q30" s="25">
        <f>O30/O20</f>
        <v>1.2394722336451054</v>
      </c>
      <c r="R30" s="25"/>
      <c r="S30" s="25">
        <v>35.024000000000001</v>
      </c>
      <c r="T30" s="25">
        <v>34.963999999999999</v>
      </c>
      <c r="U30" s="25">
        <v>34.94</v>
      </c>
      <c r="V30" s="25">
        <f t="shared" si="10"/>
        <v>34.975999999999999</v>
      </c>
      <c r="W30" s="25">
        <v>21</v>
      </c>
      <c r="X30" s="25">
        <f>V30/V20</f>
        <v>1.2107449459983384</v>
      </c>
      <c r="Y30" s="25"/>
      <c r="Z30" s="25">
        <v>28.372</v>
      </c>
      <c r="AA30" s="25">
        <v>28.324000000000002</v>
      </c>
      <c r="AB30" s="25">
        <v>28.308</v>
      </c>
      <c r="AC30" s="25">
        <f t="shared" si="11"/>
        <v>28.334666666666664</v>
      </c>
      <c r="AD30" s="25">
        <v>21</v>
      </c>
      <c r="AE30" s="25">
        <f>AC30/AC20</f>
        <v>1.1919010628452844</v>
      </c>
      <c r="AF30" s="25"/>
      <c r="AG30" s="25">
        <v>24.143000000000001</v>
      </c>
      <c r="AH30" s="25">
        <v>24.106999999999999</v>
      </c>
      <c r="AI30" s="25">
        <v>24.091000000000001</v>
      </c>
      <c r="AJ30" s="25">
        <f t="shared" si="4"/>
        <v>24.113666666666671</v>
      </c>
      <c r="AK30" s="25">
        <v>21</v>
      </c>
      <c r="AL30" s="25">
        <f>AJ30/AJ20</f>
        <v>1.1780195085410934</v>
      </c>
      <c r="AM30" s="25"/>
      <c r="AN30" s="25">
        <v>21.207999999999998</v>
      </c>
      <c r="AO30" s="25">
        <v>21.172000000000001</v>
      </c>
      <c r="AP30" s="25">
        <v>21.16</v>
      </c>
      <c r="AQ30" s="25">
        <f t="shared" si="5"/>
        <v>21.179999999999996</v>
      </c>
      <c r="AR30" s="25">
        <v>21</v>
      </c>
      <c r="AS30" s="25">
        <f>AQ30/AQ20</f>
        <v>1.1670278808360575</v>
      </c>
      <c r="AT30" s="25"/>
      <c r="AU30" s="25">
        <v>19.030999999999999</v>
      </c>
      <c r="AV30" s="25">
        <v>19</v>
      </c>
      <c r="AW30" s="25">
        <v>18.988</v>
      </c>
      <c r="AX30" s="25">
        <f t="shared" si="6"/>
        <v>19.006333333333334</v>
      </c>
      <c r="AY30" s="25">
        <v>21</v>
      </c>
      <c r="AZ30" s="25">
        <f>AX30/AX20</f>
        <v>1.158075391989601</v>
      </c>
      <c r="BA30" s="25"/>
      <c r="BB30" s="25">
        <v>17.353999999999999</v>
      </c>
      <c r="BC30" s="25">
        <v>17.326000000000001</v>
      </c>
      <c r="BD30" s="25">
        <v>17.314</v>
      </c>
      <c r="BE30" s="25">
        <f t="shared" si="7"/>
        <v>17.331333333333333</v>
      </c>
      <c r="BF30" s="25">
        <v>21</v>
      </c>
      <c r="BG30" s="25">
        <f>BE30/BE20</f>
        <v>1.1503860875721839</v>
      </c>
      <c r="BH30" s="25"/>
      <c r="BI30" s="25">
        <v>16.018000000000001</v>
      </c>
      <c r="BJ30" s="25">
        <v>15.991</v>
      </c>
      <c r="BK30" s="25">
        <v>15.983000000000001</v>
      </c>
      <c r="BL30" s="25">
        <f t="shared" si="8"/>
        <v>15.997333333333335</v>
      </c>
      <c r="BM30" s="25">
        <v>21</v>
      </c>
      <c r="BN30" s="25">
        <f>BL30/BL20</f>
        <v>1.1434834405527758</v>
      </c>
      <c r="BO30" s="25"/>
      <c r="BP30" s="25">
        <v>14.926</v>
      </c>
      <c r="BQ30" s="25">
        <v>14.901999999999999</v>
      </c>
      <c r="BR30" s="25">
        <v>14.895</v>
      </c>
      <c r="BS30" s="25">
        <f t="shared" si="13"/>
        <v>14.907666666666666</v>
      </c>
      <c r="BT30" s="25">
        <v>21</v>
      </c>
      <c r="BU30" s="25">
        <f>BS30/BS20</f>
        <v>1.1376424501424502</v>
      </c>
      <c r="BV30" s="25"/>
      <c r="BW30" s="73"/>
      <c r="BX30" s="259"/>
      <c r="BY30" s="253"/>
      <c r="BZ30" s="2"/>
    </row>
    <row r="31" spans="1:78" ht="45" customHeight="1" thickBot="1">
      <c r="A31" s="177" t="s">
        <v>18</v>
      </c>
      <c r="B31" s="32">
        <v>2</v>
      </c>
      <c r="C31" s="32">
        <v>20</v>
      </c>
      <c r="D31" s="31">
        <v>322</v>
      </c>
      <c r="E31" s="25">
        <v>79.995000000000005</v>
      </c>
      <c r="F31" s="25">
        <v>79.881</v>
      </c>
      <c r="G31" s="25">
        <v>79.813999999999993</v>
      </c>
      <c r="H31" s="25">
        <f t="shared" si="14"/>
        <v>79.896666666666661</v>
      </c>
      <c r="I31" s="326">
        <f>$C$30+((H31-H30)/(H33-H30))</f>
        <v>21.144915746658917</v>
      </c>
      <c r="J31" s="326">
        <f>H31/H20</f>
        <v>1.3112503077217645</v>
      </c>
      <c r="K31" s="358"/>
      <c r="L31" s="25">
        <v>47.933999999999997</v>
      </c>
      <c r="M31" s="25">
        <v>47.848999999999997</v>
      </c>
      <c r="N31" s="25">
        <v>47.834000000000003</v>
      </c>
      <c r="O31" s="25">
        <f t="shared" si="15"/>
        <v>47.87233333333333</v>
      </c>
      <c r="P31" s="25">
        <f>I30+((O31-O30)/(O33-O30))</f>
        <v>21.226471951784884</v>
      </c>
      <c r="Q31" s="25">
        <f>O31/O20</f>
        <v>1.2565686437489612</v>
      </c>
      <c r="R31" s="25"/>
      <c r="S31" s="25">
        <v>35.555999999999997</v>
      </c>
      <c r="T31" s="25">
        <v>35.496000000000002</v>
      </c>
      <c r="U31" s="25">
        <v>35.475999999999999</v>
      </c>
      <c r="V31" s="25">
        <f t="shared" si="10"/>
        <v>35.509333333333331</v>
      </c>
      <c r="W31" s="25">
        <f>P30+((V31-V30)/(V33-V30))</f>
        <v>21.278648554510621</v>
      </c>
      <c r="X31" s="25">
        <f>V31/V20</f>
        <v>1.229207052524693</v>
      </c>
      <c r="Y31" s="25"/>
      <c r="Z31" s="41">
        <v>28.817</v>
      </c>
      <c r="AA31" s="41">
        <v>28.773</v>
      </c>
      <c r="AB31" s="41">
        <v>28.760999999999999</v>
      </c>
      <c r="AC31" s="25">
        <f t="shared" si="11"/>
        <v>28.783666666666665</v>
      </c>
      <c r="AD31" s="25">
        <f>W30+((AC31-AC30)/(AC33-AC30))</f>
        <v>21.313110181311018</v>
      </c>
      <c r="AE31" s="25">
        <f>AC31/AC20</f>
        <v>1.2107883002888471</v>
      </c>
      <c r="AF31" s="25"/>
      <c r="AG31" s="41">
        <v>24.533999999999999</v>
      </c>
      <c r="AH31" s="41">
        <v>24.498999999999999</v>
      </c>
      <c r="AI31" s="41">
        <v>24.481999999999999</v>
      </c>
      <c r="AJ31" s="25">
        <f t="shared" si="4"/>
        <v>24.504999999999999</v>
      </c>
      <c r="AK31" s="25">
        <f>AD30+((AJ31-AJ30)/(AJ33-AJ30))</f>
        <v>21.341477603257704</v>
      </c>
      <c r="AL31" s="25">
        <f>AJ31/AJ20</f>
        <v>1.1971372274422314</v>
      </c>
      <c r="AM31" s="25"/>
      <c r="AN31" s="41">
        <v>21.553999999999998</v>
      </c>
      <c r="AO31" s="41">
        <v>21.518000000000001</v>
      </c>
      <c r="AP31" s="41">
        <v>21.51</v>
      </c>
      <c r="AQ31" s="25">
        <f t="shared" si="5"/>
        <v>21.527333333333335</v>
      </c>
      <c r="AR31" s="25">
        <f>AK30+((AQ31-AQ30)/(AQ33-AQ30))</f>
        <v>21.363826815642462</v>
      </c>
      <c r="AS31" s="25">
        <f>AQ31/AQ20</f>
        <v>1.1861661095397276</v>
      </c>
      <c r="AT31" s="41"/>
      <c r="AU31" s="41">
        <v>19.34</v>
      </c>
      <c r="AV31" s="41">
        <v>19.312999999999999</v>
      </c>
      <c r="AW31" s="41">
        <v>19.300999999999998</v>
      </c>
      <c r="AX31" s="25">
        <f t="shared" si="6"/>
        <v>19.317999999999998</v>
      </c>
      <c r="AY31" s="25">
        <f>AR30+((AX31-AX30)/(AX33-AX30))</f>
        <v>21.381321370309948</v>
      </c>
      <c r="AZ31" s="25">
        <f>AX31/AX20</f>
        <v>1.1770655617840602</v>
      </c>
      <c r="BA31" s="25"/>
      <c r="BB31" s="41">
        <v>17.634</v>
      </c>
      <c r="BC31" s="41">
        <v>17.611000000000001</v>
      </c>
      <c r="BD31" s="41">
        <v>17.603000000000002</v>
      </c>
      <c r="BE31" s="25">
        <f t="shared" si="7"/>
        <v>17.616000000000003</v>
      </c>
      <c r="BF31" s="25">
        <f>AY30+((BE31-BE30)/(BE33-BE30))</f>
        <v>21.399812734082403</v>
      </c>
      <c r="BG31" s="25">
        <f>BE31/BE20</f>
        <v>1.169281146978782</v>
      </c>
      <c r="BH31" s="41"/>
      <c r="BI31" s="41">
        <v>16.277999999999999</v>
      </c>
      <c r="BJ31" s="41">
        <v>16.254000000000001</v>
      </c>
      <c r="BK31" s="41">
        <v>16.247</v>
      </c>
      <c r="BL31" s="25">
        <f t="shared" si="8"/>
        <v>16.259666666666664</v>
      </c>
      <c r="BM31" s="25">
        <f>BF30+((BL31-BL30)/(BL33-BL30))</f>
        <v>21.414210526315784</v>
      </c>
      <c r="BN31" s="25">
        <f>BL31/BL20</f>
        <v>1.1622349297116987</v>
      </c>
      <c r="BO31" s="25"/>
      <c r="BP31" s="84">
        <v>15.169</v>
      </c>
      <c r="BQ31" s="84">
        <v>15.146000000000001</v>
      </c>
      <c r="BR31" s="84">
        <v>15.141999999999999</v>
      </c>
      <c r="BS31" s="25">
        <f t="shared" si="13"/>
        <v>15.152333333333333</v>
      </c>
      <c r="BT31" s="25">
        <f>BM30+((BS31-BS30)/(BS33-BS30))</f>
        <v>21.424032351242058</v>
      </c>
      <c r="BU31" s="25">
        <f>BS31/BS20</f>
        <v>1.1563135938135938</v>
      </c>
      <c r="BV31" s="25"/>
      <c r="BW31" s="73"/>
      <c r="BX31" s="259"/>
      <c r="BY31" s="253"/>
      <c r="BZ31" s="2"/>
    </row>
    <row r="32" spans="1:78" ht="45" customHeight="1" thickBot="1">
      <c r="A32" s="177" t="s">
        <v>19</v>
      </c>
      <c r="B32" s="32">
        <v>3</v>
      </c>
      <c r="C32" s="32">
        <v>20</v>
      </c>
      <c r="D32" s="31">
        <v>320</v>
      </c>
      <c r="E32" s="41">
        <v>82.847999999999999</v>
      </c>
      <c r="F32" s="41">
        <v>82.742000000000004</v>
      </c>
      <c r="G32" s="41">
        <v>82.679000000000002</v>
      </c>
      <c r="H32" s="25">
        <f t="shared" si="14"/>
        <v>82.75633333333333</v>
      </c>
      <c r="I32" s="347">
        <f>$C$30+((H32-H30)/(H33-H30))</f>
        <v>21.643404997094709</v>
      </c>
      <c r="J32" s="347">
        <f>H32/H20</f>
        <v>1.3581826636395962</v>
      </c>
      <c r="K32" s="25"/>
      <c r="L32" s="25">
        <v>49.46</v>
      </c>
      <c r="M32" s="25">
        <v>49.387</v>
      </c>
      <c r="N32" s="25">
        <v>49.363</v>
      </c>
      <c r="O32" s="25">
        <f t="shared" si="15"/>
        <v>49.403333333333336</v>
      </c>
      <c r="P32" s="25">
        <f>$C$30+((O32-O30)/(O33-O30))</f>
        <v>21.758808530366249</v>
      </c>
      <c r="Q32" s="25">
        <f>O32/O20</f>
        <v>1.2967548318794679</v>
      </c>
      <c r="R32" s="25"/>
      <c r="S32" s="25">
        <v>36.610999999999997</v>
      </c>
      <c r="T32" s="25">
        <v>36.555</v>
      </c>
      <c r="U32" s="25">
        <v>36.534999999999997</v>
      </c>
      <c r="V32" s="25">
        <f t="shared" si="10"/>
        <v>36.567</v>
      </c>
      <c r="W32" s="25">
        <f>$C$30+((V32-V30)/(V33-V30))</f>
        <v>21.831243469174503</v>
      </c>
      <c r="X32" s="25">
        <f>V32/V20</f>
        <v>1.2658197175297701</v>
      </c>
      <c r="Y32" s="75"/>
      <c r="Z32" s="59">
        <v>29.632999999999999</v>
      </c>
      <c r="AA32" s="59">
        <v>29.588999999999999</v>
      </c>
      <c r="AB32" s="59">
        <v>29.577000000000002</v>
      </c>
      <c r="AC32" s="59">
        <f>AVERAGE(Z32:AB32)</f>
        <v>29.599666666666664</v>
      </c>
      <c r="AD32" s="59">
        <f>$C$30+((AC32-AC30)/(AC33-AC30))</f>
        <v>21.882147838214784</v>
      </c>
      <c r="AE32" s="312">
        <f>AC32/AC20</f>
        <v>1.245113435598306</v>
      </c>
      <c r="AF32" s="75"/>
      <c r="AG32" s="59">
        <v>25.198</v>
      </c>
      <c r="AH32" s="59">
        <v>25.166</v>
      </c>
      <c r="AI32" s="59">
        <v>25.15</v>
      </c>
      <c r="AJ32" s="59">
        <f t="shared" si="4"/>
        <v>25.171333333333337</v>
      </c>
      <c r="AK32" s="59">
        <f>$C$30+((AJ32-AJ30)/(AJ33-AJ30))</f>
        <v>21.92292030250146</v>
      </c>
      <c r="AL32" s="59">
        <f>AJ32/AJ20</f>
        <v>1.2296894591997916</v>
      </c>
      <c r="AM32" s="75"/>
      <c r="AN32" s="44">
        <v>22.114999999999998</v>
      </c>
      <c r="AO32" s="44">
        <v>22.082999999999998</v>
      </c>
      <c r="AP32" s="44">
        <v>22.071000000000002</v>
      </c>
      <c r="AQ32" s="44">
        <f t="shared" si="5"/>
        <v>22.089666666666663</v>
      </c>
      <c r="AR32" s="44">
        <f>$C$30+((AQ32-AQ30)/(AQ33-AQ30))</f>
        <v>21.952863128491618</v>
      </c>
      <c r="AS32" s="44">
        <f>AQ32/AQ20</f>
        <v>1.2171509385446126</v>
      </c>
      <c r="AT32" s="436"/>
      <c r="AU32" s="219">
        <v>19.831</v>
      </c>
      <c r="AV32" s="44">
        <v>19.803000000000001</v>
      </c>
      <c r="AW32" s="44">
        <v>19.792000000000002</v>
      </c>
      <c r="AX32" s="44">
        <f t="shared" si="6"/>
        <v>19.808666666666667</v>
      </c>
      <c r="AY32" s="44">
        <f>$C$30+((AX32-AX30)/(AX33-AX30))</f>
        <v>21.981647634584011</v>
      </c>
      <c r="AZ32" s="44">
        <f>AX32/AX20</f>
        <v>1.2069623852465674</v>
      </c>
      <c r="BA32" s="75"/>
      <c r="BB32" s="46">
        <v>18.067</v>
      </c>
      <c r="BC32" s="46">
        <v>18.042999999999999</v>
      </c>
      <c r="BD32" s="46">
        <v>18.032</v>
      </c>
      <c r="BE32" s="46">
        <f t="shared" si="7"/>
        <v>18.047333333333331</v>
      </c>
      <c r="BF32" s="46">
        <f>$C$30+2*((BE32-BE30)/(BE37-BE30))</f>
        <v>22.038182696955047</v>
      </c>
      <c r="BG32" s="46">
        <f>BE32/BE20</f>
        <v>1.1979113657986147</v>
      </c>
      <c r="BH32" s="262"/>
      <c r="BI32" s="47">
        <v>16.664999999999999</v>
      </c>
      <c r="BJ32" s="47">
        <v>16.638000000000002</v>
      </c>
      <c r="BK32" s="47">
        <v>16.634</v>
      </c>
      <c r="BL32" s="47">
        <f>AVERAGE(BI32:BK32)</f>
        <v>16.645666666666667</v>
      </c>
      <c r="BM32" s="47">
        <f>$C$30+2*((BL32-BL30)/(BL37-BL30))</f>
        <v>22.048517520215633</v>
      </c>
      <c r="BN32" s="47">
        <f>BL32/BL20</f>
        <v>1.1898260662377889</v>
      </c>
      <c r="BO32" s="263"/>
      <c r="BP32" s="83">
        <v>15.528</v>
      </c>
      <c r="BQ32" s="83">
        <v>15.504</v>
      </c>
      <c r="BR32" s="83">
        <v>15.500999999999999</v>
      </c>
      <c r="BS32" s="47">
        <f>AVERAGE(BP32:BR32)</f>
        <v>15.511000000000001</v>
      </c>
      <c r="BT32" s="47">
        <f>$C$30+2*((BS32-BS30)/(BS37-BS30))</f>
        <v>22.055393586005835</v>
      </c>
      <c r="BU32" s="47">
        <f>BS32/BS20</f>
        <v>1.1836843711843714</v>
      </c>
      <c r="BV32" s="25"/>
      <c r="BW32" s="73"/>
      <c r="BX32" s="259"/>
      <c r="BY32" s="253"/>
      <c r="BZ32" s="2"/>
    </row>
    <row r="33" spans="1:78" ht="50.1" customHeight="1" thickBot="1">
      <c r="A33" s="177" t="s">
        <v>160</v>
      </c>
      <c r="B33" s="32">
        <v>0</v>
      </c>
      <c r="C33" s="32">
        <v>22</v>
      </c>
      <c r="D33" s="31">
        <v>354</v>
      </c>
      <c r="E33" s="46">
        <v>84.929000000000002</v>
      </c>
      <c r="F33" s="46">
        <v>84.781999999999996</v>
      </c>
      <c r="G33" s="46">
        <v>84.694999999999993</v>
      </c>
      <c r="H33" s="208">
        <f>AVERAGE(E33:G33)</f>
        <v>84.802000000000007</v>
      </c>
      <c r="I33" s="440">
        <v>22</v>
      </c>
      <c r="J33" s="440">
        <f>H33/H20</f>
        <v>1.3917557920074399</v>
      </c>
      <c r="K33" s="71"/>
      <c r="L33" s="41">
        <v>50.177</v>
      </c>
      <c r="M33" s="41">
        <v>50.067</v>
      </c>
      <c r="N33" s="41">
        <v>50.046999999999997</v>
      </c>
      <c r="O33" s="25">
        <f t="shared" si="15"/>
        <v>50.097000000000001</v>
      </c>
      <c r="P33" s="25">
        <v>22</v>
      </c>
      <c r="Q33" s="25">
        <f>O33/O20</f>
        <v>1.3149624211456521</v>
      </c>
      <c r="R33" s="25"/>
      <c r="S33" s="41">
        <v>36.948999999999998</v>
      </c>
      <c r="T33" s="41">
        <v>36.872999999999998</v>
      </c>
      <c r="U33" s="41">
        <v>36.847999999999999</v>
      </c>
      <c r="V33" s="25">
        <f t="shared" si="10"/>
        <v>36.89</v>
      </c>
      <c r="W33" s="25">
        <v>22</v>
      </c>
      <c r="X33" s="25">
        <f>V33/V20</f>
        <v>1.2770008307947935</v>
      </c>
      <c r="Y33" s="75"/>
      <c r="Z33" s="60">
        <v>29.814</v>
      </c>
      <c r="AA33" s="60">
        <v>29.75</v>
      </c>
      <c r="AB33" s="60">
        <v>29.742000000000001</v>
      </c>
      <c r="AC33" s="60">
        <f>AVERAGE(Z33:AB33)</f>
        <v>29.768666666666665</v>
      </c>
      <c r="AD33" s="247">
        <v>22</v>
      </c>
      <c r="AE33" s="313">
        <f>AC33/AC20</f>
        <v>1.2522224403376425</v>
      </c>
      <c r="AF33" s="75"/>
      <c r="AG33" s="60">
        <v>25.297000000000001</v>
      </c>
      <c r="AH33" s="60">
        <v>25.248999999999999</v>
      </c>
      <c r="AI33" s="60">
        <v>25.233000000000001</v>
      </c>
      <c r="AJ33" s="60">
        <f t="shared" si="4"/>
        <v>25.259666666666664</v>
      </c>
      <c r="AK33" s="60">
        <v>22</v>
      </c>
      <c r="AL33" s="60">
        <f>AJ33/AJ20</f>
        <v>1.2340047875718541</v>
      </c>
      <c r="AM33" s="75"/>
      <c r="AN33" s="45">
        <v>22.167999999999999</v>
      </c>
      <c r="AO33" s="45">
        <v>22.123999999999999</v>
      </c>
      <c r="AP33" s="45">
        <v>22.111999999999998</v>
      </c>
      <c r="AQ33" s="45">
        <f t="shared" si="5"/>
        <v>22.134666666666664</v>
      </c>
      <c r="AR33" s="45">
        <v>22</v>
      </c>
      <c r="AS33" s="45">
        <f>AQ33/AQ20</f>
        <v>1.2196304595378906</v>
      </c>
      <c r="AT33" s="437"/>
      <c r="AU33" s="220">
        <v>19.850999999999999</v>
      </c>
      <c r="AV33" s="45">
        <v>19.815999999999999</v>
      </c>
      <c r="AW33" s="45">
        <v>19.803999999999998</v>
      </c>
      <c r="AX33" s="45">
        <f t="shared" si="6"/>
        <v>19.823666666666668</v>
      </c>
      <c r="AY33" s="45">
        <v>22</v>
      </c>
      <c r="AZ33" s="45">
        <f>AX33/AX20</f>
        <v>1.2078763506377446</v>
      </c>
      <c r="BA33" s="75"/>
      <c r="BB33" s="67">
        <v>18.067</v>
      </c>
      <c r="BC33" s="67">
        <v>18.035</v>
      </c>
      <c r="BD33" s="67">
        <v>18.027999999999999</v>
      </c>
      <c r="BE33" s="67">
        <f>AVERAGE(BB33:BD33)</f>
        <v>18.043333333333333</v>
      </c>
      <c r="BF33" s="67">
        <v>22</v>
      </c>
      <c r="BG33" s="67">
        <f>BE33/BE20</f>
        <v>1.1976458614509813</v>
      </c>
      <c r="BH33" s="262"/>
      <c r="BI33" s="143">
        <v>16.652999999999999</v>
      </c>
      <c r="BJ33" s="143">
        <v>16.620999999999999</v>
      </c>
      <c r="BK33" s="143">
        <v>16.617999999999999</v>
      </c>
      <c r="BL33" s="49">
        <f>AVERAGE(BI33:BK33)</f>
        <v>16.630666666666666</v>
      </c>
      <c r="BM33" s="49">
        <v>22</v>
      </c>
      <c r="BN33" s="49">
        <f>BL33/BL20</f>
        <v>1.1887538718131998</v>
      </c>
      <c r="BO33" s="263"/>
      <c r="BP33" s="82">
        <v>15.507</v>
      </c>
      <c r="BQ33" s="82">
        <v>15.475</v>
      </c>
      <c r="BR33" s="82">
        <v>15.472</v>
      </c>
      <c r="BS33" s="143">
        <f>AVERAGE(BP33:BR33)</f>
        <v>15.484666666666667</v>
      </c>
      <c r="BT33" s="143">
        <v>22</v>
      </c>
      <c r="BU33" s="143">
        <f>BS33/BS20</f>
        <v>1.1816748066748068</v>
      </c>
      <c r="BV33" s="25"/>
      <c r="BW33" s="73"/>
      <c r="BX33" s="259"/>
      <c r="BY33" s="253"/>
      <c r="BZ33" s="2"/>
    </row>
    <row r="34" spans="1:78" ht="50.1" customHeight="1" thickBot="1">
      <c r="A34" s="177" t="s">
        <v>20</v>
      </c>
      <c r="B34" s="32">
        <v>3</v>
      </c>
      <c r="C34" s="32">
        <v>20</v>
      </c>
      <c r="D34" s="31">
        <v>320</v>
      </c>
      <c r="E34" s="69">
        <v>85.052999999999997</v>
      </c>
      <c r="F34" s="69">
        <v>84.944000000000003</v>
      </c>
      <c r="G34" s="69">
        <v>84.893000000000001</v>
      </c>
      <c r="H34" s="218">
        <f>AVERAGE(E34:G34)</f>
        <v>84.963333333333338</v>
      </c>
      <c r="I34" s="348">
        <f>$C$33+((H34-H33)/(H37-H33))</f>
        <v>22.029740690672238</v>
      </c>
      <c r="J34" s="348">
        <f>H34/H20</f>
        <v>1.3944035668371673</v>
      </c>
      <c r="K34" s="76"/>
      <c r="L34" s="44">
        <v>50.56</v>
      </c>
      <c r="M34" s="44">
        <v>50.475000000000001</v>
      </c>
      <c r="N34" s="44">
        <v>50.451000000000001</v>
      </c>
      <c r="O34" s="52">
        <f>AVERAGE(L34:N34)</f>
        <v>50.495333333333328</v>
      </c>
      <c r="P34" s="52">
        <f>$C$33+(O34-O33)/(O37-O33)</f>
        <v>22.147240019714143</v>
      </c>
      <c r="Q34" s="52">
        <f>O34/O20</f>
        <v>1.3254180046022066</v>
      </c>
      <c r="R34" s="75"/>
      <c r="S34" s="44">
        <v>37.337000000000003</v>
      </c>
      <c r="T34" s="44">
        <v>37.280999999999999</v>
      </c>
      <c r="U34" s="44">
        <v>37.261000000000003</v>
      </c>
      <c r="V34" s="44">
        <f>AVERAGE(S34:U34)</f>
        <v>37.292999999999999</v>
      </c>
      <c r="W34" s="44">
        <f>$C$33+(V34-V33)/(V37-V33)</f>
        <v>22.223186265460587</v>
      </c>
      <c r="X34" s="44">
        <f>V34/V20</f>
        <v>1.2909512600387703</v>
      </c>
      <c r="Y34" s="75"/>
      <c r="Z34" s="65">
        <v>30.172999999999998</v>
      </c>
      <c r="AA34" s="65">
        <v>30.125</v>
      </c>
      <c r="AB34" s="65">
        <v>30.117000000000001</v>
      </c>
      <c r="AC34" s="65">
        <f>AVERAGE(Z34:AB34)</f>
        <v>30.138333333333335</v>
      </c>
      <c r="AD34" s="44">
        <f>$C$33+(AC34-AC33)/(AC37-AC33)</f>
        <v>22.27450495049505</v>
      </c>
      <c r="AE34" s="443">
        <f>AC34/AC20</f>
        <v>1.2677725118483414</v>
      </c>
      <c r="AF34" s="25"/>
      <c r="AG34" s="54">
        <v>25.626999999999999</v>
      </c>
      <c r="AH34" s="54">
        <v>25.591000000000001</v>
      </c>
      <c r="AI34" s="54">
        <v>25.574999999999999</v>
      </c>
      <c r="AJ34" s="54">
        <f t="shared" si="4"/>
        <v>25.597666666666669</v>
      </c>
      <c r="AK34" s="54">
        <f>$C$33+(AJ34-AJ33)/(AJ37-AJ33)</f>
        <v>22.314516129032263</v>
      </c>
      <c r="AL34" s="54">
        <f>AJ34/AJ20</f>
        <v>1.250517025191747</v>
      </c>
      <c r="AM34" s="25"/>
      <c r="AN34" s="54">
        <v>22.465</v>
      </c>
      <c r="AO34" s="54">
        <v>22.437000000000001</v>
      </c>
      <c r="AP34" s="54">
        <v>22.425999999999998</v>
      </c>
      <c r="AQ34" s="40">
        <f t="shared" si="5"/>
        <v>22.442666666666668</v>
      </c>
      <c r="AR34" s="40">
        <f>$C$33+(AQ34-AQ33)/(AQ37-AQ33)</f>
        <v>22.34593785099214</v>
      </c>
      <c r="AS34" s="40">
        <f>AQ34/AQ20</f>
        <v>1.2366014032252139</v>
      </c>
      <c r="AT34" s="42"/>
      <c r="AU34" s="54">
        <v>20.128</v>
      </c>
      <c r="AV34" s="54">
        <v>20.103999999999999</v>
      </c>
      <c r="AW34" s="54">
        <v>20.093</v>
      </c>
      <c r="AX34" s="40">
        <f t="shared" si="6"/>
        <v>20.108333333333334</v>
      </c>
      <c r="AY34" s="40">
        <f>$C$33+(AX34-AX33)/(AX37-AX33)</f>
        <v>22.373905429071804</v>
      </c>
      <c r="AZ34" s="40">
        <f>AX34/AX20</f>
        <v>1.2252213827280849</v>
      </c>
      <c r="BA34" s="25"/>
      <c r="BB34" s="54">
        <v>18.331</v>
      </c>
      <c r="BC34" s="54">
        <v>18.306999999999999</v>
      </c>
      <c r="BD34" s="54">
        <v>18.295000000000002</v>
      </c>
      <c r="BE34" s="40">
        <f t="shared" si="7"/>
        <v>18.311</v>
      </c>
      <c r="BF34" s="40">
        <f>$C$33+(BE34-BE33)/(BE37-BE33)</f>
        <v>22.401098901098901</v>
      </c>
      <c r="BG34" s="40">
        <f>BE34/BE20</f>
        <v>1.2154125273801357</v>
      </c>
      <c r="BH34" s="85"/>
      <c r="BI34" s="81">
        <v>16.899999999999999</v>
      </c>
      <c r="BJ34" s="81">
        <v>16.873000000000001</v>
      </c>
      <c r="BK34" s="81">
        <v>16.869</v>
      </c>
      <c r="BL34" s="44">
        <f t="shared" ref="BL34:BL42" si="16">AVERAGE(BI34:BK34)</f>
        <v>16.880666666666666</v>
      </c>
      <c r="BM34" s="44">
        <f>$C$33+(BL34-BL33)/(BL37-BL33)</f>
        <v>22.414364640883978</v>
      </c>
      <c r="BN34" s="44">
        <f>BL34/BL20</f>
        <v>1.206623778889683</v>
      </c>
      <c r="BO34" s="75"/>
      <c r="BP34" s="81">
        <v>15.746</v>
      </c>
      <c r="BQ34" s="81">
        <v>15.727</v>
      </c>
      <c r="BR34" s="81">
        <v>15.718999999999999</v>
      </c>
      <c r="BS34" s="81">
        <f>AVERAGE(BP34:BR34)</f>
        <v>15.730666666666666</v>
      </c>
      <c r="BT34" s="81">
        <f>$C$33+(BS34-BS33)/(BS37-BS33)</f>
        <v>22.434373160682753</v>
      </c>
      <c r="BU34" s="81">
        <f>BS34/BS20</f>
        <v>1.2004477004477005</v>
      </c>
      <c r="BV34" s="25"/>
      <c r="BW34" s="73"/>
      <c r="BX34" s="259"/>
      <c r="BY34" s="253"/>
      <c r="BZ34" s="2"/>
    </row>
    <row r="35" spans="1:78" ht="50.1" customHeight="1" thickBot="1">
      <c r="A35" s="177" t="s">
        <v>21</v>
      </c>
      <c r="B35" s="32">
        <v>4</v>
      </c>
      <c r="C35" s="32">
        <v>20</v>
      </c>
      <c r="D35" s="31">
        <v>318</v>
      </c>
      <c r="E35" s="67">
        <v>84.933000000000007</v>
      </c>
      <c r="F35" s="67">
        <v>84.781999999999996</v>
      </c>
      <c r="G35" s="67">
        <v>84.744</v>
      </c>
      <c r="H35" s="111">
        <f>AVERAGE(E35:G35)</f>
        <v>84.819666666666663</v>
      </c>
      <c r="I35" s="349">
        <f>$C$33+((H35-H33)/(H37-H33))</f>
        <v>22.003256728524025</v>
      </c>
      <c r="J35" s="349">
        <f>H35/H20</f>
        <v>1.3920457342925132</v>
      </c>
      <c r="K35" s="76"/>
      <c r="L35" s="45">
        <v>50.564</v>
      </c>
      <c r="M35" s="45">
        <v>50.496000000000002</v>
      </c>
      <c r="N35" s="45">
        <v>50.463000000000001</v>
      </c>
      <c r="O35" s="55">
        <f>AVERAGE(L35:N35)</f>
        <v>50.507666666666665</v>
      </c>
      <c r="P35" s="55">
        <f>$C$33+(O35-O33)/(O37-O33)</f>
        <v>22.151798915722029</v>
      </c>
      <c r="Q35" s="55">
        <f>O35/O20</f>
        <v>1.3257417339644599</v>
      </c>
      <c r="R35" s="75"/>
      <c r="S35" s="45">
        <v>37.374000000000002</v>
      </c>
      <c r="T35" s="45">
        <v>37.322000000000003</v>
      </c>
      <c r="U35" s="45">
        <v>37.298000000000002</v>
      </c>
      <c r="V35" s="45">
        <f>AVERAGE(S35:U35)</f>
        <v>37.331333333333333</v>
      </c>
      <c r="W35" s="45">
        <f>$C$33+(V35-V33)/(V37-V33)</f>
        <v>22.244415728262876</v>
      </c>
      <c r="X35" s="45">
        <f>V35/V20</f>
        <v>1.2922782239453521</v>
      </c>
      <c r="Y35" s="75"/>
      <c r="Z35" s="45">
        <v>30.225999999999999</v>
      </c>
      <c r="AA35" s="45">
        <v>30.190999999999999</v>
      </c>
      <c r="AB35" s="45">
        <v>30.170999999999999</v>
      </c>
      <c r="AC35" s="45">
        <f>AVERAGE(Z35:AB35)</f>
        <v>30.195999999999998</v>
      </c>
      <c r="AD35" s="45">
        <f>$C$33+(AC35-AC33)/(AC37-AC33)</f>
        <v>22.317326732673266</v>
      </c>
      <c r="AE35" s="313">
        <f>AC35/AC20</f>
        <v>1.2701982669171878</v>
      </c>
      <c r="AF35" s="25"/>
      <c r="AG35" s="40">
        <v>25.693000000000001</v>
      </c>
      <c r="AH35" s="40">
        <v>25.657</v>
      </c>
      <c r="AI35" s="40">
        <v>25.637</v>
      </c>
      <c r="AJ35" s="54">
        <f t="shared" si="4"/>
        <v>25.662333333333333</v>
      </c>
      <c r="AK35" s="54">
        <f>$C$33+(AJ35-AJ33)/(AJ37-AJ33)</f>
        <v>22.374689826302731</v>
      </c>
      <c r="AL35" s="54">
        <f>AJ35/AJ20</f>
        <v>1.2536761712452571</v>
      </c>
      <c r="AM35" s="25"/>
      <c r="AN35" s="40">
        <v>22.527000000000001</v>
      </c>
      <c r="AO35" s="40">
        <v>22.498999999999999</v>
      </c>
      <c r="AP35" s="40">
        <v>22.486999999999998</v>
      </c>
      <c r="AQ35" s="40">
        <f t="shared" si="5"/>
        <v>22.504333333333332</v>
      </c>
      <c r="AR35" s="40">
        <f>$C$33+(AQ35-AQ33)/(AQ37-AQ33)</f>
        <v>22.415200299513291</v>
      </c>
      <c r="AS35" s="40">
        <f>AQ35/AQ20</f>
        <v>1.239999265327113</v>
      </c>
      <c r="AT35" s="25"/>
      <c r="AU35" s="40">
        <v>20.190000000000001</v>
      </c>
      <c r="AV35" s="40">
        <v>20.161999999999999</v>
      </c>
      <c r="AW35" s="40">
        <v>20.155000000000001</v>
      </c>
      <c r="AX35" s="40">
        <f t="shared" si="6"/>
        <v>20.169</v>
      </c>
      <c r="AY35" s="40">
        <f>$C$33+(AX35-AX33)/(AX37-AX33)</f>
        <v>22.453590192644484</v>
      </c>
      <c r="AZ35" s="40">
        <f>AX35/AX20</f>
        <v>1.228917864976846</v>
      </c>
      <c r="BA35" s="25"/>
      <c r="BB35" s="40">
        <v>18.388000000000002</v>
      </c>
      <c r="BC35" s="40">
        <v>18.364999999999998</v>
      </c>
      <c r="BD35" s="40">
        <v>18.356999999999999</v>
      </c>
      <c r="BE35" s="40">
        <f t="shared" si="7"/>
        <v>18.37</v>
      </c>
      <c r="BF35" s="40">
        <f>$C$33+(BE35-BE33)/(BE37-BE33)</f>
        <v>22.489510489510494</v>
      </c>
      <c r="BG35" s="40">
        <f>BE35/BE20</f>
        <v>1.2193287165077329</v>
      </c>
      <c r="BH35" s="85"/>
      <c r="BI35" s="65">
        <v>16.954000000000001</v>
      </c>
      <c r="BJ35" s="65">
        <v>16.93</v>
      </c>
      <c r="BK35" s="65">
        <v>16.927</v>
      </c>
      <c r="BL35" s="44">
        <f t="shared" si="16"/>
        <v>16.937000000000001</v>
      </c>
      <c r="BM35" s="44">
        <f>$C$33+(BL35-BL33)/(BL37-BL33)</f>
        <v>22.507734806629838</v>
      </c>
      <c r="BN35" s="44">
        <f>BL35/BL20</f>
        <v>1.210650464617584</v>
      </c>
      <c r="BO35" s="75"/>
      <c r="BP35" s="44">
        <v>15.808</v>
      </c>
      <c r="BQ35" s="44">
        <v>15.785</v>
      </c>
      <c r="BR35" s="44">
        <v>15.776999999999999</v>
      </c>
      <c r="BS35" s="65">
        <f>AVERAGE(BP35:BR35)</f>
        <v>15.79</v>
      </c>
      <c r="BT35" s="65">
        <f>$C$33+(BS35-BS33)/(BS37-BS33)</f>
        <v>22.539140670982931</v>
      </c>
      <c r="BU35" s="65">
        <f>BS35/BS20</f>
        <v>1.2049755799755799</v>
      </c>
      <c r="BV35" s="25"/>
      <c r="BW35" s="73"/>
      <c r="BX35" s="259"/>
      <c r="BY35" s="253"/>
      <c r="BZ35" s="2"/>
    </row>
    <row r="36" spans="1:78" ht="50.1" customHeight="1" thickBot="1">
      <c r="A36" s="177" t="s">
        <v>161</v>
      </c>
      <c r="B36" s="32">
        <v>1</v>
      </c>
      <c r="C36" s="32">
        <v>22</v>
      </c>
      <c r="D36" s="184">
        <v>352</v>
      </c>
      <c r="E36" s="161">
        <v>87.076999999999998</v>
      </c>
      <c r="F36" s="161">
        <v>86.95</v>
      </c>
      <c r="G36" s="161">
        <v>86.875</v>
      </c>
      <c r="H36" s="25">
        <f t="shared" ref="H36" si="17">AVERAGE(E36:G36)</f>
        <v>86.967333333333329</v>
      </c>
      <c r="I36" s="350">
        <f>$C$33+((H36-H33)/(H37-H33))</f>
        <v>22.399164311171194</v>
      </c>
      <c r="J36" s="350">
        <f>H36/H20</f>
        <v>1.4272928690609696</v>
      </c>
      <c r="K36" s="25"/>
      <c r="L36" s="42">
        <v>51.384999999999998</v>
      </c>
      <c r="M36" s="42">
        <v>51.295000000000002</v>
      </c>
      <c r="N36" s="42">
        <v>51.274999999999999</v>
      </c>
      <c r="O36" s="25">
        <f t="shared" ref="O36" si="18">AVERAGE(L36:N36)</f>
        <v>51.318333333333335</v>
      </c>
      <c r="P36" s="25">
        <f>$C$33+(O36-O33)/(O37-O33)</f>
        <v>22.451453918186299</v>
      </c>
      <c r="Q36" s="25">
        <f>O36/O20</f>
        <v>1.3470203774509377</v>
      </c>
      <c r="R36" s="25"/>
      <c r="S36" s="42">
        <v>37.807000000000002</v>
      </c>
      <c r="T36" s="42">
        <v>37.746000000000002</v>
      </c>
      <c r="U36" s="42">
        <v>37.722000000000001</v>
      </c>
      <c r="V36" s="25">
        <f t="shared" ref="V36:V37" si="19">AVERAGE(S36:U36)</f>
        <v>37.758333333333333</v>
      </c>
      <c r="W36" s="25">
        <f>$C$33+(V36-V33)/(V37-V33)</f>
        <v>22.480893483477942</v>
      </c>
      <c r="X36" s="25">
        <f>V36/V20</f>
        <v>1.3070594479830149</v>
      </c>
      <c r="Y36" s="25"/>
      <c r="Z36" s="42">
        <v>30.486000000000001</v>
      </c>
      <c r="AA36" s="42">
        <v>30.434000000000001</v>
      </c>
      <c r="AB36" s="42">
        <v>30.422000000000001</v>
      </c>
      <c r="AC36" s="42">
        <f t="shared" ref="AC36:AC37" si="20">AVERAGE(Z36:AB36)</f>
        <v>30.447333333333333</v>
      </c>
      <c r="AD36" s="42">
        <f>$C$33+(AC36-AC33)/(AC37-AC33)</f>
        <v>22.503960396039602</v>
      </c>
      <c r="AE36" s="406">
        <f>AC36/AC20</f>
        <v>1.2807706329397908</v>
      </c>
      <c r="AF36" s="25"/>
      <c r="AG36" s="25">
        <v>25.849</v>
      </c>
      <c r="AH36" s="25">
        <v>25.812999999999999</v>
      </c>
      <c r="AI36" s="25">
        <v>25.792999999999999</v>
      </c>
      <c r="AJ36" s="25">
        <f t="shared" si="4"/>
        <v>25.818333333333332</v>
      </c>
      <c r="AK36" s="25">
        <f>$C$33+(AJ36-AJ33)/(AJ37-AJ33)</f>
        <v>22.519851116625311</v>
      </c>
      <c r="AL36" s="25">
        <f>AJ36/AJ20</f>
        <v>1.2612972039928998</v>
      </c>
      <c r="AM36" s="25"/>
      <c r="AN36" s="25">
        <v>22.638000000000002</v>
      </c>
      <c r="AO36" s="25">
        <v>22.602</v>
      </c>
      <c r="AP36" s="25">
        <v>22.59</v>
      </c>
      <c r="AQ36" s="25">
        <f t="shared" si="5"/>
        <v>22.61</v>
      </c>
      <c r="AR36" s="25">
        <f>$C$33+(AQ36-AQ33)/(AQ37-AQ33)</f>
        <v>22.53388244103332</v>
      </c>
      <c r="AS36" s="25">
        <f>AQ36/AQ20</f>
        <v>1.2458215479557726</v>
      </c>
      <c r="AT36" s="25"/>
      <c r="AU36" s="40">
        <v>20.263999999999999</v>
      </c>
      <c r="AV36" s="40">
        <v>20.231999999999999</v>
      </c>
      <c r="AW36" s="40">
        <v>20.22</v>
      </c>
      <c r="AX36" s="40">
        <f t="shared" si="6"/>
        <v>20.238666666666663</v>
      </c>
      <c r="AY36" s="40">
        <f>$C$33+(AX36-AX33)/(AX37-AX33)</f>
        <v>22.545096322241676</v>
      </c>
      <c r="AZ36" s="40">
        <f>AX36/AX20</f>
        <v>1.2331627264603131</v>
      </c>
      <c r="BA36" s="25"/>
      <c r="BB36" s="40">
        <v>18.434000000000001</v>
      </c>
      <c r="BC36" s="40">
        <v>18.405999999999999</v>
      </c>
      <c r="BD36" s="40">
        <v>18.398</v>
      </c>
      <c r="BE36" s="40">
        <f t="shared" si="7"/>
        <v>18.412666666666667</v>
      </c>
      <c r="BF36" s="40">
        <f>$C$33+(BE36-BE33)/(BE37-BE33)</f>
        <v>22.553446553446555</v>
      </c>
      <c r="BG36" s="40">
        <f>BE36/BE20</f>
        <v>1.2221607628824922</v>
      </c>
      <c r="BH36" s="85"/>
      <c r="BI36" s="45">
        <v>16.986999999999998</v>
      </c>
      <c r="BJ36" s="45">
        <v>16.959</v>
      </c>
      <c r="BK36" s="45">
        <v>16.952000000000002</v>
      </c>
      <c r="BL36" s="45">
        <f t="shared" si="16"/>
        <v>16.965999999999998</v>
      </c>
      <c r="BM36" s="45">
        <f>$C$33+(BL36-BL33)/(BL37-BL33)</f>
        <v>22.555801104972375</v>
      </c>
      <c r="BN36" s="45">
        <f>BL36/BL20</f>
        <v>1.2127233738384557</v>
      </c>
      <c r="BO36" s="75"/>
      <c r="BP36" s="45">
        <v>15.824999999999999</v>
      </c>
      <c r="BQ36" s="45">
        <v>15.797000000000001</v>
      </c>
      <c r="BR36" s="45">
        <v>15.792999999999999</v>
      </c>
      <c r="BS36" s="45">
        <f>AVERAGE(BP36:BR36)</f>
        <v>15.805</v>
      </c>
      <c r="BT36" s="45">
        <f>$C$33+(BS36-BS33)/(BS37-BS33)</f>
        <v>22.565626839317247</v>
      </c>
      <c r="BU36" s="45">
        <f>BS36/BS20</f>
        <v>1.2061202686202688</v>
      </c>
      <c r="BV36" s="25"/>
      <c r="BW36" s="73"/>
      <c r="BX36" s="259"/>
      <c r="BY36" s="253"/>
      <c r="BZ36" s="2"/>
    </row>
    <row r="37" spans="1:78" ht="50.1" customHeight="1" thickBot="1">
      <c r="A37" s="177" t="s">
        <v>22</v>
      </c>
      <c r="B37" s="33">
        <v>0</v>
      </c>
      <c r="C37" s="32">
        <v>23</v>
      </c>
      <c r="D37" s="185">
        <v>368</v>
      </c>
      <c r="E37" s="106">
        <v>90.353999999999999</v>
      </c>
      <c r="F37" s="106">
        <v>90.206999999999994</v>
      </c>
      <c r="G37" s="106">
        <v>90.119</v>
      </c>
      <c r="H37" s="215">
        <f>AVERAGE(E37:G37)</f>
        <v>90.226666666666645</v>
      </c>
      <c r="I37" s="352">
        <v>23</v>
      </c>
      <c r="J37" s="352">
        <f>H37/H20</f>
        <v>1.4807844853524434</v>
      </c>
      <c r="K37" s="71"/>
      <c r="L37" s="40">
        <v>52.877000000000002</v>
      </c>
      <c r="M37" s="40">
        <v>52.779000000000003</v>
      </c>
      <c r="N37" s="40">
        <v>52.750999999999998</v>
      </c>
      <c r="O37" s="40">
        <f>AVERAGE(L37:N37)</f>
        <v>52.802333333333337</v>
      </c>
      <c r="P37" s="40">
        <v>23</v>
      </c>
      <c r="Q37" s="40">
        <f>O37/O20</f>
        <v>1.3859728942279932</v>
      </c>
      <c r="R37" s="25"/>
      <c r="S37" s="41">
        <v>38.750999999999998</v>
      </c>
      <c r="T37" s="41">
        <v>38.682000000000002</v>
      </c>
      <c r="U37" s="41">
        <v>38.654000000000003</v>
      </c>
      <c r="V37" s="25">
        <f t="shared" si="19"/>
        <v>38.695666666666661</v>
      </c>
      <c r="W37" s="25">
        <v>23</v>
      </c>
      <c r="X37" s="25">
        <f>V37/V20</f>
        <v>1.3395066002030829</v>
      </c>
      <c r="Y37" s="25"/>
      <c r="Z37" s="41">
        <v>31.158000000000001</v>
      </c>
      <c r="AA37" s="41">
        <v>31.102</v>
      </c>
      <c r="AB37" s="41">
        <v>31.085999999999999</v>
      </c>
      <c r="AC37" s="25">
        <f t="shared" si="20"/>
        <v>31.115333333333336</v>
      </c>
      <c r="AD37" s="25">
        <v>23</v>
      </c>
      <c r="AE37" s="25">
        <f>AC37/AC20</f>
        <v>1.3088701309627304</v>
      </c>
      <c r="AF37" s="25"/>
      <c r="AG37" s="41">
        <v>26.369</v>
      </c>
      <c r="AH37" s="41">
        <v>26.324999999999999</v>
      </c>
      <c r="AI37" s="41">
        <v>26.309000000000001</v>
      </c>
      <c r="AJ37" s="25">
        <f t="shared" si="4"/>
        <v>26.334333333333333</v>
      </c>
      <c r="AK37" s="25">
        <v>23</v>
      </c>
      <c r="AL37" s="25">
        <f>AJ37/AJ20</f>
        <v>1.2865052353889495</v>
      </c>
      <c r="AM37" s="25"/>
      <c r="AN37" s="25">
        <v>23.058</v>
      </c>
      <c r="AO37" s="25">
        <v>23.013999999999999</v>
      </c>
      <c r="AP37" s="25">
        <v>23.003</v>
      </c>
      <c r="AQ37" s="25">
        <f t="shared" si="5"/>
        <v>23.025000000000002</v>
      </c>
      <c r="AR37" s="25">
        <v>23</v>
      </c>
      <c r="AS37" s="25">
        <f>AQ37/AQ20</f>
        <v>1.2686882415604452</v>
      </c>
      <c r="AT37" s="25"/>
      <c r="AU37" s="25">
        <v>20.61</v>
      </c>
      <c r="AV37" s="25">
        <v>20.577999999999999</v>
      </c>
      <c r="AW37" s="25">
        <v>20.567</v>
      </c>
      <c r="AX37" s="25">
        <f t="shared" si="6"/>
        <v>20.585000000000001</v>
      </c>
      <c r="AY37" s="25">
        <v>23</v>
      </c>
      <c r="AZ37" s="25">
        <f>AX37/AX20</f>
        <v>1.2542651718254934</v>
      </c>
      <c r="BA37" s="25"/>
      <c r="BB37" s="25">
        <v>18.734000000000002</v>
      </c>
      <c r="BC37" s="25">
        <v>18.702999999999999</v>
      </c>
      <c r="BD37" s="25">
        <v>18.695</v>
      </c>
      <c r="BE37" s="25">
        <f t="shared" si="7"/>
        <v>18.710666666666665</v>
      </c>
      <c r="BF37" s="25">
        <v>23</v>
      </c>
      <c r="BG37" s="25">
        <f>BE37/BE20</f>
        <v>1.2419408367812022</v>
      </c>
      <c r="BH37" s="119"/>
      <c r="BI37" s="68">
        <v>17.254999999999999</v>
      </c>
      <c r="BJ37" s="68">
        <v>17.227</v>
      </c>
      <c r="BK37" s="68">
        <v>17.22</v>
      </c>
      <c r="BL37" s="25">
        <f t="shared" si="16"/>
        <v>17.233999999999998</v>
      </c>
      <c r="BM37" s="25">
        <v>23</v>
      </c>
      <c r="BN37" s="25">
        <f>BL37/BL20</f>
        <v>1.2318799142244459</v>
      </c>
      <c r="BO37" s="25"/>
      <c r="BP37" s="42">
        <v>16.071999999999999</v>
      </c>
      <c r="BQ37" s="42">
        <v>16.044</v>
      </c>
      <c r="BR37" s="42">
        <v>16.036999999999999</v>
      </c>
      <c r="BS37" s="25">
        <f t="shared" ref="BS37" si="21">AVERAGE(BP37:BR37)</f>
        <v>16.050999999999998</v>
      </c>
      <c r="BT37" s="25">
        <v>23</v>
      </c>
      <c r="BU37" s="25">
        <f>BS37/BS20</f>
        <v>1.2248931623931623</v>
      </c>
      <c r="BV37" s="25"/>
      <c r="BW37" s="73"/>
      <c r="BX37" s="259"/>
      <c r="BY37" s="253"/>
      <c r="BZ37" s="2"/>
    </row>
    <row r="38" spans="1:78" ht="50.1" customHeight="1" thickBot="1">
      <c r="A38" s="177" t="s">
        <v>23</v>
      </c>
      <c r="B38" s="33">
        <v>2</v>
      </c>
      <c r="C38" s="33">
        <v>22</v>
      </c>
      <c r="D38" s="105">
        <v>350</v>
      </c>
      <c r="E38" s="231">
        <v>91.182000000000002</v>
      </c>
      <c r="F38" s="231">
        <v>91.072000000000003</v>
      </c>
      <c r="G38" s="231">
        <v>90.992999999999995</v>
      </c>
      <c r="H38" s="231">
        <f>AVERAGE(E38:G38)</f>
        <v>91.082333333333338</v>
      </c>
      <c r="I38" s="351">
        <f>$C$37+((H38-H37)/(H40-H37))</f>
        <v>23.158829352802876</v>
      </c>
      <c r="J38" s="351">
        <f>H38/H20</f>
        <v>1.4948275390464727</v>
      </c>
      <c r="K38" s="25"/>
      <c r="L38" s="63">
        <v>53.527999999999999</v>
      </c>
      <c r="M38" s="63">
        <v>53.442999999999998</v>
      </c>
      <c r="N38" s="63">
        <v>53.414999999999999</v>
      </c>
      <c r="O38" s="63">
        <f>AVERAGE(L38:N38)</f>
        <v>53.461999999999996</v>
      </c>
      <c r="P38" s="63">
        <f>$C$37+(O38-O37)/(O40-O37)</f>
        <v>23.244441699604742</v>
      </c>
      <c r="Q38" s="63">
        <f>O38/O20</f>
        <v>1.4032880403874255</v>
      </c>
      <c r="R38" s="75"/>
      <c r="S38" s="46">
        <v>39.274000000000001</v>
      </c>
      <c r="T38" s="46">
        <v>39.21</v>
      </c>
      <c r="U38" s="46">
        <v>39.19</v>
      </c>
      <c r="V38" s="46">
        <f>AVERAGE(S38:U38)</f>
        <v>39.224666666666671</v>
      </c>
      <c r="W38" s="46">
        <f>$C$37+(V38-V37)/(V40-V37)</f>
        <v>23.295475702848638</v>
      </c>
      <c r="X38" s="46">
        <f>V38/V20</f>
        <v>1.3578187021139112</v>
      </c>
      <c r="Y38" s="75"/>
      <c r="Z38" s="44">
        <v>31.603000000000002</v>
      </c>
      <c r="AA38" s="44">
        <v>31.555</v>
      </c>
      <c r="AB38" s="44">
        <v>31.544</v>
      </c>
      <c r="AC38" s="100">
        <f>AVERAGE(Z38:AB38)</f>
        <v>31.567333333333334</v>
      </c>
      <c r="AD38" s="100">
        <f>$C$37+(AC38-AC37)/(AC40-AC37)</f>
        <v>23.336727092128136</v>
      </c>
      <c r="AE38" s="312">
        <f>AC38/AC20</f>
        <v>1.3278835637566955</v>
      </c>
      <c r="AF38" s="75"/>
      <c r="AG38" s="44">
        <v>26.756</v>
      </c>
      <c r="AH38" s="44">
        <v>26.72</v>
      </c>
      <c r="AI38" s="44">
        <v>26.704000000000001</v>
      </c>
      <c r="AJ38" s="44">
        <f t="shared" si="4"/>
        <v>26.72666666666667</v>
      </c>
      <c r="AK38" s="44">
        <f>$C$37+(AJ38-AJ37)/(AJ40-AJ37)</f>
        <v>23.366324307500779</v>
      </c>
      <c r="AL38" s="44">
        <f>AJ38/AJ20</f>
        <v>1.3056718070641111</v>
      </c>
      <c r="AM38" s="25"/>
      <c r="AN38" s="40">
        <v>23.396000000000001</v>
      </c>
      <c r="AO38" s="40">
        <v>23.364999999999998</v>
      </c>
      <c r="AP38" s="40">
        <v>23.353000000000002</v>
      </c>
      <c r="AQ38" s="40">
        <f t="shared" si="5"/>
        <v>23.371333333333336</v>
      </c>
      <c r="AR38" s="40">
        <f>$C$37+(AQ38-AQ37)/(AQ40-AQ37)</f>
        <v>23.388266068759343</v>
      </c>
      <c r="AS38" s="40">
        <f>AQ38/AQ20</f>
        <v>1.2877713697975977</v>
      </c>
      <c r="AT38" s="25"/>
      <c r="AU38" s="40">
        <v>20.914999999999999</v>
      </c>
      <c r="AV38" s="40">
        <v>20.891999999999999</v>
      </c>
      <c r="AW38" s="40">
        <v>20.876000000000001</v>
      </c>
      <c r="AX38" s="40">
        <f t="shared" si="6"/>
        <v>20.894333333333336</v>
      </c>
      <c r="AY38" s="40">
        <f>$C$37+(AX38-AX37)/(AX40-AX37)</f>
        <v>23.405594405594407</v>
      </c>
      <c r="AZ38" s="40">
        <f>AX38/AX20</f>
        <v>1.2731131692257698</v>
      </c>
      <c r="BA38" s="25"/>
      <c r="BB38" s="40">
        <v>19.015000000000001</v>
      </c>
      <c r="BC38" s="40">
        <v>18.986999999999998</v>
      </c>
      <c r="BD38" s="40">
        <v>18.98</v>
      </c>
      <c r="BE38" s="40">
        <f t="shared" si="7"/>
        <v>18.994</v>
      </c>
      <c r="BF38" s="40">
        <f>$C$37+(BE38-BE37)/(BE40-BE37)</f>
        <v>23.414028251339506</v>
      </c>
      <c r="BG38" s="40">
        <f>BE38/BE20</f>
        <v>1.2607473947385888</v>
      </c>
      <c r="BH38" s="119"/>
      <c r="BI38" s="264">
        <v>17.527000000000001</v>
      </c>
      <c r="BJ38" s="264">
        <v>17.498999999999999</v>
      </c>
      <c r="BK38" s="264">
        <v>17.495999999999999</v>
      </c>
      <c r="BL38" s="40">
        <f t="shared" si="16"/>
        <v>17.507333333333332</v>
      </c>
      <c r="BM38" s="40">
        <f>$C$37+(BL38-BL37)/(BL40-BL37)</f>
        <v>23.427751695357326</v>
      </c>
      <c r="BN38" s="40">
        <f>BL38/BL20</f>
        <v>1.2514176792947342</v>
      </c>
      <c r="BO38" s="25"/>
      <c r="BP38" s="40">
        <v>16.335999999999999</v>
      </c>
      <c r="BQ38" s="40">
        <v>16.312000000000001</v>
      </c>
      <c r="BR38" s="40">
        <v>16.305</v>
      </c>
      <c r="BS38" s="40">
        <f>AVERAGE(BP38:BR38)</f>
        <v>16.317666666666664</v>
      </c>
      <c r="BT38" s="40">
        <f>$C$37+(BS38-BS37)/(BS40-BS37)</f>
        <v>23.444197667962239</v>
      </c>
      <c r="BU38" s="40">
        <f>BS38/BS20</f>
        <v>1.2452431827431827</v>
      </c>
      <c r="BV38" s="25"/>
      <c r="BW38" s="73"/>
      <c r="BX38" s="259"/>
      <c r="BY38" s="253"/>
      <c r="BZ38" s="2"/>
    </row>
    <row r="39" spans="1:78" ht="50.1" customHeight="1" thickBot="1">
      <c r="A39" s="177" t="s">
        <v>24</v>
      </c>
      <c r="B39" s="33">
        <v>5</v>
      </c>
      <c r="C39" s="32">
        <v>20</v>
      </c>
      <c r="D39" s="105">
        <v>316</v>
      </c>
      <c r="E39" s="106">
        <v>90.093999999999994</v>
      </c>
      <c r="F39" s="106">
        <v>89.995999999999995</v>
      </c>
      <c r="G39" s="106">
        <v>89.945999999999998</v>
      </c>
      <c r="H39" s="215">
        <f>AVERAGE(E39:G39)</f>
        <v>90.011999999999986</v>
      </c>
      <c r="I39" s="352">
        <f>$C$33+((H39-H33)/(H37-H33))</f>
        <v>22.960427676047686</v>
      </c>
      <c r="J39" s="352">
        <f>H39/H20</f>
        <v>1.4772614130583437</v>
      </c>
      <c r="K39" s="71"/>
      <c r="L39" s="63">
        <v>53.252000000000002</v>
      </c>
      <c r="M39" s="63">
        <v>53.179000000000002</v>
      </c>
      <c r="N39" s="63">
        <v>53.158999999999999</v>
      </c>
      <c r="O39" s="63">
        <f>AVERAGE(L39:N39)</f>
        <v>53.196666666666665</v>
      </c>
      <c r="P39" s="63">
        <f>$C$37+(O39-O37)/(O40-O37)</f>
        <v>23.146121541501977</v>
      </c>
      <c r="Q39" s="63">
        <f>O39/O20</f>
        <v>1.3963234843778711</v>
      </c>
      <c r="R39" s="75"/>
      <c r="S39" s="67">
        <v>39.207999999999998</v>
      </c>
      <c r="T39" s="67">
        <v>39.155999999999999</v>
      </c>
      <c r="U39" s="67">
        <v>39.136000000000003</v>
      </c>
      <c r="V39" s="67">
        <f>AVERAGE(S39:U39)</f>
        <v>39.166666666666664</v>
      </c>
      <c r="W39" s="67">
        <f>$C$37+(V39-V37)/(V40-V37)</f>
        <v>23.26307950102402</v>
      </c>
      <c r="X39" s="67">
        <f>V39/V20</f>
        <v>1.35581094802917</v>
      </c>
      <c r="Y39" s="75"/>
      <c r="Z39" s="45">
        <v>31.606999999999999</v>
      </c>
      <c r="AA39" s="45">
        <v>31.568000000000001</v>
      </c>
      <c r="AB39" s="45">
        <v>31.56</v>
      </c>
      <c r="AC39" s="101">
        <f>AVERAGE(Z39:AB39)</f>
        <v>31.578333333333333</v>
      </c>
      <c r="AD39" s="101">
        <f>$C$37+(AC39-AC37)/(AC40-AC37)</f>
        <v>23.344921777998511</v>
      </c>
      <c r="AE39" s="313">
        <f>AC39/AC20</f>
        <v>1.3283462800415042</v>
      </c>
      <c r="AF39" s="75"/>
      <c r="AG39" s="45">
        <v>26.805</v>
      </c>
      <c r="AH39" s="45">
        <v>26.77</v>
      </c>
      <c r="AI39" s="45">
        <v>26.754000000000001</v>
      </c>
      <c r="AJ39" s="45">
        <f t="shared" si="4"/>
        <v>26.776333333333337</v>
      </c>
      <c r="AK39" s="45">
        <f>$C$37+(AJ39-AJ37)/(AJ40-AJ37)</f>
        <v>23.412698412698415</v>
      </c>
      <c r="AL39" s="45">
        <f>AJ39/AJ20</f>
        <v>1.3080981615072709</v>
      </c>
      <c r="AM39" s="25"/>
      <c r="AN39" s="40">
        <v>23.466000000000001</v>
      </c>
      <c r="AO39" s="40">
        <v>23.434999999999999</v>
      </c>
      <c r="AP39" s="40">
        <v>23.422999999999998</v>
      </c>
      <c r="AQ39" s="40">
        <f t="shared" si="5"/>
        <v>23.441333333333333</v>
      </c>
      <c r="AR39" s="40">
        <f>$C$37+(AQ39-AQ37)/(AQ40-AQ37)</f>
        <v>23.46674140508221</v>
      </c>
      <c r="AS39" s="40">
        <f>AQ39/AQ20</f>
        <v>1.2916284024538074</v>
      </c>
      <c r="AT39" s="25"/>
      <c r="AU39" s="40">
        <v>20.997</v>
      </c>
      <c r="AV39" s="40">
        <v>20.974</v>
      </c>
      <c r="AW39" s="40">
        <v>20.946999999999999</v>
      </c>
      <c r="AX39" s="40">
        <f t="shared" si="6"/>
        <v>20.972666666666669</v>
      </c>
      <c r="AY39" s="40">
        <f>$C$37+(AX39-AX37)/(AX40-AX37)</f>
        <v>23.508304195804197</v>
      </c>
      <c r="AZ39" s="40">
        <f>AX39/AX20</f>
        <v>1.2778860996019172</v>
      </c>
      <c r="BA39" s="25"/>
      <c r="BB39" s="40">
        <v>19.100999999999999</v>
      </c>
      <c r="BC39" s="40">
        <v>19.077999999999999</v>
      </c>
      <c r="BD39" s="40">
        <v>19.07</v>
      </c>
      <c r="BE39" s="40">
        <f t="shared" si="7"/>
        <v>19.083000000000002</v>
      </c>
      <c r="BF39" s="40">
        <f>$C$37+(BE39-BE37)/(BE40-BE37)</f>
        <v>23.544081831466151</v>
      </c>
      <c r="BG39" s="40">
        <f>BE39/BE20</f>
        <v>1.2666548664734385</v>
      </c>
      <c r="BH39" s="119"/>
      <c r="BI39" s="264">
        <v>17.622</v>
      </c>
      <c r="BJ39" s="264">
        <v>17.597999999999999</v>
      </c>
      <c r="BK39" s="264">
        <v>17.594999999999999</v>
      </c>
      <c r="BL39" s="40">
        <f t="shared" si="16"/>
        <v>17.605</v>
      </c>
      <c r="BM39" s="40">
        <f>$C$37+(BL39-BL37)/(BL40-BL37)</f>
        <v>23.58059467918623</v>
      </c>
      <c r="BN39" s="40">
        <f>BL39/BL20</f>
        <v>1.2583988563259472</v>
      </c>
      <c r="BO39" s="25"/>
      <c r="BP39" s="40">
        <v>16.439</v>
      </c>
      <c r="BQ39" s="40">
        <v>16.411000000000001</v>
      </c>
      <c r="BR39" s="40">
        <v>16.408000000000001</v>
      </c>
      <c r="BS39" s="40">
        <f>AVERAGE(BP39:BR39)</f>
        <v>16.419333333333334</v>
      </c>
      <c r="BT39" s="40">
        <f>$C$37+(BS39-BS37)/(BS40-BS37)</f>
        <v>23.613548028872852</v>
      </c>
      <c r="BU39" s="40">
        <f>BS39/BS20</f>
        <v>1.2530016280016281</v>
      </c>
      <c r="BV39" s="25"/>
      <c r="BW39" s="73"/>
      <c r="BX39" s="259"/>
      <c r="BY39" s="253"/>
      <c r="BZ39" s="2"/>
    </row>
    <row r="40" spans="1:78" ht="60" customHeight="1">
      <c r="A40" s="177" t="s">
        <v>162</v>
      </c>
      <c r="B40" s="32">
        <v>0</v>
      </c>
      <c r="C40" s="32">
        <v>24</v>
      </c>
      <c r="D40" s="105">
        <v>382</v>
      </c>
      <c r="E40" s="42">
        <v>95.757999999999996</v>
      </c>
      <c r="F40" s="42">
        <v>95.59</v>
      </c>
      <c r="G40" s="42">
        <v>95.494</v>
      </c>
      <c r="H40" s="25">
        <f t="shared" ref="H40:H42" si="22">AVERAGE(E40:G40)</f>
        <v>95.61399999999999</v>
      </c>
      <c r="I40" s="346">
        <v>24</v>
      </c>
      <c r="J40" s="346">
        <f>H40/H20</f>
        <v>1.5692004704723868</v>
      </c>
      <c r="K40" s="25"/>
      <c r="L40" s="25">
        <v>55.588999999999999</v>
      </c>
      <c r="M40" s="25">
        <v>55.466999999999999</v>
      </c>
      <c r="N40" s="25">
        <v>55.447000000000003</v>
      </c>
      <c r="O40" s="25">
        <f t="shared" ref="O40:O42" si="23">AVERAGE(L40:N40)</f>
        <v>55.500999999999998</v>
      </c>
      <c r="P40" s="25">
        <v>24</v>
      </c>
      <c r="Q40" s="25">
        <f>O40/O20</f>
        <v>1.456808378465873</v>
      </c>
      <c r="R40" s="25"/>
      <c r="S40" s="42">
        <v>40.552</v>
      </c>
      <c r="T40" s="42">
        <v>40.466999999999999</v>
      </c>
      <c r="U40" s="42">
        <v>40.439</v>
      </c>
      <c r="V40" s="25">
        <f t="shared" ref="V40:V42" si="24">AVERAGE(S40:U40)</f>
        <v>40.485999999999997</v>
      </c>
      <c r="W40" s="25">
        <v>24</v>
      </c>
      <c r="X40" s="25">
        <f>V40/V20</f>
        <v>1.4014815840487398</v>
      </c>
      <c r="Y40" s="25"/>
      <c r="Z40" s="42">
        <v>32.506</v>
      </c>
      <c r="AA40" s="42">
        <v>32.436999999999998</v>
      </c>
      <c r="AB40" s="42">
        <v>32.43</v>
      </c>
      <c r="AC40" s="25">
        <f t="shared" ref="AC40:AC42" si="25">AVERAGE(Z40:AB40)</f>
        <v>32.457666666666661</v>
      </c>
      <c r="AD40" s="25">
        <v>24</v>
      </c>
      <c r="AE40" s="25">
        <f>AC40/AC20</f>
        <v>1.3653355394150142</v>
      </c>
      <c r="AF40" s="25"/>
      <c r="AG40" s="42">
        <v>27.443999999999999</v>
      </c>
      <c r="AH40" s="42">
        <v>27.396000000000001</v>
      </c>
      <c r="AI40" s="42">
        <v>27.376000000000001</v>
      </c>
      <c r="AJ40" s="42">
        <f t="shared" si="4"/>
        <v>27.405333333333335</v>
      </c>
      <c r="AK40" s="42">
        <v>24</v>
      </c>
      <c r="AL40" s="42">
        <f>AJ40/AJ20</f>
        <v>1.3388265563679591</v>
      </c>
      <c r="AM40" s="25"/>
      <c r="AN40" s="25">
        <v>23.952999999999999</v>
      </c>
      <c r="AO40" s="25">
        <v>23.905000000000001</v>
      </c>
      <c r="AP40" s="25">
        <v>23.893000000000001</v>
      </c>
      <c r="AQ40" s="25">
        <f t="shared" si="5"/>
        <v>23.917000000000002</v>
      </c>
      <c r="AR40" s="25">
        <v>24</v>
      </c>
      <c r="AS40" s="25">
        <f>AQ40/AQ20</f>
        <v>1.3178378576938619</v>
      </c>
      <c r="AT40" s="25"/>
      <c r="AU40" s="25">
        <v>21.376999999999999</v>
      </c>
      <c r="AV40" s="25">
        <v>21.341000000000001</v>
      </c>
      <c r="AW40" s="25">
        <v>21.324999999999999</v>
      </c>
      <c r="AX40" s="25">
        <f t="shared" si="6"/>
        <v>21.347666666666669</v>
      </c>
      <c r="AY40" s="25">
        <v>24</v>
      </c>
      <c r="AZ40" s="25">
        <f>AX40/AX20</f>
        <v>1.300735234381347</v>
      </c>
      <c r="BA40" s="25"/>
      <c r="BB40" s="25">
        <v>19.422999999999998</v>
      </c>
      <c r="BC40" s="25">
        <v>19.387</v>
      </c>
      <c r="BD40" s="25">
        <v>19.375</v>
      </c>
      <c r="BE40" s="25">
        <f t="shared" si="7"/>
        <v>19.395</v>
      </c>
      <c r="BF40" s="25">
        <v>24</v>
      </c>
      <c r="BG40" s="25">
        <f>BE40/BE20</f>
        <v>1.2873642055888666</v>
      </c>
      <c r="BH40" s="42"/>
      <c r="BI40" s="25">
        <v>17.898</v>
      </c>
      <c r="BJ40" s="25">
        <v>17.861999999999998</v>
      </c>
      <c r="BK40" s="25">
        <v>17.859000000000002</v>
      </c>
      <c r="BL40" s="25">
        <f t="shared" si="16"/>
        <v>17.873000000000001</v>
      </c>
      <c r="BM40" s="25">
        <v>24</v>
      </c>
      <c r="BN40" s="25">
        <f>BL40/BL20</f>
        <v>1.2775553967119371</v>
      </c>
      <c r="BO40" s="25"/>
      <c r="BP40" s="25">
        <v>16.678000000000001</v>
      </c>
      <c r="BQ40" s="25">
        <v>16.641999999999999</v>
      </c>
      <c r="BR40" s="25">
        <v>16.634</v>
      </c>
      <c r="BS40" s="25">
        <f>AVERAGE(BP40:BR40)</f>
        <v>16.651333333333334</v>
      </c>
      <c r="BT40" s="25">
        <v>24</v>
      </c>
      <c r="BU40" s="25">
        <f>BS40/BS20</f>
        <v>1.2707061457061457</v>
      </c>
      <c r="BV40" s="25"/>
      <c r="BW40" s="73"/>
      <c r="BX40" s="259"/>
      <c r="BY40" s="253"/>
      <c r="BZ40" s="2"/>
    </row>
    <row r="41" spans="1:78" ht="60" customHeight="1">
      <c r="A41" s="177" t="s">
        <v>163</v>
      </c>
      <c r="B41" s="32">
        <v>1</v>
      </c>
      <c r="C41" s="32">
        <v>24</v>
      </c>
      <c r="D41" s="105">
        <v>380</v>
      </c>
      <c r="E41" s="25">
        <v>97.798000000000002</v>
      </c>
      <c r="F41" s="25">
        <v>97.659000000000006</v>
      </c>
      <c r="G41" s="25">
        <v>97.572000000000003</v>
      </c>
      <c r="H41" s="25">
        <f t="shared" si="22"/>
        <v>97.676333333333332</v>
      </c>
      <c r="I41" s="441"/>
      <c r="J41" s="324">
        <f>H41/H20</f>
        <v>1.6030471292978472</v>
      </c>
      <c r="K41" s="25"/>
      <c r="L41" s="25">
        <v>56.731000000000002</v>
      </c>
      <c r="M41" s="25">
        <v>56.637</v>
      </c>
      <c r="N41" s="25">
        <v>56.609000000000002</v>
      </c>
      <c r="O41" s="25">
        <f t="shared" si="23"/>
        <v>56.658999999999999</v>
      </c>
      <c r="P41" s="25"/>
      <c r="Q41" s="25">
        <f>O41/O20</f>
        <v>1.4872039407487774</v>
      </c>
      <c r="R41" s="25"/>
      <c r="S41" s="25">
        <v>41.363999999999997</v>
      </c>
      <c r="T41" s="25">
        <v>41.295999999999999</v>
      </c>
      <c r="U41" s="25">
        <v>41.271000000000001</v>
      </c>
      <c r="V41" s="25">
        <f t="shared" si="24"/>
        <v>41.310333333333332</v>
      </c>
      <c r="W41" s="25"/>
      <c r="X41" s="25">
        <f>V41/V20</f>
        <v>1.4300170774485368</v>
      </c>
      <c r="Y41" s="25"/>
      <c r="Z41" s="25">
        <v>33.145000000000003</v>
      </c>
      <c r="AA41" s="25">
        <v>33.088999999999999</v>
      </c>
      <c r="AB41" s="25">
        <v>33.076999999999998</v>
      </c>
      <c r="AC41" s="25">
        <f t="shared" si="25"/>
        <v>33.103666666666669</v>
      </c>
      <c r="AD41" s="25"/>
      <c r="AE41" s="25">
        <f>AC41/AC20</f>
        <v>1.3925096048683363</v>
      </c>
      <c r="AF41" s="25"/>
      <c r="AG41" s="25">
        <v>27.972000000000001</v>
      </c>
      <c r="AH41" s="25">
        <v>27.928000000000001</v>
      </c>
      <c r="AI41" s="25">
        <v>27.902999999999999</v>
      </c>
      <c r="AJ41" s="42">
        <f t="shared" si="4"/>
        <v>27.934333333333331</v>
      </c>
      <c r="AK41" s="42"/>
      <c r="AL41" s="42">
        <f>AJ41/AJ20</f>
        <v>1.3646696738263118</v>
      </c>
      <c r="AM41" s="25"/>
      <c r="AN41" s="25">
        <v>24.402000000000001</v>
      </c>
      <c r="AO41" s="25">
        <v>24.361999999999998</v>
      </c>
      <c r="AP41" s="25">
        <v>24.346</v>
      </c>
      <c r="AQ41" s="25">
        <f t="shared" si="5"/>
        <v>24.37</v>
      </c>
      <c r="AR41" s="25"/>
      <c r="AS41" s="25">
        <f>AQ41/AQ20</f>
        <v>1.3427983690261911</v>
      </c>
      <c r="AT41" s="25"/>
      <c r="AU41" s="25">
        <v>21.771999999999998</v>
      </c>
      <c r="AV41" s="25">
        <v>21.741</v>
      </c>
      <c r="AW41" s="25">
        <v>21.725000000000001</v>
      </c>
      <c r="AX41" s="25">
        <f t="shared" si="6"/>
        <v>21.745999999999999</v>
      </c>
      <c r="AY41" s="25"/>
      <c r="AZ41" s="25">
        <f>AX41/AX20</f>
        <v>1.3250060931026075</v>
      </c>
      <c r="BA41" s="25"/>
      <c r="BB41" s="25">
        <v>19.797999999999998</v>
      </c>
      <c r="BC41" s="25">
        <v>19.765999999999998</v>
      </c>
      <c r="BD41" s="25">
        <v>19.754999999999999</v>
      </c>
      <c r="BE41" s="25">
        <f t="shared" si="7"/>
        <v>19.772999999999996</v>
      </c>
      <c r="BF41" s="25"/>
      <c r="BG41" s="25">
        <f>BE41/BE20</f>
        <v>1.3124543664402502</v>
      </c>
      <c r="BH41" s="25"/>
      <c r="BI41" s="25">
        <v>18.256</v>
      </c>
      <c r="BJ41" s="25">
        <v>18.225000000000001</v>
      </c>
      <c r="BK41" s="25">
        <v>18.216999999999999</v>
      </c>
      <c r="BL41" s="25">
        <f t="shared" si="16"/>
        <v>18.232666666666667</v>
      </c>
      <c r="BM41" s="25"/>
      <c r="BN41" s="25">
        <f>BL41/BL20</f>
        <v>1.3032642363593043</v>
      </c>
      <c r="BO41" s="25"/>
      <c r="BP41" s="25">
        <v>17.02</v>
      </c>
      <c r="BQ41" s="25">
        <v>16.988</v>
      </c>
      <c r="BR41" s="25">
        <v>16.981000000000002</v>
      </c>
      <c r="BS41" s="25">
        <f t="shared" ref="BS41:BS42" si="26">AVERAGE(BP41:BR41)</f>
        <v>16.996333333333332</v>
      </c>
      <c r="BT41" s="25"/>
      <c r="BU41" s="25">
        <f>BS41/BS20</f>
        <v>1.2970339845339844</v>
      </c>
      <c r="BV41" s="25"/>
      <c r="BW41" s="73"/>
      <c r="BX41" s="259"/>
      <c r="BY41" s="253"/>
      <c r="BZ41" s="2"/>
    </row>
    <row r="42" spans="1:78" ht="60" customHeight="1">
      <c r="A42" s="177" t="s">
        <v>26</v>
      </c>
      <c r="B42" s="32">
        <v>6</v>
      </c>
      <c r="C42" s="32">
        <v>22</v>
      </c>
      <c r="D42" s="105">
        <v>342</v>
      </c>
      <c r="E42" s="25">
        <v>103.087</v>
      </c>
      <c r="F42" s="25">
        <v>102.976</v>
      </c>
      <c r="G42" s="25">
        <v>102.93</v>
      </c>
      <c r="H42" s="25">
        <f t="shared" si="22"/>
        <v>102.99766666666666</v>
      </c>
      <c r="I42" s="25"/>
      <c r="J42" s="327">
        <f>H42/H20</f>
        <v>1.6903799338056289</v>
      </c>
      <c r="K42" s="25"/>
      <c r="L42" s="25">
        <v>59.784999999999997</v>
      </c>
      <c r="M42" s="25">
        <v>59.712000000000003</v>
      </c>
      <c r="N42" s="25">
        <v>59.688000000000002</v>
      </c>
      <c r="O42" s="25">
        <f t="shared" si="23"/>
        <v>59.728333333333332</v>
      </c>
      <c r="P42" s="25"/>
      <c r="Q42" s="25">
        <f>O42/O20</f>
        <v>1.5677688047386982</v>
      </c>
      <c r="R42" s="25"/>
      <c r="S42" s="25">
        <v>43.505000000000003</v>
      </c>
      <c r="T42" s="25">
        <v>43.512999999999998</v>
      </c>
      <c r="U42" s="25">
        <v>43.500999999999998</v>
      </c>
      <c r="V42" s="25">
        <f t="shared" si="24"/>
        <v>43.506333333333338</v>
      </c>
      <c r="W42" s="25"/>
      <c r="X42" s="25">
        <f>V42/V20</f>
        <v>1.5060348010708022</v>
      </c>
      <c r="Y42" s="25"/>
      <c r="Z42" s="25">
        <v>34.884</v>
      </c>
      <c r="AA42" s="25">
        <v>34.844999999999999</v>
      </c>
      <c r="AB42" s="25">
        <v>34.832999999999998</v>
      </c>
      <c r="AC42" s="25">
        <f t="shared" si="25"/>
        <v>34.853999999999999</v>
      </c>
      <c r="AD42" s="25"/>
      <c r="AE42" s="25">
        <f>AC42/AC20</f>
        <v>1.4661375809753499</v>
      </c>
      <c r="AF42" s="25"/>
      <c r="AG42" s="25">
        <v>29.422999999999998</v>
      </c>
      <c r="AH42" s="25">
        <v>29.390999999999998</v>
      </c>
      <c r="AI42" s="25">
        <v>29.375</v>
      </c>
      <c r="AJ42" s="42">
        <f t="shared" si="4"/>
        <v>29.396333333333331</v>
      </c>
      <c r="AK42" s="42"/>
      <c r="AL42" s="42">
        <f>AJ42/AJ20</f>
        <v>1.4360924294484518</v>
      </c>
      <c r="AM42" s="25"/>
      <c r="AN42" s="25">
        <v>25.667999999999999</v>
      </c>
      <c r="AO42" s="25">
        <v>25.635999999999999</v>
      </c>
      <c r="AP42" s="25">
        <v>25.62</v>
      </c>
      <c r="AQ42" s="25">
        <f t="shared" si="5"/>
        <v>25.641333333333336</v>
      </c>
      <c r="AR42" s="25"/>
      <c r="AS42" s="25">
        <f>AQ42/AQ20</f>
        <v>1.4128494287918305</v>
      </c>
      <c r="AT42" s="25"/>
      <c r="AU42" s="25">
        <v>22.968</v>
      </c>
      <c r="AV42" s="25">
        <v>22.94</v>
      </c>
      <c r="AW42" s="25">
        <v>22.923999999999999</v>
      </c>
      <c r="AX42" s="25">
        <f t="shared" si="6"/>
        <v>22.943999999999999</v>
      </c>
      <c r="AY42" s="25"/>
      <c r="AZ42" s="25">
        <f>AX42/AX20</f>
        <v>1.3980014623446255</v>
      </c>
      <c r="BA42" s="25"/>
      <c r="BB42" s="25">
        <v>20.94</v>
      </c>
      <c r="BC42" s="25">
        <v>20.911999999999999</v>
      </c>
      <c r="BD42" s="25">
        <v>20.901</v>
      </c>
      <c r="BE42" s="25">
        <f t="shared" si="7"/>
        <v>20.917666666666666</v>
      </c>
      <c r="BF42" s="25"/>
      <c r="BG42" s="25">
        <f>BE42/BE20</f>
        <v>1.388432860588092</v>
      </c>
      <c r="BH42" s="25"/>
      <c r="BI42" s="25">
        <v>19.361000000000001</v>
      </c>
      <c r="BJ42" s="25">
        <v>19.334</v>
      </c>
      <c r="BK42" s="25">
        <v>19.326000000000001</v>
      </c>
      <c r="BL42" s="25">
        <f t="shared" si="16"/>
        <v>19.340333333333334</v>
      </c>
      <c r="BM42" s="25"/>
      <c r="BN42" s="25">
        <f>BL42/BL20</f>
        <v>1.3824398379795091</v>
      </c>
      <c r="BO42" s="25"/>
      <c r="BP42" s="25">
        <v>18.100000000000001</v>
      </c>
      <c r="BQ42" s="25">
        <v>18.068000000000001</v>
      </c>
      <c r="BR42" s="25">
        <v>18.059999999999999</v>
      </c>
      <c r="BS42" s="25">
        <f t="shared" si="26"/>
        <v>18.076000000000004</v>
      </c>
      <c r="BT42" s="25"/>
      <c r="BU42" s="25">
        <f>BS42/BS20</f>
        <v>1.3794261294261299</v>
      </c>
      <c r="BV42" s="25"/>
      <c r="BW42" s="72"/>
      <c r="BX42" s="257"/>
      <c r="BY42" s="2"/>
      <c r="BZ42" s="2"/>
    </row>
    <row r="43" spans="1:78" ht="18.75"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4"/>
      <c r="BQ43" s="74"/>
      <c r="BR43" s="74"/>
      <c r="BS43" s="74"/>
      <c r="BT43" s="74"/>
      <c r="BU43" s="74"/>
      <c r="BV43" s="74"/>
      <c r="BW43" s="72"/>
      <c r="BX43" s="257"/>
      <c r="BY43" s="2"/>
      <c r="BZ43" s="2"/>
    </row>
    <row r="44" spans="1:78" ht="18.75"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257"/>
      <c r="BY44" s="2"/>
      <c r="BZ44" s="2"/>
    </row>
    <row r="45" spans="1:78" ht="18.75">
      <c r="E45" s="257"/>
      <c r="F45" s="257"/>
      <c r="G45" s="257"/>
      <c r="H45" s="257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257"/>
      <c r="BY45" s="2"/>
      <c r="BZ45" s="2"/>
    </row>
    <row r="46" spans="1:78" ht="18.75">
      <c r="E46" s="257"/>
      <c r="F46" s="257"/>
      <c r="G46" s="257"/>
      <c r="H46" s="25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257"/>
      <c r="BY46" s="2"/>
      <c r="BZ46" s="2"/>
    </row>
    <row r="47" spans="1:78" ht="18.75">
      <c r="E47" s="257"/>
      <c r="F47" s="257"/>
      <c r="G47" s="257"/>
      <c r="H47" s="257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257"/>
      <c r="BY47" s="2"/>
      <c r="BZ47" s="2"/>
    </row>
    <row r="48" spans="1:78" ht="18.75">
      <c r="E48" s="257"/>
      <c r="F48" s="257"/>
      <c r="G48" s="257"/>
      <c r="H48" s="257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257"/>
      <c r="BY48" s="2"/>
      <c r="BZ48" s="2"/>
    </row>
    <row r="49" spans="5:78" ht="18.75">
      <c r="E49" s="257"/>
      <c r="F49" s="257"/>
      <c r="G49" s="257"/>
      <c r="H49" s="257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72"/>
      <c r="BT49" s="72"/>
      <c r="BU49" s="72"/>
      <c r="BV49" s="72"/>
      <c r="BW49" s="72"/>
      <c r="BX49" s="257"/>
      <c r="BY49" s="2"/>
      <c r="BZ49" s="2"/>
    </row>
    <row r="50" spans="5:78" ht="18.75">
      <c r="E50" s="257"/>
      <c r="F50" s="257"/>
      <c r="G50" s="257"/>
      <c r="H50" s="257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257"/>
      <c r="BY50" s="2"/>
      <c r="BZ50" s="2"/>
    </row>
    <row r="51" spans="5:78" ht="18.75">
      <c r="E51" s="257"/>
      <c r="F51" s="257"/>
      <c r="G51" s="257"/>
      <c r="H51" s="257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  <c r="BX51" s="257"/>
      <c r="BY51" s="2"/>
      <c r="BZ51" s="2"/>
    </row>
    <row r="52" spans="5:78" ht="18.75">
      <c r="E52" s="257"/>
      <c r="F52" s="257"/>
      <c r="G52" s="257"/>
      <c r="H52" s="257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257"/>
      <c r="BY52" s="2"/>
      <c r="BZ52" s="2"/>
    </row>
    <row r="53" spans="5:78" ht="18.75">
      <c r="E53" s="257"/>
      <c r="F53" s="257"/>
      <c r="G53" s="257"/>
      <c r="H53" s="257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257"/>
      <c r="BY53" s="2"/>
      <c r="BZ53" s="2"/>
    </row>
    <row r="54" spans="5:78" ht="18.75">
      <c r="E54" s="257"/>
      <c r="F54" s="257"/>
      <c r="G54" s="257"/>
      <c r="H54" s="257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72"/>
      <c r="BS54" s="72"/>
      <c r="BT54" s="72"/>
      <c r="BU54" s="72"/>
      <c r="BV54" s="72"/>
      <c r="BW54" s="72"/>
      <c r="BX54" s="257"/>
      <c r="BY54" s="2"/>
      <c r="BZ54" s="2"/>
    </row>
    <row r="55" spans="5:78" ht="18.75">
      <c r="E55" s="257"/>
      <c r="F55" s="257"/>
      <c r="G55" s="257"/>
      <c r="H55" s="257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72"/>
      <c r="BI55" s="72"/>
      <c r="BJ55" s="72"/>
      <c r="BK55" s="72"/>
      <c r="BL55" s="72"/>
      <c r="BM55" s="72"/>
      <c r="BN55" s="72"/>
      <c r="BO55" s="72"/>
      <c r="BP55" s="72"/>
      <c r="BQ55" s="72"/>
      <c r="BR55" s="72"/>
      <c r="BS55" s="72"/>
      <c r="BT55" s="72"/>
      <c r="BU55" s="72"/>
      <c r="BV55" s="72"/>
      <c r="BW55" s="72"/>
      <c r="BX55" s="257"/>
      <c r="BY55" s="2"/>
      <c r="BZ55" s="2"/>
    </row>
    <row r="56" spans="5:78" ht="18.75">
      <c r="E56" s="257"/>
      <c r="F56" s="257"/>
      <c r="G56" s="257"/>
      <c r="H56" s="257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257"/>
      <c r="BY56" s="2"/>
      <c r="BZ56" s="2"/>
    </row>
    <row r="57" spans="5:78" ht="18.75">
      <c r="E57" s="257"/>
      <c r="F57" s="257"/>
      <c r="G57" s="257"/>
      <c r="H57" s="257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257"/>
      <c r="BY57" s="2"/>
      <c r="BZ57" s="2"/>
    </row>
    <row r="58" spans="5:78" ht="18.75">
      <c r="E58" s="257"/>
      <c r="F58" s="257"/>
      <c r="G58" s="257"/>
      <c r="H58" s="257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257"/>
      <c r="BY58" s="2"/>
      <c r="BZ58" s="2"/>
    </row>
    <row r="59" spans="5:78" ht="18.75">
      <c r="E59" s="257"/>
      <c r="F59" s="257"/>
      <c r="G59" s="257"/>
      <c r="H59" s="257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257"/>
      <c r="BY59" s="2"/>
      <c r="BZ59" s="2"/>
    </row>
    <row r="60" spans="5:78" ht="18.75">
      <c r="E60" s="257"/>
      <c r="F60" s="257"/>
      <c r="G60" s="257"/>
      <c r="H60" s="257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257"/>
      <c r="BY60" s="2"/>
      <c r="BZ60" s="2"/>
    </row>
    <row r="61" spans="5:78" ht="18.75">
      <c r="E61" s="257"/>
      <c r="F61" s="257"/>
      <c r="G61" s="257"/>
      <c r="H61" s="257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72"/>
      <c r="BE61" s="72"/>
      <c r="BF61" s="72"/>
      <c r="BG61" s="72"/>
      <c r="BH61" s="72"/>
      <c r="BI61" s="72"/>
      <c r="BJ61" s="72"/>
      <c r="BK61" s="72"/>
      <c r="BL61" s="72"/>
      <c r="BM61" s="72"/>
      <c r="BN61" s="72"/>
      <c r="BO61" s="72"/>
      <c r="BP61" s="72"/>
      <c r="BQ61" s="72"/>
      <c r="BR61" s="72"/>
      <c r="BS61" s="72"/>
      <c r="BT61" s="72"/>
      <c r="BU61" s="72"/>
      <c r="BV61" s="72"/>
      <c r="BW61" s="72"/>
      <c r="BX61" s="257"/>
      <c r="BY61" s="2"/>
      <c r="BZ61" s="2"/>
    </row>
    <row r="62" spans="5:78" ht="18.75">
      <c r="E62" s="257"/>
      <c r="F62" s="257"/>
      <c r="G62" s="257"/>
      <c r="H62" s="257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72"/>
      <c r="BG62" s="72"/>
      <c r="BH62" s="72"/>
      <c r="BI62" s="72"/>
      <c r="BJ62" s="72"/>
      <c r="BK62" s="72"/>
      <c r="BL62" s="72"/>
      <c r="BM62" s="72"/>
      <c r="BN62" s="72"/>
      <c r="BO62" s="72"/>
      <c r="BP62" s="72"/>
      <c r="BQ62" s="72"/>
      <c r="BR62" s="72"/>
      <c r="BS62" s="72"/>
      <c r="BT62" s="72"/>
      <c r="BU62" s="72"/>
      <c r="BV62" s="72"/>
      <c r="BW62" s="72"/>
      <c r="BX62" s="257"/>
      <c r="BY62" s="2"/>
      <c r="BZ62" s="2"/>
    </row>
    <row r="63" spans="5:78" ht="18.75">
      <c r="E63" s="257"/>
      <c r="F63" s="257"/>
      <c r="G63" s="257"/>
      <c r="H63" s="257"/>
      <c r="I63" s="257"/>
      <c r="J63" s="257"/>
      <c r="K63" s="257"/>
      <c r="L63" s="257"/>
      <c r="M63" s="257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"/>
      <c r="BZ63" s="2"/>
    </row>
    <row r="64" spans="5:78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</row>
    <row r="65" spans="5:78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</row>
    <row r="66" spans="5:78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</row>
    <row r="67" spans="5:78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</row>
    <row r="68" spans="5:78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</row>
    <row r="69" spans="5:78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</row>
    <row r="70" spans="5:78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</row>
  </sheetData>
  <mergeCells count="20">
    <mergeCell ref="AN5:AT5"/>
    <mergeCell ref="E3:H4"/>
    <mergeCell ref="L3:O4"/>
    <mergeCell ref="S3:V4"/>
    <mergeCell ref="Z3:AC4"/>
    <mergeCell ref="AG3:AJ4"/>
    <mergeCell ref="AN3:AQ4"/>
    <mergeCell ref="E5:K5"/>
    <mergeCell ref="L5:R5"/>
    <mergeCell ref="S5:Y5"/>
    <mergeCell ref="Z5:AF5"/>
    <mergeCell ref="AG5:AM5"/>
    <mergeCell ref="AU5:BA5"/>
    <mergeCell ref="BB5:BH5"/>
    <mergeCell ref="BI5:BO5"/>
    <mergeCell ref="BP5:BV5"/>
    <mergeCell ref="AU3:AX4"/>
    <mergeCell ref="BB3:BE4"/>
    <mergeCell ref="BI3:BL4"/>
    <mergeCell ref="BP3:BS4"/>
  </mergeCells>
  <pageMargins left="0.7" right="0.7" top="0.75" bottom="0.75" header="0.3" footer="0.3"/>
  <pageSetup paperSize="9" orientation="portrait" verticalDpi="0" r:id="rId1"/>
  <ignoredErrors>
    <ignoredError sqref="H7:H42" formulaRange="1"/>
    <ignoredError sqref="AC2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BZ73"/>
  <sheetViews>
    <sheetView workbookViewId="0">
      <pane xSplit="4" ySplit="6" topLeftCell="BF28" activePane="bottomRight" state="frozen"/>
      <selection pane="topRight" activeCell="E1" sqref="E1"/>
      <selection pane="bottomLeft" activeCell="A7" sqref="A7"/>
      <selection pane="bottomRight" activeCell="BU33" sqref="BU33"/>
    </sheetView>
  </sheetViews>
  <sheetFormatPr defaultRowHeight="15"/>
  <cols>
    <col min="1" max="1" width="22.5703125" customWidth="1"/>
    <col min="5" max="5" width="14.28515625" customWidth="1"/>
    <col min="6" max="6" width="13.5703125" customWidth="1"/>
    <col min="7" max="7" width="14.28515625" customWidth="1"/>
    <col min="8" max="10" width="10.5703125" customWidth="1"/>
    <col min="12" max="12" width="15.5703125" customWidth="1"/>
    <col min="13" max="13" width="12.85546875" customWidth="1"/>
    <col min="14" max="14" width="14.140625" customWidth="1"/>
    <col min="15" max="17" width="11.140625" customWidth="1"/>
    <col min="19" max="19" width="13.5703125" customWidth="1"/>
    <col min="20" max="20" width="12.5703125" customWidth="1"/>
    <col min="21" max="21" width="13.140625" customWidth="1"/>
    <col min="22" max="22" width="9.7109375" bestFit="1" customWidth="1"/>
    <col min="23" max="24" width="9.7109375" customWidth="1"/>
    <col min="26" max="26" width="12.85546875" customWidth="1"/>
    <col min="27" max="27" width="14.140625" customWidth="1"/>
    <col min="28" max="28" width="13.42578125" customWidth="1"/>
    <col min="29" max="29" width="9.7109375" bestFit="1" customWidth="1"/>
    <col min="30" max="31" width="9.7109375" customWidth="1"/>
    <col min="33" max="33" width="13.42578125" customWidth="1"/>
    <col min="34" max="34" width="11.85546875" customWidth="1"/>
    <col min="35" max="35" width="13.42578125" customWidth="1"/>
    <col min="36" max="36" width="9.7109375" bestFit="1" customWidth="1"/>
    <col min="37" max="38" width="9.7109375" customWidth="1"/>
    <col min="40" max="40" width="12.5703125" customWidth="1"/>
    <col min="41" max="41" width="11.140625" customWidth="1"/>
    <col min="42" max="42" width="11.42578125" customWidth="1"/>
    <col min="43" max="43" width="9.7109375" bestFit="1" customWidth="1"/>
    <col min="44" max="45" width="9.7109375" customWidth="1"/>
    <col min="47" max="48" width="12.28515625" customWidth="1"/>
    <col min="49" max="49" width="12.140625" customWidth="1"/>
    <col min="50" max="50" width="9.7109375" bestFit="1" customWidth="1"/>
    <col min="51" max="52" width="9.7109375" customWidth="1"/>
    <col min="54" max="56" width="11.5703125" customWidth="1"/>
    <col min="57" max="59" width="11.28515625" customWidth="1"/>
    <col min="61" max="66" width="12.42578125" customWidth="1"/>
    <col min="68" max="68" width="13.42578125" customWidth="1"/>
    <col min="69" max="69" width="13.5703125" customWidth="1"/>
    <col min="70" max="70" width="12.28515625" customWidth="1"/>
    <col min="71" max="71" width="11.140625" customWidth="1"/>
    <col min="72" max="73" width="9.7109375" customWidth="1"/>
  </cols>
  <sheetData>
    <row r="1" spans="1:78" ht="18.75">
      <c r="B1" s="1"/>
      <c r="D1" s="2"/>
      <c r="K1" s="3"/>
      <c r="L1" s="1"/>
      <c r="M1" s="1"/>
      <c r="N1" s="1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78" ht="18.75">
      <c r="B2" s="5"/>
      <c r="E2" s="95" t="s">
        <v>129</v>
      </c>
      <c r="F2" s="95"/>
      <c r="G2" s="95"/>
      <c r="K2" s="95" t="s">
        <v>131</v>
      </c>
      <c r="L2" s="1"/>
      <c r="M2" s="1"/>
      <c r="N2" s="1"/>
      <c r="O2" s="1"/>
      <c r="P2" s="1"/>
      <c r="Q2" s="1"/>
      <c r="R2" s="1"/>
      <c r="S2" s="94" t="s">
        <v>130</v>
      </c>
      <c r="T2" s="94"/>
      <c r="U2" s="94"/>
      <c r="V2" s="1"/>
      <c r="W2" s="1"/>
      <c r="X2" s="1"/>
      <c r="Y2" s="1"/>
      <c r="Z2" s="94" t="s">
        <v>130</v>
      </c>
      <c r="AA2" s="94"/>
      <c r="AB2" s="94"/>
      <c r="AC2" s="1"/>
      <c r="AD2" s="1"/>
      <c r="AE2" s="1"/>
      <c r="AF2" s="1"/>
      <c r="AG2" s="94" t="s">
        <v>130</v>
      </c>
      <c r="AH2" s="94"/>
      <c r="AI2" s="94"/>
      <c r="AJ2" s="2"/>
      <c r="AK2" s="2"/>
      <c r="AL2" s="2"/>
      <c r="AM2" s="1"/>
      <c r="AN2" s="94" t="s">
        <v>130</v>
      </c>
      <c r="AO2" s="94"/>
      <c r="AP2" s="94"/>
      <c r="AQ2" s="6"/>
      <c r="AR2" s="6"/>
      <c r="AS2" s="6"/>
      <c r="AT2" s="7"/>
      <c r="AU2" s="94" t="s">
        <v>130</v>
      </c>
      <c r="AV2" s="94"/>
      <c r="AW2" s="94"/>
      <c r="BB2" s="94" t="s">
        <v>130</v>
      </c>
      <c r="BC2" s="94"/>
      <c r="BD2" s="94"/>
      <c r="BI2" s="94" t="s">
        <v>130</v>
      </c>
      <c r="BJ2" s="94"/>
      <c r="BK2" s="94"/>
      <c r="BP2" s="94" t="s">
        <v>130</v>
      </c>
      <c r="BQ2" s="94"/>
      <c r="BR2" s="94"/>
    </row>
    <row r="3" spans="1:78" ht="18.75">
      <c r="B3" s="8"/>
      <c r="E3" s="498" t="s">
        <v>0</v>
      </c>
      <c r="F3" s="499"/>
      <c r="G3" s="499"/>
      <c r="H3" s="500"/>
      <c r="I3" s="353"/>
      <c r="J3" s="430"/>
      <c r="K3" s="9"/>
      <c r="L3" s="498" t="s">
        <v>0</v>
      </c>
      <c r="M3" s="499"/>
      <c r="N3" s="499"/>
      <c r="O3" s="500"/>
      <c r="P3" s="353"/>
      <c r="Q3" s="430"/>
      <c r="R3" s="10"/>
      <c r="S3" s="498" t="s">
        <v>0</v>
      </c>
      <c r="T3" s="499"/>
      <c r="U3" s="499"/>
      <c r="V3" s="500"/>
      <c r="W3" s="353"/>
      <c r="X3" s="430"/>
      <c r="Y3" s="11"/>
      <c r="Z3" s="498" t="s">
        <v>0</v>
      </c>
      <c r="AA3" s="499"/>
      <c r="AB3" s="499"/>
      <c r="AC3" s="500"/>
      <c r="AD3" s="353"/>
      <c r="AE3" s="430"/>
      <c r="AF3" s="12"/>
      <c r="AG3" s="493" t="s">
        <v>0</v>
      </c>
      <c r="AH3" s="491"/>
      <c r="AI3" s="491"/>
      <c r="AJ3" s="491"/>
      <c r="AK3" s="355"/>
      <c r="AL3" s="432"/>
      <c r="AM3" s="12"/>
      <c r="AN3" s="493" t="s">
        <v>0</v>
      </c>
      <c r="AO3" s="491"/>
      <c r="AP3" s="491"/>
      <c r="AQ3" s="491"/>
      <c r="AR3" s="359"/>
      <c r="AS3" s="432"/>
      <c r="AT3" s="11"/>
      <c r="AU3" s="491" t="s">
        <v>0</v>
      </c>
      <c r="AV3" s="491"/>
      <c r="AW3" s="491"/>
      <c r="AX3" s="491"/>
      <c r="AY3" s="305"/>
      <c r="AZ3" s="432"/>
      <c r="BA3" s="11"/>
      <c r="BB3" s="493" t="s">
        <v>0</v>
      </c>
      <c r="BC3" s="491"/>
      <c r="BD3" s="491"/>
      <c r="BE3" s="491"/>
      <c r="BF3" s="359"/>
      <c r="BG3" s="432"/>
      <c r="BH3" s="13"/>
      <c r="BI3" s="493" t="s">
        <v>0</v>
      </c>
      <c r="BJ3" s="491"/>
      <c r="BK3" s="491"/>
      <c r="BL3" s="491"/>
      <c r="BM3" s="361"/>
      <c r="BN3" s="432"/>
      <c r="BO3" s="11"/>
      <c r="BP3" s="493" t="s">
        <v>0</v>
      </c>
      <c r="BQ3" s="491"/>
      <c r="BR3" s="491"/>
      <c r="BS3" s="491"/>
      <c r="BT3" s="361"/>
      <c r="BU3" s="432"/>
      <c r="BV3" s="10"/>
    </row>
    <row r="4" spans="1:78">
      <c r="E4" s="501"/>
      <c r="F4" s="502"/>
      <c r="G4" s="502"/>
      <c r="H4" s="502"/>
      <c r="I4" s="354"/>
      <c r="J4" s="431"/>
      <c r="K4" s="14"/>
      <c r="L4" s="501"/>
      <c r="M4" s="502"/>
      <c r="N4" s="502"/>
      <c r="O4" s="502"/>
      <c r="P4" s="354"/>
      <c r="Q4" s="431"/>
      <c r="R4" s="15"/>
      <c r="S4" s="501"/>
      <c r="T4" s="502"/>
      <c r="U4" s="502"/>
      <c r="V4" s="502"/>
      <c r="W4" s="354"/>
      <c r="X4" s="431"/>
      <c r="Y4" s="15"/>
      <c r="Z4" s="501"/>
      <c r="AA4" s="502"/>
      <c r="AB4" s="502"/>
      <c r="AC4" s="502"/>
      <c r="AD4" s="354"/>
      <c r="AE4" s="431"/>
      <c r="AF4" s="16"/>
      <c r="AG4" s="494"/>
      <c r="AH4" s="492"/>
      <c r="AI4" s="492"/>
      <c r="AJ4" s="492"/>
      <c r="AK4" s="356"/>
      <c r="AL4" s="433"/>
      <c r="AM4" s="16"/>
      <c r="AN4" s="494"/>
      <c r="AO4" s="492"/>
      <c r="AP4" s="492"/>
      <c r="AQ4" s="492"/>
      <c r="AR4" s="360"/>
      <c r="AS4" s="433"/>
      <c r="AT4" s="15"/>
      <c r="AU4" s="492"/>
      <c r="AV4" s="492"/>
      <c r="AW4" s="492"/>
      <c r="AX4" s="492"/>
      <c r="AY4" s="306"/>
      <c r="AZ4" s="433"/>
      <c r="BA4" s="15"/>
      <c r="BB4" s="494"/>
      <c r="BC4" s="492"/>
      <c r="BD4" s="492"/>
      <c r="BE4" s="492"/>
      <c r="BF4" s="360"/>
      <c r="BG4" s="433"/>
      <c r="BH4" s="15"/>
      <c r="BI4" s="494"/>
      <c r="BJ4" s="492"/>
      <c r="BK4" s="492"/>
      <c r="BL4" s="492"/>
      <c r="BM4" s="362"/>
      <c r="BN4" s="433"/>
      <c r="BO4" s="15"/>
      <c r="BP4" s="494"/>
      <c r="BQ4" s="492"/>
      <c r="BR4" s="492"/>
      <c r="BS4" s="492"/>
      <c r="BT4" s="362"/>
      <c r="BU4" s="433"/>
      <c r="BV4" s="15"/>
    </row>
    <row r="5" spans="1:78" ht="21">
      <c r="B5" s="17"/>
      <c r="C5" s="18"/>
      <c r="D5" s="17"/>
      <c r="E5" s="503" t="s">
        <v>77</v>
      </c>
      <c r="F5" s="504"/>
      <c r="G5" s="504"/>
      <c r="H5" s="504"/>
      <c r="I5" s="504"/>
      <c r="J5" s="504"/>
      <c r="K5" s="505"/>
      <c r="L5" s="506" t="s">
        <v>78</v>
      </c>
      <c r="M5" s="507"/>
      <c r="N5" s="507"/>
      <c r="O5" s="507"/>
      <c r="P5" s="507"/>
      <c r="Q5" s="507"/>
      <c r="R5" s="508"/>
      <c r="S5" s="509" t="s">
        <v>79</v>
      </c>
      <c r="T5" s="510"/>
      <c r="U5" s="510"/>
      <c r="V5" s="510"/>
      <c r="W5" s="510"/>
      <c r="X5" s="510"/>
      <c r="Y5" s="511"/>
      <c r="Z5" s="512" t="s">
        <v>80</v>
      </c>
      <c r="AA5" s="513"/>
      <c r="AB5" s="513"/>
      <c r="AC5" s="513"/>
      <c r="AD5" s="513"/>
      <c r="AE5" s="513"/>
      <c r="AF5" s="514"/>
      <c r="AG5" s="515" t="s">
        <v>81</v>
      </c>
      <c r="AH5" s="516"/>
      <c r="AI5" s="516"/>
      <c r="AJ5" s="516"/>
      <c r="AK5" s="516"/>
      <c r="AL5" s="516"/>
      <c r="AM5" s="517"/>
      <c r="AN5" s="495" t="s">
        <v>82</v>
      </c>
      <c r="AO5" s="496"/>
      <c r="AP5" s="496"/>
      <c r="AQ5" s="496"/>
      <c r="AR5" s="496"/>
      <c r="AS5" s="496"/>
      <c r="AT5" s="497"/>
      <c r="AU5" s="479" t="s">
        <v>83</v>
      </c>
      <c r="AV5" s="480"/>
      <c r="AW5" s="480"/>
      <c r="AX5" s="480"/>
      <c r="AY5" s="480"/>
      <c r="AZ5" s="480"/>
      <c r="BA5" s="481"/>
      <c r="BB5" s="482" t="s">
        <v>84</v>
      </c>
      <c r="BC5" s="483"/>
      <c r="BD5" s="483"/>
      <c r="BE5" s="483"/>
      <c r="BF5" s="483"/>
      <c r="BG5" s="483"/>
      <c r="BH5" s="484"/>
      <c r="BI5" s="485" t="s">
        <v>85</v>
      </c>
      <c r="BJ5" s="486"/>
      <c r="BK5" s="486"/>
      <c r="BL5" s="486"/>
      <c r="BM5" s="486"/>
      <c r="BN5" s="486"/>
      <c r="BO5" s="487"/>
      <c r="BP5" s="488" t="s">
        <v>86</v>
      </c>
      <c r="BQ5" s="489"/>
      <c r="BR5" s="489"/>
      <c r="BS5" s="489"/>
      <c r="BT5" s="489"/>
      <c r="BU5" s="524"/>
      <c r="BV5" s="490"/>
    </row>
    <row r="6" spans="1:78" ht="31.5">
      <c r="A6" s="19"/>
      <c r="B6" s="35" t="s">
        <v>1</v>
      </c>
      <c r="C6" s="20" t="s">
        <v>2</v>
      </c>
      <c r="D6" s="21" t="s">
        <v>3</v>
      </c>
      <c r="E6" s="384" t="s">
        <v>144</v>
      </c>
      <c r="F6" s="384" t="s">
        <v>145</v>
      </c>
      <c r="G6" s="384" t="s">
        <v>146</v>
      </c>
      <c r="H6" s="384" t="s">
        <v>207</v>
      </c>
      <c r="I6" s="384" t="s">
        <v>4</v>
      </c>
      <c r="J6" s="384" t="s">
        <v>5</v>
      </c>
      <c r="K6" s="384"/>
      <c r="L6" s="388" t="s">
        <v>144</v>
      </c>
      <c r="M6" s="388" t="s">
        <v>145</v>
      </c>
      <c r="N6" s="388" t="s">
        <v>146</v>
      </c>
      <c r="O6" s="388" t="s">
        <v>207</v>
      </c>
      <c r="P6" s="388" t="s">
        <v>4</v>
      </c>
      <c r="Q6" s="388" t="s">
        <v>5</v>
      </c>
      <c r="R6" s="388"/>
      <c r="S6" s="127" t="s">
        <v>144</v>
      </c>
      <c r="T6" s="127" t="s">
        <v>145</v>
      </c>
      <c r="U6" s="127" t="s">
        <v>146</v>
      </c>
      <c r="V6" s="127" t="s">
        <v>207</v>
      </c>
      <c r="W6" s="127" t="s">
        <v>4</v>
      </c>
      <c r="X6" s="127" t="s">
        <v>5</v>
      </c>
      <c r="Y6" s="127"/>
      <c r="Z6" s="389" t="s">
        <v>144</v>
      </c>
      <c r="AA6" s="389" t="s">
        <v>145</v>
      </c>
      <c r="AB6" s="389" t="s">
        <v>146</v>
      </c>
      <c r="AC6" s="389" t="s">
        <v>207</v>
      </c>
      <c r="AD6" s="389" t="s">
        <v>4</v>
      </c>
      <c r="AE6" s="389" t="s">
        <v>5</v>
      </c>
      <c r="AF6" s="389"/>
      <c r="AG6" s="139" t="s">
        <v>144</v>
      </c>
      <c r="AH6" s="139" t="s">
        <v>145</v>
      </c>
      <c r="AI6" s="139" t="s">
        <v>146</v>
      </c>
      <c r="AJ6" s="139" t="s">
        <v>207</v>
      </c>
      <c r="AK6" s="139" t="s">
        <v>4</v>
      </c>
      <c r="AL6" s="139" t="s">
        <v>5</v>
      </c>
      <c r="AM6" s="139"/>
      <c r="AN6" s="390" t="s">
        <v>142</v>
      </c>
      <c r="AO6" s="390" t="s">
        <v>141</v>
      </c>
      <c r="AP6" s="390" t="s">
        <v>147</v>
      </c>
      <c r="AQ6" s="390" t="s">
        <v>207</v>
      </c>
      <c r="AR6" s="390" t="s">
        <v>4</v>
      </c>
      <c r="AS6" s="390" t="s">
        <v>5</v>
      </c>
      <c r="AT6" s="390"/>
      <c r="AU6" s="138" t="s">
        <v>142</v>
      </c>
      <c r="AV6" s="138" t="s">
        <v>141</v>
      </c>
      <c r="AW6" s="138" t="s">
        <v>147</v>
      </c>
      <c r="AX6" s="138" t="s">
        <v>207</v>
      </c>
      <c r="AY6" s="138" t="s">
        <v>4</v>
      </c>
      <c r="AZ6" s="138" t="s">
        <v>5</v>
      </c>
      <c r="BA6" s="138"/>
      <c r="BB6" s="137" t="s">
        <v>142</v>
      </c>
      <c r="BC6" s="137" t="s">
        <v>141</v>
      </c>
      <c r="BD6" s="137" t="s">
        <v>147</v>
      </c>
      <c r="BE6" s="137" t="s">
        <v>207</v>
      </c>
      <c r="BF6" s="137" t="s">
        <v>4</v>
      </c>
      <c r="BG6" s="137" t="s">
        <v>5</v>
      </c>
      <c r="BH6" s="137"/>
      <c r="BI6" s="136" t="s">
        <v>142</v>
      </c>
      <c r="BJ6" s="136" t="s">
        <v>141</v>
      </c>
      <c r="BK6" s="136" t="s">
        <v>147</v>
      </c>
      <c r="BL6" s="136" t="s">
        <v>207</v>
      </c>
      <c r="BM6" s="136" t="s">
        <v>4</v>
      </c>
      <c r="BN6" s="136" t="s">
        <v>5</v>
      </c>
      <c r="BO6" s="136"/>
      <c r="BP6" s="135" t="s">
        <v>142</v>
      </c>
      <c r="BQ6" s="135" t="s">
        <v>141</v>
      </c>
      <c r="BR6" s="135" t="s">
        <v>147</v>
      </c>
      <c r="BS6" s="383" t="s">
        <v>207</v>
      </c>
      <c r="BT6" s="382" t="s">
        <v>4</v>
      </c>
      <c r="BU6" s="285" t="s">
        <v>5</v>
      </c>
      <c r="BV6" s="438"/>
      <c r="BW6" s="3"/>
    </row>
    <row r="7" spans="1:78" ht="45" customHeight="1">
      <c r="A7" s="177" t="s">
        <v>6</v>
      </c>
      <c r="B7" s="22">
        <v>0</v>
      </c>
      <c r="C7" s="32">
        <v>8</v>
      </c>
      <c r="D7" s="105">
        <v>158</v>
      </c>
      <c r="E7" s="145">
        <v>7.351</v>
      </c>
      <c r="F7" s="145">
        <v>7.3360000000000003</v>
      </c>
      <c r="G7" s="145">
        <v>7.3310000000000004</v>
      </c>
      <c r="H7" s="25">
        <f>AVERAGE(E7:G7)</f>
        <v>7.3393333333333333</v>
      </c>
      <c r="I7" s="25">
        <v>8</v>
      </c>
      <c r="J7" s="25">
        <f>H7/H20</f>
        <v>0.14275618374558302</v>
      </c>
      <c r="K7" s="25"/>
      <c r="L7" s="145">
        <v>7.0010000000000003</v>
      </c>
      <c r="M7" s="145">
        <v>6.9729999999999999</v>
      </c>
      <c r="N7" s="145">
        <v>6.9809999999999999</v>
      </c>
      <c r="O7" s="25">
        <f>AVERAGE(L7:N7)</f>
        <v>6.9849999999999994</v>
      </c>
      <c r="P7" s="25">
        <v>8</v>
      </c>
      <c r="Q7" s="25">
        <f>O7/O20</f>
        <v>0.21012574454003971</v>
      </c>
      <c r="R7" s="25"/>
      <c r="S7" s="145">
        <v>6.7039999999999997</v>
      </c>
      <c r="T7" s="145">
        <v>6.7009999999999996</v>
      </c>
      <c r="U7" s="145">
        <v>6.6970000000000001</v>
      </c>
      <c r="V7" s="25">
        <f>AVERAGE(S7:U7)</f>
        <v>6.7006666666666668</v>
      </c>
      <c r="W7" s="25">
        <v>8</v>
      </c>
      <c r="X7" s="25">
        <f>V7/V20</f>
        <v>0.26145201987357908</v>
      </c>
      <c r="Y7" s="25"/>
      <c r="Z7" s="145">
        <v>6.4770000000000003</v>
      </c>
      <c r="AA7" s="145">
        <v>6.4619999999999997</v>
      </c>
      <c r="AB7" s="145">
        <v>6.4660000000000002</v>
      </c>
      <c r="AC7" s="25">
        <f>AVERAGE(Z7:AB7)</f>
        <v>6.4683333333333337</v>
      </c>
      <c r="AD7" s="25">
        <v>8</v>
      </c>
      <c r="AE7" s="25">
        <f>AC7/AC20</f>
        <v>0.30345916867356837</v>
      </c>
      <c r="AF7" s="25"/>
      <c r="AG7" s="145">
        <v>6.2830000000000004</v>
      </c>
      <c r="AH7" s="145">
        <v>6.2770000000000001</v>
      </c>
      <c r="AI7" s="145">
        <v>6.2720000000000002</v>
      </c>
      <c r="AJ7" s="25">
        <f>AVERAGE(AG7:AI7)</f>
        <v>6.2773333333333339</v>
      </c>
      <c r="AK7" s="25">
        <v>8</v>
      </c>
      <c r="AL7" s="25">
        <f>AJ7/AJ20</f>
        <v>0.33935811724001219</v>
      </c>
      <c r="AM7" s="25"/>
      <c r="AN7" s="145">
        <v>6.1189999999999998</v>
      </c>
      <c r="AO7" s="145">
        <v>6.1079999999999997</v>
      </c>
      <c r="AP7" s="145">
        <v>6.1029999999999998</v>
      </c>
      <c r="AQ7" s="25">
        <f>AVERAGE(AN7:AP7)</f>
        <v>6.1099999999999994</v>
      </c>
      <c r="AR7" s="25">
        <v>8</v>
      </c>
      <c r="AS7" s="25">
        <f>AQ7/AQ20</f>
        <v>0.37030303030303025</v>
      </c>
      <c r="AT7" s="25"/>
      <c r="AU7" s="145">
        <v>5.9740000000000002</v>
      </c>
      <c r="AV7" s="145">
        <v>5.9720000000000004</v>
      </c>
      <c r="AW7" s="145">
        <v>5.9669999999999996</v>
      </c>
      <c r="AX7" s="25">
        <f>AVERAGE(AU7:AW7)</f>
        <v>5.9710000000000001</v>
      </c>
      <c r="AY7" s="25">
        <v>8</v>
      </c>
      <c r="AZ7" s="25">
        <f>AX7/AX20</f>
        <v>0.39807551278917314</v>
      </c>
      <c r="BA7" s="25"/>
      <c r="BB7" s="145">
        <v>5.851</v>
      </c>
      <c r="BC7" s="145">
        <v>5.8479999999999999</v>
      </c>
      <c r="BD7" s="145">
        <v>5.843</v>
      </c>
      <c r="BE7" s="25">
        <f>AVERAGE(BB7:BD7)</f>
        <v>5.8473333333333342</v>
      </c>
      <c r="BF7" s="25">
        <v>8</v>
      </c>
      <c r="BG7" s="25">
        <f>BE7/BE20</f>
        <v>0.42280067486141243</v>
      </c>
      <c r="BH7" s="25"/>
      <c r="BI7" s="145">
        <v>5.7389999999999999</v>
      </c>
      <c r="BJ7" s="145">
        <v>5.7409999999999997</v>
      </c>
      <c r="BK7" s="145">
        <v>5.7359999999999998</v>
      </c>
      <c r="BL7" s="25">
        <f>AVERAGE(BI7:BK7)</f>
        <v>5.738666666666667</v>
      </c>
      <c r="BM7" s="25">
        <v>8</v>
      </c>
      <c r="BN7" s="25">
        <f>BL7/BL20</f>
        <v>0.44529512182504793</v>
      </c>
      <c r="BO7" s="25"/>
      <c r="BP7" s="145">
        <v>5.6449999999999996</v>
      </c>
      <c r="BQ7" s="145">
        <v>5.6420000000000003</v>
      </c>
      <c r="BR7" s="145">
        <v>5.633</v>
      </c>
      <c r="BS7" s="25">
        <f>AVERAGE(BP7:BR7)</f>
        <v>5.64</v>
      </c>
      <c r="BT7" s="25">
        <v>8</v>
      </c>
      <c r="BU7" s="25">
        <f>BS7/BS20</f>
        <v>0.46556420768786277</v>
      </c>
      <c r="BV7" s="25"/>
      <c r="BW7" s="72"/>
      <c r="BX7" s="2"/>
      <c r="BY7" s="2"/>
      <c r="BZ7" s="2"/>
    </row>
    <row r="8" spans="1:78" ht="45" customHeight="1">
      <c r="A8" s="177" t="s">
        <v>7</v>
      </c>
      <c r="B8" s="22">
        <v>0</v>
      </c>
      <c r="C8" s="32">
        <v>10</v>
      </c>
      <c r="D8" s="105">
        <v>186</v>
      </c>
      <c r="E8" s="145">
        <v>11.04</v>
      </c>
      <c r="F8" s="145">
        <v>11.016999999999999</v>
      </c>
      <c r="G8" s="145">
        <v>11.012</v>
      </c>
      <c r="H8" s="25">
        <f t="shared" ref="H8:H26" si="0">AVERAGE(E8:G8)</f>
        <v>11.023000000000001</v>
      </c>
      <c r="I8" s="25">
        <v>10</v>
      </c>
      <c r="J8" s="25">
        <f>H8/H20</f>
        <v>0.21440658735047169</v>
      </c>
      <c r="K8" s="25"/>
      <c r="L8" s="145">
        <v>9.9030000000000005</v>
      </c>
      <c r="M8" s="145">
        <v>9.8670000000000009</v>
      </c>
      <c r="N8" s="145">
        <v>9.8710000000000004</v>
      </c>
      <c r="O8" s="25">
        <f t="shared" ref="O8:O26" si="1">AVERAGE(L8:N8)</f>
        <v>9.8803333333333345</v>
      </c>
      <c r="P8" s="25">
        <v>10</v>
      </c>
      <c r="Q8" s="25">
        <f>O8/O20</f>
        <v>0.2972243948418668</v>
      </c>
      <c r="R8" s="25"/>
      <c r="S8" s="145">
        <v>9.1029999999999998</v>
      </c>
      <c r="T8" s="145">
        <v>9.08</v>
      </c>
      <c r="U8" s="145">
        <v>9.0749999999999993</v>
      </c>
      <c r="V8" s="25">
        <f t="shared" ref="V8:V22" si="2">AVERAGE(S8:U8)</f>
        <v>9.0860000000000003</v>
      </c>
      <c r="W8" s="25">
        <v>10</v>
      </c>
      <c r="X8" s="25">
        <f>V8/V20</f>
        <v>0.35452488099263851</v>
      </c>
      <c r="Y8" s="25"/>
      <c r="Z8" s="145">
        <v>8.5090000000000003</v>
      </c>
      <c r="AA8" s="145">
        <v>8.4819999999999993</v>
      </c>
      <c r="AB8" s="145">
        <v>8.4860000000000007</v>
      </c>
      <c r="AC8" s="25">
        <f t="shared" ref="AC8:AC22" si="3">AVERAGE(Z8:AB8)</f>
        <v>8.4923333333333328</v>
      </c>
      <c r="AD8" s="25">
        <v>10</v>
      </c>
      <c r="AE8" s="25">
        <f>AC8/AC20</f>
        <v>0.39841428705470244</v>
      </c>
      <c r="AF8" s="25"/>
      <c r="AG8" s="145">
        <v>8.048</v>
      </c>
      <c r="AH8" s="145">
        <v>8.0329999999999995</v>
      </c>
      <c r="AI8" s="145">
        <v>8.0280000000000005</v>
      </c>
      <c r="AJ8" s="25">
        <f t="shared" ref="AJ8:AJ42" si="4">AVERAGE(AG8:AI8)</f>
        <v>8.0363333333333333</v>
      </c>
      <c r="AK8" s="25">
        <v>10</v>
      </c>
      <c r="AL8" s="25">
        <f>AJ8/AJ20</f>
        <v>0.43445119204223948</v>
      </c>
      <c r="AM8" s="25"/>
      <c r="AN8" s="145">
        <v>7.6769999999999996</v>
      </c>
      <c r="AO8" s="145">
        <v>7.6580000000000004</v>
      </c>
      <c r="AP8" s="145">
        <v>7.657</v>
      </c>
      <c r="AQ8" s="25">
        <f t="shared" ref="AQ8:AQ42" si="5">AVERAGE(AN8:AP8)</f>
        <v>7.6640000000000006</v>
      </c>
      <c r="AR8" s="25">
        <v>10</v>
      </c>
      <c r="AS8" s="25">
        <f>AQ8/AQ20</f>
        <v>0.4644848484848485</v>
      </c>
      <c r="AT8" s="25"/>
      <c r="AU8" s="145">
        <v>7.367</v>
      </c>
      <c r="AV8" s="145">
        <v>7.3570000000000002</v>
      </c>
      <c r="AW8" s="145">
        <v>7.3520000000000003</v>
      </c>
      <c r="AX8" s="25">
        <f t="shared" ref="AX8:AX42" si="6">AVERAGE(AU8:AW8)</f>
        <v>7.3586666666666671</v>
      </c>
      <c r="AY8" s="25">
        <v>10</v>
      </c>
      <c r="AZ8" s="25">
        <f>AX8/AX20</f>
        <v>0.49058867974843895</v>
      </c>
      <c r="BA8" s="25"/>
      <c r="BB8" s="145">
        <v>7.1079999999999997</v>
      </c>
      <c r="BC8" s="145">
        <v>7.0970000000000004</v>
      </c>
      <c r="BD8" s="145">
        <v>7.0919999999999996</v>
      </c>
      <c r="BE8" s="25">
        <f t="shared" ref="BE8:BE42" si="7">AVERAGE(BB8:BD8)</f>
        <v>7.0990000000000002</v>
      </c>
      <c r="BF8" s="25">
        <v>10</v>
      </c>
      <c r="BG8" s="25">
        <f>BE8/BE20</f>
        <v>0.51330441070137389</v>
      </c>
      <c r="BH8" s="25"/>
      <c r="BI8" s="145">
        <v>6.8890000000000002</v>
      </c>
      <c r="BJ8" s="145">
        <v>6.8780000000000001</v>
      </c>
      <c r="BK8" s="145">
        <v>6.8780000000000001</v>
      </c>
      <c r="BL8" s="25">
        <f t="shared" ref="BL8:BL31" si="8">AVERAGE(BI8:BK8)</f>
        <v>6.8816666666666668</v>
      </c>
      <c r="BM8" s="25">
        <v>10</v>
      </c>
      <c r="BN8" s="25">
        <f>BL8/BL20</f>
        <v>0.5339868604831618</v>
      </c>
      <c r="BO8" s="25"/>
      <c r="BP8" s="145">
        <v>6.6959999999999997</v>
      </c>
      <c r="BQ8" s="145">
        <v>6.6890000000000001</v>
      </c>
      <c r="BR8" s="145">
        <v>6.6840000000000002</v>
      </c>
      <c r="BS8" s="25">
        <f t="shared" ref="BS8:BS22" si="9">AVERAGE(BP8:BR8)</f>
        <v>6.6896666666666667</v>
      </c>
      <c r="BT8" s="25">
        <v>10</v>
      </c>
      <c r="BU8" s="25">
        <f>BS8/BS20</f>
        <v>0.55221087967421512</v>
      </c>
      <c r="BV8" s="25"/>
      <c r="BW8" s="72"/>
      <c r="BX8" s="2"/>
      <c r="BY8" s="2"/>
      <c r="BZ8" s="2"/>
    </row>
    <row r="9" spans="1:78" ht="45" customHeight="1">
      <c r="A9" s="177" t="s">
        <v>8</v>
      </c>
      <c r="B9" s="22">
        <v>0</v>
      </c>
      <c r="C9" s="32">
        <v>11</v>
      </c>
      <c r="D9" s="105">
        <v>200</v>
      </c>
      <c r="E9" s="145">
        <v>13.967000000000001</v>
      </c>
      <c r="F9" s="145">
        <v>13.930999999999999</v>
      </c>
      <c r="G9" s="145">
        <v>13.914</v>
      </c>
      <c r="H9" s="25">
        <f t="shared" si="0"/>
        <v>13.937333333333333</v>
      </c>
      <c r="I9" s="25">
        <v>11</v>
      </c>
      <c r="J9" s="25">
        <f>H9/H20</f>
        <v>0.27109281291535642</v>
      </c>
      <c r="K9" s="25"/>
      <c r="L9" s="145">
        <v>12.005000000000001</v>
      </c>
      <c r="M9" s="145">
        <v>11.957000000000001</v>
      </c>
      <c r="N9" s="145">
        <v>11.96</v>
      </c>
      <c r="O9" s="25">
        <f t="shared" si="1"/>
        <v>11.974000000000002</v>
      </c>
      <c r="P9" s="25">
        <v>11</v>
      </c>
      <c r="Q9" s="25">
        <f>O9/O20</f>
        <v>0.36020696708982619</v>
      </c>
      <c r="R9" s="25"/>
      <c r="S9" s="145">
        <v>10.734999999999999</v>
      </c>
      <c r="T9" s="145">
        <v>10.715999999999999</v>
      </c>
      <c r="U9" s="145">
        <v>10.707000000000001</v>
      </c>
      <c r="V9" s="25">
        <f t="shared" si="2"/>
        <v>10.719333333333333</v>
      </c>
      <c r="W9" s="25">
        <v>11</v>
      </c>
      <c r="X9" s="25">
        <f>V9/V20</f>
        <v>0.41825559919881389</v>
      </c>
      <c r="Y9" s="25"/>
      <c r="Z9" s="145">
        <v>9.8490000000000002</v>
      </c>
      <c r="AA9" s="145">
        <v>9.8260000000000005</v>
      </c>
      <c r="AB9" s="145">
        <v>9.8209999999999997</v>
      </c>
      <c r="AC9" s="25">
        <f t="shared" si="3"/>
        <v>9.8320000000000007</v>
      </c>
      <c r="AD9" s="25">
        <v>11</v>
      </c>
      <c r="AE9" s="25">
        <f>AC9/AC20</f>
        <v>0.46126419166171467</v>
      </c>
      <c r="AF9" s="25"/>
      <c r="AG9" s="145">
        <v>9.1809999999999992</v>
      </c>
      <c r="AH9" s="145">
        <v>9.1620000000000008</v>
      </c>
      <c r="AI9" s="145">
        <v>9.157</v>
      </c>
      <c r="AJ9" s="25">
        <f t="shared" si="4"/>
        <v>9.1666666666666661</v>
      </c>
      <c r="AK9" s="25">
        <v>11</v>
      </c>
      <c r="AL9" s="25">
        <f>AJ9/AJ20</f>
        <v>0.49555799830609254</v>
      </c>
      <c r="AM9" s="25"/>
      <c r="AN9" s="145">
        <v>8.6539999999999999</v>
      </c>
      <c r="AO9" s="145">
        <v>8.6389999999999993</v>
      </c>
      <c r="AP9" s="145">
        <v>8.6340000000000003</v>
      </c>
      <c r="AQ9" s="25">
        <f t="shared" si="5"/>
        <v>8.6423333333333332</v>
      </c>
      <c r="AR9" s="25">
        <v>11</v>
      </c>
      <c r="AS9" s="25">
        <f>AQ9/AQ20</f>
        <v>0.52377777777777779</v>
      </c>
      <c r="AT9" s="25"/>
      <c r="AU9" s="145">
        <v>8.2330000000000005</v>
      </c>
      <c r="AV9" s="145">
        <v>8.218</v>
      </c>
      <c r="AW9" s="145">
        <v>8.2140000000000004</v>
      </c>
      <c r="AX9" s="25">
        <f t="shared" si="6"/>
        <v>8.2216666666666658</v>
      </c>
      <c r="AY9" s="25">
        <v>11</v>
      </c>
      <c r="AZ9" s="25">
        <f>AX9/AX20</f>
        <v>0.54812329162870288</v>
      </c>
      <c r="BA9" s="25"/>
      <c r="BB9" s="145">
        <v>7.883</v>
      </c>
      <c r="BC9" s="145">
        <v>7.8680000000000003</v>
      </c>
      <c r="BD9" s="145">
        <v>7.8630000000000004</v>
      </c>
      <c r="BE9" s="25">
        <f t="shared" si="7"/>
        <v>7.8713333333333333</v>
      </c>
      <c r="BF9" s="25">
        <v>11</v>
      </c>
      <c r="BG9" s="25">
        <f>BE9/BE20</f>
        <v>0.56914919257652441</v>
      </c>
      <c r="BH9" s="25"/>
      <c r="BI9" s="145">
        <v>7.5860000000000003</v>
      </c>
      <c r="BJ9" s="145">
        <v>7.5750000000000002</v>
      </c>
      <c r="BK9" s="145">
        <v>7.57</v>
      </c>
      <c r="BL9" s="25">
        <f t="shared" si="8"/>
        <v>7.5770000000000008</v>
      </c>
      <c r="BM9" s="25">
        <v>11</v>
      </c>
      <c r="BN9" s="25">
        <f>BL9/BL20</f>
        <v>0.58794164812994687</v>
      </c>
      <c r="BO9" s="25"/>
      <c r="BP9" s="145">
        <v>7.3259999999999996</v>
      </c>
      <c r="BQ9" s="145">
        <v>7.32</v>
      </c>
      <c r="BR9" s="145">
        <v>7.319</v>
      </c>
      <c r="BS9" s="25">
        <f t="shared" si="9"/>
        <v>7.3216666666666663</v>
      </c>
      <c r="BT9" s="25">
        <v>11</v>
      </c>
      <c r="BU9" s="25">
        <f>BS9/BS20</f>
        <v>0.60438048592576277</v>
      </c>
      <c r="BV9" s="25"/>
      <c r="BW9" s="72"/>
      <c r="BX9" s="2"/>
      <c r="BY9" s="2"/>
      <c r="BZ9" s="2"/>
    </row>
    <row r="10" spans="1:78" ht="45" customHeight="1">
      <c r="A10" s="177" t="s">
        <v>9</v>
      </c>
      <c r="B10" s="22">
        <v>0</v>
      </c>
      <c r="C10" s="32">
        <v>12</v>
      </c>
      <c r="D10" s="105">
        <v>214</v>
      </c>
      <c r="E10" s="145">
        <v>17.71</v>
      </c>
      <c r="F10" s="145">
        <v>17.661999999999999</v>
      </c>
      <c r="G10" s="145">
        <v>17.635999999999999</v>
      </c>
      <c r="H10" s="25">
        <f t="shared" si="0"/>
        <v>17.669333333333331</v>
      </c>
      <c r="I10" s="25">
        <v>12</v>
      </c>
      <c r="J10" s="25">
        <f>H10/H20</f>
        <v>0.34368334035724701</v>
      </c>
      <c r="K10" s="25"/>
      <c r="L10" s="145">
        <v>14.503</v>
      </c>
      <c r="M10" s="145">
        <v>14.459</v>
      </c>
      <c r="N10" s="145">
        <v>14.454000000000001</v>
      </c>
      <c r="O10" s="25">
        <f t="shared" si="1"/>
        <v>14.472</v>
      </c>
      <c r="P10" s="25">
        <v>12</v>
      </c>
      <c r="Q10" s="25">
        <f>O10/O20</f>
        <v>0.43535286685518321</v>
      </c>
      <c r="R10" s="25"/>
      <c r="S10" s="145">
        <v>12.622999999999999</v>
      </c>
      <c r="T10" s="145">
        <v>12.590999999999999</v>
      </c>
      <c r="U10" s="145">
        <v>12.583</v>
      </c>
      <c r="V10" s="25">
        <f t="shared" si="2"/>
        <v>12.598999999999998</v>
      </c>
      <c r="W10" s="25">
        <v>12</v>
      </c>
      <c r="X10" s="25">
        <f>V10/V20</f>
        <v>0.4915979502120022</v>
      </c>
      <c r="Y10" s="25"/>
      <c r="Z10" s="145">
        <v>11.362</v>
      </c>
      <c r="AA10" s="145">
        <v>11.326000000000001</v>
      </c>
      <c r="AB10" s="145">
        <v>11.326000000000001</v>
      </c>
      <c r="AC10" s="25">
        <f t="shared" si="3"/>
        <v>11.338000000000001</v>
      </c>
      <c r="AD10" s="25">
        <v>12</v>
      </c>
      <c r="AE10" s="25">
        <f>AC10/AC20</f>
        <v>0.53191755543740038</v>
      </c>
      <c r="AF10" s="25"/>
      <c r="AG10" s="145">
        <v>10.438000000000001</v>
      </c>
      <c r="AH10" s="145">
        <v>10.414999999999999</v>
      </c>
      <c r="AI10" s="145">
        <v>10.41</v>
      </c>
      <c r="AJ10" s="25">
        <f t="shared" si="4"/>
        <v>10.421000000000001</v>
      </c>
      <c r="AK10" s="25">
        <v>12</v>
      </c>
      <c r="AL10" s="25">
        <f>AJ10/AJ20</f>
        <v>0.56336835276521358</v>
      </c>
      <c r="AM10" s="25"/>
      <c r="AN10" s="145">
        <v>9.734</v>
      </c>
      <c r="AO10" s="145">
        <v>9.7149999999999999</v>
      </c>
      <c r="AP10" s="145">
        <v>9.7059999999999995</v>
      </c>
      <c r="AQ10" s="25">
        <f t="shared" si="5"/>
        <v>9.7183333333333319</v>
      </c>
      <c r="AR10" s="25">
        <v>12</v>
      </c>
      <c r="AS10" s="25">
        <f>AQ10/AQ20</f>
        <v>0.58898989898989895</v>
      </c>
      <c r="AT10" s="25"/>
      <c r="AU10" s="145">
        <v>9.173</v>
      </c>
      <c r="AV10" s="145">
        <v>9.1539999999999999</v>
      </c>
      <c r="AW10" s="145">
        <v>9.1489999999999991</v>
      </c>
      <c r="AX10" s="25">
        <f t="shared" si="6"/>
        <v>9.158666666666667</v>
      </c>
      <c r="AY10" s="25">
        <v>12</v>
      </c>
      <c r="AZ10" s="25">
        <f>AX10/AX20</f>
        <v>0.61059134647436619</v>
      </c>
      <c r="BA10" s="25"/>
      <c r="BB10" s="145">
        <v>8.7189999999999994</v>
      </c>
      <c r="BC10" s="145">
        <v>8.6999999999999993</v>
      </c>
      <c r="BD10" s="145">
        <v>8.6959999999999997</v>
      </c>
      <c r="BE10" s="25">
        <f t="shared" si="7"/>
        <v>8.7049999999999983</v>
      </c>
      <c r="BF10" s="25">
        <v>12</v>
      </c>
      <c r="BG10" s="25">
        <f>BE10/BE20</f>
        <v>0.6294287780187996</v>
      </c>
      <c r="BH10" s="25"/>
      <c r="BI10" s="145">
        <v>8.3360000000000003</v>
      </c>
      <c r="BJ10" s="145">
        <v>8.3249999999999993</v>
      </c>
      <c r="BK10" s="145">
        <v>8.3160000000000007</v>
      </c>
      <c r="BL10" s="25">
        <f t="shared" si="8"/>
        <v>8.3256666666666685</v>
      </c>
      <c r="BM10" s="25">
        <v>12</v>
      </c>
      <c r="BN10" s="25">
        <f>BL10/BL20</f>
        <v>0.6460348662769646</v>
      </c>
      <c r="BO10" s="25"/>
      <c r="BP10" s="145">
        <v>8.0109999999999992</v>
      </c>
      <c r="BQ10" s="145">
        <v>8</v>
      </c>
      <c r="BR10" s="145">
        <v>7.9950000000000001</v>
      </c>
      <c r="BS10" s="25">
        <f t="shared" si="9"/>
        <v>8.0020000000000007</v>
      </c>
      <c r="BT10" s="25">
        <v>12</v>
      </c>
      <c r="BU10" s="25">
        <f>BS10/BS20</f>
        <v>0.66053985636848911</v>
      </c>
      <c r="BV10" s="25"/>
      <c r="BW10" s="72"/>
      <c r="BX10" s="2"/>
      <c r="BY10" s="2"/>
      <c r="BZ10" s="2"/>
    </row>
    <row r="11" spans="1:78" ht="45" customHeight="1">
      <c r="A11" s="177" t="s">
        <v>10</v>
      </c>
      <c r="B11" s="22">
        <v>0</v>
      </c>
      <c r="C11" s="32">
        <v>13</v>
      </c>
      <c r="D11" s="105">
        <v>228</v>
      </c>
      <c r="E11" s="145">
        <v>22.251999999999999</v>
      </c>
      <c r="F11" s="145">
        <v>22.175000000000001</v>
      </c>
      <c r="G11" s="145">
        <v>22.161999999999999</v>
      </c>
      <c r="H11" s="25">
        <f t="shared" si="0"/>
        <v>22.196333333333332</v>
      </c>
      <c r="I11" s="25">
        <v>13</v>
      </c>
      <c r="J11" s="25">
        <f>H11/H20</f>
        <v>0.43173728401465289</v>
      </c>
      <c r="K11" s="25"/>
      <c r="L11" s="145">
        <v>17.338999999999999</v>
      </c>
      <c r="M11" s="145">
        <v>17.286000000000001</v>
      </c>
      <c r="N11" s="145">
        <v>17.282</v>
      </c>
      <c r="O11" s="25">
        <f t="shared" si="1"/>
        <v>17.302333333333333</v>
      </c>
      <c r="P11" s="25">
        <v>13</v>
      </c>
      <c r="Q11" s="25">
        <f>O11/O20</f>
        <v>0.52049615947696692</v>
      </c>
      <c r="R11" s="25"/>
      <c r="S11" s="145">
        <v>14.688000000000001</v>
      </c>
      <c r="T11" s="145">
        <v>14.648</v>
      </c>
      <c r="U11" s="145">
        <v>14.64</v>
      </c>
      <c r="V11" s="25">
        <f t="shared" si="2"/>
        <v>14.658666666666667</v>
      </c>
      <c r="W11" s="25">
        <v>13</v>
      </c>
      <c r="X11" s="25">
        <f>V11/V20</f>
        <v>0.57196368649689155</v>
      </c>
      <c r="Y11" s="25"/>
      <c r="Z11" s="145">
        <v>12.978</v>
      </c>
      <c r="AA11" s="145">
        <v>12.946</v>
      </c>
      <c r="AB11" s="145">
        <v>12.941000000000001</v>
      </c>
      <c r="AC11" s="25">
        <f t="shared" si="3"/>
        <v>12.955</v>
      </c>
      <c r="AD11" s="25">
        <v>13</v>
      </c>
      <c r="AE11" s="25">
        <f>AC11/AC20</f>
        <v>0.60777843805711074</v>
      </c>
      <c r="AF11" s="25"/>
      <c r="AG11" s="145">
        <v>11.773999999999999</v>
      </c>
      <c r="AH11" s="145">
        <v>11.747</v>
      </c>
      <c r="AI11" s="145">
        <v>11.742000000000001</v>
      </c>
      <c r="AJ11" s="25">
        <f t="shared" si="4"/>
        <v>11.754333333333335</v>
      </c>
      <c r="AK11" s="25">
        <v>13</v>
      </c>
      <c r="AL11" s="25">
        <f>AJ11/AJ20</f>
        <v>0.63544951615519074</v>
      </c>
      <c r="AM11" s="25"/>
      <c r="AN11" s="145">
        <v>10.863</v>
      </c>
      <c r="AO11" s="145">
        <v>10.843999999999999</v>
      </c>
      <c r="AP11" s="145">
        <v>10.839</v>
      </c>
      <c r="AQ11" s="25">
        <f t="shared" si="5"/>
        <v>10.848666666666666</v>
      </c>
      <c r="AR11" s="25">
        <v>13</v>
      </c>
      <c r="AS11" s="25">
        <f>AQ11/AQ20</f>
        <v>0.65749494949494947</v>
      </c>
      <c r="AT11" s="25"/>
      <c r="AU11" s="145">
        <v>10.157999999999999</v>
      </c>
      <c r="AV11" s="145">
        <v>10.138999999999999</v>
      </c>
      <c r="AW11" s="145">
        <v>10.130000000000001</v>
      </c>
      <c r="AX11" s="25">
        <f t="shared" si="6"/>
        <v>10.142333333333333</v>
      </c>
      <c r="AY11" s="25">
        <v>13</v>
      </c>
      <c r="AZ11" s="25">
        <f>AX11/AX20</f>
        <v>0.67617058156847942</v>
      </c>
      <c r="BA11" s="25"/>
      <c r="BB11" s="145">
        <v>9.5850000000000009</v>
      </c>
      <c r="BC11" s="145">
        <v>9.5660000000000007</v>
      </c>
      <c r="BD11" s="145">
        <v>9.5609999999999999</v>
      </c>
      <c r="BE11" s="25">
        <f t="shared" si="7"/>
        <v>9.5706666666666678</v>
      </c>
      <c r="BF11" s="25">
        <v>13</v>
      </c>
      <c r="BG11" s="25">
        <f>BE11/BE20</f>
        <v>0.69202217401783572</v>
      </c>
      <c r="BH11" s="25"/>
      <c r="BI11" s="145">
        <v>9.1110000000000007</v>
      </c>
      <c r="BJ11" s="145">
        <v>9.0960000000000001</v>
      </c>
      <c r="BK11" s="145">
        <v>9.0909999999999993</v>
      </c>
      <c r="BL11" s="25">
        <f t="shared" si="8"/>
        <v>9.0993333333333339</v>
      </c>
      <c r="BM11" s="25">
        <v>13</v>
      </c>
      <c r="BN11" s="25">
        <f>BL11/BL20</f>
        <v>0.70606797372096641</v>
      </c>
      <c r="BO11" s="25"/>
      <c r="BP11" s="145">
        <v>8.7110000000000003</v>
      </c>
      <c r="BQ11" s="145">
        <v>8.6959999999999997</v>
      </c>
      <c r="BR11" s="145">
        <v>8.6959999999999997</v>
      </c>
      <c r="BS11" s="25">
        <f t="shared" si="9"/>
        <v>8.7010000000000005</v>
      </c>
      <c r="BT11" s="25">
        <v>13</v>
      </c>
      <c r="BU11" s="25">
        <f>BS11/BS20</f>
        <v>0.71824010125746363</v>
      </c>
      <c r="BV11" s="25"/>
      <c r="BW11" s="72"/>
      <c r="BX11" s="2"/>
      <c r="BY11" s="2"/>
      <c r="BZ11" s="2"/>
    </row>
    <row r="12" spans="1:78" ht="69.95" customHeight="1">
      <c r="A12" s="177" t="s">
        <v>153</v>
      </c>
      <c r="B12" s="22">
        <v>0</v>
      </c>
      <c r="C12" s="32">
        <v>14</v>
      </c>
      <c r="D12" s="105">
        <v>242</v>
      </c>
      <c r="E12" s="145">
        <v>27.486999999999998</v>
      </c>
      <c r="F12" s="145">
        <v>27.393000000000001</v>
      </c>
      <c r="G12" s="145">
        <v>27.367999999999999</v>
      </c>
      <c r="H12" s="25">
        <f t="shared" si="0"/>
        <v>27.415999999999997</v>
      </c>
      <c r="I12" s="25">
        <v>14</v>
      </c>
      <c r="J12" s="25">
        <f>H12/H20</f>
        <v>0.53326417479819743</v>
      </c>
      <c r="K12" s="25"/>
      <c r="L12" s="145">
        <v>20.417999999999999</v>
      </c>
      <c r="M12" s="145">
        <v>20.353000000000002</v>
      </c>
      <c r="N12" s="145">
        <v>20.34</v>
      </c>
      <c r="O12" s="25">
        <f t="shared" si="1"/>
        <v>20.370333333333335</v>
      </c>
      <c r="P12" s="25">
        <v>14</v>
      </c>
      <c r="Q12" s="25">
        <f>O12/O20</f>
        <v>0.61278904197501161</v>
      </c>
      <c r="R12" s="25"/>
      <c r="S12" s="145">
        <v>16.873000000000001</v>
      </c>
      <c r="T12" s="145">
        <v>16.821000000000002</v>
      </c>
      <c r="U12" s="145">
        <v>16.815999999999999</v>
      </c>
      <c r="V12" s="25">
        <f t="shared" si="2"/>
        <v>16.83666666666667</v>
      </c>
      <c r="W12" s="25">
        <v>14</v>
      </c>
      <c r="X12" s="25">
        <f>V12/V20</f>
        <v>0.65694664828447324</v>
      </c>
      <c r="Y12" s="25"/>
      <c r="Z12" s="145">
        <v>14.667999999999999</v>
      </c>
      <c r="AA12" s="145">
        <v>14.632</v>
      </c>
      <c r="AB12" s="145">
        <v>14.627000000000001</v>
      </c>
      <c r="AC12" s="25">
        <f t="shared" si="3"/>
        <v>14.642333333333333</v>
      </c>
      <c r="AD12" s="25">
        <v>14</v>
      </c>
      <c r="AE12" s="25">
        <f>AC12/AC20</f>
        <v>0.68693897976417606</v>
      </c>
      <c r="AF12" s="25"/>
      <c r="AG12" s="145">
        <v>13.151</v>
      </c>
      <c r="AH12" s="145">
        <v>13.119</v>
      </c>
      <c r="AI12" s="145">
        <v>13.11</v>
      </c>
      <c r="AJ12" s="25">
        <f t="shared" si="4"/>
        <v>13.126666666666665</v>
      </c>
      <c r="AK12" s="25">
        <v>14</v>
      </c>
      <c r="AL12" s="25">
        <f>AJ12/AJ20</f>
        <v>0.70963905357432444</v>
      </c>
      <c r="AM12" s="25"/>
      <c r="AN12" s="145">
        <v>12.026</v>
      </c>
      <c r="AO12" s="145">
        <v>12.002000000000001</v>
      </c>
      <c r="AP12" s="145">
        <v>11.993</v>
      </c>
      <c r="AQ12" s="25">
        <f t="shared" si="5"/>
        <v>12.007</v>
      </c>
      <c r="AR12" s="25">
        <v>14</v>
      </c>
      <c r="AS12" s="25">
        <f>AQ12/AQ20</f>
        <v>0.72769696969696973</v>
      </c>
      <c r="AT12" s="25"/>
      <c r="AU12" s="145">
        <v>11.16</v>
      </c>
      <c r="AV12" s="145">
        <v>11.137</v>
      </c>
      <c r="AW12" s="145">
        <v>11.132</v>
      </c>
      <c r="AX12" s="25">
        <f t="shared" si="6"/>
        <v>11.143000000000001</v>
      </c>
      <c r="AY12" s="25">
        <v>14</v>
      </c>
      <c r="AZ12" s="25">
        <f>AX12/AX20</f>
        <v>0.74288317518167091</v>
      </c>
      <c r="BA12" s="25"/>
      <c r="BB12" s="145">
        <v>10.467000000000001</v>
      </c>
      <c r="BC12" s="145">
        <v>10.444000000000001</v>
      </c>
      <c r="BD12" s="145">
        <v>10.439</v>
      </c>
      <c r="BE12" s="25">
        <f t="shared" si="7"/>
        <v>10.450000000000001</v>
      </c>
      <c r="BF12" s="25">
        <v>14</v>
      </c>
      <c r="BG12" s="25">
        <f>BE12/BE20</f>
        <v>0.75560375994215478</v>
      </c>
      <c r="BH12" s="25"/>
      <c r="BI12" s="145">
        <v>9.8979999999999997</v>
      </c>
      <c r="BJ12" s="145">
        <v>9.8789999999999996</v>
      </c>
      <c r="BK12" s="145">
        <v>9.875</v>
      </c>
      <c r="BL12" s="25">
        <f t="shared" si="8"/>
        <v>9.8840000000000003</v>
      </c>
      <c r="BM12" s="25">
        <v>14</v>
      </c>
      <c r="BN12" s="25">
        <f>BL12/BL20</f>
        <v>0.76695463245564133</v>
      </c>
      <c r="BO12" s="25"/>
      <c r="BP12" s="145">
        <v>9.4239999999999995</v>
      </c>
      <c r="BQ12" s="145">
        <v>9.4049999999999994</v>
      </c>
      <c r="BR12" s="145">
        <v>9.4009999999999998</v>
      </c>
      <c r="BS12" s="25">
        <f t="shared" si="9"/>
        <v>9.41</v>
      </c>
      <c r="BT12" s="25">
        <v>14</v>
      </c>
      <c r="BU12" s="25">
        <f>BS12/BS20</f>
        <v>0.77676581459978533</v>
      </c>
      <c r="BV12" s="25"/>
      <c r="BW12" s="72"/>
      <c r="BX12" s="2"/>
      <c r="BY12" s="2"/>
      <c r="BZ12" s="2"/>
    </row>
    <row r="13" spans="1:78" ht="69.95" customHeight="1">
      <c r="A13" s="177" t="s">
        <v>154</v>
      </c>
      <c r="B13" s="23">
        <v>1</v>
      </c>
      <c r="C13" s="32">
        <v>14</v>
      </c>
      <c r="D13" s="105">
        <v>240</v>
      </c>
      <c r="E13" s="145">
        <v>30.998999999999999</v>
      </c>
      <c r="F13" s="145">
        <v>30.91</v>
      </c>
      <c r="G13" s="145">
        <v>30.884</v>
      </c>
      <c r="H13" s="25">
        <f t="shared" si="0"/>
        <v>30.931000000000001</v>
      </c>
      <c r="I13" s="25">
        <f>$C$12+((H13-H12)/(H14-H12))</f>
        <v>14.61822125813449</v>
      </c>
      <c r="J13" s="25">
        <f>H13/H20</f>
        <v>0.60163387039258276</v>
      </c>
      <c r="K13" s="25"/>
      <c r="L13" s="145">
        <v>22.495000000000001</v>
      </c>
      <c r="M13" s="145">
        <v>22.425999999999998</v>
      </c>
      <c r="N13" s="145">
        <v>22.422000000000001</v>
      </c>
      <c r="O13" s="25">
        <f t="shared" si="1"/>
        <v>22.447666666666667</v>
      </c>
      <c r="P13" s="25">
        <f>$C$12+((O13-O12)/(O14-O12))</f>
        <v>14.649911356762958</v>
      </c>
      <c r="Q13" s="25">
        <f>O13/O20</f>
        <v>0.67528026793413964</v>
      </c>
      <c r="R13" s="25"/>
      <c r="S13" s="145">
        <v>18.356999999999999</v>
      </c>
      <c r="T13" s="145">
        <v>18.309000000000001</v>
      </c>
      <c r="U13" s="145">
        <v>18.303999999999998</v>
      </c>
      <c r="V13" s="25">
        <f t="shared" si="2"/>
        <v>18.323333333333334</v>
      </c>
      <c r="W13" s="25">
        <f>$C$12+((V13-V12)/(V14-V12))</f>
        <v>14.670475045099218</v>
      </c>
      <c r="X13" s="25">
        <f>V13/V20</f>
        <v>0.71495460812111444</v>
      </c>
      <c r="Y13" s="25"/>
      <c r="Z13" s="145">
        <v>15.83</v>
      </c>
      <c r="AA13" s="145">
        <v>15.794</v>
      </c>
      <c r="AB13" s="145">
        <v>15.79</v>
      </c>
      <c r="AC13" s="25">
        <f t="shared" si="3"/>
        <v>15.804666666666668</v>
      </c>
      <c r="AD13" s="25">
        <f>$C$12+((AC13-AC12)/(AC14-AC12))</f>
        <v>14.68332353517539</v>
      </c>
      <c r="AE13" s="25">
        <f>AC13/AC20</f>
        <v>0.74146936477653036</v>
      </c>
      <c r="AF13" s="25"/>
      <c r="AG13" s="145">
        <v>14.106999999999999</v>
      </c>
      <c r="AH13" s="145">
        <v>14.08</v>
      </c>
      <c r="AI13" s="145">
        <v>14.071</v>
      </c>
      <c r="AJ13" s="25">
        <f t="shared" si="4"/>
        <v>14.085999999999999</v>
      </c>
      <c r="AK13" s="25">
        <f>$C$12+((AJ13-AJ12)/(AJ14-AJ12))</f>
        <v>14.697527872031023</v>
      </c>
      <c r="AL13" s="25">
        <f>AJ13/AJ20</f>
        <v>0.76150145063341301</v>
      </c>
      <c r="AM13" s="25"/>
      <c r="AN13" s="145">
        <v>12.842000000000001</v>
      </c>
      <c r="AO13" s="145">
        <v>12.818</v>
      </c>
      <c r="AP13" s="145">
        <v>12.81</v>
      </c>
      <c r="AQ13" s="25">
        <f t="shared" si="5"/>
        <v>12.823333333333332</v>
      </c>
      <c r="AR13" s="25">
        <f>$C$12+((AQ13-AQ12)/(AQ14-AQ12))</f>
        <v>14.706374387078165</v>
      </c>
      <c r="AS13" s="25">
        <f>AQ13/AQ20</f>
        <v>0.77717171717171707</v>
      </c>
      <c r="AT13" s="25"/>
      <c r="AU13" s="145">
        <v>11.872999999999999</v>
      </c>
      <c r="AV13" s="145">
        <v>11.85</v>
      </c>
      <c r="AW13" s="145">
        <v>11.840999999999999</v>
      </c>
      <c r="AX13" s="25">
        <f t="shared" si="6"/>
        <v>11.854666666666667</v>
      </c>
      <c r="AY13" s="25">
        <f>$C$12+((AX13-AX12)/(AX14-AX12))</f>
        <v>14.716683450822423</v>
      </c>
      <c r="AZ13" s="25">
        <f>AX13/AX20</f>
        <v>0.79032867397053275</v>
      </c>
      <c r="BA13" s="25"/>
      <c r="BB13" s="145">
        <v>11.098000000000001</v>
      </c>
      <c r="BC13" s="145">
        <v>11.079000000000001</v>
      </c>
      <c r="BD13" s="145">
        <v>11.07</v>
      </c>
      <c r="BE13" s="25">
        <f t="shared" si="7"/>
        <v>11.082333333333333</v>
      </c>
      <c r="BF13" s="25">
        <f>$C$12+((BE13-BE12)/(BE14-BE12))</f>
        <v>14.723493516399694</v>
      </c>
      <c r="BG13" s="25">
        <f>BE13/BE20</f>
        <v>0.80132562063147739</v>
      </c>
      <c r="BH13" s="25"/>
      <c r="BI13" s="145">
        <v>10.467000000000001</v>
      </c>
      <c r="BJ13" s="145">
        <v>10.448</v>
      </c>
      <c r="BK13" s="145">
        <v>10.443</v>
      </c>
      <c r="BL13" s="25">
        <f t="shared" si="8"/>
        <v>10.452666666666666</v>
      </c>
      <c r="BM13" s="25">
        <f>$C$12+((BL13-BL12)/(BL14-BL12))</f>
        <v>14.731247321045862</v>
      </c>
      <c r="BN13" s="25">
        <f>BL13/BL20</f>
        <v>0.81108064766437327</v>
      </c>
      <c r="BO13" s="25"/>
      <c r="BP13" s="145">
        <v>9.9350000000000005</v>
      </c>
      <c r="BQ13" s="145">
        <v>9.9209999999999994</v>
      </c>
      <c r="BR13" s="145">
        <v>9.9160000000000004</v>
      </c>
      <c r="BS13" s="25">
        <f t="shared" si="9"/>
        <v>9.9240000000000013</v>
      </c>
      <c r="BT13" s="25">
        <f>$C$12+((BS13-BS12)/(BS14-BS12))</f>
        <v>14.733587059942913</v>
      </c>
      <c r="BU13" s="25">
        <f>BS13/BS20</f>
        <v>0.81919489310183535</v>
      </c>
      <c r="BV13" s="25"/>
      <c r="BW13" s="72"/>
      <c r="BX13" s="2"/>
      <c r="BY13" s="2"/>
      <c r="BZ13" s="2"/>
    </row>
    <row r="14" spans="1:78" ht="35.1" customHeight="1">
      <c r="A14" s="177" t="s">
        <v>11</v>
      </c>
      <c r="B14" s="23">
        <v>0</v>
      </c>
      <c r="C14" s="32">
        <v>15</v>
      </c>
      <c r="D14" s="105">
        <v>256</v>
      </c>
      <c r="E14" s="145">
        <v>33.174999999999997</v>
      </c>
      <c r="F14" s="145">
        <v>33.082000000000001</v>
      </c>
      <c r="G14" s="145">
        <v>33.048000000000002</v>
      </c>
      <c r="H14" s="25">
        <f t="shared" si="0"/>
        <v>33.101666666666667</v>
      </c>
      <c r="I14" s="25">
        <v>15</v>
      </c>
      <c r="J14" s="25">
        <f>H14/H20</f>
        <v>0.64385515609297495</v>
      </c>
      <c r="K14" s="25"/>
      <c r="L14" s="145">
        <v>23.620999999999999</v>
      </c>
      <c r="M14" s="145">
        <v>23.544</v>
      </c>
      <c r="N14" s="145">
        <v>23.535</v>
      </c>
      <c r="O14" s="25">
        <f t="shared" si="1"/>
        <v>23.566666666666666</v>
      </c>
      <c r="P14" s="25">
        <v>15</v>
      </c>
      <c r="Q14" s="25">
        <f>O14/O20</f>
        <v>0.70894250245673152</v>
      </c>
      <c r="R14" s="25"/>
      <c r="S14" s="145">
        <v>19.085999999999999</v>
      </c>
      <c r="T14" s="145">
        <v>19.042000000000002</v>
      </c>
      <c r="U14" s="145">
        <v>19.033999999999999</v>
      </c>
      <c r="V14" s="25">
        <f t="shared" si="2"/>
        <v>19.053999999999998</v>
      </c>
      <c r="W14" s="25">
        <v>15</v>
      </c>
      <c r="X14" s="25">
        <f>V14/V20</f>
        <v>0.74346434981661158</v>
      </c>
      <c r="Y14" s="25"/>
      <c r="Z14" s="145">
        <v>16.373999999999999</v>
      </c>
      <c r="AA14" s="145">
        <v>16.329999999999998</v>
      </c>
      <c r="AB14" s="145">
        <v>16.326000000000001</v>
      </c>
      <c r="AC14" s="25">
        <f t="shared" si="3"/>
        <v>16.34333333333333</v>
      </c>
      <c r="AD14" s="25">
        <v>15</v>
      </c>
      <c r="AE14" s="25">
        <f>AC14/AC20</f>
        <v>0.76674068745504009</v>
      </c>
      <c r="AF14" s="25"/>
      <c r="AG14" s="145">
        <v>14.526999999999999</v>
      </c>
      <c r="AH14" s="145">
        <v>14.492000000000001</v>
      </c>
      <c r="AI14" s="145">
        <v>14.487</v>
      </c>
      <c r="AJ14" s="25">
        <f t="shared" si="4"/>
        <v>14.502000000000001</v>
      </c>
      <c r="AK14" s="25">
        <v>15</v>
      </c>
      <c r="AL14" s="25">
        <f>AJ14/AJ20</f>
        <v>0.78399077361108593</v>
      </c>
      <c r="AM14" s="25"/>
      <c r="AN14" s="145">
        <v>13.183999999999999</v>
      </c>
      <c r="AO14" s="145">
        <v>13.156000000000001</v>
      </c>
      <c r="AP14" s="145">
        <v>13.148</v>
      </c>
      <c r="AQ14" s="25">
        <f t="shared" si="5"/>
        <v>13.162666666666667</v>
      </c>
      <c r="AR14" s="25">
        <v>15</v>
      </c>
      <c r="AS14" s="25">
        <f>AQ14/AQ20</f>
        <v>0.79773737373737375</v>
      </c>
      <c r="AT14" s="25"/>
      <c r="AU14" s="145">
        <v>12.153</v>
      </c>
      <c r="AV14" s="145">
        <v>12.13</v>
      </c>
      <c r="AW14" s="145">
        <v>12.125</v>
      </c>
      <c r="AX14" s="25">
        <f t="shared" si="6"/>
        <v>12.136000000000001</v>
      </c>
      <c r="AY14" s="25">
        <v>15</v>
      </c>
      <c r="AZ14" s="25">
        <f>AX14/AX20</f>
        <v>0.80908464632547406</v>
      </c>
      <c r="BA14" s="25"/>
      <c r="BB14" s="145">
        <v>11.340999999999999</v>
      </c>
      <c r="BC14" s="145">
        <v>11.318</v>
      </c>
      <c r="BD14" s="145">
        <v>11.313000000000001</v>
      </c>
      <c r="BE14" s="25">
        <f t="shared" si="7"/>
        <v>11.324</v>
      </c>
      <c r="BF14" s="25">
        <v>15</v>
      </c>
      <c r="BG14" s="25">
        <f>BE14/BE20</f>
        <v>0.81879971077368041</v>
      </c>
      <c r="BH14" s="25"/>
      <c r="BI14" s="145">
        <v>10.677</v>
      </c>
      <c r="BJ14" s="145">
        <v>10.654</v>
      </c>
      <c r="BK14" s="145">
        <v>10.654</v>
      </c>
      <c r="BL14" s="25">
        <f t="shared" si="8"/>
        <v>10.661666666666667</v>
      </c>
      <c r="BM14" s="25">
        <v>15</v>
      </c>
      <c r="BN14" s="25">
        <f>BL14/BL20</f>
        <v>0.82729812218716059</v>
      </c>
      <c r="BO14" s="25"/>
      <c r="BP14" s="145">
        <v>10.125</v>
      </c>
      <c r="BQ14" s="145">
        <v>10.106</v>
      </c>
      <c r="BR14" s="145">
        <v>10.101000000000001</v>
      </c>
      <c r="BS14" s="25">
        <f t="shared" si="9"/>
        <v>10.110666666666667</v>
      </c>
      <c r="BT14" s="25">
        <v>15</v>
      </c>
      <c r="BU14" s="25">
        <f>BS14/BS20</f>
        <v>0.83460363756431766</v>
      </c>
      <c r="BV14" s="25"/>
      <c r="BW14" s="72"/>
      <c r="BX14" s="2"/>
      <c r="BY14" s="2"/>
      <c r="BZ14" s="2"/>
    </row>
    <row r="15" spans="1:78" ht="35.1" customHeight="1">
      <c r="A15" s="177" t="s">
        <v>152</v>
      </c>
      <c r="B15" s="23">
        <v>1</v>
      </c>
      <c r="C15" s="32">
        <v>15</v>
      </c>
      <c r="D15" s="105">
        <v>254</v>
      </c>
      <c r="E15" s="145">
        <v>36.917999999999999</v>
      </c>
      <c r="F15" s="145">
        <v>36.820999999999998</v>
      </c>
      <c r="G15" s="145">
        <v>36.790999999999997</v>
      </c>
      <c r="H15" s="25">
        <f t="shared" si="0"/>
        <v>36.843333333333334</v>
      </c>
      <c r="I15" s="25">
        <f>$C$14+((H15-H14)/(H16-H14))</f>
        <v>15.620714443707145</v>
      </c>
      <c r="J15" s="25">
        <f>H15/H20</f>
        <v>0.71663370830226603</v>
      </c>
      <c r="K15" s="25"/>
      <c r="L15" s="145">
        <v>25.748000000000001</v>
      </c>
      <c r="M15" s="145">
        <v>25.678999999999998</v>
      </c>
      <c r="N15" s="145">
        <v>25.673999999999999</v>
      </c>
      <c r="O15" s="25">
        <f t="shared" si="1"/>
        <v>25.700333333333333</v>
      </c>
      <c r="P15" s="25">
        <f>$C$14+((O15-O14)/(O16-O14))</f>
        <v>15.654766775777414</v>
      </c>
      <c r="Q15" s="25">
        <f>O15/O20</f>
        <v>0.77312837173856375</v>
      </c>
      <c r="R15" s="25"/>
      <c r="S15" s="145">
        <v>20.599</v>
      </c>
      <c r="T15" s="145">
        <v>20.550999999999998</v>
      </c>
      <c r="U15" s="145">
        <v>20.545999999999999</v>
      </c>
      <c r="V15" s="25">
        <f t="shared" si="2"/>
        <v>20.565333333333331</v>
      </c>
      <c r="W15" s="25">
        <f>$C$14+((V15-V14)/(V16-V14))</f>
        <v>15.675607212039933</v>
      </c>
      <c r="X15" s="25">
        <f>V15/V20</f>
        <v>0.80243477356085635</v>
      </c>
      <c r="Y15" s="25"/>
      <c r="Z15" s="145">
        <v>17.545000000000002</v>
      </c>
      <c r="AA15" s="145">
        <v>17.504999999999999</v>
      </c>
      <c r="AB15" s="145">
        <v>17.5</v>
      </c>
      <c r="AC15" s="25">
        <f t="shared" si="3"/>
        <v>17.516666666666666</v>
      </c>
      <c r="AD15" s="25">
        <f>$C$14+((AC15-AC14)/(AC16-AC14))</f>
        <v>15.691552062868372</v>
      </c>
      <c r="AE15" s="25">
        <f>AC15/AC20</f>
        <v>0.82178713289337879</v>
      </c>
      <c r="AF15" s="25"/>
      <c r="AG15" s="145">
        <v>15.488</v>
      </c>
      <c r="AH15" s="145">
        <v>15.456</v>
      </c>
      <c r="AI15" s="145">
        <v>15.452</v>
      </c>
      <c r="AJ15" s="25">
        <f t="shared" si="4"/>
        <v>15.465333333333334</v>
      </c>
      <c r="AK15" s="25">
        <f>$C$14+((AJ15-AJ14)/(AJ16-AJ14))</f>
        <v>15.704534373476353</v>
      </c>
      <c r="AL15" s="25">
        <f>AJ15/AJ20</f>
        <v>0.83606941416034442</v>
      </c>
      <c r="AM15" s="25"/>
      <c r="AN15" s="145">
        <v>14</v>
      </c>
      <c r="AO15" s="145">
        <v>13.972</v>
      </c>
      <c r="AP15" s="145">
        <v>13.968</v>
      </c>
      <c r="AQ15" s="25">
        <f t="shared" si="5"/>
        <v>13.979999999999999</v>
      </c>
      <c r="AR15" s="25">
        <f>$C$14+((AQ15-AQ14)/(AQ16-AQ14))</f>
        <v>15.714244101369063</v>
      </c>
      <c r="AS15" s="25">
        <f>AQ15/AQ20</f>
        <v>0.84727272727272718</v>
      </c>
      <c r="AT15" s="25"/>
      <c r="AU15" s="145">
        <v>12.866</v>
      </c>
      <c r="AV15" s="145">
        <v>12.843</v>
      </c>
      <c r="AW15" s="145">
        <v>12.837999999999999</v>
      </c>
      <c r="AX15" s="25">
        <f t="shared" si="6"/>
        <v>12.848999999999998</v>
      </c>
      <c r="AY15" s="25">
        <f>$C$14+((AX15-AX14)/(AX16-AX14))</f>
        <v>15.724839037614366</v>
      </c>
      <c r="AZ15" s="25">
        <f>AX15/AX20</f>
        <v>0.85661903597857736</v>
      </c>
      <c r="BA15" s="25"/>
      <c r="BB15" s="145">
        <v>11.972</v>
      </c>
      <c r="BC15" s="145">
        <v>11.948</v>
      </c>
      <c r="BD15" s="145">
        <v>11.944000000000001</v>
      </c>
      <c r="BE15" s="25">
        <f t="shared" si="7"/>
        <v>11.954666666666668</v>
      </c>
      <c r="BF15" s="25">
        <f>$C$14+((BE15-BE14)/(BE16-BE14))</f>
        <v>15.731914893617022</v>
      </c>
      <c r="BG15" s="25">
        <f>BE15/BE20</f>
        <v>0.86440106049650534</v>
      </c>
      <c r="BH15" s="25"/>
      <c r="BI15" s="145">
        <v>11.242000000000001</v>
      </c>
      <c r="BJ15" s="145">
        <v>11.223000000000001</v>
      </c>
      <c r="BK15" s="145">
        <v>11.218</v>
      </c>
      <c r="BL15" s="25">
        <f t="shared" si="8"/>
        <v>11.22766666666667</v>
      </c>
      <c r="BM15" s="25">
        <f>$C$14+((BL15-BL14)/(BL16-BL14))</f>
        <v>15.739547038327528</v>
      </c>
      <c r="BN15" s="25">
        <f>BL15/BL20</f>
        <v>0.8712172158708813</v>
      </c>
      <c r="BO15" s="25"/>
      <c r="BP15" s="145">
        <v>10.635999999999999</v>
      </c>
      <c r="BQ15" s="145">
        <v>10.621</v>
      </c>
      <c r="BR15" s="145">
        <v>10.613</v>
      </c>
      <c r="BS15" s="25">
        <f t="shared" si="9"/>
        <v>10.623333333333333</v>
      </c>
      <c r="BT15" s="25">
        <f>$C$14+((BS15-BS14)/(BS16-BS14))</f>
        <v>15.741562198649952</v>
      </c>
      <c r="BU15" s="25">
        <f>BS15/BS20</f>
        <v>0.87692265360592125</v>
      </c>
      <c r="BV15" s="25"/>
      <c r="BW15" s="72"/>
      <c r="BX15" s="2"/>
      <c r="BY15" s="2"/>
      <c r="BZ15" s="2"/>
    </row>
    <row r="16" spans="1:78" ht="35.1" customHeight="1">
      <c r="A16" s="177" t="s">
        <v>12</v>
      </c>
      <c r="B16" s="23">
        <v>0</v>
      </c>
      <c r="C16" s="32">
        <v>16</v>
      </c>
      <c r="D16" s="105">
        <v>270</v>
      </c>
      <c r="E16" s="145">
        <v>39.218000000000004</v>
      </c>
      <c r="F16" s="145">
        <v>39.095999999999997</v>
      </c>
      <c r="G16" s="145">
        <v>39.075000000000003</v>
      </c>
      <c r="H16" s="25">
        <f t="shared" si="0"/>
        <v>39.129666666666665</v>
      </c>
      <c r="I16" s="25">
        <v>16</v>
      </c>
      <c r="J16" s="25">
        <f>H16/H20</f>
        <v>0.76110480759879395</v>
      </c>
      <c r="K16" s="25"/>
      <c r="L16" s="145">
        <v>26.881</v>
      </c>
      <c r="M16" s="145">
        <v>26.803999999999998</v>
      </c>
      <c r="N16" s="145">
        <v>26.791</v>
      </c>
      <c r="O16" s="25">
        <f t="shared" si="1"/>
        <v>26.825333333333333</v>
      </c>
      <c r="P16" s="25">
        <v>16</v>
      </c>
      <c r="Q16" s="25">
        <f>O16/O20</f>
        <v>0.80697110081623658</v>
      </c>
      <c r="R16" s="25"/>
      <c r="S16" s="145">
        <v>21.329000000000001</v>
      </c>
      <c r="T16" s="145">
        <v>21.271999999999998</v>
      </c>
      <c r="U16" s="145">
        <v>21.271999999999998</v>
      </c>
      <c r="V16" s="25">
        <f t="shared" si="2"/>
        <v>21.291</v>
      </c>
      <c r="W16" s="25">
        <v>16</v>
      </c>
      <c r="X16" s="25">
        <f>V16/V20</f>
        <v>0.83074942122102868</v>
      </c>
      <c r="Y16" s="25"/>
      <c r="Z16" s="145">
        <v>18.071999999999999</v>
      </c>
      <c r="AA16" s="145">
        <v>18.027999999999999</v>
      </c>
      <c r="AB16" s="145">
        <v>18.02</v>
      </c>
      <c r="AC16" s="25">
        <f t="shared" si="3"/>
        <v>18.039999999999996</v>
      </c>
      <c r="AD16" s="25">
        <v>16</v>
      </c>
      <c r="AE16" s="25">
        <f>AC16/AC20</f>
        <v>0.84633909861445578</v>
      </c>
      <c r="AF16" s="25"/>
      <c r="AG16" s="145">
        <v>15.896000000000001</v>
      </c>
      <c r="AH16" s="145">
        <v>15.86</v>
      </c>
      <c r="AI16" s="145">
        <v>15.852</v>
      </c>
      <c r="AJ16" s="25">
        <f t="shared" si="4"/>
        <v>15.869333333333335</v>
      </c>
      <c r="AK16" s="25">
        <v>16</v>
      </c>
      <c r="AL16" s="25">
        <f>AJ16/AJ20</f>
        <v>0.8579100066675075</v>
      </c>
      <c r="AM16" s="25"/>
      <c r="AN16" s="145">
        <v>14.33</v>
      </c>
      <c r="AO16" s="145">
        <v>14.298</v>
      </c>
      <c r="AP16" s="145">
        <v>14.292999999999999</v>
      </c>
      <c r="AQ16" s="25">
        <f t="shared" si="5"/>
        <v>14.307</v>
      </c>
      <c r="AR16" s="25">
        <v>16</v>
      </c>
      <c r="AS16" s="25">
        <f>AQ16/AQ20</f>
        <v>0.86709090909090913</v>
      </c>
      <c r="AT16" s="25"/>
      <c r="AU16" s="145">
        <v>13.141999999999999</v>
      </c>
      <c r="AV16" s="145">
        <v>13.111000000000001</v>
      </c>
      <c r="AW16" s="145">
        <v>13.106</v>
      </c>
      <c r="AX16" s="25">
        <f t="shared" si="6"/>
        <v>13.119666666666667</v>
      </c>
      <c r="AY16" s="25">
        <v>16</v>
      </c>
      <c r="AZ16" s="25">
        <f>AX16/AX20</f>
        <v>0.87466388141958729</v>
      </c>
      <c r="BA16" s="25"/>
      <c r="BB16" s="145">
        <v>12.202999999999999</v>
      </c>
      <c r="BC16" s="145">
        <v>12.179</v>
      </c>
      <c r="BD16" s="145">
        <v>12.175000000000001</v>
      </c>
      <c r="BE16" s="25">
        <f t="shared" si="7"/>
        <v>12.185666666666668</v>
      </c>
      <c r="BF16" s="25">
        <v>16</v>
      </c>
      <c r="BG16" s="25">
        <f>BE16/BE20</f>
        <v>0.88110388045312138</v>
      </c>
      <c r="BH16" s="25"/>
      <c r="BI16" s="145">
        <v>11.444000000000001</v>
      </c>
      <c r="BJ16" s="145">
        <v>11.420999999999999</v>
      </c>
      <c r="BK16" s="145">
        <v>11.416</v>
      </c>
      <c r="BL16" s="25">
        <f t="shared" si="8"/>
        <v>11.427000000000001</v>
      </c>
      <c r="BM16" s="25">
        <v>16</v>
      </c>
      <c r="BN16" s="25">
        <f>BL16/BL20</f>
        <v>0.88668459986550119</v>
      </c>
      <c r="BO16" s="25"/>
      <c r="BP16" s="145">
        <v>10.821999999999999</v>
      </c>
      <c r="BQ16" s="145">
        <v>10.794</v>
      </c>
      <c r="BR16" s="145">
        <v>10.79</v>
      </c>
      <c r="BS16" s="25">
        <f t="shared" si="9"/>
        <v>10.802</v>
      </c>
      <c r="BT16" s="25">
        <v>16</v>
      </c>
      <c r="BU16" s="25">
        <f>BS16/BS20</f>
        <v>0.8916710233057259</v>
      </c>
      <c r="BV16" s="25"/>
      <c r="BW16" s="72"/>
      <c r="BX16" s="2"/>
      <c r="BY16" s="2"/>
      <c r="BZ16" s="2"/>
    </row>
    <row r="17" spans="1:78" ht="35.1" customHeight="1">
      <c r="A17" s="177" t="s">
        <v>213</v>
      </c>
      <c r="B17" s="23">
        <v>1</v>
      </c>
      <c r="C17" s="32">
        <v>16</v>
      </c>
      <c r="D17" s="105">
        <v>268</v>
      </c>
      <c r="E17" s="145">
        <v>42.206000000000003</v>
      </c>
      <c r="F17" s="145">
        <v>42.088000000000001</v>
      </c>
      <c r="G17" s="145">
        <v>42.058999999999997</v>
      </c>
      <c r="H17" s="25">
        <f t="shared" si="0"/>
        <v>42.117666666666672</v>
      </c>
      <c r="I17" s="25">
        <f>$C$16+((H17-H16)/(H18-H16))</f>
        <v>16.489461614065743</v>
      </c>
      <c r="J17" s="25">
        <f>H17/H20</f>
        <v>0.81922391156352325</v>
      </c>
      <c r="K17" s="25"/>
      <c r="L17" s="145">
        <v>28.571000000000002</v>
      </c>
      <c r="M17" s="145">
        <v>28.602</v>
      </c>
      <c r="N17" s="145">
        <v>28.49</v>
      </c>
      <c r="O17" s="25">
        <f t="shared" si="1"/>
        <v>28.554333333333332</v>
      </c>
      <c r="P17" s="25">
        <f>$C$16+((O17-O16)/(O18-O16))</f>
        <v>16.537123330226777</v>
      </c>
      <c r="Q17" s="25">
        <f>O17/O20</f>
        <v>0.85898361510538879</v>
      </c>
      <c r="R17" s="25"/>
      <c r="S17" s="145">
        <v>22.524000000000001</v>
      </c>
      <c r="T17" s="145">
        <v>22.475999999999999</v>
      </c>
      <c r="U17" s="145">
        <v>22.466999999999999</v>
      </c>
      <c r="V17" s="25">
        <f t="shared" si="2"/>
        <v>22.489000000000001</v>
      </c>
      <c r="W17" s="25">
        <f>$C$16+((V17-V16)/(V18-V16))</f>
        <v>16.549121466768526</v>
      </c>
      <c r="X17" s="25">
        <f>V17/V20</f>
        <v>0.87749395208490499</v>
      </c>
      <c r="Y17" s="25"/>
      <c r="Z17" s="145">
        <v>19.007999999999999</v>
      </c>
      <c r="AA17" s="145">
        <v>18.963999999999999</v>
      </c>
      <c r="AB17" s="145">
        <v>18.954999999999998</v>
      </c>
      <c r="AC17" s="25">
        <f t="shared" si="3"/>
        <v>18.975666666666665</v>
      </c>
      <c r="AD17" s="25">
        <f>$C$16+((AC17-AC16)/(AC18-AC16))</f>
        <v>16.566498486377398</v>
      </c>
      <c r="AE17" s="25">
        <f>AC17/AC20</f>
        <v>0.8902355112125856</v>
      </c>
      <c r="AF17" s="25"/>
      <c r="AG17" s="145">
        <v>16.667000000000002</v>
      </c>
      <c r="AH17" s="145">
        <v>16.631</v>
      </c>
      <c r="AI17" s="145">
        <v>16.626000000000001</v>
      </c>
      <c r="AJ17" s="25">
        <f t="shared" si="4"/>
        <v>16.641333333333336</v>
      </c>
      <c r="AK17" s="25">
        <f>$C$16+((AJ17-AJ16)/(AJ18-AJ16))</f>
        <v>16.582202111613878</v>
      </c>
      <c r="AL17" s="25">
        <f>AJ17/AJ20</f>
        <v>0.89964500027030425</v>
      </c>
      <c r="AM17" s="25"/>
      <c r="AN17" s="145">
        <v>14.984999999999999</v>
      </c>
      <c r="AO17" s="145">
        <v>14.958</v>
      </c>
      <c r="AP17" s="145">
        <v>14.949</v>
      </c>
      <c r="AQ17" s="25">
        <f t="shared" si="5"/>
        <v>14.963999999999999</v>
      </c>
      <c r="AR17" s="25">
        <f>$C$16+((AQ17-AQ16)/(AQ18-AQ16))</f>
        <v>16.593853570352515</v>
      </c>
      <c r="AS17" s="25">
        <f>AQ17/AQ20</f>
        <v>0.90690909090909078</v>
      </c>
      <c r="AT17" s="25"/>
      <c r="AU17" s="145">
        <v>13.711</v>
      </c>
      <c r="AV17" s="145">
        <v>13.683999999999999</v>
      </c>
      <c r="AW17" s="145">
        <v>13.679</v>
      </c>
      <c r="AX17" s="25">
        <f t="shared" si="6"/>
        <v>13.691333333333333</v>
      </c>
      <c r="AY17" s="25">
        <f>$C$16+((AX17-AX16)/(AX18-AX16))</f>
        <v>16.602176966292134</v>
      </c>
      <c r="AZ17" s="25">
        <f>AX17/AX20</f>
        <v>0.91277583946309926</v>
      </c>
      <c r="BA17" s="25"/>
      <c r="BB17" s="145">
        <v>12.71</v>
      </c>
      <c r="BC17" s="145">
        <v>12.686</v>
      </c>
      <c r="BD17" s="145">
        <v>12.682</v>
      </c>
      <c r="BE17" s="25">
        <f t="shared" si="7"/>
        <v>12.692666666666668</v>
      </c>
      <c r="BF17" s="25">
        <f>$C$16+((BE17-BE16)/(BE18-BE16))</f>
        <v>16.611088790678988</v>
      </c>
      <c r="BG17" s="25">
        <f>BE17/BE20</f>
        <v>0.9177633164617981</v>
      </c>
      <c r="BH17" s="25"/>
      <c r="BI17" s="145">
        <v>11.897</v>
      </c>
      <c r="BJ17" s="145">
        <v>11.878</v>
      </c>
      <c r="BK17" s="145">
        <v>11.874000000000001</v>
      </c>
      <c r="BL17" s="25">
        <f t="shared" si="8"/>
        <v>11.883000000000001</v>
      </c>
      <c r="BM17" s="25">
        <f>$C$16+((BL17-BL16)/(BL18-BL16))</f>
        <v>16.617886178861788</v>
      </c>
      <c r="BN17" s="25">
        <f>BL17/BL20</f>
        <v>0.92206818064249152</v>
      </c>
      <c r="BO17" s="25"/>
      <c r="BP17" s="145">
        <v>11.23</v>
      </c>
      <c r="BQ17" s="145">
        <v>11.207000000000001</v>
      </c>
      <c r="BR17" s="145">
        <v>11.206</v>
      </c>
      <c r="BS17" s="25">
        <f t="shared" si="9"/>
        <v>11.214333333333334</v>
      </c>
      <c r="BT17" s="25">
        <f>$C$16+((BS17-BS16)/(BS18-BS16))</f>
        <v>16.62286002014099</v>
      </c>
      <c r="BU17" s="25">
        <f>BS17/BS20</f>
        <v>0.92570783919874522</v>
      </c>
      <c r="BV17" s="25"/>
      <c r="BW17" s="72"/>
      <c r="BX17" s="2"/>
      <c r="BY17" s="2"/>
      <c r="BZ17" s="2"/>
    </row>
    <row r="18" spans="1:78" ht="35.1" customHeight="1">
      <c r="A18" s="177" t="s">
        <v>13</v>
      </c>
      <c r="B18" s="23">
        <v>0</v>
      </c>
      <c r="C18" s="32">
        <v>17</v>
      </c>
      <c r="D18" s="31">
        <v>284</v>
      </c>
      <c r="E18" s="145">
        <v>45.319000000000003</v>
      </c>
      <c r="F18" s="145">
        <v>45.204999999999998</v>
      </c>
      <c r="G18" s="145">
        <v>45.179000000000002</v>
      </c>
      <c r="H18" s="25">
        <f t="shared" si="0"/>
        <v>45.234333333333332</v>
      </c>
      <c r="I18" s="25">
        <v>17</v>
      </c>
      <c r="J18" s="25">
        <f>H18/H20</f>
        <v>0.87984569001847823</v>
      </c>
      <c r="K18" s="25"/>
      <c r="L18" s="145">
        <v>30.103999999999999</v>
      </c>
      <c r="M18" s="145">
        <v>30.023</v>
      </c>
      <c r="N18" s="145">
        <v>30.006</v>
      </c>
      <c r="O18" s="25">
        <f t="shared" si="1"/>
        <v>30.044333333333331</v>
      </c>
      <c r="P18" s="25">
        <v>17</v>
      </c>
      <c r="Q18" s="25">
        <f>O18/O20</f>
        <v>0.90380642961715096</v>
      </c>
      <c r="R18" s="25"/>
      <c r="S18" s="145">
        <v>23.513000000000002</v>
      </c>
      <c r="T18" s="145">
        <v>23.457000000000001</v>
      </c>
      <c r="U18" s="145">
        <v>23.448</v>
      </c>
      <c r="V18" s="25">
        <f t="shared" si="2"/>
        <v>23.472666666666669</v>
      </c>
      <c r="W18" s="25">
        <v>17</v>
      </c>
      <c r="X18" s="25">
        <f>V18/V20</f>
        <v>0.9158754519678487</v>
      </c>
      <c r="Y18" s="25"/>
      <c r="Z18" s="145">
        <v>19.725000000000001</v>
      </c>
      <c r="AA18" s="145">
        <v>19.677</v>
      </c>
      <c r="AB18" s="145">
        <v>19.672999999999998</v>
      </c>
      <c r="AC18" s="25">
        <f t="shared" si="3"/>
        <v>19.691666666666666</v>
      </c>
      <c r="AD18" s="25">
        <v>17</v>
      </c>
      <c r="AE18" s="25">
        <f>AC18/AC20</f>
        <v>0.9238263534857537</v>
      </c>
      <c r="AF18" s="25"/>
      <c r="AG18" s="145">
        <v>17.219000000000001</v>
      </c>
      <c r="AH18" s="145">
        <v>17.187999999999999</v>
      </c>
      <c r="AI18" s="145">
        <v>17.178999999999998</v>
      </c>
      <c r="AJ18" s="25">
        <f t="shared" si="4"/>
        <v>17.195333333333334</v>
      </c>
      <c r="AK18" s="25">
        <v>17</v>
      </c>
      <c r="AL18" s="25">
        <f>AJ18/AJ20</f>
        <v>0.92959472365883966</v>
      </c>
      <c r="AM18" s="25"/>
      <c r="AN18" s="145">
        <v>15.439</v>
      </c>
      <c r="AO18" s="145">
        <v>15.403</v>
      </c>
      <c r="AP18" s="145">
        <v>15.398</v>
      </c>
      <c r="AQ18" s="25">
        <f t="shared" si="5"/>
        <v>15.413333333333332</v>
      </c>
      <c r="AR18" s="25">
        <v>17</v>
      </c>
      <c r="AS18" s="25">
        <f>AQ18/AQ20</f>
        <v>0.93414141414141405</v>
      </c>
      <c r="AT18" s="25"/>
      <c r="AU18" s="145">
        <v>14.09</v>
      </c>
      <c r="AV18" s="145">
        <v>14.063000000000001</v>
      </c>
      <c r="AW18" s="145">
        <v>14.054</v>
      </c>
      <c r="AX18" s="25">
        <f t="shared" si="6"/>
        <v>14.069000000000001</v>
      </c>
      <c r="AY18" s="25">
        <v>17</v>
      </c>
      <c r="AZ18" s="25">
        <f>AX18/AX20</f>
        <v>0.93795417675948378</v>
      </c>
      <c r="BA18" s="25"/>
      <c r="BB18" s="145">
        <v>13.035</v>
      </c>
      <c r="BC18" s="145">
        <v>13.007999999999999</v>
      </c>
      <c r="BD18" s="145">
        <v>13.003</v>
      </c>
      <c r="BE18" s="25">
        <f t="shared" si="7"/>
        <v>13.015333333333333</v>
      </c>
      <c r="BF18" s="25">
        <v>17</v>
      </c>
      <c r="BG18" s="25">
        <f>BE18/BE20</f>
        <v>0.94109423957580129</v>
      </c>
      <c r="BH18" s="25"/>
      <c r="BI18" s="145">
        <v>12.182</v>
      </c>
      <c r="BJ18" s="145">
        <v>12.159000000000001</v>
      </c>
      <c r="BK18" s="145">
        <v>12.154</v>
      </c>
      <c r="BL18" s="25">
        <f t="shared" si="8"/>
        <v>12.165000000000001</v>
      </c>
      <c r="BM18" s="25">
        <v>17</v>
      </c>
      <c r="BN18" s="25">
        <f>BL18/BL20</f>
        <v>0.94395013191247235</v>
      </c>
      <c r="BO18" s="25"/>
      <c r="BP18" s="145">
        <v>11.481</v>
      </c>
      <c r="BQ18" s="145">
        <v>11.458</v>
      </c>
      <c r="BR18" s="145">
        <v>11.452999999999999</v>
      </c>
      <c r="BS18" s="25">
        <f t="shared" si="9"/>
        <v>11.463999999999999</v>
      </c>
      <c r="BT18" s="25">
        <v>17</v>
      </c>
      <c r="BU18" s="25">
        <f>BS18/BS20</f>
        <v>0.94631703491731534</v>
      </c>
      <c r="BV18" s="25"/>
      <c r="BW18" s="72"/>
      <c r="BX18" s="2"/>
      <c r="BY18" s="2"/>
      <c r="BZ18" s="2"/>
    </row>
    <row r="19" spans="1:78" ht="35.1" customHeight="1">
      <c r="A19" s="177" t="s">
        <v>151</v>
      </c>
      <c r="B19" s="23">
        <v>1</v>
      </c>
      <c r="C19" s="32">
        <v>17</v>
      </c>
      <c r="D19" s="31">
        <v>282</v>
      </c>
      <c r="E19" s="145">
        <v>48.347999999999999</v>
      </c>
      <c r="F19" s="145">
        <v>48.238</v>
      </c>
      <c r="G19" s="145">
        <v>48.192</v>
      </c>
      <c r="H19" s="25">
        <f t="shared" si="0"/>
        <v>48.259333333333331</v>
      </c>
      <c r="I19" s="25">
        <f>$C$18+((H19-H18)/(H20-H18))</f>
        <v>17.489693503129722</v>
      </c>
      <c r="J19" s="25">
        <f>H19/H20</f>
        <v>0.93868447498946406</v>
      </c>
      <c r="K19" s="25"/>
      <c r="L19" s="145">
        <v>31.786000000000001</v>
      </c>
      <c r="M19" s="145">
        <v>31.713000000000001</v>
      </c>
      <c r="N19" s="145">
        <v>31.701000000000001</v>
      </c>
      <c r="O19" s="25">
        <f t="shared" si="1"/>
        <v>31.733333333333334</v>
      </c>
      <c r="P19" s="25">
        <f>I18+((O19-O18)/(O20-O18))</f>
        <v>17.528197644115501</v>
      </c>
      <c r="Q19" s="25">
        <f>O19/O20</f>
        <v>0.95461564687243061</v>
      </c>
      <c r="R19" s="25"/>
      <c r="S19" s="145">
        <v>24.704000000000001</v>
      </c>
      <c r="T19" s="145">
        <v>24.648</v>
      </c>
      <c r="U19" s="145">
        <v>24.643999999999998</v>
      </c>
      <c r="V19" s="25">
        <f t="shared" si="2"/>
        <v>24.665333333333336</v>
      </c>
      <c r="W19" s="25">
        <f>P18+((V19-V18)/(V20-V18))</f>
        <v>17.553184910327769</v>
      </c>
      <c r="X19" s="25">
        <f>V19/V20</f>
        <v>0.96241188252737842</v>
      </c>
      <c r="Y19" s="25"/>
      <c r="Z19" s="145">
        <v>20.649000000000001</v>
      </c>
      <c r="AA19" s="145">
        <v>20.609000000000002</v>
      </c>
      <c r="AB19" s="145">
        <v>20.596</v>
      </c>
      <c r="AC19" s="25">
        <f t="shared" si="3"/>
        <v>20.617999999999999</v>
      </c>
      <c r="AD19" s="25">
        <f>W18+((AC19-AC18)/(AC20-AC18))</f>
        <v>17.570519400533772</v>
      </c>
      <c r="AE19" s="25">
        <f>AC19/AC20</f>
        <v>0.96728489663153283</v>
      </c>
      <c r="AF19" s="25"/>
      <c r="AG19" s="145">
        <v>17.986000000000001</v>
      </c>
      <c r="AH19" s="145">
        <v>17.95</v>
      </c>
      <c r="AI19" s="145">
        <v>17.940999999999999</v>
      </c>
      <c r="AJ19" s="25">
        <f t="shared" si="4"/>
        <v>17.959</v>
      </c>
      <c r="AK19" s="25">
        <f>AD18+((AJ19-AJ18)/(AJ20-AJ18))</f>
        <v>17.586383414384436</v>
      </c>
      <c r="AL19" s="25">
        <f>AJ19/AJ20</f>
        <v>0.97087920999044897</v>
      </c>
      <c r="AM19" s="25"/>
      <c r="AN19" s="145">
        <v>16.085999999999999</v>
      </c>
      <c r="AO19" s="145">
        <v>16.053999999999998</v>
      </c>
      <c r="AP19" s="145">
        <v>16.048999999999999</v>
      </c>
      <c r="AQ19" s="25">
        <f t="shared" si="5"/>
        <v>16.062999999999999</v>
      </c>
      <c r="AR19" s="25">
        <f>AK18+((AQ19-AQ18)/(AQ20-AQ18))</f>
        <v>17.597852760736195</v>
      </c>
      <c r="AS19" s="25">
        <f>AQ19/AQ20</f>
        <v>0.97351515151515144</v>
      </c>
      <c r="AT19" s="25"/>
      <c r="AU19" s="145">
        <v>14.654999999999999</v>
      </c>
      <c r="AV19" s="145">
        <v>14.628</v>
      </c>
      <c r="AW19" s="145">
        <v>14.622999999999999</v>
      </c>
      <c r="AX19" s="25">
        <f t="shared" si="6"/>
        <v>14.635333333333334</v>
      </c>
      <c r="AY19" s="25">
        <f>AR18+((AX19-AX18)/(AX20-AX18))</f>
        <v>17.608524355300862</v>
      </c>
      <c r="AZ19" s="25">
        <f>AX19/AX20</f>
        <v>0.97571057134603012</v>
      </c>
      <c r="BA19" s="25"/>
      <c r="BB19" s="145">
        <v>13.538</v>
      </c>
      <c r="BC19" s="145">
        <v>13.510999999999999</v>
      </c>
      <c r="BD19" s="145">
        <v>13.506</v>
      </c>
      <c r="BE19" s="25">
        <f t="shared" si="7"/>
        <v>13.518333333333333</v>
      </c>
      <c r="BF19" s="25">
        <f>AY18+((BE19-BE18)/(BE20-BE18))</f>
        <v>17.617430441898527</v>
      </c>
      <c r="BG19" s="25">
        <f>BE19/BE20</f>
        <v>0.97746444926488307</v>
      </c>
      <c r="BH19" s="25"/>
      <c r="BI19" s="145">
        <v>12.631</v>
      </c>
      <c r="BJ19" s="145">
        <v>12.608000000000001</v>
      </c>
      <c r="BK19" s="145">
        <v>12.603</v>
      </c>
      <c r="BL19" s="25">
        <f t="shared" si="8"/>
        <v>12.613999999999999</v>
      </c>
      <c r="BM19" s="25">
        <f>BF18+((BL19-BL18)/(BL20-BL18))</f>
        <v>17.621596677434241</v>
      </c>
      <c r="BN19" s="25">
        <f>BL19/BL20</f>
        <v>0.97879054368630691</v>
      </c>
      <c r="BO19" s="25"/>
      <c r="BP19" s="145">
        <v>11.888999999999999</v>
      </c>
      <c r="BQ19" s="145">
        <v>11.866</v>
      </c>
      <c r="BR19" s="145">
        <v>11.861000000000001</v>
      </c>
      <c r="BS19" s="25">
        <f t="shared" si="9"/>
        <v>11.872</v>
      </c>
      <c r="BT19" s="25">
        <f>BM18+((BS19-BS18)/(BS20-BS18))</f>
        <v>17.62737057919016</v>
      </c>
      <c r="BU19" s="25">
        <f>BS19/BS20</f>
        <v>0.97999614781388422</v>
      </c>
      <c r="BV19" s="25"/>
      <c r="BW19" s="72"/>
      <c r="BX19" s="2"/>
      <c r="BY19" s="2"/>
      <c r="BZ19" s="2"/>
    </row>
    <row r="20" spans="1:78" ht="35.1" customHeight="1">
      <c r="A20" s="177" t="s">
        <v>14</v>
      </c>
      <c r="B20" s="27">
        <v>0</v>
      </c>
      <c r="C20" s="181">
        <v>18</v>
      </c>
      <c r="D20" s="31">
        <v>298</v>
      </c>
      <c r="E20" s="145">
        <v>51.514000000000003</v>
      </c>
      <c r="F20" s="145">
        <v>51.378999999999998</v>
      </c>
      <c r="G20" s="145">
        <v>51.341999999999999</v>
      </c>
      <c r="H20" s="25">
        <f t="shared" si="0"/>
        <v>51.411666666666669</v>
      </c>
      <c r="I20" s="25">
        <v>18</v>
      </c>
      <c r="J20" s="25">
        <f>H20/H20</f>
        <v>1</v>
      </c>
      <c r="K20" s="25"/>
      <c r="L20" s="145">
        <v>33.311</v>
      </c>
      <c r="M20" s="145">
        <v>33.218000000000004</v>
      </c>
      <c r="N20" s="145">
        <v>33.197000000000003</v>
      </c>
      <c r="O20" s="25">
        <f t="shared" si="1"/>
        <v>33.241999999999997</v>
      </c>
      <c r="P20" s="25">
        <v>18</v>
      </c>
      <c r="Q20" s="25">
        <f>O20/O20</f>
        <v>1</v>
      </c>
      <c r="R20" s="25"/>
      <c r="S20" s="145">
        <v>25.677</v>
      </c>
      <c r="T20" s="145">
        <v>25.609000000000002</v>
      </c>
      <c r="U20" s="145">
        <v>25.6</v>
      </c>
      <c r="V20" s="25">
        <f t="shared" si="2"/>
        <v>25.628666666666664</v>
      </c>
      <c r="W20" s="25">
        <v>18</v>
      </c>
      <c r="X20" s="25">
        <f>V20/V20</f>
        <v>1</v>
      </c>
      <c r="Y20" s="25"/>
      <c r="Z20" s="145">
        <v>21.353000000000002</v>
      </c>
      <c r="AA20" s="145">
        <v>21.300999999999998</v>
      </c>
      <c r="AB20" s="145">
        <v>21.292000000000002</v>
      </c>
      <c r="AC20" s="25">
        <f t="shared" si="3"/>
        <v>21.315333333333331</v>
      </c>
      <c r="AD20" s="25">
        <v>18</v>
      </c>
      <c r="AE20" s="25">
        <f>AC20/AC20</f>
        <v>1</v>
      </c>
      <c r="AF20" s="25"/>
      <c r="AG20" s="145">
        <v>18.53</v>
      </c>
      <c r="AH20" s="145">
        <v>18.486000000000001</v>
      </c>
      <c r="AI20" s="145">
        <v>18.477</v>
      </c>
      <c r="AJ20" s="25">
        <f t="shared" si="4"/>
        <v>18.497666666666671</v>
      </c>
      <c r="AK20" s="25">
        <v>18</v>
      </c>
      <c r="AL20" s="25">
        <f>AJ20/AJ20</f>
        <v>1</v>
      </c>
      <c r="AM20" s="25"/>
      <c r="AN20" s="145">
        <v>16.527000000000001</v>
      </c>
      <c r="AO20" s="145">
        <v>16.491</v>
      </c>
      <c r="AP20" s="145">
        <v>16.481999999999999</v>
      </c>
      <c r="AQ20" s="25">
        <f t="shared" si="5"/>
        <v>16.5</v>
      </c>
      <c r="AR20" s="25">
        <v>18</v>
      </c>
      <c r="AS20" s="25">
        <f>AQ20/AQ20</f>
        <v>1</v>
      </c>
      <c r="AT20" s="25"/>
      <c r="AU20" s="145">
        <v>15.022</v>
      </c>
      <c r="AV20" s="145">
        <v>14.991</v>
      </c>
      <c r="AW20" s="145">
        <v>14.986000000000001</v>
      </c>
      <c r="AX20" s="25">
        <f t="shared" si="6"/>
        <v>14.999666666666664</v>
      </c>
      <c r="AY20" s="25">
        <v>18</v>
      </c>
      <c r="AZ20" s="25">
        <f>AX20/AX20</f>
        <v>1</v>
      </c>
      <c r="BA20" s="25"/>
      <c r="BB20" s="145">
        <v>13.851000000000001</v>
      </c>
      <c r="BC20" s="145">
        <v>13.824</v>
      </c>
      <c r="BD20" s="145">
        <v>13.815</v>
      </c>
      <c r="BE20" s="25">
        <f t="shared" si="7"/>
        <v>13.83</v>
      </c>
      <c r="BF20" s="25">
        <v>18</v>
      </c>
      <c r="BG20" s="25">
        <f>BE20/BE20</f>
        <v>1</v>
      </c>
      <c r="BH20" s="25"/>
      <c r="BI20" s="145">
        <v>12.907</v>
      </c>
      <c r="BJ20" s="145">
        <v>12.88</v>
      </c>
      <c r="BK20" s="145">
        <v>12.875</v>
      </c>
      <c r="BL20" s="25">
        <f t="shared" si="8"/>
        <v>12.887333333333332</v>
      </c>
      <c r="BM20" s="25">
        <v>18</v>
      </c>
      <c r="BN20" s="25">
        <f>BL20/BL20</f>
        <v>1</v>
      </c>
      <c r="BO20" s="25"/>
      <c r="BP20" s="145">
        <v>12.137</v>
      </c>
      <c r="BQ20" s="145">
        <v>12.105</v>
      </c>
      <c r="BR20" s="145">
        <v>12.101000000000001</v>
      </c>
      <c r="BS20" s="25">
        <f t="shared" si="9"/>
        <v>12.114333333333335</v>
      </c>
      <c r="BT20" s="25">
        <v>18</v>
      </c>
      <c r="BU20" s="25">
        <f>BS20/BS20</f>
        <v>1</v>
      </c>
      <c r="BV20" s="25"/>
      <c r="BW20" s="72"/>
      <c r="BX20" s="2"/>
      <c r="BY20" s="2"/>
      <c r="BZ20" s="2"/>
    </row>
    <row r="21" spans="1:78" ht="65.099999999999994" customHeight="1">
      <c r="A21" s="178" t="s">
        <v>155</v>
      </c>
      <c r="B21" s="27">
        <v>1</v>
      </c>
      <c r="C21" s="181">
        <v>18</v>
      </c>
      <c r="D21" s="31">
        <v>296</v>
      </c>
      <c r="E21" s="145">
        <v>53.195999999999998</v>
      </c>
      <c r="F21" s="145">
        <v>53.057000000000002</v>
      </c>
      <c r="G21" s="145">
        <v>53.027999999999999</v>
      </c>
      <c r="H21" s="25">
        <f t="shared" si="0"/>
        <v>53.093666666666671</v>
      </c>
      <c r="I21" s="25">
        <f>$C$20+((H21-H20)/(H24-H20))</f>
        <v>18.280154345834607</v>
      </c>
      <c r="J21" s="25">
        <f>H21/H20</f>
        <v>1.0327163095276688</v>
      </c>
      <c r="K21" s="25"/>
      <c r="L21" s="145">
        <v>34.238999999999997</v>
      </c>
      <c r="M21" s="145">
        <v>34.158000000000001</v>
      </c>
      <c r="N21" s="145">
        <v>34.140999999999998</v>
      </c>
      <c r="O21" s="25">
        <f t="shared" si="1"/>
        <v>34.179333333333325</v>
      </c>
      <c r="P21" s="25">
        <f>$C$20+((O21-O20)/(O24-O20))</f>
        <v>18.30606802721088</v>
      </c>
      <c r="Q21" s="25">
        <f>O21/O20</f>
        <v>1.0281972604937528</v>
      </c>
      <c r="R21" s="25"/>
      <c r="S21" s="145">
        <v>26.332999999999998</v>
      </c>
      <c r="T21" s="145">
        <v>26.271999999999998</v>
      </c>
      <c r="U21" s="145">
        <v>26.263999999999999</v>
      </c>
      <c r="V21" s="25">
        <f t="shared" si="2"/>
        <v>26.289666666666665</v>
      </c>
      <c r="W21" s="25">
        <f>$C$20+((V21-V20)/(V24-V20))</f>
        <v>18.322308004876067</v>
      </c>
      <c r="X21" s="25">
        <f>V21/V20</f>
        <v>1.0257914314699685</v>
      </c>
      <c r="Y21" s="25"/>
      <c r="Z21" s="145">
        <v>21.864000000000001</v>
      </c>
      <c r="AA21" s="145">
        <v>21.815999999999999</v>
      </c>
      <c r="AB21" s="145">
        <v>21.808</v>
      </c>
      <c r="AC21" s="25">
        <f t="shared" si="3"/>
        <v>21.829333333333334</v>
      </c>
      <c r="AD21" s="25">
        <f>$C$20+((AC21-AC20)/(AC24-AC20))</f>
        <v>18.332542592193231</v>
      </c>
      <c r="AE21" s="25">
        <f>AC21/AC20</f>
        <v>1.024114096268727</v>
      </c>
      <c r="AF21" s="25"/>
      <c r="AG21" s="145">
        <v>18.95</v>
      </c>
      <c r="AH21" s="145">
        <v>18.911000000000001</v>
      </c>
      <c r="AI21" s="145">
        <v>18.902000000000001</v>
      </c>
      <c r="AJ21" s="25">
        <f t="shared" si="4"/>
        <v>18.921000000000003</v>
      </c>
      <c r="AK21" s="25">
        <f>$C$20+((AJ21-AJ20)/(AJ24-AJ20))</f>
        <v>18.342271931006604</v>
      </c>
      <c r="AL21" s="25">
        <f>AJ21/AJ20</f>
        <v>1.0228857693763176</v>
      </c>
      <c r="AM21" s="25"/>
      <c r="AN21" s="145">
        <v>16.885000000000002</v>
      </c>
      <c r="AO21" s="145">
        <v>16.850000000000001</v>
      </c>
      <c r="AP21" s="145">
        <v>16.481000000000002</v>
      </c>
      <c r="AQ21" s="25">
        <f t="shared" si="5"/>
        <v>16.738666666666667</v>
      </c>
      <c r="AR21" s="25">
        <f>$C$20+((AQ21-AQ20)/(AQ24-AQ20))</f>
        <v>18.231827748097782</v>
      </c>
      <c r="AS21" s="25">
        <f>AQ21/AQ20</f>
        <v>1.0144646464646465</v>
      </c>
      <c r="AT21" s="25"/>
      <c r="AU21" s="145">
        <v>15.335000000000001</v>
      </c>
      <c r="AV21" s="145">
        <v>15.304</v>
      </c>
      <c r="AW21" s="145">
        <v>15.298999999999999</v>
      </c>
      <c r="AX21" s="25">
        <f t="shared" si="6"/>
        <v>15.312666666666667</v>
      </c>
      <c r="AY21" s="25">
        <f>$C$20+((AX21-AX20)/(AX24-AX20))</f>
        <v>18.356153992034898</v>
      </c>
      <c r="AZ21" s="25">
        <f>AX21/AX20</f>
        <v>1.0208671303806753</v>
      </c>
      <c r="BA21" s="25"/>
      <c r="BB21" s="145">
        <v>14.128</v>
      </c>
      <c r="BC21" s="145">
        <v>14.1</v>
      </c>
      <c r="BD21" s="145">
        <v>14.096</v>
      </c>
      <c r="BE21" s="25">
        <f t="shared" si="7"/>
        <v>14.107999999999999</v>
      </c>
      <c r="BF21" s="25">
        <f>$C$20+((BE21-BE20)/(BE24-BE20))</f>
        <v>18.362687540769731</v>
      </c>
      <c r="BG21" s="25">
        <f>BE21/BE20</f>
        <v>1.0201012292118581</v>
      </c>
      <c r="BH21" s="25"/>
      <c r="BI21" s="145">
        <v>13.154999999999999</v>
      </c>
      <c r="BJ21" s="145">
        <v>13.127000000000001</v>
      </c>
      <c r="BK21" s="145">
        <v>13.122999999999999</v>
      </c>
      <c r="BL21" s="25">
        <f t="shared" si="8"/>
        <v>13.135</v>
      </c>
      <c r="BM21" s="25">
        <f>$C$20+((BL21-BL20)/(BL24-BL20))</f>
        <v>18.363858961802155</v>
      </c>
      <c r="BN21" s="25">
        <f>BL21/BL20</f>
        <v>1.0192178366354561</v>
      </c>
      <c r="BO21" s="25"/>
      <c r="BP21" s="145">
        <v>12.359</v>
      </c>
      <c r="BQ21" s="145">
        <v>12.332000000000001</v>
      </c>
      <c r="BR21" s="145">
        <v>12.327</v>
      </c>
      <c r="BS21" s="25">
        <f t="shared" si="9"/>
        <v>12.339333333333334</v>
      </c>
      <c r="BT21" s="25">
        <f>$C$20+((BS21-BS20)/(BS24-BS20))</f>
        <v>18.368148350149987</v>
      </c>
      <c r="BU21" s="25">
        <f>BS21/BS20</f>
        <v>1.0185730402003137</v>
      </c>
      <c r="BV21" s="25"/>
      <c r="BW21" s="72"/>
      <c r="BX21" s="2"/>
      <c r="BY21" s="2"/>
      <c r="BZ21" s="2"/>
    </row>
    <row r="22" spans="1:78" ht="65.099999999999994" customHeight="1" thickBot="1">
      <c r="A22" s="178" t="s">
        <v>156</v>
      </c>
      <c r="B22" s="27">
        <v>1</v>
      </c>
      <c r="C22" s="181">
        <v>18</v>
      </c>
      <c r="D22" s="31">
        <v>296</v>
      </c>
      <c r="E22" s="145">
        <v>53.970999999999997</v>
      </c>
      <c r="F22" s="145">
        <v>53.832000000000001</v>
      </c>
      <c r="G22" s="145">
        <v>53.807000000000002</v>
      </c>
      <c r="H22" s="25">
        <f t="shared" si="0"/>
        <v>53.870000000000005</v>
      </c>
      <c r="I22" s="25">
        <f>$C$20+((H22-H20)/(H24-H20))</f>
        <v>18.409460622380145</v>
      </c>
      <c r="J22" s="25">
        <f>H22/H20</f>
        <v>1.0478166434337213</v>
      </c>
      <c r="K22" s="25"/>
      <c r="L22" s="145">
        <v>34.700000000000003</v>
      </c>
      <c r="M22" s="145">
        <v>34.606999999999999</v>
      </c>
      <c r="N22" s="145">
        <v>34.597999999999999</v>
      </c>
      <c r="O22" s="25">
        <f t="shared" si="1"/>
        <v>34.634999999999998</v>
      </c>
      <c r="P22" s="25">
        <f>$C$20+((O22-O20)/(O24-O20))</f>
        <v>18.454857142857144</v>
      </c>
      <c r="Q22" s="25">
        <f>O22/O20</f>
        <v>1.0419048192046207</v>
      </c>
      <c r="R22" s="25"/>
      <c r="S22" s="145">
        <v>26.658000000000001</v>
      </c>
      <c r="T22" s="145">
        <v>26.597999999999999</v>
      </c>
      <c r="U22" s="145">
        <v>26.588999999999999</v>
      </c>
      <c r="V22" s="41">
        <f t="shared" si="2"/>
        <v>26.614999999999998</v>
      </c>
      <c r="W22" s="41">
        <f>$C$20+((V22-V20)/(V24-V20))</f>
        <v>18.480942706216986</v>
      </c>
      <c r="X22" s="41">
        <f>V22/V20</f>
        <v>1.0384855500351169</v>
      </c>
      <c r="Y22" s="25"/>
      <c r="Z22" s="145">
        <v>22.123999999999999</v>
      </c>
      <c r="AA22" s="145">
        <v>22.08</v>
      </c>
      <c r="AB22" s="145">
        <v>22.067</v>
      </c>
      <c r="AC22" s="25">
        <f t="shared" si="3"/>
        <v>22.09033333333333</v>
      </c>
      <c r="AD22" s="25">
        <f>$C$20+((AC22-AC20)/(AC24-AC20))</f>
        <v>18.501401768384731</v>
      </c>
      <c r="AE22" s="25">
        <f>AC22/AC20</f>
        <v>1.0363588027398116</v>
      </c>
      <c r="AF22" s="25"/>
      <c r="AG22" s="145">
        <v>19.164999999999999</v>
      </c>
      <c r="AH22" s="145">
        <v>19.125</v>
      </c>
      <c r="AI22" s="145">
        <v>19.12</v>
      </c>
      <c r="AJ22" s="25">
        <f t="shared" si="4"/>
        <v>19.136666666666667</v>
      </c>
      <c r="AK22" s="25">
        <f>$C$20+((AJ22-AJ20)/(AJ24-AJ20))</f>
        <v>18.516641961999728</v>
      </c>
      <c r="AL22" s="25">
        <f>AJ22/AJ20</f>
        <v>1.0345448975546463</v>
      </c>
      <c r="AM22" s="25"/>
      <c r="AN22" s="145">
        <v>17.071000000000002</v>
      </c>
      <c r="AO22" s="145">
        <v>17.035</v>
      </c>
      <c r="AP22" s="145">
        <v>17.026</v>
      </c>
      <c r="AQ22" s="41">
        <f t="shared" si="5"/>
        <v>17.044</v>
      </c>
      <c r="AR22" s="41">
        <f>$C$20+((AQ22-AQ20)/(AQ24-AQ20))</f>
        <v>18.528411850412823</v>
      </c>
      <c r="AS22" s="41">
        <f>AQ22/AQ20</f>
        <v>1.0329696969696971</v>
      </c>
      <c r="AT22" s="25"/>
      <c r="AU22" s="145">
        <v>15.496</v>
      </c>
      <c r="AV22" s="145">
        <v>15.468999999999999</v>
      </c>
      <c r="AW22" s="145">
        <v>15.464</v>
      </c>
      <c r="AX22" s="25">
        <f t="shared" si="6"/>
        <v>15.476333333333335</v>
      </c>
      <c r="AY22" s="25">
        <f>$C$20+((AX22-AX20)/(AX24-AX20))</f>
        <v>18.542385738668692</v>
      </c>
      <c r="AZ22" s="25">
        <f>AX22/AX20</f>
        <v>1.0317784839663107</v>
      </c>
      <c r="BA22" s="25"/>
      <c r="BB22" s="145">
        <v>14.276</v>
      </c>
      <c r="BC22" s="207">
        <v>14.244</v>
      </c>
      <c r="BD22" s="207">
        <v>14.24</v>
      </c>
      <c r="BE22" s="25">
        <f t="shared" si="7"/>
        <v>14.253333333333332</v>
      </c>
      <c r="BF22" s="25">
        <f>$C$20+((BE22-BE20)/(BE24-BE20))</f>
        <v>18.552293976951511</v>
      </c>
      <c r="BG22" s="25">
        <f>BE22/BE20</f>
        <v>1.0306097854904794</v>
      </c>
      <c r="BH22" s="25"/>
      <c r="BI22" s="145">
        <v>13.287000000000001</v>
      </c>
      <c r="BJ22" s="145">
        <v>13.259</v>
      </c>
      <c r="BK22" s="145">
        <v>13.259</v>
      </c>
      <c r="BL22" s="25">
        <f t="shared" si="8"/>
        <v>13.268333333333333</v>
      </c>
      <c r="BM22" s="25">
        <f>$C$20+((BL22-BL20)/(BL24-BL20))</f>
        <v>18.559745347698335</v>
      </c>
      <c r="BN22" s="25">
        <f>BL22/BL20</f>
        <v>1.0295639128860379</v>
      </c>
      <c r="BO22" s="25"/>
      <c r="BP22" s="145">
        <v>12.478999999999999</v>
      </c>
      <c r="BQ22" s="207">
        <v>12.451000000000001</v>
      </c>
      <c r="BR22" s="207">
        <v>12.446999999999999</v>
      </c>
      <c r="BS22" s="25">
        <f t="shared" si="9"/>
        <v>12.458999999999998</v>
      </c>
      <c r="BT22" s="25">
        <f>$C$20+((BS22-BS20)/(BS24-BS20))</f>
        <v>18.563948731933458</v>
      </c>
      <c r="BU22" s="25">
        <f>BS22/BS20</f>
        <v>1.0284511460253691</v>
      </c>
      <c r="BV22" s="25"/>
      <c r="BW22" s="72"/>
      <c r="BX22" s="2"/>
      <c r="BY22" s="2"/>
      <c r="BZ22" s="2"/>
    </row>
    <row r="23" spans="1:78" ht="65.099999999999994" customHeight="1">
      <c r="A23" s="178" t="s">
        <v>157</v>
      </c>
      <c r="B23" s="27">
        <v>2</v>
      </c>
      <c r="C23" s="181">
        <v>18</v>
      </c>
      <c r="D23" s="31">
        <v>294</v>
      </c>
      <c r="E23" s="145">
        <v>56.616999999999997</v>
      </c>
      <c r="F23" s="25">
        <v>56.491</v>
      </c>
      <c r="G23" s="25">
        <v>56.465000000000003</v>
      </c>
      <c r="H23" s="25">
        <f t="shared" si="0"/>
        <v>56.524333333333338</v>
      </c>
      <c r="I23" s="25">
        <f>$C$20+((H23-H20)/(H24-H20))</f>
        <v>18.851567054381924</v>
      </c>
      <c r="J23" s="25">
        <f>H23/H20</f>
        <v>1.0994456511168023</v>
      </c>
      <c r="K23" s="25"/>
      <c r="L23" s="145">
        <v>36.015000000000001</v>
      </c>
      <c r="M23" s="40">
        <v>35.938000000000002</v>
      </c>
      <c r="N23" s="40">
        <v>35.917000000000002</v>
      </c>
      <c r="O23" s="40">
        <f t="shared" si="1"/>
        <v>35.956666666666671</v>
      </c>
      <c r="P23" s="40">
        <f>$C$20+((O23-O20)/(O24-O20))</f>
        <v>18.886421768707482</v>
      </c>
      <c r="Q23" s="40">
        <f>O23/O20</f>
        <v>1.0816637586988349</v>
      </c>
      <c r="R23" s="25"/>
      <c r="S23" s="145">
        <v>27.532</v>
      </c>
      <c r="T23" s="40">
        <v>27.472000000000001</v>
      </c>
      <c r="U23" s="117">
        <v>27.463000000000001</v>
      </c>
      <c r="V23" s="171">
        <f>AVERAGE(S23:U23)</f>
        <v>27.489000000000004</v>
      </c>
      <c r="W23" s="171">
        <f>$C$20+((V23-V20)/(V24-V20))</f>
        <v>18.907110930516055</v>
      </c>
      <c r="X23" s="171">
        <f>V23/V20</f>
        <v>1.0725879874099318</v>
      </c>
      <c r="Y23" s="71"/>
      <c r="Z23" s="145">
        <v>22.771000000000001</v>
      </c>
      <c r="AA23" s="40">
        <v>22.722999999999999</v>
      </c>
      <c r="AB23" s="40">
        <v>22.719000000000001</v>
      </c>
      <c r="AC23" s="44">
        <f>AVERAGE(Z23:AB23)</f>
        <v>22.737666666666666</v>
      </c>
      <c r="AD23" s="44">
        <f>$C$20+((AC23-AC20)/(AC24-AC20))</f>
        <v>18.920207030407589</v>
      </c>
      <c r="AE23" s="44">
        <f>AC23/AC20</f>
        <v>1.0667281768992587</v>
      </c>
      <c r="AF23" s="25"/>
      <c r="AG23" s="145">
        <v>19.68</v>
      </c>
      <c r="AH23" s="40">
        <v>19.64</v>
      </c>
      <c r="AI23" s="40">
        <v>19.631</v>
      </c>
      <c r="AJ23" s="40">
        <f t="shared" si="4"/>
        <v>19.650333333333332</v>
      </c>
      <c r="AK23" s="40">
        <f>$C$20+((AJ23-AJ20)/(AJ24-AJ20))</f>
        <v>18.931949871984905</v>
      </c>
      <c r="AL23" s="40">
        <f>AJ23/AJ20</f>
        <v>1.062314165750635</v>
      </c>
      <c r="AM23" s="25"/>
      <c r="AN23" s="145">
        <v>17.491</v>
      </c>
      <c r="AO23" s="44">
        <v>17.46</v>
      </c>
      <c r="AP23" s="123">
        <v>17.451000000000001</v>
      </c>
      <c r="AQ23" s="44">
        <f t="shared" si="5"/>
        <v>17.467333333333332</v>
      </c>
      <c r="AR23" s="44">
        <f>$C$20+((AQ23-AQ20)/(AQ24-AQ20))</f>
        <v>18.939614699692406</v>
      </c>
      <c r="AS23" s="44">
        <f>AQ23/AQ20</f>
        <v>1.0586262626262626</v>
      </c>
      <c r="AT23" s="71"/>
      <c r="AU23" s="145">
        <v>15.859</v>
      </c>
      <c r="AV23" s="44">
        <v>15.827</v>
      </c>
      <c r="AW23" s="44">
        <v>15.823</v>
      </c>
      <c r="AX23" s="44">
        <f t="shared" si="6"/>
        <v>15.836333333333334</v>
      </c>
      <c r="AY23" s="44">
        <f>$C$20+((AX23-AX20)/(AX24-AX20))</f>
        <v>18.952019723117772</v>
      </c>
      <c r="AZ23" s="44">
        <f>AX23/AX20</f>
        <v>1.055779017311496</v>
      </c>
      <c r="BA23" s="25"/>
      <c r="BB23" s="258">
        <v>14.585000000000001</v>
      </c>
      <c r="BC23" s="44">
        <v>14.558</v>
      </c>
      <c r="BD23" s="44">
        <v>14.553000000000001</v>
      </c>
      <c r="BE23" s="44">
        <f t="shared" si="7"/>
        <v>14.565333333333333</v>
      </c>
      <c r="BF23" s="44">
        <f>$C$20+((BE23-BE20)/(BE24-BE20))</f>
        <v>18.959338986736249</v>
      </c>
      <c r="BG23" s="44">
        <f>BE23/BE20</f>
        <v>1.0531694384188961</v>
      </c>
      <c r="BH23" s="25"/>
      <c r="BI23" s="145">
        <v>13.558999999999999</v>
      </c>
      <c r="BJ23" s="44">
        <v>13.535</v>
      </c>
      <c r="BK23" s="44">
        <v>13.531000000000001</v>
      </c>
      <c r="BL23" s="44">
        <f t="shared" si="8"/>
        <v>13.541666666666666</v>
      </c>
      <c r="BM23" s="44">
        <f>$C$20+((BL23-BL20)/(BL24-BL20))</f>
        <v>18.961312438785505</v>
      </c>
      <c r="BN23" s="44">
        <f>BL23/BL20</f>
        <v>1.050773369199731</v>
      </c>
      <c r="BO23" s="25"/>
      <c r="BP23" s="258">
        <v>12.722</v>
      </c>
      <c r="BQ23" s="44">
        <v>12.699</v>
      </c>
      <c r="BR23" s="44">
        <v>12.694000000000001</v>
      </c>
      <c r="BS23" s="44">
        <f>AVERAGE(BP23:BR23)</f>
        <v>12.705</v>
      </c>
      <c r="BT23" s="44">
        <f>$C$20+((BS23-BS20)/(BS24-BS20))</f>
        <v>18.966457594764112</v>
      </c>
      <c r="BU23" s="44">
        <f>BS23/BS20</f>
        <v>1.0487576699777124</v>
      </c>
      <c r="BV23" s="25"/>
      <c r="BW23" s="73"/>
      <c r="BX23" s="253"/>
      <c r="BY23" s="253"/>
      <c r="BZ23" s="2"/>
    </row>
    <row r="24" spans="1:78" ht="65.099999999999994" customHeight="1" thickBot="1">
      <c r="A24" s="178" t="s">
        <v>148</v>
      </c>
      <c r="B24" s="27">
        <v>0</v>
      </c>
      <c r="C24" s="181">
        <v>19</v>
      </c>
      <c r="D24" s="31">
        <v>312</v>
      </c>
      <c r="E24" s="145"/>
      <c r="F24" s="25">
        <v>57.43</v>
      </c>
      <c r="G24" s="25">
        <v>57.401000000000003</v>
      </c>
      <c r="H24" s="25">
        <f t="shared" si="0"/>
        <v>57.415500000000002</v>
      </c>
      <c r="I24" s="25">
        <v>19</v>
      </c>
      <c r="J24" s="25">
        <f>H24/H20</f>
        <v>1.116779589587318</v>
      </c>
      <c r="K24" s="25"/>
      <c r="L24" s="145"/>
      <c r="M24" s="40">
        <v>36.317</v>
      </c>
      <c r="N24" s="40">
        <v>36.292000000000002</v>
      </c>
      <c r="O24" s="40">
        <f t="shared" si="1"/>
        <v>36.304500000000004</v>
      </c>
      <c r="P24" s="40">
        <v>19</v>
      </c>
      <c r="Q24" s="40">
        <f>O24/O20</f>
        <v>1.0921274291558873</v>
      </c>
      <c r="R24" s="25"/>
      <c r="S24" s="145"/>
      <c r="T24" s="40">
        <v>27.681999999999999</v>
      </c>
      <c r="U24" s="117">
        <v>27.677</v>
      </c>
      <c r="V24" s="172">
        <f>AVERAGE(S24:U24)</f>
        <v>27.679499999999997</v>
      </c>
      <c r="W24" s="172">
        <v>19</v>
      </c>
      <c r="X24" s="172">
        <f>V24/V20</f>
        <v>1.0800210701558151</v>
      </c>
      <c r="Y24" s="71"/>
      <c r="Z24" s="145"/>
      <c r="AA24" s="40">
        <v>22.867000000000001</v>
      </c>
      <c r="AB24" s="40">
        <v>22.855</v>
      </c>
      <c r="AC24" s="45">
        <f>AVERAGE(AA24:AB24)</f>
        <v>22.861000000000001</v>
      </c>
      <c r="AD24" s="45">
        <v>19</v>
      </c>
      <c r="AE24" s="45">
        <f>AC24/AC20</f>
        <v>1.0725143089481752</v>
      </c>
      <c r="AF24" s="25"/>
      <c r="AG24" s="145"/>
      <c r="AH24" s="40">
        <v>19.739000000000001</v>
      </c>
      <c r="AI24" s="40">
        <v>19.73</v>
      </c>
      <c r="AJ24" s="40">
        <f t="shared" si="4"/>
        <v>19.734500000000001</v>
      </c>
      <c r="AK24" s="40">
        <v>19</v>
      </c>
      <c r="AL24" s="40">
        <f>AJ24/AJ20</f>
        <v>1.0668642891896274</v>
      </c>
      <c r="AM24" s="25"/>
      <c r="AN24" s="145"/>
      <c r="AO24" s="45">
        <v>17.533999999999999</v>
      </c>
      <c r="AP24" s="124">
        <v>17.524999999999999</v>
      </c>
      <c r="AQ24" s="45">
        <f t="shared" si="5"/>
        <v>17.529499999999999</v>
      </c>
      <c r="AR24" s="45">
        <v>19</v>
      </c>
      <c r="AS24" s="45">
        <f>AQ24/AQ20</f>
        <v>1.0623939393939392</v>
      </c>
      <c r="AT24" s="71"/>
      <c r="AU24" s="207"/>
      <c r="AV24" s="45">
        <v>15.881</v>
      </c>
      <c r="AW24" s="45">
        <v>15.875999999999999</v>
      </c>
      <c r="AX24" s="45">
        <f t="shared" si="6"/>
        <v>15.878499999999999</v>
      </c>
      <c r="AY24" s="45">
        <v>19</v>
      </c>
      <c r="AZ24" s="45">
        <f>AX24/AX20</f>
        <v>1.058590190893131</v>
      </c>
      <c r="BA24" s="25"/>
      <c r="BB24" s="260"/>
      <c r="BC24" s="45">
        <v>14.599</v>
      </c>
      <c r="BD24" s="45">
        <v>14.593999999999999</v>
      </c>
      <c r="BE24" s="45">
        <f t="shared" si="7"/>
        <v>14.596499999999999</v>
      </c>
      <c r="BF24" s="45">
        <v>19</v>
      </c>
      <c r="BG24" s="45">
        <f>BE24/BE20</f>
        <v>1.0554229934924078</v>
      </c>
      <c r="BH24" s="25"/>
      <c r="BI24" s="207"/>
      <c r="BJ24" s="45">
        <v>13.568</v>
      </c>
      <c r="BK24" s="45">
        <v>13.568</v>
      </c>
      <c r="BL24" s="45">
        <f t="shared" si="8"/>
        <v>13.568</v>
      </c>
      <c r="BM24" s="45">
        <v>19</v>
      </c>
      <c r="BN24" s="45">
        <f>BL24/BL20</f>
        <v>1.052816719259221</v>
      </c>
      <c r="BO24" s="25"/>
      <c r="BP24" s="260"/>
      <c r="BQ24" s="45">
        <v>12.728</v>
      </c>
      <c r="BR24" s="45">
        <v>12.723000000000001</v>
      </c>
      <c r="BS24" s="45">
        <f>AVERAGE(BP24:BR24)</f>
        <v>12.7255</v>
      </c>
      <c r="BT24" s="45">
        <v>19</v>
      </c>
      <c r="BU24" s="45">
        <f>BS24/BS20</f>
        <v>1.0504498803070741</v>
      </c>
      <c r="BV24" s="25"/>
      <c r="BW24" s="73"/>
      <c r="BX24" s="253"/>
      <c r="BY24" s="253"/>
      <c r="BZ24" s="2"/>
    </row>
    <row r="25" spans="1:78" ht="65.099999999999994" customHeight="1" thickBot="1">
      <c r="A25" s="178" t="s">
        <v>158</v>
      </c>
      <c r="B25" s="28">
        <v>2</v>
      </c>
      <c r="C25" s="182">
        <v>18</v>
      </c>
      <c r="D25" s="31">
        <v>294</v>
      </c>
      <c r="E25" s="25">
        <v>58.393000000000001</v>
      </c>
      <c r="F25" s="25">
        <v>58.274999999999999</v>
      </c>
      <c r="G25" s="25">
        <v>58.234000000000002</v>
      </c>
      <c r="H25" s="25">
        <f t="shared" si="0"/>
        <v>58.300666666666672</v>
      </c>
      <c r="I25" s="25">
        <f>$C$24+((H25-H24)/(H27-H24))</f>
        <v>19.14694408322497</v>
      </c>
      <c r="J25" s="25">
        <f>H25/H20</f>
        <v>1.1339968230297923</v>
      </c>
      <c r="K25" s="25"/>
      <c r="L25" s="25">
        <v>37.037999999999997</v>
      </c>
      <c r="M25" s="25">
        <v>36.960999999999999</v>
      </c>
      <c r="N25" s="25">
        <v>36.944000000000003</v>
      </c>
      <c r="O25" s="25">
        <f t="shared" si="1"/>
        <v>36.981000000000002</v>
      </c>
      <c r="P25" s="25">
        <f>$C$24+((O25-O24)/(O27-O24))</f>
        <v>19.220970112689859</v>
      </c>
      <c r="Q25" s="25">
        <f>O25/O20</f>
        <v>1.1124781902412613</v>
      </c>
      <c r="R25" s="25"/>
      <c r="S25" s="25">
        <v>28.27</v>
      </c>
      <c r="T25" s="25">
        <v>28.213999999999999</v>
      </c>
      <c r="U25" s="25">
        <v>28.204999999999998</v>
      </c>
      <c r="V25" s="42">
        <f t="shared" ref="V25:V33" si="10">AVERAGE(S25:U25)</f>
        <v>28.229666666666663</v>
      </c>
      <c r="W25" s="42">
        <f>$C$24+((V25-V24)/(V27-V24))</f>
        <v>19.268483123220822</v>
      </c>
      <c r="X25" s="42">
        <f>V25/V20</f>
        <v>1.1014879171760787</v>
      </c>
      <c r="Y25" s="25"/>
      <c r="Z25" s="25">
        <v>23.353000000000002</v>
      </c>
      <c r="AA25" s="25">
        <v>23.309000000000001</v>
      </c>
      <c r="AB25" s="25">
        <v>23.3</v>
      </c>
      <c r="AC25" s="25">
        <f t="shared" ref="AC25:AC31" si="11">AVERAGE(Z25:AB25)</f>
        <v>23.320666666666668</v>
      </c>
      <c r="AD25" s="25">
        <f>$C$24+((AC25-AC24)/(AC27-AC24))</f>
        <v>19.299132321041217</v>
      </c>
      <c r="AE25" s="25">
        <f>AC25/AC20</f>
        <v>1.0940793794764334</v>
      </c>
      <c r="AF25" s="25"/>
      <c r="AG25" s="25">
        <v>20.161999999999999</v>
      </c>
      <c r="AH25" s="25">
        <v>20.126999999999999</v>
      </c>
      <c r="AI25" s="25">
        <v>20.117999999999999</v>
      </c>
      <c r="AJ25" s="25">
        <f t="shared" si="4"/>
        <v>20.135666666666665</v>
      </c>
      <c r="AK25" s="25">
        <f>$C$24+((AJ25-AJ24)/(AJ27-AJ24))</f>
        <v>19.326284397451538</v>
      </c>
      <c r="AL25" s="25">
        <f>AJ25/AJ20</f>
        <v>1.0885517092245867</v>
      </c>
      <c r="AM25" s="25"/>
      <c r="AN25" s="25">
        <v>17.911999999999999</v>
      </c>
      <c r="AO25" s="25">
        <v>17.88</v>
      </c>
      <c r="AP25" s="25">
        <v>17.870999999999999</v>
      </c>
      <c r="AQ25" s="42">
        <f t="shared" si="5"/>
        <v>17.887666666666664</v>
      </c>
      <c r="AR25" s="42">
        <f>$C$24+((AQ25-AQ24)/(AQ27-AQ24))</f>
        <v>19.349943006025075</v>
      </c>
      <c r="AS25" s="42">
        <f>AQ25/AQ20</f>
        <v>1.08410101010101</v>
      </c>
      <c r="AT25" s="25"/>
      <c r="AU25" s="41">
        <v>16.225999999999999</v>
      </c>
      <c r="AV25" s="41">
        <v>16.198</v>
      </c>
      <c r="AW25" s="41">
        <v>16.190000000000001</v>
      </c>
      <c r="AX25" s="25">
        <f t="shared" si="6"/>
        <v>16.204666666666668</v>
      </c>
      <c r="AY25" s="25">
        <f>$C$24+((AX25-AX24)/(AX27-AX24))</f>
        <v>19.371276797571621</v>
      </c>
      <c r="AZ25" s="25">
        <f>AX25/AX20</f>
        <v>1.0803351185581904</v>
      </c>
      <c r="BA25" s="25"/>
      <c r="BB25" s="41">
        <v>14.914999999999999</v>
      </c>
      <c r="BC25" s="152">
        <v>14.887</v>
      </c>
      <c r="BD25" s="152">
        <v>14.879</v>
      </c>
      <c r="BE25" s="25">
        <f t="shared" si="7"/>
        <v>14.893666666666666</v>
      </c>
      <c r="BF25" s="25">
        <f>$C$24+((BE25-BE24)/(BE27-BE24))</f>
        <v>19.387356072126874</v>
      </c>
      <c r="BG25" s="25">
        <f>BE25/BE20</f>
        <v>1.0769100988189926</v>
      </c>
      <c r="BH25" s="25"/>
      <c r="BI25" s="41">
        <v>13.855</v>
      </c>
      <c r="BJ25" s="41">
        <v>13.836</v>
      </c>
      <c r="BK25" s="41">
        <v>13.832000000000001</v>
      </c>
      <c r="BL25" s="25">
        <f t="shared" si="8"/>
        <v>13.841000000000001</v>
      </c>
      <c r="BM25" s="25">
        <f>$C$24+((BL25-BL24)/(BL27-BL24))</f>
        <v>19.400684931506852</v>
      </c>
      <c r="BN25" s="25">
        <f>BL25/BL20</f>
        <v>1.0740003103822877</v>
      </c>
      <c r="BO25" s="25"/>
      <c r="BP25" s="41">
        <v>12.994</v>
      </c>
      <c r="BQ25" s="152">
        <v>12.971</v>
      </c>
      <c r="BR25" s="152">
        <v>12.965999999999999</v>
      </c>
      <c r="BS25" s="25">
        <f t="shared" ref="BS25" si="12">AVERAGE(BP25:BR25)</f>
        <v>12.976999999999999</v>
      </c>
      <c r="BT25" s="25">
        <f>$C$24+((BS25-BS24)/(BS27-BS24))</f>
        <v>19.410388903997823</v>
      </c>
      <c r="BU25" s="25">
        <f>BS25/BS20</f>
        <v>1.071210411908758</v>
      </c>
      <c r="BV25" s="25"/>
      <c r="BW25" s="73"/>
      <c r="BX25" s="253"/>
      <c r="BY25" s="253"/>
      <c r="BZ25" s="2"/>
    </row>
    <row r="26" spans="1:78" ht="65.099999999999994" customHeight="1" thickBot="1">
      <c r="A26" s="178" t="s">
        <v>183</v>
      </c>
      <c r="B26" s="28">
        <v>3</v>
      </c>
      <c r="C26" s="182">
        <v>18</v>
      </c>
      <c r="D26" s="93">
        <v>292</v>
      </c>
      <c r="E26" s="41">
        <v>61.444000000000003</v>
      </c>
      <c r="F26" s="41">
        <v>61.317</v>
      </c>
      <c r="G26" s="41">
        <v>61.292000000000002</v>
      </c>
      <c r="H26" s="25">
        <f t="shared" si="0"/>
        <v>61.350999999999999</v>
      </c>
      <c r="I26" s="25">
        <f>$C$24+((H26-H24)/(H27-H24))</f>
        <v>19.653321528373404</v>
      </c>
      <c r="J26" s="25">
        <f>H26/H20</f>
        <v>1.1933283625636204</v>
      </c>
      <c r="K26" s="25"/>
      <c r="L26" s="25">
        <v>38.67</v>
      </c>
      <c r="M26" s="25">
        <v>38.593000000000004</v>
      </c>
      <c r="N26" s="25">
        <v>38.584000000000003</v>
      </c>
      <c r="O26" s="25">
        <f t="shared" si="1"/>
        <v>38.615666666666669</v>
      </c>
      <c r="P26" s="25">
        <f>$C$24+((O26-O24)/(O27-O24))</f>
        <v>19.75491316892591</v>
      </c>
      <c r="Q26" s="25">
        <f>O26/O20</f>
        <v>1.1616529290255302</v>
      </c>
      <c r="R26" s="25"/>
      <c r="S26" s="25">
        <v>29.399000000000001</v>
      </c>
      <c r="T26" s="25">
        <v>29.343</v>
      </c>
      <c r="U26" s="25">
        <v>29.33</v>
      </c>
      <c r="V26" s="25">
        <f t="shared" si="10"/>
        <v>29.357333333333333</v>
      </c>
      <c r="W26" s="25">
        <f>$C$24+((V26-V24)/(V27-V24))</f>
        <v>19.818788125254166</v>
      </c>
      <c r="X26" s="25">
        <f>V26/V20</f>
        <v>1.1454881252763833</v>
      </c>
      <c r="Y26" s="25"/>
      <c r="Z26" s="25">
        <v>24.218</v>
      </c>
      <c r="AA26" s="25">
        <v>24.173999999999999</v>
      </c>
      <c r="AB26" s="25">
        <v>24.164999999999999</v>
      </c>
      <c r="AC26" s="25">
        <f t="shared" si="11"/>
        <v>24.185666666666663</v>
      </c>
      <c r="AD26" s="25">
        <f>$C$24+((AC26-AC24)/(AC27-AC24))</f>
        <v>19.862039045553143</v>
      </c>
      <c r="AE26" s="25">
        <f>AC26/AC20</f>
        <v>1.134660494792481</v>
      </c>
      <c r="AF26" s="25"/>
      <c r="AG26" s="40">
        <v>20.867000000000001</v>
      </c>
      <c r="AH26" s="40">
        <v>20.831</v>
      </c>
      <c r="AI26" s="40">
        <v>20.823</v>
      </c>
      <c r="AJ26" s="40">
        <f t="shared" si="4"/>
        <v>20.840333333333334</v>
      </c>
      <c r="AK26" s="40">
        <f>$C$24+((AJ26-AJ24)/(AJ27-AJ24))</f>
        <v>19.899417107225158</v>
      </c>
      <c r="AL26" s="40">
        <f>AJ26/AJ20</f>
        <v>1.1266466040761896</v>
      </c>
      <c r="AM26" s="25"/>
      <c r="AN26" s="40">
        <v>18.504999999999999</v>
      </c>
      <c r="AO26" s="40">
        <v>18.478000000000002</v>
      </c>
      <c r="AP26" s="40">
        <v>18.465</v>
      </c>
      <c r="AQ26" s="40">
        <f t="shared" si="5"/>
        <v>18.48266666666667</v>
      </c>
      <c r="AR26" s="40">
        <f>$C$24+((AQ26-AQ24)/(AQ27-AQ24))</f>
        <v>19.931281550236125</v>
      </c>
      <c r="AS26" s="40">
        <f>AQ26/AQ20</f>
        <v>1.1201616161616164</v>
      </c>
      <c r="AT26" s="75"/>
      <c r="AU26" s="44">
        <v>16.741</v>
      </c>
      <c r="AV26" s="44">
        <v>16.713999999999999</v>
      </c>
      <c r="AW26" s="44">
        <v>16.704999999999998</v>
      </c>
      <c r="AX26" s="44">
        <f t="shared" si="6"/>
        <v>16.72</v>
      </c>
      <c r="AY26" s="44">
        <f>$C$24+((AX26-AX24)/(AX27-AX24))</f>
        <v>19.9578827546955</v>
      </c>
      <c r="AZ26" s="44">
        <f>AX26/AX20</f>
        <v>1.1146914375875021</v>
      </c>
      <c r="BA26" s="75"/>
      <c r="BB26" s="44">
        <v>15.368</v>
      </c>
      <c r="BC26" s="44">
        <v>15.340999999999999</v>
      </c>
      <c r="BD26" s="44">
        <v>15.336</v>
      </c>
      <c r="BE26" s="44">
        <f t="shared" si="7"/>
        <v>15.348333333333334</v>
      </c>
      <c r="BF26" s="44">
        <f>$C$24+((BE26-BE24)/(BE27-BE24))</f>
        <v>19.980013034977191</v>
      </c>
      <c r="BG26" s="44">
        <f>BE26/BE20</f>
        <v>1.1097854904796338</v>
      </c>
      <c r="BH26" s="75"/>
      <c r="BI26" s="44">
        <v>14.263</v>
      </c>
      <c r="BJ26" s="44">
        <v>14.24</v>
      </c>
      <c r="BK26" s="44">
        <v>14.236000000000001</v>
      </c>
      <c r="BL26" s="44">
        <f t="shared" si="8"/>
        <v>14.246333333333334</v>
      </c>
      <c r="BM26" s="44">
        <f>$C$24+((BL26-BL24)/(BL27-BL24))</f>
        <v>19.99559686888454</v>
      </c>
      <c r="BN26" s="44">
        <f>BL26/BL20</f>
        <v>1.1054523821840569</v>
      </c>
      <c r="BO26" s="75"/>
      <c r="BP26" s="46">
        <v>13.361000000000001</v>
      </c>
      <c r="BQ26" s="46">
        <v>13.337999999999999</v>
      </c>
      <c r="BR26" s="46">
        <v>13.333</v>
      </c>
      <c r="BS26" s="46">
        <f>AVERAGE(BP26:BR26)</f>
        <v>13.343999999999999</v>
      </c>
      <c r="BT26" s="46">
        <f>$C$24+2*((BS26-BS24)/(BS30-BS24))</f>
        <v>20.043148278285312</v>
      </c>
      <c r="BU26" s="46">
        <f>BS26/BS20</f>
        <v>1.1015051041466031</v>
      </c>
      <c r="BV26" s="25"/>
      <c r="BW26" s="73"/>
      <c r="BX26" s="253"/>
      <c r="BY26" s="253"/>
      <c r="BZ26" s="2"/>
    </row>
    <row r="27" spans="1:78" ht="65.099999999999994" customHeight="1" thickBot="1">
      <c r="A27" s="178" t="s">
        <v>15</v>
      </c>
      <c r="B27" s="30">
        <v>0</v>
      </c>
      <c r="C27" s="181">
        <v>20</v>
      </c>
      <c r="D27" s="93">
        <v>326</v>
      </c>
      <c r="E27" s="44">
        <v>63.554000000000002</v>
      </c>
      <c r="F27" s="44">
        <v>63.399000000000001</v>
      </c>
      <c r="G27" s="44">
        <v>63.365000000000002</v>
      </c>
      <c r="H27" s="52">
        <f>AVERAGE(E27:G27)</f>
        <v>63.439333333333337</v>
      </c>
      <c r="I27" s="52">
        <v>20</v>
      </c>
      <c r="J27" s="52">
        <f>H27/H20</f>
        <v>1.2339481959347749</v>
      </c>
      <c r="K27" s="25"/>
      <c r="L27" s="25">
        <v>39.441000000000003</v>
      </c>
      <c r="M27" s="25">
        <v>39.338999999999999</v>
      </c>
      <c r="N27" s="25">
        <v>39.317999999999998</v>
      </c>
      <c r="O27" s="39">
        <f>AVERAGE(L27:N27)</f>
        <v>39.366</v>
      </c>
      <c r="P27" s="39">
        <v>20</v>
      </c>
      <c r="Q27" s="39">
        <f>O27/O20</f>
        <v>1.1842247758859274</v>
      </c>
      <c r="R27" s="25"/>
      <c r="S27" s="25">
        <v>29.786999999999999</v>
      </c>
      <c r="T27" s="25">
        <v>29.702000000000002</v>
      </c>
      <c r="U27" s="25">
        <v>29.696999999999999</v>
      </c>
      <c r="V27" s="25">
        <f t="shared" si="10"/>
        <v>29.728666666666669</v>
      </c>
      <c r="W27" s="25">
        <v>20</v>
      </c>
      <c r="X27" s="25">
        <f>V27/V20</f>
        <v>1.1599771089665221</v>
      </c>
      <c r="Y27" s="25"/>
      <c r="Z27" s="25">
        <v>24.437000000000001</v>
      </c>
      <c r="AA27" s="25">
        <v>24.384</v>
      </c>
      <c r="AB27" s="25">
        <v>24.372</v>
      </c>
      <c r="AC27" s="25">
        <f t="shared" si="11"/>
        <v>24.397666666666666</v>
      </c>
      <c r="AD27" s="25">
        <v>20</v>
      </c>
      <c r="AE27" s="25">
        <f>AC27/AC20</f>
        <v>1.1446063866387266</v>
      </c>
      <c r="AF27" s="25"/>
      <c r="AG27" s="40">
        <v>20.998999999999999</v>
      </c>
      <c r="AH27" s="40">
        <v>20.951000000000001</v>
      </c>
      <c r="AI27" s="40">
        <v>20.942</v>
      </c>
      <c r="AJ27" s="40">
        <f t="shared" si="4"/>
        <v>20.964000000000002</v>
      </c>
      <c r="AK27" s="40">
        <v>20</v>
      </c>
      <c r="AL27" s="40">
        <f>AJ27/AJ20</f>
        <v>1.13333213198061</v>
      </c>
      <c r="AM27" s="25"/>
      <c r="AN27" s="40">
        <v>18.584</v>
      </c>
      <c r="AO27" s="40">
        <v>18.54</v>
      </c>
      <c r="AP27" s="40">
        <v>18.535</v>
      </c>
      <c r="AQ27" s="40">
        <f t="shared" si="5"/>
        <v>18.552999999999997</v>
      </c>
      <c r="AR27" s="40">
        <v>20</v>
      </c>
      <c r="AS27" s="40">
        <f>AQ27/AQ20</f>
        <v>1.1244242424242423</v>
      </c>
      <c r="AT27" s="75"/>
      <c r="AU27" s="45">
        <v>16.782</v>
      </c>
      <c r="AV27" s="45">
        <v>16.747</v>
      </c>
      <c r="AW27" s="45">
        <v>16.742000000000001</v>
      </c>
      <c r="AX27" s="45">
        <f t="shared" si="6"/>
        <v>16.757000000000001</v>
      </c>
      <c r="AY27" s="45">
        <v>20</v>
      </c>
      <c r="AZ27" s="45">
        <f>AX27/AX20</f>
        <v>1.1171581590702018</v>
      </c>
      <c r="BA27" s="75"/>
      <c r="BB27" s="45">
        <v>15.388999999999999</v>
      </c>
      <c r="BC27" s="45">
        <v>15.353</v>
      </c>
      <c r="BD27" s="45">
        <v>15.349</v>
      </c>
      <c r="BE27" s="45">
        <f t="shared" si="7"/>
        <v>15.363666666666665</v>
      </c>
      <c r="BF27" s="45">
        <v>20</v>
      </c>
      <c r="BG27" s="45">
        <f>BE27/BE20</f>
        <v>1.1108941913714148</v>
      </c>
      <c r="BH27" s="75"/>
      <c r="BI27" s="45">
        <v>14.272</v>
      </c>
      <c r="BJ27" s="45">
        <v>14.24</v>
      </c>
      <c r="BK27" s="45">
        <v>14.236000000000001</v>
      </c>
      <c r="BL27" s="45">
        <f t="shared" si="8"/>
        <v>14.249333333333334</v>
      </c>
      <c r="BM27" s="45">
        <v>20</v>
      </c>
      <c r="BN27" s="45">
        <f>BL27/BL20</f>
        <v>1.1056851688996949</v>
      </c>
      <c r="BO27" s="75"/>
      <c r="BP27" s="67">
        <v>13.365</v>
      </c>
      <c r="BQ27" s="67">
        <v>13.329000000000001</v>
      </c>
      <c r="BR27" s="67">
        <v>13.321</v>
      </c>
      <c r="BS27" s="67">
        <f>AVERAGE(BP27:BR27)</f>
        <v>13.338333333333333</v>
      </c>
      <c r="BT27" s="67">
        <v>20</v>
      </c>
      <c r="BU27" s="67">
        <f>BS27/BS20</f>
        <v>1.1010373386897063</v>
      </c>
      <c r="BV27" s="25"/>
      <c r="BW27" s="73"/>
      <c r="BX27" s="253"/>
      <c r="BY27" s="253"/>
      <c r="BZ27" s="2"/>
    </row>
    <row r="28" spans="1:78" ht="65.099999999999994" customHeight="1" thickBot="1">
      <c r="A28" s="178" t="s">
        <v>164</v>
      </c>
      <c r="B28" s="23">
        <v>3</v>
      </c>
      <c r="C28" s="32">
        <v>18</v>
      </c>
      <c r="D28" s="31">
        <v>292</v>
      </c>
      <c r="E28" s="45">
        <v>63.673999999999999</v>
      </c>
      <c r="F28" s="45">
        <v>63.56</v>
      </c>
      <c r="G28" s="45">
        <v>63.521999999999998</v>
      </c>
      <c r="H28" s="55">
        <f>AVERAGE(E28:G28)</f>
        <v>63.585333333333331</v>
      </c>
      <c r="I28" s="55">
        <f>$C$27+((H28-H27)/(H30-H27))</f>
        <v>20.025403085488922</v>
      </c>
      <c r="J28" s="55">
        <f>H28/H20</f>
        <v>1.2367880182837876</v>
      </c>
      <c r="K28" s="25"/>
      <c r="L28" s="25">
        <v>39.795000000000002</v>
      </c>
      <c r="M28" s="25">
        <v>39.722000000000001</v>
      </c>
      <c r="N28" s="25">
        <v>39.71</v>
      </c>
      <c r="O28" s="39">
        <f>AVERAGE(L28:N28)</f>
        <v>39.742333333333335</v>
      </c>
      <c r="P28" s="39">
        <f>$C$27+((O28-O27)/(O30-O27))</f>
        <v>20.130114094733202</v>
      </c>
      <c r="Q28" s="39">
        <f>O28/O20</f>
        <v>1.1955457954796143</v>
      </c>
      <c r="R28" s="25"/>
      <c r="S28" s="25">
        <v>30.154</v>
      </c>
      <c r="T28" s="25">
        <v>30.097000000000001</v>
      </c>
      <c r="U28" s="25">
        <v>30.088999999999999</v>
      </c>
      <c r="V28" s="25">
        <f t="shared" si="10"/>
        <v>30.113333333333333</v>
      </c>
      <c r="W28" s="25">
        <f>$C$27+((V28-V27)/(V30-V27))</f>
        <v>20.198999827556474</v>
      </c>
      <c r="X28" s="25">
        <f>V28/V20</f>
        <v>1.1749863434175274</v>
      </c>
      <c r="Y28" s="25"/>
      <c r="Z28" s="25">
        <v>24.786999999999999</v>
      </c>
      <c r="AA28" s="25">
        <v>24.742999999999999</v>
      </c>
      <c r="AB28" s="25">
        <v>24.734000000000002</v>
      </c>
      <c r="AC28" s="25">
        <f t="shared" si="11"/>
        <v>24.754666666666669</v>
      </c>
      <c r="AD28" s="25">
        <f>$C$27+((AC28-AC27)/(AC30-AC27))</f>
        <v>20.246831067066147</v>
      </c>
      <c r="AE28" s="25">
        <f>AC28/AC20</f>
        <v>1.1613548931911302</v>
      </c>
      <c r="AF28" s="25"/>
      <c r="AG28" s="25">
        <v>21.32</v>
      </c>
      <c r="AH28" s="25">
        <v>21.285</v>
      </c>
      <c r="AI28" s="25">
        <v>21.28</v>
      </c>
      <c r="AJ28" s="25">
        <f t="shared" si="4"/>
        <v>21.295000000000002</v>
      </c>
      <c r="AK28" s="25">
        <f>$C$27+((AJ28-AJ27)/(AJ30-AJ27))</f>
        <v>20.286497403346797</v>
      </c>
      <c r="AL28" s="25">
        <f>AJ28/AJ20</f>
        <v>1.1512262807921718</v>
      </c>
      <c r="AM28" s="25"/>
      <c r="AN28" s="25">
        <v>18.884</v>
      </c>
      <c r="AO28" s="25">
        <v>18.853000000000002</v>
      </c>
      <c r="AP28" s="25">
        <v>18.844000000000001</v>
      </c>
      <c r="AQ28" s="25">
        <f t="shared" si="5"/>
        <v>18.860333333333333</v>
      </c>
      <c r="AR28" s="25">
        <f>$C$27+((AQ28-AQ27)/(AQ30-AQ27))</f>
        <v>20.319694868238557</v>
      </c>
      <c r="AS28" s="25">
        <f>AQ28/AQ20</f>
        <v>1.1430505050505051</v>
      </c>
      <c r="AT28" s="25"/>
      <c r="AU28" s="42">
        <v>17.065999999999999</v>
      </c>
      <c r="AV28" s="42">
        <v>17.035</v>
      </c>
      <c r="AW28" s="42">
        <v>17.030999999999999</v>
      </c>
      <c r="AX28" s="25">
        <f t="shared" si="6"/>
        <v>17.044</v>
      </c>
      <c r="AY28" s="25">
        <f>$C$27+((AX28-AX27)/(AX30-AX27))</f>
        <v>20.348300970873783</v>
      </c>
      <c r="AZ28" s="25">
        <f>AX28/AX20</f>
        <v>1.1362919175981689</v>
      </c>
      <c r="BA28" s="25"/>
      <c r="BB28" s="42">
        <v>15.648999999999999</v>
      </c>
      <c r="BC28" s="42">
        <v>15.625</v>
      </c>
      <c r="BD28" s="42">
        <v>15.621</v>
      </c>
      <c r="BE28" s="25">
        <f t="shared" si="7"/>
        <v>15.631666666666668</v>
      </c>
      <c r="BF28" s="25">
        <f>$C$27+((BE28-BE27)/(BE30-BE27))</f>
        <v>20.371705963938975</v>
      </c>
      <c r="BG28" s="25">
        <f>BE28/BE20</f>
        <v>1.1302723547842854</v>
      </c>
      <c r="BH28" s="25"/>
      <c r="BI28" s="42">
        <v>14.515000000000001</v>
      </c>
      <c r="BJ28" s="42">
        <v>14.492000000000001</v>
      </c>
      <c r="BK28" s="42">
        <v>14.487</v>
      </c>
      <c r="BL28" s="25">
        <f t="shared" si="8"/>
        <v>14.497999999999999</v>
      </c>
      <c r="BM28" s="25">
        <f>$C$27+((BL28-BL27)/(BL30-BL27))</f>
        <v>20.389352818371606</v>
      </c>
      <c r="BN28" s="25">
        <f>BL28/BL20</f>
        <v>1.1249806011070302</v>
      </c>
      <c r="BO28" s="25"/>
      <c r="BP28" s="42">
        <v>13.583</v>
      </c>
      <c r="BQ28" s="42">
        <v>13.564</v>
      </c>
      <c r="BR28" s="42">
        <v>13.56</v>
      </c>
      <c r="BS28" s="25">
        <f t="shared" ref="BS28:BS31" si="13">AVERAGE(BP28:BR28)</f>
        <v>13.569000000000001</v>
      </c>
      <c r="BT28" s="25">
        <f>$C$27+((BS28-BS27)/(BS30-BS27))</f>
        <v>20.402559627690522</v>
      </c>
      <c r="BU28" s="25">
        <f>BS28/BS20</f>
        <v>1.1200781443469168</v>
      </c>
      <c r="BV28" s="25"/>
      <c r="BW28" s="73"/>
      <c r="BX28" s="253"/>
      <c r="BY28" s="253"/>
      <c r="BZ28" s="2"/>
    </row>
    <row r="29" spans="1:78" ht="50.1" customHeight="1">
      <c r="A29" s="177" t="s">
        <v>16</v>
      </c>
      <c r="B29" s="23">
        <v>1</v>
      </c>
      <c r="C29" s="32">
        <v>20</v>
      </c>
      <c r="D29" s="31">
        <v>324</v>
      </c>
      <c r="E29" s="42">
        <v>65.837999999999994</v>
      </c>
      <c r="F29" s="42">
        <v>65.691000000000003</v>
      </c>
      <c r="G29" s="42">
        <v>65.644999999999996</v>
      </c>
      <c r="H29" s="42">
        <f t="shared" ref="H29:H32" si="14">AVERAGE(E29:G29)</f>
        <v>65.724666666666664</v>
      </c>
      <c r="I29" s="42">
        <f>$C$27+((H29-H27)/(H30-H27))</f>
        <v>20.397633685187333</v>
      </c>
      <c r="J29" s="42">
        <f>H29/H20</f>
        <v>1.2783998443932958</v>
      </c>
      <c r="K29" s="25"/>
      <c r="L29" s="25">
        <v>40.718000000000004</v>
      </c>
      <c r="M29" s="25">
        <v>40.633000000000003</v>
      </c>
      <c r="N29" s="25">
        <v>40.619999999999997</v>
      </c>
      <c r="O29" s="25">
        <f t="shared" ref="O29:O33" si="15">AVERAGE(L29:N29)</f>
        <v>40.657000000000004</v>
      </c>
      <c r="P29" s="25">
        <f>$C$27+((O29-O27)/(O30-O27))</f>
        <v>20.446352425953673</v>
      </c>
      <c r="Q29" s="25">
        <f>O29/O20</f>
        <v>1.2230611876541726</v>
      </c>
      <c r="R29" s="25"/>
      <c r="S29" s="25">
        <v>30.698</v>
      </c>
      <c r="T29" s="25">
        <v>30.629000000000001</v>
      </c>
      <c r="U29" s="25">
        <v>30.620999999999999</v>
      </c>
      <c r="V29" s="25">
        <f t="shared" si="10"/>
        <v>30.649333333333331</v>
      </c>
      <c r="W29" s="25">
        <f>$C$27+((V29-V27)/(V30-V27))</f>
        <v>20.476289015347472</v>
      </c>
      <c r="X29" s="25">
        <f>V29/V20</f>
        <v>1.1959004240043702</v>
      </c>
      <c r="Y29" s="25"/>
      <c r="Z29" s="25">
        <v>25.154</v>
      </c>
      <c r="AA29" s="25">
        <v>25.102</v>
      </c>
      <c r="AB29" s="25">
        <v>25.093</v>
      </c>
      <c r="AC29" s="25">
        <f t="shared" si="11"/>
        <v>25.116333333333333</v>
      </c>
      <c r="AD29" s="25">
        <f>$C$27+((AC29-AC27)/(AC30-AC27))</f>
        <v>20.49688868402858</v>
      </c>
      <c r="AE29" s="25">
        <f>AC29/AC20</f>
        <v>1.1783223344697089</v>
      </c>
      <c r="AF29" s="25"/>
      <c r="AG29" s="25">
        <v>21.588000000000001</v>
      </c>
      <c r="AH29" s="25">
        <v>21.545000000000002</v>
      </c>
      <c r="AI29" s="25">
        <v>21.536000000000001</v>
      </c>
      <c r="AJ29" s="25">
        <f t="shared" si="4"/>
        <v>21.556333333333338</v>
      </c>
      <c r="AK29" s="25">
        <f>$C$27+((AJ29-AJ27)/(AJ30-AJ27))</f>
        <v>20.512694748990192</v>
      </c>
      <c r="AL29" s="25">
        <f>AJ29/AJ20</f>
        <v>1.1653541888166075</v>
      </c>
      <c r="AM29" s="25"/>
      <c r="AN29" s="25">
        <v>19.085999999999999</v>
      </c>
      <c r="AO29" s="25">
        <v>19.050999999999998</v>
      </c>
      <c r="AP29" s="25">
        <v>19.042000000000002</v>
      </c>
      <c r="AQ29" s="25">
        <f t="shared" si="5"/>
        <v>19.059666666666669</v>
      </c>
      <c r="AR29" s="25">
        <f>$C$27+((AQ29-AQ27)/(AQ30-AQ27))</f>
        <v>20.527045769764218</v>
      </c>
      <c r="AS29" s="25">
        <f>AQ29/AQ20</f>
        <v>1.1551313131313132</v>
      </c>
      <c r="AT29" s="25"/>
      <c r="AU29" s="25">
        <v>17.222999999999999</v>
      </c>
      <c r="AV29" s="25">
        <v>17.192</v>
      </c>
      <c r="AW29" s="25">
        <v>17.183</v>
      </c>
      <c r="AX29" s="25">
        <f t="shared" si="6"/>
        <v>17.199333333333332</v>
      </c>
      <c r="AY29" s="25">
        <f>$C$27+((AX29-AX27)/(AX30-AX27))</f>
        <v>20.536812297734624</v>
      </c>
      <c r="AZ29" s="25">
        <f>AX29/AX20</f>
        <v>1.1466477032822953</v>
      </c>
      <c r="BA29" s="25"/>
      <c r="BB29" s="25">
        <v>15.78</v>
      </c>
      <c r="BC29" s="25">
        <v>15.749000000000001</v>
      </c>
      <c r="BD29" s="25">
        <v>15.744</v>
      </c>
      <c r="BE29" s="25">
        <f t="shared" si="7"/>
        <v>15.757666666666665</v>
      </c>
      <c r="BF29" s="25">
        <f>$C$27+((BE29-BE27)/(BE30-BE27))</f>
        <v>20.546463245492369</v>
      </c>
      <c r="BG29" s="25">
        <f>BE29/BE20</f>
        <v>1.1393829838515304</v>
      </c>
      <c r="BH29" s="25"/>
      <c r="BI29" s="25">
        <v>14.622</v>
      </c>
      <c r="BJ29" s="25">
        <v>14.595000000000001</v>
      </c>
      <c r="BK29" s="25">
        <v>14.59</v>
      </c>
      <c r="BL29" s="25">
        <f t="shared" si="8"/>
        <v>14.602333333333334</v>
      </c>
      <c r="BM29" s="25">
        <f>$C$27+((BL29-BL27)/(BL30-BL27))</f>
        <v>20.552713987473904</v>
      </c>
      <c r="BN29" s="25">
        <f>BL29/BL20</f>
        <v>1.1330764057731106</v>
      </c>
      <c r="BO29" s="25"/>
      <c r="BP29" s="25">
        <v>13.678000000000001</v>
      </c>
      <c r="BQ29" s="25">
        <v>13.651</v>
      </c>
      <c r="BR29" s="25">
        <v>13.646000000000001</v>
      </c>
      <c r="BS29" s="25">
        <f t="shared" si="13"/>
        <v>13.658333333333333</v>
      </c>
      <c r="BT29" s="25">
        <f>$C$27+((BS29-BS27)/(BS30-BS27))</f>
        <v>20.558464223385691</v>
      </c>
      <c r="BU29" s="25">
        <f>BS29/BS20</f>
        <v>1.127452329196819</v>
      </c>
      <c r="BV29" s="25"/>
      <c r="BW29" s="73"/>
      <c r="BX29" s="253"/>
      <c r="BY29" s="253"/>
      <c r="BZ29" s="2"/>
    </row>
    <row r="30" spans="1:78" ht="50.1" customHeight="1">
      <c r="A30" s="177" t="s">
        <v>17</v>
      </c>
      <c r="B30" s="23">
        <v>0</v>
      </c>
      <c r="C30" s="32">
        <v>21</v>
      </c>
      <c r="D30" s="31">
        <v>340</v>
      </c>
      <c r="E30" s="25">
        <v>69.308000000000007</v>
      </c>
      <c r="F30" s="25">
        <v>69.141000000000005</v>
      </c>
      <c r="G30" s="25">
        <v>69.111000000000004</v>
      </c>
      <c r="H30" s="25">
        <f t="shared" si="14"/>
        <v>69.186666666666667</v>
      </c>
      <c r="I30" s="25">
        <v>21</v>
      </c>
      <c r="J30" s="25">
        <f>H30/H20</f>
        <v>1.3457386455733134</v>
      </c>
      <c r="K30" s="25"/>
      <c r="L30" s="25">
        <v>42.33</v>
      </c>
      <c r="M30" s="25">
        <v>42.232999999999997</v>
      </c>
      <c r="N30" s="25">
        <v>42.212000000000003</v>
      </c>
      <c r="O30" s="25">
        <f t="shared" si="15"/>
        <v>42.258333333333333</v>
      </c>
      <c r="P30" s="25">
        <v>21</v>
      </c>
      <c r="Q30" s="25">
        <f>O30/O20</f>
        <v>1.271233178910214</v>
      </c>
      <c r="R30" s="25"/>
      <c r="S30" s="25">
        <v>31.716000000000001</v>
      </c>
      <c r="T30" s="25">
        <v>31.638999999999999</v>
      </c>
      <c r="U30" s="25">
        <v>31.63</v>
      </c>
      <c r="V30" s="25">
        <f t="shared" si="10"/>
        <v>31.661666666666665</v>
      </c>
      <c r="W30" s="25">
        <v>21</v>
      </c>
      <c r="X30" s="25">
        <f>V30/V20</f>
        <v>1.2354004630231772</v>
      </c>
      <c r="Y30" s="25"/>
      <c r="Z30" s="25">
        <v>25.882999999999999</v>
      </c>
      <c r="AA30" s="25">
        <v>25.831</v>
      </c>
      <c r="AB30" s="25">
        <v>25.818000000000001</v>
      </c>
      <c r="AC30" s="25">
        <f t="shared" si="11"/>
        <v>25.843999999999998</v>
      </c>
      <c r="AD30" s="25">
        <v>21</v>
      </c>
      <c r="AE30" s="25">
        <f>AC30/AC20</f>
        <v>1.2124605135583149</v>
      </c>
      <c r="AF30" s="25"/>
      <c r="AG30" s="25">
        <v>22.152999999999999</v>
      </c>
      <c r="AH30" s="25">
        <v>22.109000000000002</v>
      </c>
      <c r="AI30" s="25">
        <v>22.096</v>
      </c>
      <c r="AJ30" s="25">
        <f t="shared" si="4"/>
        <v>22.119333333333334</v>
      </c>
      <c r="AK30" s="25">
        <v>21</v>
      </c>
      <c r="AL30" s="25">
        <f>AJ30/AJ20</f>
        <v>1.1957904600580251</v>
      </c>
      <c r="AM30" s="25"/>
      <c r="AN30" s="25">
        <v>19.544</v>
      </c>
      <c r="AO30" s="25">
        <v>19.504000000000001</v>
      </c>
      <c r="AP30" s="25">
        <v>19.495000000000001</v>
      </c>
      <c r="AQ30" s="25">
        <f t="shared" si="5"/>
        <v>19.514333333333337</v>
      </c>
      <c r="AR30" s="25">
        <v>21</v>
      </c>
      <c r="AS30" s="25">
        <f>AQ30/AQ20</f>
        <v>1.1826868686868688</v>
      </c>
      <c r="AT30" s="25"/>
      <c r="AU30" s="25">
        <v>17.606000000000002</v>
      </c>
      <c r="AV30" s="25">
        <v>17.571000000000002</v>
      </c>
      <c r="AW30" s="25">
        <v>17.565999999999999</v>
      </c>
      <c r="AX30" s="25">
        <f t="shared" si="6"/>
        <v>17.581000000000003</v>
      </c>
      <c r="AY30" s="25">
        <v>21</v>
      </c>
      <c r="AZ30" s="25">
        <f>AX30/AX20</f>
        <v>1.1720927131714043</v>
      </c>
      <c r="BA30" s="25"/>
      <c r="BB30" s="25">
        <v>16.11</v>
      </c>
      <c r="BC30" s="25">
        <v>16.074000000000002</v>
      </c>
      <c r="BD30" s="25">
        <v>16.07</v>
      </c>
      <c r="BE30" s="25">
        <f t="shared" si="7"/>
        <v>16.084666666666667</v>
      </c>
      <c r="BF30" s="25">
        <v>21</v>
      </c>
      <c r="BG30" s="25">
        <f>BE30/BE20</f>
        <v>1.1630272354784286</v>
      </c>
      <c r="BH30" s="25"/>
      <c r="BI30" s="25">
        <v>14.911</v>
      </c>
      <c r="BJ30" s="25">
        <v>14.879</v>
      </c>
      <c r="BK30" s="25">
        <v>14.874000000000001</v>
      </c>
      <c r="BL30" s="25">
        <f t="shared" si="8"/>
        <v>14.888</v>
      </c>
      <c r="BM30" s="25">
        <v>21</v>
      </c>
      <c r="BN30" s="25">
        <f>BL30/BL20</f>
        <v>1.1552428741399825</v>
      </c>
      <c r="BO30" s="25"/>
      <c r="BP30" s="25">
        <v>13.933999999999999</v>
      </c>
      <c r="BQ30" s="25">
        <v>13.901999999999999</v>
      </c>
      <c r="BR30" s="25">
        <v>13.898</v>
      </c>
      <c r="BS30" s="25">
        <f t="shared" si="13"/>
        <v>13.911333333333332</v>
      </c>
      <c r="BT30" s="25">
        <v>21</v>
      </c>
      <c r="BU30" s="25">
        <f>BS30/BS20</f>
        <v>1.148336681066505</v>
      </c>
      <c r="BV30" s="25"/>
      <c r="BW30" s="73"/>
      <c r="BX30" s="253"/>
      <c r="BY30" s="253"/>
      <c r="BZ30" s="2"/>
    </row>
    <row r="31" spans="1:78" ht="50.1" customHeight="1" thickBot="1">
      <c r="A31" s="177" t="s">
        <v>18</v>
      </c>
      <c r="B31" s="32">
        <v>2</v>
      </c>
      <c r="C31" s="32">
        <v>20</v>
      </c>
      <c r="D31" s="31">
        <v>322</v>
      </c>
      <c r="E31" s="25">
        <v>70.153000000000006</v>
      </c>
      <c r="F31" s="25">
        <v>70.001999999999995</v>
      </c>
      <c r="G31" s="25">
        <v>69.972999999999999</v>
      </c>
      <c r="H31" s="25">
        <f t="shared" si="14"/>
        <v>70.042666666666662</v>
      </c>
      <c r="I31" s="25">
        <f>$C$30+((H31-H30)/(H33-H30))</f>
        <v>21.150289693919351</v>
      </c>
      <c r="J31" s="25">
        <f>H31/H20</f>
        <v>1.3623885629072519</v>
      </c>
      <c r="K31" s="25"/>
      <c r="L31" s="25">
        <v>42.981000000000002</v>
      </c>
      <c r="M31" s="25">
        <v>42.9</v>
      </c>
      <c r="N31" s="25">
        <v>42.878999999999998</v>
      </c>
      <c r="O31" s="25">
        <f t="shared" si="15"/>
        <v>42.919999999999995</v>
      </c>
      <c r="P31" s="25">
        <f>I30+((O31-O30)/(O33-O30))</f>
        <v>21.23110955873792</v>
      </c>
      <c r="Q31" s="25">
        <f>O31/O20</f>
        <v>1.2911377173455267</v>
      </c>
      <c r="R31" s="25"/>
      <c r="S31" s="25">
        <v>32.244</v>
      </c>
      <c r="T31" s="25">
        <v>32.179000000000002</v>
      </c>
      <c r="U31" s="25">
        <v>32.17</v>
      </c>
      <c r="V31" s="25">
        <f t="shared" si="10"/>
        <v>32.19766666666667</v>
      </c>
      <c r="W31" s="25">
        <f>P30+((V31-V30)/(V33-V30))</f>
        <v>21.280628272251313</v>
      </c>
      <c r="X31" s="25">
        <f>V31/V20</f>
        <v>1.2563145436100203</v>
      </c>
      <c r="Y31" s="25"/>
      <c r="Z31" s="41">
        <v>26.332999999999998</v>
      </c>
      <c r="AA31" s="41">
        <v>26.285</v>
      </c>
      <c r="AB31" s="41">
        <v>26.276</v>
      </c>
      <c r="AC31" s="25">
        <f t="shared" si="11"/>
        <v>26.297999999999998</v>
      </c>
      <c r="AD31" s="25">
        <f>W30+((AC31-AC30)/(AC33-AC30))</f>
        <v>21.317039106145252</v>
      </c>
      <c r="AE31" s="25">
        <f>AC31/AC20</f>
        <v>1.2337597347762175</v>
      </c>
      <c r="AF31" s="25"/>
      <c r="AG31" s="41">
        <v>22.545000000000002</v>
      </c>
      <c r="AH31" s="41">
        <v>22.504999999999999</v>
      </c>
      <c r="AI31" s="41">
        <v>22.495999999999999</v>
      </c>
      <c r="AJ31" s="25">
        <f t="shared" si="4"/>
        <v>22.515333333333331</v>
      </c>
      <c r="AK31" s="25">
        <f>AD30+((AJ31-AJ30)/(AJ33-AJ30))</f>
        <v>21.345952242283051</v>
      </c>
      <c r="AL31" s="25">
        <f>AJ31/AJ20</f>
        <v>1.2171985655848481</v>
      </c>
      <c r="AM31" s="25"/>
      <c r="AN31" s="41">
        <v>19.893999999999998</v>
      </c>
      <c r="AO31" s="41">
        <v>19.855</v>
      </c>
      <c r="AP31" s="41">
        <v>19.846</v>
      </c>
      <c r="AQ31" s="25">
        <f t="shared" si="5"/>
        <v>19.864999999999998</v>
      </c>
      <c r="AR31" s="25">
        <f>AK30+((AQ31-AQ30)/(AQ33-AQ30))</f>
        <v>21.368347338935571</v>
      </c>
      <c r="AS31" s="25">
        <f>AQ31/AQ20</f>
        <v>1.2039393939393939</v>
      </c>
      <c r="AT31" s="25"/>
      <c r="AU31" s="41">
        <v>17.920000000000002</v>
      </c>
      <c r="AV31" s="41">
        <v>17.888000000000002</v>
      </c>
      <c r="AW31" s="41">
        <v>17.88</v>
      </c>
      <c r="AX31" s="25">
        <f t="shared" si="6"/>
        <v>17.896000000000001</v>
      </c>
      <c r="AY31" s="25">
        <f>AR30+((AX31-AX30)/(AX33-AX30))</f>
        <v>21.387136419500205</v>
      </c>
      <c r="AZ31" s="25">
        <f>AX31/AX20</f>
        <v>1.1930931798484412</v>
      </c>
      <c r="BA31" s="25"/>
      <c r="BB31" s="41">
        <v>16.39</v>
      </c>
      <c r="BC31" s="41">
        <v>16.363</v>
      </c>
      <c r="BD31" s="41">
        <v>16.353999999999999</v>
      </c>
      <c r="BE31" s="25">
        <f t="shared" si="7"/>
        <v>16.369</v>
      </c>
      <c r="BF31" s="25">
        <f>AY30+((BE31-BE30)/(BE33-BE30))</f>
        <v>21.399344569288388</v>
      </c>
      <c r="BG31" s="25">
        <f>BE31/BE20</f>
        <v>1.1835864063629791</v>
      </c>
      <c r="BH31" s="25"/>
      <c r="BI31" s="41">
        <v>15.17</v>
      </c>
      <c r="BJ31" s="41">
        <v>15.143000000000001</v>
      </c>
      <c r="BK31" s="41">
        <v>15.138</v>
      </c>
      <c r="BL31" s="25">
        <f t="shared" si="8"/>
        <v>15.150333333333334</v>
      </c>
      <c r="BM31" s="25">
        <f>BF30+((BL31-BL30)/(BL33-BL30))</f>
        <v>21.416843220338983</v>
      </c>
      <c r="BN31" s="25">
        <f>BL31/BL20</f>
        <v>1.1755987791630025</v>
      </c>
      <c r="BO31" s="25"/>
      <c r="BP31" s="41">
        <v>14.173</v>
      </c>
      <c r="BQ31" s="41">
        <v>14.146000000000001</v>
      </c>
      <c r="BR31" s="41">
        <v>14.141</v>
      </c>
      <c r="BS31" s="25">
        <f t="shared" si="13"/>
        <v>14.153333333333334</v>
      </c>
      <c r="BT31" s="25">
        <f>BM30+((BS31-BS30)/(BS33-BS30))</f>
        <v>21.419410745233971</v>
      </c>
      <c r="BU31" s="25">
        <f>BS31/BS20</f>
        <v>1.1683130176375092</v>
      </c>
      <c r="BV31" s="25"/>
      <c r="BW31" s="73"/>
      <c r="BX31" s="253"/>
      <c r="BY31" s="253"/>
      <c r="BZ31" s="2"/>
    </row>
    <row r="32" spans="1:78" ht="50.1" customHeight="1" thickBot="1">
      <c r="A32" s="177" t="s">
        <v>19</v>
      </c>
      <c r="B32" s="23">
        <v>3</v>
      </c>
      <c r="C32" s="32">
        <v>20</v>
      </c>
      <c r="D32" s="31">
        <v>320</v>
      </c>
      <c r="E32" s="41">
        <v>72.984999999999999</v>
      </c>
      <c r="F32" s="41">
        <v>72.841999999999999</v>
      </c>
      <c r="G32" s="41">
        <v>72.816999999999993</v>
      </c>
      <c r="H32" s="25">
        <f t="shared" si="14"/>
        <v>72.88133333333333</v>
      </c>
      <c r="I32" s="25">
        <f>$C$30+((H32-H30)/(H33-H30))</f>
        <v>21.648680283256276</v>
      </c>
      <c r="J32" s="25">
        <f>H32/H20</f>
        <v>1.4176030083962783</v>
      </c>
      <c r="K32" s="25"/>
      <c r="L32" s="25">
        <v>44.497999999999998</v>
      </c>
      <c r="M32" s="25">
        <v>44.420999999999999</v>
      </c>
      <c r="N32" s="25">
        <v>44.404000000000003</v>
      </c>
      <c r="O32" s="25">
        <f t="shared" si="15"/>
        <v>44.441000000000003</v>
      </c>
      <c r="P32" s="25">
        <f>$C$30+((O32-O30)/(O33-O30))</f>
        <v>21.762370473861921</v>
      </c>
      <c r="Q32" s="25">
        <f>O32/O20</f>
        <v>1.3368930870585405</v>
      </c>
      <c r="R32" s="25"/>
      <c r="S32" s="25">
        <v>33.298999999999999</v>
      </c>
      <c r="T32" s="25">
        <v>33.238</v>
      </c>
      <c r="U32" s="25">
        <v>33.225999999999999</v>
      </c>
      <c r="V32" s="25">
        <f t="shared" si="10"/>
        <v>33.254333333333335</v>
      </c>
      <c r="W32" s="25">
        <f>$C$30+((V32-V30)/(V33-V30))</f>
        <v>21.833856893542759</v>
      </c>
      <c r="X32" s="25">
        <f>V32/V20</f>
        <v>1.2975444164087091</v>
      </c>
      <c r="Y32" s="75"/>
      <c r="Z32" s="59">
        <v>27.149000000000001</v>
      </c>
      <c r="AA32" s="59">
        <v>27.097000000000001</v>
      </c>
      <c r="AB32" s="59">
        <v>27.088000000000001</v>
      </c>
      <c r="AC32" s="59">
        <f>AVERAGE(Z32:AB32)</f>
        <v>27.111333333333334</v>
      </c>
      <c r="AD32" s="59">
        <f>$C$30+((AC32-AC30)/(AC33-AC30))</f>
        <v>21.885009310986966</v>
      </c>
      <c r="AE32" s="59">
        <f>AC32/AC20</f>
        <v>1.2719169299096114</v>
      </c>
      <c r="AF32" s="75"/>
      <c r="AG32" s="59">
        <v>23.207999999999998</v>
      </c>
      <c r="AH32" s="59">
        <v>23.169</v>
      </c>
      <c r="AI32" s="59">
        <v>23.16</v>
      </c>
      <c r="AJ32" s="59">
        <f t="shared" si="4"/>
        <v>23.178999999999998</v>
      </c>
      <c r="AK32" s="59">
        <f>$C$30+((AJ32-AJ30)/(AJ33-AJ30))</f>
        <v>21.925742574257423</v>
      </c>
      <c r="AL32" s="59">
        <f>AJ32/AJ20</f>
        <v>1.2530769646622093</v>
      </c>
      <c r="AM32" s="75"/>
      <c r="AN32" s="44">
        <v>20.451000000000001</v>
      </c>
      <c r="AO32" s="44">
        <v>20.419</v>
      </c>
      <c r="AP32" s="44">
        <v>20.41</v>
      </c>
      <c r="AQ32" s="44">
        <f t="shared" si="5"/>
        <v>20.426666666666666</v>
      </c>
      <c r="AR32" s="44">
        <f>$C$30+((AQ32-AQ30)/(AQ33-AQ30))</f>
        <v>21.958333333333332</v>
      </c>
      <c r="AS32" s="44">
        <f>AQ32/AQ20</f>
        <v>1.237979797979798</v>
      </c>
      <c r="AT32" s="75"/>
      <c r="AU32" s="44">
        <v>18.405999999999999</v>
      </c>
      <c r="AV32" s="44">
        <v>18.375</v>
      </c>
      <c r="AW32" s="44">
        <v>18.37</v>
      </c>
      <c r="AX32" s="44">
        <f t="shared" si="6"/>
        <v>18.383666666666667</v>
      </c>
      <c r="AY32" s="44">
        <f>$C$30+((AX32-AX30)/(AX33-AX30))</f>
        <v>21.986480950430153</v>
      </c>
      <c r="AZ32" s="44">
        <f>AX32/AX20</f>
        <v>1.2256050134447434</v>
      </c>
      <c r="BA32" s="75"/>
      <c r="BB32" s="46">
        <v>16.823</v>
      </c>
      <c r="BC32" s="46">
        <v>16.792000000000002</v>
      </c>
      <c r="BD32" s="46">
        <v>16.786999999999999</v>
      </c>
      <c r="BE32" s="46">
        <f t="shared" si="7"/>
        <v>16.800666666666668</v>
      </c>
      <c r="BF32" s="46">
        <f>$C$30+2*((BE32-BE30)/(BE37-BE30))</f>
        <v>22.040949842500606</v>
      </c>
      <c r="BG32" s="46">
        <f>BE32/BE20</f>
        <v>1.2147987466859484</v>
      </c>
      <c r="BH32" s="75"/>
      <c r="BI32" s="47">
        <v>15.554</v>
      </c>
      <c r="BJ32" s="47">
        <v>15.53</v>
      </c>
      <c r="BK32" s="47">
        <v>15.522</v>
      </c>
      <c r="BL32" s="47">
        <f>AVERAGE(BI32:BK32)</f>
        <v>15.535333333333334</v>
      </c>
      <c r="BM32" s="47">
        <f>$C$30+2*((BL32-BL30)/(BL37-BL30))</f>
        <v>22.04916261480281</v>
      </c>
      <c r="BN32" s="47">
        <f>BL32/BL20</f>
        <v>1.205473074336558</v>
      </c>
      <c r="BO32" s="75"/>
      <c r="BP32" s="47">
        <v>14.531000000000001</v>
      </c>
      <c r="BQ32" s="47">
        <v>14.507999999999999</v>
      </c>
      <c r="BR32" s="47">
        <v>14.5</v>
      </c>
      <c r="BS32" s="47">
        <f>AVERAGE(BP32:BR32)</f>
        <v>14.513</v>
      </c>
      <c r="BT32" s="47">
        <f>$C$30+2*((BS32-BS30)/(BS37-BS30))</f>
        <v>22.054014598540146</v>
      </c>
      <c r="BU32" s="47">
        <f>BS32/BS20</f>
        <v>1.1980023663428994</v>
      </c>
      <c r="BV32" s="25"/>
      <c r="BW32" s="73"/>
      <c r="BX32" s="253"/>
      <c r="BY32" s="253"/>
      <c r="BZ32" s="2"/>
    </row>
    <row r="33" spans="1:78" ht="50.1" customHeight="1" thickBot="1">
      <c r="A33" s="177" t="s">
        <v>160</v>
      </c>
      <c r="B33" s="23">
        <v>0</v>
      </c>
      <c r="C33" s="32">
        <v>22</v>
      </c>
      <c r="D33" s="31">
        <v>354</v>
      </c>
      <c r="E33" s="46">
        <v>75.03</v>
      </c>
      <c r="F33" s="46">
        <v>74.820999999999998</v>
      </c>
      <c r="G33" s="46">
        <v>74.796000000000006</v>
      </c>
      <c r="H33" s="46">
        <f>AVERAGE(E33:G33)</f>
        <v>74.882333333333335</v>
      </c>
      <c r="I33" s="46">
        <v>22</v>
      </c>
      <c r="J33" s="46">
        <f>H33/H20</f>
        <v>1.4565241352481602</v>
      </c>
      <c r="K33" s="25"/>
      <c r="L33" s="41">
        <v>45.207000000000001</v>
      </c>
      <c r="M33" s="41">
        <v>45.088999999999999</v>
      </c>
      <c r="N33" s="41">
        <v>45.067999999999998</v>
      </c>
      <c r="O33" s="25">
        <f t="shared" si="15"/>
        <v>45.121333333333325</v>
      </c>
      <c r="P33" s="25">
        <v>22</v>
      </c>
      <c r="Q33" s="25">
        <f>O33/O20</f>
        <v>1.3573591641096603</v>
      </c>
      <c r="R33" s="25"/>
      <c r="S33" s="41">
        <v>33.637</v>
      </c>
      <c r="T33" s="41">
        <v>33.542999999999999</v>
      </c>
      <c r="U33" s="41">
        <v>33.534999999999997</v>
      </c>
      <c r="V33" s="25">
        <f t="shared" si="10"/>
        <v>33.571666666666665</v>
      </c>
      <c r="W33" s="25">
        <v>22</v>
      </c>
      <c r="X33" s="25">
        <f>V33/V20</f>
        <v>1.3099263845173374</v>
      </c>
      <c r="Y33" s="75"/>
      <c r="Z33" s="60">
        <v>27.321999999999999</v>
      </c>
      <c r="AA33" s="60">
        <v>27.257000000000001</v>
      </c>
      <c r="AB33" s="60">
        <v>27.248999999999999</v>
      </c>
      <c r="AC33" s="60">
        <f>AVERAGE(Z33:AB33)</f>
        <v>27.276</v>
      </c>
      <c r="AD33" s="60">
        <v>22</v>
      </c>
      <c r="AE33" s="60">
        <f>AC33/AC20</f>
        <v>1.2796421981046509</v>
      </c>
      <c r="AF33" s="75"/>
      <c r="AG33" s="60">
        <v>23.303000000000001</v>
      </c>
      <c r="AH33" s="60">
        <v>23.247</v>
      </c>
      <c r="AI33" s="60">
        <v>23.242000000000001</v>
      </c>
      <c r="AJ33" s="60">
        <f t="shared" si="4"/>
        <v>23.263999999999999</v>
      </c>
      <c r="AK33" s="60">
        <v>22</v>
      </c>
      <c r="AL33" s="60">
        <f>AJ33/AJ20</f>
        <v>1.2576721388283203</v>
      </c>
      <c r="AM33" s="75"/>
      <c r="AN33" s="45">
        <v>20.5</v>
      </c>
      <c r="AO33" s="45">
        <v>20.456</v>
      </c>
      <c r="AP33" s="45">
        <v>20.443000000000001</v>
      </c>
      <c r="AQ33" s="45">
        <f t="shared" si="5"/>
        <v>20.466333333333335</v>
      </c>
      <c r="AR33" s="45">
        <v>22</v>
      </c>
      <c r="AS33" s="45">
        <f>AQ33/AQ20</f>
        <v>1.2403838383838384</v>
      </c>
      <c r="AT33" s="75"/>
      <c r="AU33" s="45">
        <v>18.422999999999998</v>
      </c>
      <c r="AV33" s="45">
        <v>18.382999999999999</v>
      </c>
      <c r="AW33" s="45">
        <v>18.378</v>
      </c>
      <c r="AX33" s="45">
        <f t="shared" si="6"/>
        <v>18.394666666666666</v>
      </c>
      <c r="AY33" s="45">
        <v>22</v>
      </c>
      <c r="AZ33" s="45">
        <f>AX33/AX20</f>
        <v>1.2263383630747351</v>
      </c>
      <c r="BA33" s="75"/>
      <c r="BB33" s="67">
        <v>16.823</v>
      </c>
      <c r="BC33" s="67">
        <v>16.788</v>
      </c>
      <c r="BD33" s="67">
        <v>16.779</v>
      </c>
      <c r="BE33" s="67">
        <f>AVERAGE(BB33:BD33)</f>
        <v>16.796666666666667</v>
      </c>
      <c r="BF33" s="67">
        <v>22</v>
      </c>
      <c r="BG33" s="67">
        <f>BE33/BE20</f>
        <v>1.2145095203663534</v>
      </c>
      <c r="BH33" s="75"/>
      <c r="BI33" s="49">
        <v>15.541</v>
      </c>
      <c r="BJ33" s="49">
        <v>15.506</v>
      </c>
      <c r="BK33" s="49">
        <v>15.505000000000001</v>
      </c>
      <c r="BL33" s="143">
        <f>AVERAGE(BI33:BK33)</f>
        <v>15.517333333333333</v>
      </c>
      <c r="BM33" s="143">
        <v>22</v>
      </c>
      <c r="BN33" s="143">
        <f>BL33/BL20</f>
        <v>1.2040763540427293</v>
      </c>
      <c r="BO33" s="75"/>
      <c r="BP33" s="49">
        <v>14.519</v>
      </c>
      <c r="BQ33" s="49">
        <v>14.475</v>
      </c>
      <c r="BR33" s="49">
        <v>14.471</v>
      </c>
      <c r="BS33" s="143">
        <f>AVERAGE(BP33:BR33)</f>
        <v>14.488333333333335</v>
      </c>
      <c r="BT33" s="143">
        <v>22</v>
      </c>
      <c r="BU33" s="143">
        <f>BS33/BS20</f>
        <v>1.1959662108246429</v>
      </c>
      <c r="BV33" s="25"/>
      <c r="BW33" s="73"/>
      <c r="BX33" s="253"/>
      <c r="BY33" s="253"/>
      <c r="BZ33" s="2"/>
    </row>
    <row r="34" spans="1:78" ht="50.1" customHeight="1" thickBot="1">
      <c r="A34" s="177" t="s">
        <v>20</v>
      </c>
      <c r="B34" s="32">
        <v>3</v>
      </c>
      <c r="C34" s="32">
        <v>20</v>
      </c>
      <c r="D34" s="31">
        <v>320</v>
      </c>
      <c r="E34" s="69">
        <v>75.174000000000007</v>
      </c>
      <c r="F34" s="69">
        <v>75.034999999999997</v>
      </c>
      <c r="G34" s="69">
        <v>75.018000000000001</v>
      </c>
      <c r="H34" s="69">
        <f>AVERAGE(E34:G34)</f>
        <v>75.075666666666663</v>
      </c>
      <c r="I34" s="69">
        <f>$C$33+((H34-H33)/(H37-H33))</f>
        <v>22.035868893011749</v>
      </c>
      <c r="J34" s="69">
        <f>H34/H20</f>
        <v>1.4602846305961681</v>
      </c>
      <c r="K34" s="75"/>
      <c r="L34" s="44">
        <v>45.598999999999997</v>
      </c>
      <c r="M34" s="44">
        <v>45.514000000000003</v>
      </c>
      <c r="N34" s="44">
        <v>45.497</v>
      </c>
      <c r="O34" s="52">
        <f>AVERAGE(L34:N34)</f>
        <v>45.536666666666669</v>
      </c>
      <c r="P34" s="52">
        <f>$C$33+(O34-O33)/(O37-O33)</f>
        <v>22.153903162055339</v>
      </c>
      <c r="Q34" s="52">
        <f>O34/O20</f>
        <v>1.3698533983113734</v>
      </c>
      <c r="R34" s="75"/>
      <c r="S34" s="44">
        <v>34.015999999999998</v>
      </c>
      <c r="T34" s="44">
        <v>33.96</v>
      </c>
      <c r="U34" s="44">
        <v>33.947000000000003</v>
      </c>
      <c r="V34" s="44">
        <f>AVERAGE(S34:U34)</f>
        <v>33.974333333333334</v>
      </c>
      <c r="W34" s="44">
        <f>$C$33+(V34-V33)/(V37-V33)</f>
        <v>22.224035608308608</v>
      </c>
      <c r="X34" s="44">
        <f>V34/V20</f>
        <v>1.3256379574955131</v>
      </c>
      <c r="Y34" s="75"/>
      <c r="Z34" s="65">
        <v>27.684999999999999</v>
      </c>
      <c r="AA34" s="65">
        <v>27.632000000000001</v>
      </c>
      <c r="AB34" s="65">
        <v>27.623999999999999</v>
      </c>
      <c r="AC34" s="65">
        <f>AVERAGE(Z34:AB34)</f>
        <v>27.647000000000002</v>
      </c>
      <c r="AD34" s="65">
        <f>$C$33+(AC34-AC33)/(AC37-AC33)</f>
        <v>22.276384405264466</v>
      </c>
      <c r="AE34" s="65">
        <f>AC34/AC20</f>
        <v>1.2970475088355802</v>
      </c>
      <c r="AF34" s="25"/>
      <c r="AG34" s="54">
        <v>23.632999999999999</v>
      </c>
      <c r="AH34" s="54">
        <v>23.593</v>
      </c>
      <c r="AI34" s="54">
        <v>23.588000000000001</v>
      </c>
      <c r="AJ34" s="54">
        <f t="shared" si="4"/>
        <v>23.604666666666663</v>
      </c>
      <c r="AK34" s="54">
        <f>$C$33+(AJ34-AJ33)/(AJ37-AJ33)</f>
        <v>22.317391304347822</v>
      </c>
      <c r="AL34" s="54">
        <f>AJ34/AJ20</f>
        <v>1.2760888760744593</v>
      </c>
      <c r="AM34" s="25"/>
      <c r="AN34" s="54">
        <v>20.805</v>
      </c>
      <c r="AO34" s="54">
        <v>20.774000000000001</v>
      </c>
      <c r="AP34" s="54">
        <v>20.765000000000001</v>
      </c>
      <c r="AQ34" s="40">
        <f t="shared" si="5"/>
        <v>20.781333333333333</v>
      </c>
      <c r="AR34" s="40">
        <f>$C$33+(AQ34-AQ33)/(AQ37-AQ33)</f>
        <v>22.353007097497198</v>
      </c>
      <c r="AS34" s="40">
        <f>AQ34/AQ20</f>
        <v>1.2594747474747474</v>
      </c>
      <c r="AT34" s="25"/>
      <c r="AU34" s="54">
        <v>18.707000000000001</v>
      </c>
      <c r="AV34" s="54">
        <v>18.675999999999998</v>
      </c>
      <c r="AW34" s="54">
        <v>18.670999999999999</v>
      </c>
      <c r="AX34" s="40">
        <f t="shared" si="6"/>
        <v>18.684666666666665</v>
      </c>
      <c r="AY34" s="40">
        <f>$C$33+(AX34-AX33)/(AX37-AX33)</f>
        <v>22.380244755244753</v>
      </c>
      <c r="AZ34" s="40">
        <f>AX34/AX20</f>
        <v>1.2456721260472456</v>
      </c>
      <c r="BA34" s="25"/>
      <c r="BB34" s="54">
        <v>17.082999999999998</v>
      </c>
      <c r="BC34" s="54">
        <v>17.056000000000001</v>
      </c>
      <c r="BD34" s="54">
        <v>17.050999999999998</v>
      </c>
      <c r="BE34" s="40">
        <f t="shared" si="7"/>
        <v>17.063333333333333</v>
      </c>
      <c r="BF34" s="40">
        <f>$C$33+(BE34-BE33)/(BE37-BE33)</f>
        <v>22.401808136614765</v>
      </c>
      <c r="BG34" s="40">
        <f>BE34/BE20</f>
        <v>1.2337912750060256</v>
      </c>
      <c r="BH34" s="75"/>
      <c r="BI34" s="66">
        <v>15.789</v>
      </c>
      <c r="BJ34" s="66">
        <v>15.760999999999999</v>
      </c>
      <c r="BK34" s="66">
        <v>15.757</v>
      </c>
      <c r="BL34" s="48">
        <f t="shared" ref="BL34:BL42" si="16">AVERAGE(BI34:BK34)</f>
        <v>15.768999999999998</v>
      </c>
      <c r="BM34" s="48">
        <f>$C$33+(BL34-BL33)/(BL37-BL33)</f>
        <v>22.41620727673649</v>
      </c>
      <c r="BN34" s="48">
        <f>BL34/BL20</f>
        <v>1.2236045729657028</v>
      </c>
      <c r="BO34" s="75"/>
      <c r="BP34" s="66">
        <v>14.753</v>
      </c>
      <c r="BQ34" s="66">
        <v>14.723000000000001</v>
      </c>
      <c r="BR34" s="66">
        <v>14.718</v>
      </c>
      <c r="BS34" s="81">
        <f>AVERAGE(BP34:BR34)</f>
        <v>14.731333333333334</v>
      </c>
      <c r="BT34" s="81">
        <f>$C$33+(BS34-BS33)/(BS37-BS33)</f>
        <v>22.430342384887837</v>
      </c>
      <c r="BU34" s="81">
        <f>BS34/BS20</f>
        <v>1.2160250942409816</v>
      </c>
      <c r="BV34" s="25"/>
      <c r="BW34" s="73"/>
      <c r="BX34" s="253"/>
      <c r="BY34" s="253"/>
      <c r="BZ34" s="2"/>
    </row>
    <row r="35" spans="1:78" ht="50.1" customHeight="1" thickBot="1">
      <c r="A35" s="177" t="s">
        <v>21</v>
      </c>
      <c r="B35" s="23">
        <v>4</v>
      </c>
      <c r="C35" s="32">
        <v>20</v>
      </c>
      <c r="D35" s="31">
        <v>318</v>
      </c>
      <c r="E35" s="67">
        <v>75.05</v>
      </c>
      <c r="F35" s="67">
        <v>74.899000000000001</v>
      </c>
      <c r="G35" s="67">
        <f>74.89</f>
        <v>74.89</v>
      </c>
      <c r="H35" s="67">
        <f>AVERAGE(E35:G35)</f>
        <v>74.946333333333328</v>
      </c>
      <c r="I35" s="67">
        <f>$C$33+((H35-H33)/(H37-H33))</f>
        <v>22.011873840445269</v>
      </c>
      <c r="J35" s="67">
        <f>H35/H20</f>
        <v>1.457768988880604</v>
      </c>
      <c r="K35" s="75"/>
      <c r="L35" s="45">
        <v>45.606999999999999</v>
      </c>
      <c r="M35" s="45">
        <v>45.521999999999998</v>
      </c>
      <c r="N35" s="45">
        <v>45.505000000000003</v>
      </c>
      <c r="O35" s="55">
        <f>AVERAGE(L35:N35)</f>
        <v>45.544666666666664</v>
      </c>
      <c r="P35" s="55">
        <f>$C$33+(O35-O33)/(O37-O33)</f>
        <v>22.156867588932808</v>
      </c>
      <c r="Q35" s="55">
        <f>O35/O20</f>
        <v>1.3700940577181477</v>
      </c>
      <c r="R35" s="75"/>
      <c r="S35" s="45">
        <v>34.064999999999998</v>
      </c>
      <c r="T35" s="45">
        <v>34.000999999999998</v>
      </c>
      <c r="U35" s="45">
        <v>33.996000000000002</v>
      </c>
      <c r="V35" s="45">
        <f>AVERAGE(S35:U35)</f>
        <v>34.020666666666671</v>
      </c>
      <c r="W35" s="45">
        <f>$C$33+(V35-V33)/(V37-V33)</f>
        <v>22.249814540059351</v>
      </c>
      <c r="X35" s="45">
        <f>V35/V20</f>
        <v>1.327445828889525</v>
      </c>
      <c r="Y35" s="75"/>
      <c r="Z35" s="45">
        <v>27.742000000000001</v>
      </c>
      <c r="AA35" s="45">
        <v>27.698</v>
      </c>
      <c r="AB35" s="45">
        <v>27.69</v>
      </c>
      <c r="AC35" s="45">
        <f>AVERAGE(Z35:AB35)</f>
        <v>27.709999999999997</v>
      </c>
      <c r="AD35" s="45">
        <f>$C$33+(AC35-AC33)/(AC37-AC33)</f>
        <v>22.32331760615843</v>
      </c>
      <c r="AE35" s="45">
        <f>AC35/AC20</f>
        <v>1.3000031276389454</v>
      </c>
      <c r="AF35" s="25"/>
      <c r="AG35" s="40">
        <v>23.695</v>
      </c>
      <c r="AH35" s="40">
        <v>23.655000000000001</v>
      </c>
      <c r="AI35" s="40">
        <v>23.65</v>
      </c>
      <c r="AJ35" s="54">
        <f t="shared" si="4"/>
        <v>23.666666666666668</v>
      </c>
      <c r="AK35" s="54">
        <f>$C$33+(AJ35-AJ33)/(AJ37-AJ33)</f>
        <v>22.375155279503108</v>
      </c>
      <c r="AL35" s="54">
        <f>AJ35/AJ20</f>
        <v>1.2794406501720936</v>
      </c>
      <c r="AM35" s="25"/>
      <c r="AN35" s="40">
        <v>20.867000000000001</v>
      </c>
      <c r="AO35" s="40">
        <v>20.835999999999999</v>
      </c>
      <c r="AP35" s="40">
        <v>20.827000000000002</v>
      </c>
      <c r="AQ35" s="40">
        <f t="shared" si="5"/>
        <v>20.843333333333334</v>
      </c>
      <c r="AR35" s="40">
        <f>$C$33+(AQ35-AQ33)/(AQ37-AQ33)</f>
        <v>22.422487859544265</v>
      </c>
      <c r="AS35" s="40">
        <f>AQ35/AQ20</f>
        <v>1.2632323232323233</v>
      </c>
      <c r="AT35" s="25"/>
      <c r="AU35" s="40">
        <v>18.765000000000001</v>
      </c>
      <c r="AV35" s="40">
        <v>18.736999999999998</v>
      </c>
      <c r="AW35" s="40">
        <v>18.728999999999999</v>
      </c>
      <c r="AX35" s="40">
        <f t="shared" si="6"/>
        <v>18.743666666666666</v>
      </c>
      <c r="AY35" s="40">
        <f>$C$33+(AX35-AX33)/(AX37-AX33)</f>
        <v>22.457604895104893</v>
      </c>
      <c r="AZ35" s="40">
        <f>AX35/AX20</f>
        <v>1.2496055467899287</v>
      </c>
      <c r="BA35" s="25"/>
      <c r="BB35" s="40">
        <v>17.140999999999998</v>
      </c>
      <c r="BC35" s="40">
        <v>17.113</v>
      </c>
      <c r="BD35" s="40">
        <v>17.109000000000002</v>
      </c>
      <c r="BE35" s="40">
        <f t="shared" si="7"/>
        <v>17.120999999999999</v>
      </c>
      <c r="BF35" s="40">
        <f>$C$33+(BE35-BE33)/(BE37-BE33)</f>
        <v>22.488699146157707</v>
      </c>
      <c r="BG35" s="40">
        <f>BE35/BE20</f>
        <v>1.2379609544468546</v>
      </c>
      <c r="BH35" s="75"/>
      <c r="BI35" s="65">
        <v>15.846</v>
      </c>
      <c r="BJ35" s="65">
        <v>15.819000000000001</v>
      </c>
      <c r="BK35" s="65">
        <v>15.814</v>
      </c>
      <c r="BL35" s="44">
        <f t="shared" si="16"/>
        <v>15.826333333333332</v>
      </c>
      <c r="BM35" s="44">
        <f>$C$33+(BL35-BL33)/(BL37-BL33)</f>
        <v>22.511025358324144</v>
      </c>
      <c r="BN35" s="44">
        <f>BL35/BL20</f>
        <v>1.228053385753453</v>
      </c>
      <c r="BO35" s="75"/>
      <c r="BP35" s="44">
        <v>14.811</v>
      </c>
      <c r="BQ35" s="44">
        <v>14.78</v>
      </c>
      <c r="BR35" s="44">
        <v>14.776</v>
      </c>
      <c r="BS35" s="65">
        <f>AVERAGE(BP35:BR35)</f>
        <v>14.789000000000001</v>
      </c>
      <c r="BT35" s="65">
        <f>$C$33+(BS35-BS33)/(BS37-BS33)</f>
        <v>22.532467532467532</v>
      </c>
      <c r="BU35" s="65">
        <f>BS35/BS20</f>
        <v>1.2207852956552845</v>
      </c>
      <c r="BV35" s="25"/>
      <c r="BW35" s="73"/>
      <c r="BX35" s="253"/>
      <c r="BY35" s="253"/>
      <c r="BZ35" s="2"/>
    </row>
    <row r="36" spans="1:78" ht="69.95" customHeight="1" thickBot="1">
      <c r="A36" s="177" t="s">
        <v>161</v>
      </c>
      <c r="B36" s="23">
        <v>1</v>
      </c>
      <c r="C36" s="32">
        <v>22</v>
      </c>
      <c r="D36" s="184">
        <v>352</v>
      </c>
      <c r="E36" s="161">
        <v>77.165000000000006</v>
      </c>
      <c r="F36" s="161">
        <v>77.018000000000001</v>
      </c>
      <c r="G36" s="161">
        <v>76.971999999999994</v>
      </c>
      <c r="H36" s="25">
        <f t="shared" ref="H36" si="17">AVERAGE(E36:G36)</f>
        <v>77.051666666666662</v>
      </c>
      <c r="I36" s="25">
        <f>$C$33+((H36-H33)/(H37-H33))</f>
        <v>22.402473716759431</v>
      </c>
      <c r="J36" s="25">
        <f>H36/H20</f>
        <v>1.4987194864978766</v>
      </c>
      <c r="K36" s="25"/>
      <c r="L36" s="42">
        <v>46.414999999999999</v>
      </c>
      <c r="M36" s="42">
        <v>46.313000000000002</v>
      </c>
      <c r="N36" s="42">
        <v>46.292000000000002</v>
      </c>
      <c r="O36" s="25">
        <f t="shared" ref="O36" si="18">AVERAGE(L36:N36)</f>
        <v>46.34</v>
      </c>
      <c r="P36" s="25">
        <f>$C$33+(O36-O33)/(O37-O33)</f>
        <v>22.451581027667988</v>
      </c>
      <c r="Q36" s="25">
        <f>O36/O20</f>
        <v>1.3940196137416523</v>
      </c>
      <c r="R36" s="25"/>
      <c r="S36" s="42">
        <v>34.49</v>
      </c>
      <c r="T36" s="42">
        <v>34.420999999999999</v>
      </c>
      <c r="U36" s="42">
        <v>34.412999999999997</v>
      </c>
      <c r="V36" s="25">
        <f t="shared" ref="V36:V37" si="19">AVERAGE(S36:U36)</f>
        <v>34.441333333333333</v>
      </c>
      <c r="W36" s="25">
        <f>$C$33+(V36-V33)/(V37-V33)</f>
        <v>22.483864985163205</v>
      </c>
      <c r="X36" s="25">
        <f>V36/V20</f>
        <v>1.3438597403948704</v>
      </c>
      <c r="Y36" s="25"/>
      <c r="Z36" s="42">
        <v>27.994</v>
      </c>
      <c r="AA36" s="42">
        <v>27.942</v>
      </c>
      <c r="AB36" s="42">
        <v>27.928999999999998</v>
      </c>
      <c r="AC36" s="42">
        <f t="shared" ref="AC36:AC37" si="20">AVERAGE(Z36:AB36)</f>
        <v>27.954999999999998</v>
      </c>
      <c r="AD36" s="42">
        <f>$C$33+(AC36-AC33)/(AC37-AC33)</f>
        <v>22.505835609634964</v>
      </c>
      <c r="AE36" s="42">
        <f>AC36/AC20</f>
        <v>1.311497200763144</v>
      </c>
      <c r="AF36" s="25"/>
      <c r="AG36" s="25">
        <v>23.855</v>
      </c>
      <c r="AH36" s="25">
        <v>23.812000000000001</v>
      </c>
      <c r="AI36" s="25">
        <v>23.803000000000001</v>
      </c>
      <c r="AJ36" s="25">
        <f t="shared" si="4"/>
        <v>23.823333333333334</v>
      </c>
      <c r="AK36" s="25">
        <f>$C$33+(AJ36-AJ33)/(AJ37-AJ33)</f>
        <v>22.52111801242236</v>
      </c>
      <c r="AL36" s="25">
        <f>AJ36/AJ20</f>
        <v>1.2879101868704159</v>
      </c>
      <c r="AM36" s="25"/>
      <c r="AN36" s="25">
        <v>20.974</v>
      </c>
      <c r="AO36" s="25">
        <v>20.934999999999999</v>
      </c>
      <c r="AP36" s="25">
        <v>20.925999999999998</v>
      </c>
      <c r="AQ36" s="25">
        <f t="shared" si="5"/>
        <v>20.944999999999997</v>
      </c>
      <c r="AR36" s="25">
        <f>$C$33+(AQ36-AQ33)/(AQ37-AQ33)</f>
        <v>22.536421367202088</v>
      </c>
      <c r="AS36" s="25">
        <f>AQ36/AQ20</f>
        <v>1.2693939393939393</v>
      </c>
      <c r="AT36" s="25"/>
      <c r="AU36" s="40">
        <v>18.838999999999999</v>
      </c>
      <c r="AV36" s="40">
        <v>18.803000000000001</v>
      </c>
      <c r="AW36" s="40">
        <v>18.795000000000002</v>
      </c>
      <c r="AX36" s="40">
        <f t="shared" si="6"/>
        <v>18.812333333333331</v>
      </c>
      <c r="AY36" s="40">
        <f>$C$33+(AX36-AX33)/(AX37-AX33)</f>
        <v>22.547639860139856</v>
      </c>
      <c r="AZ36" s="40">
        <f>AX36/AX20</f>
        <v>1.2541834262983622</v>
      </c>
      <c r="BA36" s="25"/>
      <c r="BB36" s="40">
        <v>17.190000000000001</v>
      </c>
      <c r="BC36" s="40">
        <v>17.158999999999999</v>
      </c>
      <c r="BD36" s="40">
        <v>17.149999999999999</v>
      </c>
      <c r="BE36" s="40">
        <f t="shared" si="7"/>
        <v>17.166333333333334</v>
      </c>
      <c r="BF36" s="40">
        <f>$C$33+(BE36-BE33)/(BE37-BE33)</f>
        <v>22.557006529382221</v>
      </c>
      <c r="BG36" s="40">
        <f>BE36/BE20</f>
        <v>1.2412388527355991</v>
      </c>
      <c r="BH36" s="75"/>
      <c r="BI36" s="45">
        <v>15.879</v>
      </c>
      <c r="BJ36" s="45">
        <v>15.848000000000001</v>
      </c>
      <c r="BK36" s="45">
        <v>15.839</v>
      </c>
      <c r="BL36" s="45">
        <f t="shared" si="16"/>
        <v>15.855333333333334</v>
      </c>
      <c r="BM36" s="45">
        <f>$C$33+(BL36-BL33)/(BL37-BL33)</f>
        <v>22.558985667034179</v>
      </c>
      <c r="BN36" s="45">
        <f>BL36/BL20</f>
        <v>1.2303036573379547</v>
      </c>
      <c r="BO36" s="75"/>
      <c r="BP36" s="45">
        <v>14.832000000000001</v>
      </c>
      <c r="BQ36" s="45">
        <v>14.797000000000001</v>
      </c>
      <c r="BR36" s="45">
        <v>14.792</v>
      </c>
      <c r="BS36" s="45">
        <f>AVERAGE(BP36:BR36)</f>
        <v>14.807</v>
      </c>
      <c r="BT36" s="45">
        <f>$C$33+(BS36-BS33)/(BS37-BS33)</f>
        <v>22.564344746162924</v>
      </c>
      <c r="BU36" s="45">
        <f>BS36/BS20</f>
        <v>1.2222711388713094</v>
      </c>
      <c r="BV36" s="25"/>
      <c r="BW36" s="73"/>
      <c r="BX36" s="253"/>
      <c r="BY36" s="253"/>
      <c r="BZ36" s="2"/>
    </row>
    <row r="37" spans="1:78" ht="50.1" customHeight="1" thickBot="1">
      <c r="A37" s="177" t="s">
        <v>22</v>
      </c>
      <c r="B37" s="33">
        <v>0</v>
      </c>
      <c r="C37" s="32">
        <v>23</v>
      </c>
      <c r="D37" s="185">
        <v>368</v>
      </c>
      <c r="E37" s="106">
        <v>80.409000000000006</v>
      </c>
      <c r="F37" s="106">
        <v>80.224999999999994</v>
      </c>
      <c r="G37" s="265">
        <v>80.183000000000007</v>
      </c>
      <c r="H37" s="106">
        <f>AVERAGE(E37:G37)</f>
        <v>80.272333333333336</v>
      </c>
      <c r="I37" s="106">
        <v>23</v>
      </c>
      <c r="J37" s="106">
        <f>H37/H20</f>
        <v>1.5613641521055532</v>
      </c>
      <c r="K37" s="25"/>
      <c r="L37" s="40">
        <v>47.899000000000001</v>
      </c>
      <c r="M37" s="40">
        <v>47.789000000000001</v>
      </c>
      <c r="N37" s="40">
        <v>47.771999999999998</v>
      </c>
      <c r="O37" s="40">
        <f>AVERAGE(L37:N37)</f>
        <v>47.82</v>
      </c>
      <c r="P37" s="40">
        <v>23</v>
      </c>
      <c r="Q37" s="40">
        <f>O37/O20</f>
        <v>1.4385416039949463</v>
      </c>
      <c r="R37" s="25"/>
      <c r="S37" s="41">
        <v>35.426000000000002</v>
      </c>
      <c r="T37" s="41">
        <v>35.344999999999999</v>
      </c>
      <c r="U37" s="41">
        <v>35.335999999999999</v>
      </c>
      <c r="V37" s="25">
        <f t="shared" si="19"/>
        <v>35.369</v>
      </c>
      <c r="W37" s="25">
        <v>23</v>
      </c>
      <c r="X37" s="25">
        <f>V37/V20</f>
        <v>1.3800561870821737</v>
      </c>
      <c r="Y37" s="25"/>
      <c r="Z37" s="41">
        <v>28.661999999999999</v>
      </c>
      <c r="AA37" s="41">
        <v>28.600999999999999</v>
      </c>
      <c r="AB37" s="41">
        <v>28.591999999999999</v>
      </c>
      <c r="AC37" s="25">
        <f t="shared" si="20"/>
        <v>28.618333333333329</v>
      </c>
      <c r="AD37" s="25">
        <v>23</v>
      </c>
      <c r="AE37" s="25">
        <f>AC37/AC20</f>
        <v>1.3426172082694772</v>
      </c>
      <c r="AF37" s="25"/>
      <c r="AG37" s="41">
        <v>24.375</v>
      </c>
      <c r="AH37" s="41">
        <v>24.323</v>
      </c>
      <c r="AI37" s="41">
        <v>24.314</v>
      </c>
      <c r="AJ37" s="25">
        <f t="shared" si="4"/>
        <v>24.337333333333333</v>
      </c>
      <c r="AK37" s="25">
        <v>23</v>
      </c>
      <c r="AL37" s="25">
        <f>AJ37/AJ20</f>
        <v>1.3156974753572519</v>
      </c>
      <c r="AM37" s="25"/>
      <c r="AN37" s="25">
        <v>21.390999999999998</v>
      </c>
      <c r="AO37" s="25">
        <v>21.347000000000001</v>
      </c>
      <c r="AP37" s="25">
        <v>21.338000000000001</v>
      </c>
      <c r="AQ37" s="25">
        <f t="shared" si="5"/>
        <v>21.358666666666664</v>
      </c>
      <c r="AR37" s="25">
        <v>23</v>
      </c>
      <c r="AS37" s="25">
        <f>AQ37/AQ20</f>
        <v>1.2944646464646463</v>
      </c>
      <c r="AT37" s="25"/>
      <c r="AU37" s="25">
        <v>19.184999999999999</v>
      </c>
      <c r="AV37" s="25">
        <v>19.146000000000001</v>
      </c>
      <c r="AW37" s="25">
        <v>19.140999999999998</v>
      </c>
      <c r="AX37" s="25">
        <f t="shared" si="6"/>
        <v>19.157333333333334</v>
      </c>
      <c r="AY37" s="25">
        <v>23</v>
      </c>
      <c r="AZ37" s="25">
        <f>AX37/AX20</f>
        <v>1.2771839374208318</v>
      </c>
      <c r="BA37" s="25"/>
      <c r="BB37" s="25">
        <v>17.486999999999998</v>
      </c>
      <c r="BC37" s="25">
        <v>17.451000000000001</v>
      </c>
      <c r="BD37" s="25">
        <v>17.443000000000001</v>
      </c>
      <c r="BE37" s="25">
        <f t="shared" si="7"/>
        <v>17.460333333333335</v>
      </c>
      <c r="BF37" s="25">
        <v>23</v>
      </c>
      <c r="BG37" s="25">
        <f>BE37/BE20</f>
        <v>1.2624969872258376</v>
      </c>
      <c r="BH37" s="25"/>
      <c r="BI37" s="42">
        <v>16.146999999999998</v>
      </c>
      <c r="BJ37" s="42">
        <v>16.111999999999998</v>
      </c>
      <c r="BK37" s="42">
        <v>16.106999999999999</v>
      </c>
      <c r="BL37" s="25">
        <f t="shared" si="16"/>
        <v>16.122</v>
      </c>
      <c r="BM37" s="25">
        <v>23</v>
      </c>
      <c r="BN37" s="25">
        <f>BL37/BL20</f>
        <v>1.2509958098391185</v>
      </c>
      <c r="BO37" s="25"/>
      <c r="BP37" s="42">
        <v>15.08</v>
      </c>
      <c r="BQ37" s="42">
        <v>15.044</v>
      </c>
      <c r="BR37" s="42">
        <v>15.035</v>
      </c>
      <c r="BS37" s="25">
        <f t="shared" ref="BS37" si="21">AVERAGE(BP37:BR37)</f>
        <v>15.053000000000003</v>
      </c>
      <c r="BT37" s="25">
        <v>23</v>
      </c>
      <c r="BU37" s="25">
        <f>BS37/BS20</f>
        <v>1.2425776628236525</v>
      </c>
      <c r="BV37" s="25"/>
      <c r="BW37" s="73"/>
      <c r="BX37" s="253"/>
      <c r="BY37" s="253"/>
      <c r="BZ37" s="2"/>
    </row>
    <row r="38" spans="1:78" ht="50.1" customHeight="1" thickBot="1">
      <c r="A38" s="177" t="s">
        <v>23</v>
      </c>
      <c r="B38" s="33">
        <v>2</v>
      </c>
      <c r="C38" s="33">
        <v>22</v>
      </c>
      <c r="D38" s="105">
        <v>350</v>
      </c>
      <c r="E38" s="231">
        <v>81.266000000000005</v>
      </c>
      <c r="F38" s="231">
        <v>81.106999999999999</v>
      </c>
      <c r="G38" s="231">
        <v>81.064999999999998</v>
      </c>
      <c r="H38" s="231">
        <f>AVERAGE(E38:G38)</f>
        <v>81.146000000000001</v>
      </c>
      <c r="I38" s="231">
        <f>$C$37+((H38-H37)/(H40-H37))</f>
        <v>23.162371453351504</v>
      </c>
      <c r="J38" s="231">
        <f>H38/H20</f>
        <v>1.5783577009109475</v>
      </c>
      <c r="K38" s="25"/>
      <c r="L38" s="63">
        <v>48.554000000000002</v>
      </c>
      <c r="M38" s="63">
        <v>48.457000000000001</v>
      </c>
      <c r="N38" s="63">
        <v>48.444000000000003</v>
      </c>
      <c r="O38" s="63">
        <f>AVERAGE(L38:N38)</f>
        <v>48.484999999999992</v>
      </c>
      <c r="P38" s="63">
        <f>$C$37+(O38-O37)/(O40-O37)</f>
        <v>23.247181266261922</v>
      </c>
      <c r="Q38" s="63">
        <f>O38/O20</f>
        <v>1.4585464171830815</v>
      </c>
      <c r="R38" s="75"/>
      <c r="S38" s="46">
        <v>35.953000000000003</v>
      </c>
      <c r="T38" s="46">
        <v>35.884</v>
      </c>
      <c r="U38" s="46">
        <v>35.872</v>
      </c>
      <c r="V38" s="46">
        <f>AVERAGE(S38:U38)</f>
        <v>35.902999999999999</v>
      </c>
      <c r="W38" s="46">
        <f>$C$37+(V38-V37)/(V40-V37)</f>
        <v>23.298546403279911</v>
      </c>
      <c r="X38" s="46">
        <f>V38/V20</f>
        <v>1.4008922300548865</v>
      </c>
      <c r="Y38" s="75"/>
      <c r="Z38" s="44">
        <v>29.106999999999999</v>
      </c>
      <c r="AA38" s="44">
        <v>29.059000000000001</v>
      </c>
      <c r="AB38" s="44">
        <v>29.05</v>
      </c>
      <c r="AC38" s="100">
        <f>AVERAGE(Z38:AB38)</f>
        <v>29.071999999999999</v>
      </c>
      <c r="AD38" s="100">
        <f>$C$37+(AC38-AC37)/(AC40-AC37)</f>
        <v>23.337884806355515</v>
      </c>
      <c r="AE38" s="100">
        <f>AC38/AC20</f>
        <v>1.3639007912926533</v>
      </c>
      <c r="AF38" s="75"/>
      <c r="AG38" s="44">
        <v>24.762</v>
      </c>
      <c r="AH38" s="44">
        <v>24.718</v>
      </c>
      <c r="AI38" s="44">
        <v>24.704999999999998</v>
      </c>
      <c r="AJ38" s="44">
        <f t="shared" si="4"/>
        <v>24.728333333333335</v>
      </c>
      <c r="AK38" s="44">
        <f>$C$37+(AJ38-AJ37)/(AJ40-AJ37)</f>
        <v>23.365762394761461</v>
      </c>
      <c r="AL38" s="44">
        <f>AJ38/AJ20</f>
        <v>1.3368352765213629</v>
      </c>
      <c r="AM38" s="25"/>
      <c r="AN38" s="40">
        <v>21.733000000000001</v>
      </c>
      <c r="AO38" s="40">
        <v>21.696999999999999</v>
      </c>
      <c r="AP38" s="40">
        <v>21.684000000000001</v>
      </c>
      <c r="AQ38" s="40">
        <f t="shared" si="5"/>
        <v>21.704666666666668</v>
      </c>
      <c r="AR38" s="40">
        <f>$C$37+(AQ38-AQ37)/(AQ40-AQ37)</f>
        <v>23.387602688573566</v>
      </c>
      <c r="AS38" s="40">
        <f>AQ38/AQ20</f>
        <v>1.3154343434343436</v>
      </c>
      <c r="AT38" s="25"/>
      <c r="AU38" s="40">
        <v>19.489999999999998</v>
      </c>
      <c r="AV38" s="40">
        <v>19.459</v>
      </c>
      <c r="AW38" s="40">
        <v>19.45</v>
      </c>
      <c r="AX38" s="40">
        <f t="shared" si="6"/>
        <v>19.466333333333335</v>
      </c>
      <c r="AY38" s="40">
        <f>$C$37+(AX38-AX37)/(AX40-AX37)</f>
        <v>23.406044678055192</v>
      </c>
      <c r="AZ38" s="40">
        <f>AX38/AX20</f>
        <v>1.2977843952087826</v>
      </c>
      <c r="BA38" s="25"/>
      <c r="BB38" s="40">
        <v>17.766999999999999</v>
      </c>
      <c r="BC38" s="40">
        <v>17.736000000000001</v>
      </c>
      <c r="BD38" s="40">
        <v>17.731000000000002</v>
      </c>
      <c r="BE38" s="40">
        <f t="shared" si="7"/>
        <v>17.744666666666667</v>
      </c>
      <c r="BF38" s="40">
        <f>$C$37+(BE38-BE37)/(BE40-BE37)</f>
        <v>23.415692007797269</v>
      </c>
      <c r="BG38" s="40">
        <f>BE38/BE20</f>
        <v>1.2830561581103881</v>
      </c>
      <c r="BH38" s="25"/>
      <c r="BI38" s="40">
        <v>16.419</v>
      </c>
      <c r="BJ38" s="40">
        <v>16.388000000000002</v>
      </c>
      <c r="BK38" s="40">
        <v>16.382999999999999</v>
      </c>
      <c r="BL38" s="40">
        <f t="shared" si="16"/>
        <v>16.396666666666665</v>
      </c>
      <c r="BM38" s="40">
        <f>$C$37+(BL38-BL37)/(BL40-BL37)</f>
        <v>23.43096234309623</v>
      </c>
      <c r="BN38" s="40">
        <f>BL38/BL20</f>
        <v>1.2723087269153173</v>
      </c>
      <c r="BO38" s="25"/>
      <c r="BP38" s="40">
        <v>15.339</v>
      </c>
      <c r="BQ38" s="40">
        <v>15.308</v>
      </c>
      <c r="BR38" s="40">
        <v>15.303000000000001</v>
      </c>
      <c r="BS38" s="40">
        <f>AVERAGE(BP38:BR38)</f>
        <v>15.316666666666668</v>
      </c>
      <c r="BT38" s="40">
        <f>$C$37+(BS38-BS37)/(BS40-BS37)</f>
        <v>23.437984496124031</v>
      </c>
      <c r="BU38" s="40">
        <f>BS38/BS20</f>
        <v>1.2643425143769089</v>
      </c>
      <c r="BV38" s="25"/>
      <c r="BW38" s="73"/>
      <c r="BX38" s="253"/>
      <c r="BY38" s="253"/>
      <c r="BZ38" s="2"/>
    </row>
    <row r="39" spans="1:78" ht="50.1" customHeight="1" thickBot="1">
      <c r="A39" s="177" t="s">
        <v>24</v>
      </c>
      <c r="B39" s="33">
        <v>5</v>
      </c>
      <c r="C39" s="32">
        <v>20</v>
      </c>
      <c r="D39" s="105">
        <v>316</v>
      </c>
      <c r="E39" s="106">
        <v>80.182000000000002</v>
      </c>
      <c r="F39" s="106">
        <v>80.076999999999998</v>
      </c>
      <c r="G39" s="106">
        <v>80.022000000000006</v>
      </c>
      <c r="H39" s="106">
        <f>AVERAGE(E39:G39)</f>
        <v>80.093666666666664</v>
      </c>
      <c r="I39" s="106">
        <f>$C$33+((H39-H33)/(H37-H33))</f>
        <v>22.966852195423623</v>
      </c>
      <c r="J39" s="106">
        <f>H39/H20</f>
        <v>1.5578889357149803</v>
      </c>
      <c r="K39" s="25"/>
      <c r="L39" s="63">
        <v>48.286000000000001</v>
      </c>
      <c r="M39" s="63">
        <v>48.201000000000001</v>
      </c>
      <c r="N39" s="63">
        <v>48.188000000000002</v>
      </c>
      <c r="O39" s="63">
        <f>AVERAGE(L39:N39)</f>
        <v>48.225000000000001</v>
      </c>
      <c r="P39" s="63">
        <f>$C$37+(O39-O37)/(O40-O37)</f>
        <v>23.150538966670798</v>
      </c>
      <c r="Q39" s="63">
        <f>O39/O20</f>
        <v>1.4507249864629086</v>
      </c>
      <c r="R39" s="75"/>
      <c r="S39" s="67">
        <v>35.887</v>
      </c>
      <c r="T39" s="67">
        <v>35.831000000000003</v>
      </c>
      <c r="U39" s="67">
        <v>35.822000000000003</v>
      </c>
      <c r="V39" s="67">
        <f>AVERAGE(S39:U39)</f>
        <v>35.846666666666671</v>
      </c>
      <c r="W39" s="67">
        <f>$C$37+(V39-V37)/(V40-V37)</f>
        <v>23.267051807677976</v>
      </c>
      <c r="X39" s="67">
        <f>V39/V20</f>
        <v>1.3986941705902247</v>
      </c>
      <c r="Y39" s="75"/>
      <c r="Z39" s="45">
        <v>29.123000000000001</v>
      </c>
      <c r="AA39" s="45">
        <v>29.074999999999999</v>
      </c>
      <c r="AB39" s="45">
        <v>29.065999999999999</v>
      </c>
      <c r="AC39" s="101">
        <f>AVERAGE(Z39:AB39)</f>
        <v>29.087999999999997</v>
      </c>
      <c r="AD39" s="101">
        <f>$C$37+(AC39-AC37)/(AC40-AC37)</f>
        <v>23.349801390268123</v>
      </c>
      <c r="AE39" s="101">
        <f>AC39/AC20</f>
        <v>1.3646514246395396</v>
      </c>
      <c r="AF39" s="75"/>
      <c r="AG39" s="45">
        <v>24.812000000000001</v>
      </c>
      <c r="AH39" s="45">
        <v>24.768000000000001</v>
      </c>
      <c r="AI39" s="45">
        <v>24.763000000000002</v>
      </c>
      <c r="AJ39" s="45">
        <f t="shared" si="4"/>
        <v>24.781000000000002</v>
      </c>
      <c r="AK39" s="45">
        <f>$C$37+(AJ39-AJ37)/(AJ40-AJ37)</f>
        <v>23.415029622700345</v>
      </c>
      <c r="AL39" s="45">
        <f>AJ39/AJ20</f>
        <v>1.3396824824752669</v>
      </c>
      <c r="AM39" s="25"/>
      <c r="AN39" s="40">
        <v>21.798999999999999</v>
      </c>
      <c r="AO39" s="40">
        <v>21.766999999999999</v>
      </c>
      <c r="AP39" s="40">
        <v>21.762</v>
      </c>
      <c r="AQ39" s="40">
        <f t="shared" si="5"/>
        <v>21.776</v>
      </c>
      <c r="AR39" s="40">
        <f>$C$37+(AQ39-AQ37)/(AQ40-AQ37)</f>
        <v>23.467513069454821</v>
      </c>
      <c r="AS39" s="40">
        <f>AQ39/AQ20</f>
        <v>1.3197575757575757</v>
      </c>
      <c r="AT39" s="25"/>
      <c r="AU39" s="40">
        <v>19.573</v>
      </c>
      <c r="AV39" s="40">
        <v>19.541</v>
      </c>
      <c r="AW39" s="40">
        <v>19.536999999999999</v>
      </c>
      <c r="AX39" s="40">
        <f t="shared" si="6"/>
        <v>19.550333333333334</v>
      </c>
      <c r="AY39" s="40">
        <f>$C$37+(AX39-AX37)/(AX40-AX37)</f>
        <v>23.516425755584759</v>
      </c>
      <c r="AZ39" s="40">
        <f>AX39/AX20</f>
        <v>1.3033845196559926</v>
      </c>
      <c r="BA39" s="25"/>
      <c r="BB39" s="40">
        <v>17.853999999999999</v>
      </c>
      <c r="BC39" s="40">
        <v>17.826000000000001</v>
      </c>
      <c r="BD39" s="40">
        <v>17.821999999999999</v>
      </c>
      <c r="BE39" s="40">
        <f t="shared" si="7"/>
        <v>17.834</v>
      </c>
      <c r="BF39" s="40">
        <f>$C$37+(BE39-BE37)/(BE40-BE37)</f>
        <v>23.546296296296294</v>
      </c>
      <c r="BG39" s="40">
        <f>BE39/BE20</f>
        <v>1.2895155459146781</v>
      </c>
      <c r="BH39" s="25"/>
      <c r="BI39" s="40">
        <v>16.513999999999999</v>
      </c>
      <c r="BJ39" s="40">
        <v>16.486999999999998</v>
      </c>
      <c r="BK39" s="40">
        <v>16.481999999999999</v>
      </c>
      <c r="BL39" s="40">
        <f t="shared" si="16"/>
        <v>16.494333333333334</v>
      </c>
      <c r="BM39" s="40">
        <f>$C$37+(BL39-BL37)/(BL40-BL37)</f>
        <v>23.584205020920503</v>
      </c>
      <c r="BN39" s="40">
        <f>BL39/BL20</f>
        <v>1.2798872277688687</v>
      </c>
      <c r="BO39" s="25"/>
      <c r="BP39" s="40">
        <v>15.438000000000001</v>
      </c>
      <c r="BQ39" s="40">
        <v>15.411</v>
      </c>
      <c r="BR39" s="40">
        <v>15.406000000000001</v>
      </c>
      <c r="BS39" s="40">
        <f>AVERAGE(BP39:BR39)</f>
        <v>15.418333333333335</v>
      </c>
      <c r="BT39" s="40">
        <f>$C$37+(BS39-BS37)/(BS40-BS37)</f>
        <v>23.60686600221484</v>
      </c>
      <c r="BU39" s="40">
        <f>BS39/BS20</f>
        <v>1.2727347769859396</v>
      </c>
      <c r="BV39" s="25"/>
      <c r="BW39" s="73"/>
      <c r="BX39" s="253"/>
      <c r="BY39" s="253"/>
      <c r="BZ39" s="2"/>
    </row>
    <row r="40" spans="1:78" ht="65.099999999999994" customHeight="1">
      <c r="A40" s="177" t="s">
        <v>162</v>
      </c>
      <c r="B40" s="23">
        <v>0</v>
      </c>
      <c r="C40" s="32">
        <v>24</v>
      </c>
      <c r="D40" s="105">
        <v>382</v>
      </c>
      <c r="E40" s="42">
        <v>85.816999999999993</v>
      </c>
      <c r="F40" s="42">
        <v>85.587999999999994</v>
      </c>
      <c r="G40" s="42">
        <v>85.554000000000002</v>
      </c>
      <c r="H40" s="25">
        <f t="shared" ref="H40:H42" si="22">AVERAGE(E40:G40)</f>
        <v>85.652999999999977</v>
      </c>
      <c r="I40" s="25">
        <v>24</v>
      </c>
      <c r="J40" s="25">
        <f>H40/H20</f>
        <v>1.6660226278082142</v>
      </c>
      <c r="K40" s="25"/>
      <c r="L40" s="25">
        <v>50.603000000000002</v>
      </c>
      <c r="M40" s="25">
        <v>50.472000000000001</v>
      </c>
      <c r="N40" s="25">
        <v>50.456000000000003</v>
      </c>
      <c r="O40" s="25">
        <f t="shared" ref="O40:O42" si="23">AVERAGE(L40:N40)</f>
        <v>50.510333333333335</v>
      </c>
      <c r="P40" s="25">
        <v>24</v>
      </c>
      <c r="Q40" s="25">
        <f>O40/O20</f>
        <v>1.5194733569981751</v>
      </c>
      <c r="R40" s="25"/>
      <c r="S40" s="42">
        <v>37.231000000000002</v>
      </c>
      <c r="T40" s="42">
        <v>37.125</v>
      </c>
      <c r="U40" s="42">
        <v>37.116999999999997</v>
      </c>
      <c r="V40" s="25">
        <f t="shared" ref="V40:V42" si="24">AVERAGE(S40:U40)</f>
        <v>37.157666666666664</v>
      </c>
      <c r="W40" s="25">
        <v>24</v>
      </c>
      <c r="X40" s="25">
        <f>V40/V20</f>
        <v>1.4498478266524466</v>
      </c>
      <c r="Y40" s="25"/>
      <c r="Z40" s="42">
        <v>30.01</v>
      </c>
      <c r="AA40" s="42">
        <v>29.940999999999999</v>
      </c>
      <c r="AB40" s="42">
        <v>29.931999999999999</v>
      </c>
      <c r="AC40" s="25">
        <f t="shared" ref="AC40:AC42" si="25">AVERAGE(Z40:AB40)</f>
        <v>29.960999999999999</v>
      </c>
      <c r="AD40" s="25">
        <v>24</v>
      </c>
      <c r="AE40" s="25">
        <f>AC40/AC20</f>
        <v>1.4056078566290309</v>
      </c>
      <c r="AF40" s="25"/>
      <c r="AG40" s="42">
        <v>25.451000000000001</v>
      </c>
      <c r="AH40" s="42">
        <v>25.385999999999999</v>
      </c>
      <c r="AI40" s="42">
        <v>25.382000000000001</v>
      </c>
      <c r="AJ40" s="42">
        <f t="shared" si="4"/>
        <v>25.406333333333336</v>
      </c>
      <c r="AK40" s="42">
        <v>24</v>
      </c>
      <c r="AL40" s="42">
        <f>AJ40/AJ20</f>
        <v>1.3734885481051662</v>
      </c>
      <c r="AM40" s="25"/>
      <c r="AN40" s="25">
        <v>22.289000000000001</v>
      </c>
      <c r="AO40" s="25">
        <v>22.236999999999998</v>
      </c>
      <c r="AP40" s="25">
        <v>22.228000000000002</v>
      </c>
      <c r="AQ40" s="25">
        <f t="shared" si="5"/>
        <v>22.251333333333331</v>
      </c>
      <c r="AR40" s="25">
        <v>24</v>
      </c>
      <c r="AS40" s="25">
        <f>AQ40/AQ20</f>
        <v>1.3485656565656565</v>
      </c>
      <c r="AT40" s="25"/>
      <c r="AU40" s="25">
        <v>19.948</v>
      </c>
      <c r="AV40" s="25">
        <v>19.908000000000001</v>
      </c>
      <c r="AW40" s="25">
        <v>19.899000000000001</v>
      </c>
      <c r="AX40" s="25">
        <f t="shared" si="6"/>
        <v>19.918333333333333</v>
      </c>
      <c r="AY40" s="25">
        <v>24</v>
      </c>
      <c r="AZ40" s="25">
        <f>AX40/AX20</f>
        <v>1.3279183981866265</v>
      </c>
      <c r="BA40" s="25"/>
      <c r="BB40" s="25">
        <v>18.175000000000001</v>
      </c>
      <c r="BC40" s="25">
        <v>18.135000000000002</v>
      </c>
      <c r="BD40" s="25">
        <v>18.123000000000001</v>
      </c>
      <c r="BE40" s="25">
        <f t="shared" si="7"/>
        <v>18.144333333333336</v>
      </c>
      <c r="BF40" s="25">
        <v>24</v>
      </c>
      <c r="BG40" s="25">
        <f>BE40/BE20</f>
        <v>1.3119546878765969</v>
      </c>
      <c r="BH40" s="25"/>
      <c r="BI40" s="25">
        <v>16.79</v>
      </c>
      <c r="BJ40" s="25">
        <v>16.745999999999999</v>
      </c>
      <c r="BK40" s="25">
        <v>16.742000000000001</v>
      </c>
      <c r="BL40" s="25">
        <f t="shared" si="16"/>
        <v>16.759333333333334</v>
      </c>
      <c r="BM40" s="25">
        <v>24</v>
      </c>
      <c r="BN40" s="25">
        <f>BL40/BL20</f>
        <v>1.3004500543169004</v>
      </c>
      <c r="BO40" s="25"/>
      <c r="BP40" s="25">
        <v>15.69</v>
      </c>
      <c r="BQ40" s="25">
        <v>15.641999999999999</v>
      </c>
      <c r="BR40" s="25">
        <v>15.632999999999999</v>
      </c>
      <c r="BS40" s="25">
        <f>AVERAGE(BP40:BR40)</f>
        <v>15.655000000000001</v>
      </c>
      <c r="BT40" s="25">
        <v>24</v>
      </c>
      <c r="BU40" s="25">
        <f>BS40/BS20</f>
        <v>1.2922708637151583</v>
      </c>
      <c r="BV40" s="25"/>
      <c r="BW40" s="73"/>
      <c r="BX40" s="253"/>
      <c r="BY40" s="253"/>
      <c r="BZ40" s="2"/>
    </row>
    <row r="41" spans="1:78" ht="65.099999999999994" customHeight="1">
      <c r="A41" s="177" t="s">
        <v>163</v>
      </c>
      <c r="B41" s="23">
        <v>1</v>
      </c>
      <c r="C41" s="32">
        <v>24</v>
      </c>
      <c r="D41" s="105">
        <v>380</v>
      </c>
      <c r="E41" s="25">
        <v>87.849000000000004</v>
      </c>
      <c r="F41" s="25">
        <v>87.668999999999997</v>
      </c>
      <c r="G41" s="25">
        <v>87.631</v>
      </c>
      <c r="H41" s="25">
        <f t="shared" si="22"/>
        <v>87.716333333333338</v>
      </c>
      <c r="I41" s="25"/>
      <c r="J41" s="25">
        <f>H41/H20</f>
        <v>1.7061561902291957</v>
      </c>
      <c r="K41" s="25"/>
      <c r="L41" s="25">
        <v>51.753</v>
      </c>
      <c r="M41" s="25">
        <v>51.639000000000003</v>
      </c>
      <c r="N41" s="25">
        <v>51.622</v>
      </c>
      <c r="O41" s="25">
        <f t="shared" si="23"/>
        <v>51.671333333333337</v>
      </c>
      <c r="P41" s="25"/>
      <c r="Q41" s="25">
        <f>O41/O20</f>
        <v>1.5543990534063337</v>
      </c>
      <c r="R41" s="25"/>
      <c r="S41" s="25">
        <v>38.042999999999999</v>
      </c>
      <c r="T41" s="25">
        <v>37.962000000000003</v>
      </c>
      <c r="U41" s="25">
        <v>37.948999999999998</v>
      </c>
      <c r="V41" s="25">
        <f t="shared" si="24"/>
        <v>37.984666666666662</v>
      </c>
      <c r="W41" s="25"/>
      <c r="X41" s="25">
        <f>V41/V20</f>
        <v>1.482116380095206</v>
      </c>
      <c r="Y41" s="25"/>
      <c r="Z41" s="25">
        <v>30.648</v>
      </c>
      <c r="AA41" s="25">
        <v>30.591999999999999</v>
      </c>
      <c r="AB41" s="25">
        <v>30.579000000000001</v>
      </c>
      <c r="AC41" s="25">
        <f t="shared" si="25"/>
        <v>30.606333333333328</v>
      </c>
      <c r="AD41" s="25"/>
      <c r="AE41" s="25">
        <f>AC41/AC20</f>
        <v>1.435883401620117</v>
      </c>
      <c r="AF41" s="25"/>
      <c r="AG41" s="25">
        <v>25.974</v>
      </c>
      <c r="AH41" s="25">
        <v>25.925999999999998</v>
      </c>
      <c r="AI41" s="25">
        <v>25.917000000000002</v>
      </c>
      <c r="AJ41" s="42">
        <f t="shared" si="4"/>
        <v>25.939000000000004</v>
      </c>
      <c r="AK41" s="42"/>
      <c r="AL41" s="42">
        <f>AJ41/AJ20</f>
        <v>1.4022849728794622</v>
      </c>
      <c r="AM41" s="25"/>
      <c r="AN41" s="25">
        <v>22.734000000000002</v>
      </c>
      <c r="AO41" s="25">
        <v>22.69</v>
      </c>
      <c r="AP41" s="25">
        <v>22.681999999999999</v>
      </c>
      <c r="AQ41" s="25">
        <f t="shared" si="5"/>
        <v>22.702000000000002</v>
      </c>
      <c r="AR41" s="25"/>
      <c r="AS41" s="25">
        <f>AQ41/AQ20</f>
        <v>1.3758787878787879</v>
      </c>
      <c r="AT41" s="25"/>
      <c r="AU41" s="25">
        <v>20.347999999999999</v>
      </c>
      <c r="AV41" s="25">
        <v>20.312000000000001</v>
      </c>
      <c r="AW41" s="25">
        <v>20.303000000000001</v>
      </c>
      <c r="AX41" s="25">
        <f t="shared" si="6"/>
        <v>20.320999999999998</v>
      </c>
      <c r="AY41" s="25"/>
      <c r="AZ41" s="25">
        <f>AX41/AX20</f>
        <v>1.3547634391875376</v>
      </c>
      <c r="BA41" s="25"/>
      <c r="BB41" s="25">
        <v>18.55</v>
      </c>
      <c r="BC41" s="25">
        <v>18.510999999999999</v>
      </c>
      <c r="BD41" s="25">
        <v>18.501999999999999</v>
      </c>
      <c r="BE41" s="25">
        <f t="shared" si="7"/>
        <v>18.521000000000001</v>
      </c>
      <c r="BF41" s="25"/>
      <c r="BG41" s="25">
        <f>BE41/BE20</f>
        <v>1.3391901663051338</v>
      </c>
      <c r="BH41" s="25"/>
      <c r="BI41" s="25">
        <v>17.145</v>
      </c>
      <c r="BJ41" s="25">
        <v>17.109000000000002</v>
      </c>
      <c r="BK41" s="25">
        <v>17.100000000000001</v>
      </c>
      <c r="BL41" s="25">
        <f t="shared" si="16"/>
        <v>17.118000000000002</v>
      </c>
      <c r="BM41" s="25"/>
      <c r="BN41" s="25">
        <f>BL41/BL20</f>
        <v>1.3282809994309661</v>
      </c>
      <c r="BO41" s="25"/>
      <c r="BP41" s="25">
        <v>16.027999999999999</v>
      </c>
      <c r="BQ41" s="25">
        <v>15.988</v>
      </c>
      <c r="BR41" s="25">
        <v>15.978999999999999</v>
      </c>
      <c r="BS41" s="25">
        <f t="shared" ref="BS41:BS42" si="26">AVERAGE(BP41:BR41)</f>
        <v>15.998333333333333</v>
      </c>
      <c r="BT41" s="25"/>
      <c r="BU41" s="25">
        <f>BS41/BS20</f>
        <v>1.3206119472800812</v>
      </c>
      <c r="BV41" s="25"/>
      <c r="BW41" s="73"/>
      <c r="BX41" s="253"/>
      <c r="BY41" s="253"/>
      <c r="BZ41" s="2"/>
    </row>
    <row r="42" spans="1:78" ht="65.099999999999994" customHeight="1">
      <c r="A42" s="177" t="s">
        <v>26</v>
      </c>
      <c r="B42" s="23">
        <v>6</v>
      </c>
      <c r="C42" s="32">
        <v>22</v>
      </c>
      <c r="D42" s="105">
        <v>342</v>
      </c>
      <c r="E42" s="25">
        <v>93.120999999999995</v>
      </c>
      <c r="F42" s="25">
        <v>92.995000000000005</v>
      </c>
      <c r="G42" s="25">
        <v>92.960999999999999</v>
      </c>
      <c r="H42" s="25">
        <f t="shared" si="22"/>
        <v>93.025666666666666</v>
      </c>
      <c r="I42" s="25"/>
      <c r="J42" s="25">
        <f>H42/H20</f>
        <v>1.8094271728206957</v>
      </c>
      <c r="K42" s="25"/>
      <c r="L42" s="25">
        <v>54.798999999999999</v>
      </c>
      <c r="M42" s="25">
        <v>54.718000000000004</v>
      </c>
      <c r="N42" s="25">
        <v>54.697000000000003</v>
      </c>
      <c r="O42" s="25">
        <f t="shared" si="23"/>
        <v>54.738</v>
      </c>
      <c r="P42" s="25"/>
      <c r="Q42" s="25">
        <f>O42/O20</f>
        <v>1.646651826003249</v>
      </c>
      <c r="R42" s="25"/>
      <c r="S42" s="25">
        <v>40.244</v>
      </c>
      <c r="T42" s="25">
        <v>40.18</v>
      </c>
      <c r="U42" s="25">
        <v>40.170999999999999</v>
      </c>
      <c r="V42" s="25">
        <f t="shared" si="24"/>
        <v>40.198333333333331</v>
      </c>
      <c r="W42" s="25"/>
      <c r="X42" s="25">
        <f>V42/V20</f>
        <v>1.568491012668106</v>
      </c>
      <c r="Y42" s="25"/>
      <c r="Z42" s="25">
        <v>32.392000000000003</v>
      </c>
      <c r="AA42" s="25">
        <v>32.332000000000001</v>
      </c>
      <c r="AB42" s="25">
        <v>32.338999999999999</v>
      </c>
      <c r="AC42" s="25">
        <f t="shared" si="25"/>
        <v>32.354333333333336</v>
      </c>
      <c r="AD42" s="25"/>
      <c r="AE42" s="25">
        <f>AC42/AC20</f>
        <v>1.5178900947674603</v>
      </c>
      <c r="AF42" s="25"/>
      <c r="AG42" s="25">
        <v>27.425000000000001</v>
      </c>
      <c r="AH42" s="25">
        <v>27.378</v>
      </c>
      <c r="AI42" s="25">
        <v>27.376999999999999</v>
      </c>
      <c r="AJ42" s="42">
        <f t="shared" si="4"/>
        <v>27.393333333333331</v>
      </c>
      <c r="AK42" s="42"/>
      <c r="AL42" s="42">
        <f>AJ42/AJ20</f>
        <v>1.4809075018470794</v>
      </c>
      <c r="AM42" s="25"/>
      <c r="AN42" s="25">
        <v>24</v>
      </c>
      <c r="AO42" s="25">
        <v>23.963999999999999</v>
      </c>
      <c r="AP42" s="25">
        <v>23.954999999999998</v>
      </c>
      <c r="AQ42" s="25">
        <f t="shared" si="5"/>
        <v>23.972999999999999</v>
      </c>
      <c r="AR42" s="25"/>
      <c r="AS42" s="25">
        <f>AQ42/AQ20</f>
        <v>1.4529090909090909</v>
      </c>
      <c r="AT42" s="25"/>
      <c r="AU42" s="25">
        <v>21.539000000000001</v>
      </c>
      <c r="AV42" s="25">
        <v>21.503</v>
      </c>
      <c r="AW42" s="25">
        <v>21.498999999999999</v>
      </c>
      <c r="AX42" s="25">
        <f t="shared" si="6"/>
        <v>21.513666666666666</v>
      </c>
      <c r="AY42" s="25"/>
      <c r="AZ42" s="25">
        <f>AX42/AX20</f>
        <v>1.4342763172514945</v>
      </c>
      <c r="BA42" s="25"/>
      <c r="BB42" s="25">
        <v>19.692</v>
      </c>
      <c r="BC42" s="25">
        <v>19.655999999999999</v>
      </c>
      <c r="BD42" s="25">
        <v>19.652000000000001</v>
      </c>
      <c r="BE42" s="25">
        <f t="shared" si="7"/>
        <v>19.666666666666668</v>
      </c>
      <c r="BF42" s="25"/>
      <c r="BG42" s="25">
        <f>BE42/BE20</f>
        <v>1.4220294046758255</v>
      </c>
      <c r="BH42" s="25"/>
      <c r="BI42" s="25">
        <v>18.248999999999999</v>
      </c>
      <c r="BJ42" s="25">
        <v>18.218</v>
      </c>
      <c r="BK42" s="25">
        <v>18.213000000000001</v>
      </c>
      <c r="BL42" s="25">
        <f t="shared" si="16"/>
        <v>18.226666666666667</v>
      </c>
      <c r="BM42" s="25"/>
      <c r="BN42" s="25">
        <f>BL42/BL20</f>
        <v>1.414308623454555</v>
      </c>
      <c r="BO42" s="25"/>
      <c r="BP42" s="25">
        <v>17.099</v>
      </c>
      <c r="BQ42" s="25">
        <v>17.067</v>
      </c>
      <c r="BR42" s="25">
        <v>17.059000000000001</v>
      </c>
      <c r="BS42" s="25">
        <f t="shared" si="26"/>
        <v>17.074999999999999</v>
      </c>
      <c r="BT42" s="25"/>
      <c r="BU42" s="25">
        <f>BS42/BS20</f>
        <v>1.4094873840904711</v>
      </c>
      <c r="BV42" s="25"/>
      <c r="BW42" s="72"/>
      <c r="BX42" s="2"/>
      <c r="BY42" s="2"/>
      <c r="BZ42" s="2"/>
    </row>
    <row r="43" spans="1:78" ht="18.75"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4"/>
      <c r="BQ43" s="74"/>
      <c r="BR43" s="74"/>
      <c r="BS43" s="74"/>
      <c r="BT43" s="74"/>
      <c r="BU43" s="74"/>
      <c r="BV43" s="74"/>
      <c r="BW43" s="72"/>
      <c r="BX43" s="2"/>
      <c r="BY43" s="2"/>
      <c r="BZ43" s="2"/>
    </row>
    <row r="44" spans="1:78" ht="18.75"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2"/>
      <c r="BY44" s="2"/>
      <c r="BZ44" s="2"/>
    </row>
    <row r="45" spans="1:78"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</row>
    <row r="46" spans="1:78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</row>
    <row r="47" spans="1:78"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</row>
    <row r="48" spans="1:78"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</row>
    <row r="49" spans="5:78"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</row>
    <row r="50" spans="5:78"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</row>
    <row r="51" spans="5:78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</row>
    <row r="52" spans="5:78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</row>
    <row r="53" spans="5:78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</row>
    <row r="54" spans="5:78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</row>
    <row r="55" spans="5:78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</row>
    <row r="56" spans="5:78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</row>
    <row r="57" spans="5:78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</row>
    <row r="58" spans="5:78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</row>
    <row r="59" spans="5:78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</row>
    <row r="60" spans="5:78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</row>
    <row r="61" spans="5:78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</row>
    <row r="62" spans="5:78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</row>
    <row r="63" spans="5:78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</row>
    <row r="64" spans="5:78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</row>
    <row r="65" spans="5:78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</row>
    <row r="66" spans="5:78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</row>
    <row r="67" spans="5:78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</row>
    <row r="68" spans="5:78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</row>
    <row r="69" spans="5:78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</row>
    <row r="70" spans="5:78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</row>
    <row r="71" spans="5:78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</row>
    <row r="72" spans="5:78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</row>
    <row r="73" spans="5:78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</row>
  </sheetData>
  <mergeCells count="20">
    <mergeCell ref="AN5:AT5"/>
    <mergeCell ref="E3:H4"/>
    <mergeCell ref="L3:O4"/>
    <mergeCell ref="S3:V4"/>
    <mergeCell ref="Z3:AC4"/>
    <mergeCell ref="AG3:AJ4"/>
    <mergeCell ref="AN3:AQ4"/>
    <mergeCell ref="E5:K5"/>
    <mergeCell ref="L5:R5"/>
    <mergeCell ref="S5:Y5"/>
    <mergeCell ref="Z5:AF5"/>
    <mergeCell ref="AG5:AM5"/>
    <mergeCell ref="AU5:BA5"/>
    <mergeCell ref="BB5:BH5"/>
    <mergeCell ref="BI5:BO5"/>
    <mergeCell ref="BP5:BV5"/>
    <mergeCell ref="AU3:AX4"/>
    <mergeCell ref="BB3:BE4"/>
    <mergeCell ref="BI3:BL4"/>
    <mergeCell ref="BP3:BS4"/>
  </mergeCells>
  <pageMargins left="0.7" right="0.7" top="0.75" bottom="0.75" header="0.3" footer="0.3"/>
  <pageSetup paperSize="9" orientation="portrait" verticalDpi="0" r:id="rId1"/>
  <ignoredErrors>
    <ignoredError sqref="H7:H42" formulaRange="1"/>
    <ignoredError sqref="AC24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2:BY48"/>
  <sheetViews>
    <sheetView workbookViewId="0">
      <pane xSplit="4" ySplit="7" topLeftCell="BH8" activePane="bottomRight" state="frozen"/>
      <selection pane="topRight" activeCell="E1" sqref="E1"/>
      <selection pane="bottomLeft" activeCell="A8" sqref="A8"/>
      <selection pane="bottomRight" activeCell="BN8" sqref="BN8:BN43"/>
    </sheetView>
  </sheetViews>
  <sheetFormatPr defaultRowHeight="15"/>
  <cols>
    <col min="1" max="1" width="27.5703125" customWidth="1"/>
    <col min="5" max="5" width="12" customWidth="1"/>
    <col min="6" max="7" width="14" customWidth="1"/>
    <col min="8" max="10" width="12.140625" customWidth="1"/>
    <col min="12" max="12" width="11.85546875" customWidth="1"/>
    <col min="13" max="13" width="14.7109375" customWidth="1"/>
    <col min="14" max="14" width="12.42578125" customWidth="1"/>
    <col min="15" max="15" width="11.140625" customWidth="1"/>
    <col min="16" max="17" width="11.42578125" customWidth="1"/>
    <col min="19" max="19" width="13.42578125" customWidth="1"/>
    <col min="20" max="20" width="13.28515625" customWidth="1"/>
    <col min="21" max="21" width="12.7109375" customWidth="1"/>
    <col min="22" max="24" width="11.85546875" customWidth="1"/>
    <col min="25" max="25" width="12.140625" customWidth="1"/>
    <col min="26" max="26" width="15.140625" customWidth="1"/>
    <col min="27" max="27" width="14.28515625" customWidth="1"/>
    <col min="28" max="28" width="14.7109375" customWidth="1"/>
    <col min="29" max="31" width="12.5703125" customWidth="1"/>
    <col min="33" max="33" width="13" customWidth="1"/>
    <col min="34" max="34" width="12.5703125" customWidth="1"/>
    <col min="35" max="35" width="11.7109375" customWidth="1"/>
    <col min="36" max="38" width="12.7109375" customWidth="1"/>
    <col min="40" max="40" width="12.7109375" customWidth="1"/>
    <col min="41" max="41" width="14" customWidth="1"/>
    <col min="42" max="42" width="14.28515625" customWidth="1"/>
    <col min="43" max="45" width="12.85546875" customWidth="1"/>
    <col min="46" max="46" width="13.85546875" customWidth="1"/>
    <col min="47" max="47" width="12.42578125" customWidth="1"/>
    <col min="48" max="48" width="12" customWidth="1"/>
    <col min="49" max="49" width="11.42578125" customWidth="1"/>
    <col min="50" max="52" width="12.5703125" customWidth="1"/>
    <col min="53" max="53" width="12.42578125" customWidth="1"/>
    <col min="54" max="54" width="14.140625" customWidth="1"/>
    <col min="55" max="55" width="11.5703125" customWidth="1"/>
    <col min="56" max="56" width="12" customWidth="1"/>
    <col min="57" max="59" width="12.7109375" customWidth="1"/>
    <col min="61" max="61" width="15.140625" customWidth="1"/>
    <col min="62" max="62" width="14.5703125" customWidth="1"/>
    <col min="63" max="63" width="12.5703125" customWidth="1"/>
    <col min="64" max="64" width="14.7109375" customWidth="1"/>
    <col min="65" max="66" width="11.28515625" customWidth="1"/>
    <col min="67" max="67" width="11.85546875" customWidth="1"/>
    <col min="68" max="68" width="13.5703125" customWidth="1"/>
    <col min="69" max="69" width="13.140625" customWidth="1"/>
    <col min="70" max="70" width="12.28515625" customWidth="1"/>
    <col min="71" max="71" width="12.5703125" customWidth="1"/>
    <col min="72" max="73" width="9.85546875" customWidth="1"/>
    <col min="74" max="74" width="12.28515625" customWidth="1"/>
  </cols>
  <sheetData>
    <row r="2" spans="1:75" ht="18.75">
      <c r="B2" s="1"/>
      <c r="D2" s="2"/>
      <c r="K2" s="3"/>
      <c r="L2" s="1"/>
      <c r="M2" s="1"/>
      <c r="N2" s="1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75" ht="18.75">
      <c r="B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2"/>
      <c r="AK3" s="2"/>
      <c r="AL3" s="2"/>
      <c r="AM3" s="1"/>
      <c r="AN3" s="6"/>
      <c r="AO3" s="6"/>
      <c r="AP3" s="6"/>
      <c r="AQ3" s="6"/>
      <c r="AR3" s="6"/>
      <c r="AS3" s="6"/>
      <c r="AT3" s="7"/>
      <c r="BI3" s="99" t="s">
        <v>130</v>
      </c>
      <c r="BJ3" s="99"/>
      <c r="BK3" s="99"/>
      <c r="BP3" s="99" t="s">
        <v>130</v>
      </c>
      <c r="BQ3" s="99"/>
      <c r="BR3" s="99"/>
    </row>
    <row r="4" spans="1:75" ht="18.75">
      <c r="B4" s="8"/>
      <c r="E4" s="498" t="s">
        <v>0</v>
      </c>
      <c r="F4" s="499"/>
      <c r="G4" s="499"/>
      <c r="H4" s="500"/>
      <c r="I4" s="363"/>
      <c r="J4" s="430"/>
      <c r="K4" s="9"/>
      <c r="L4" s="498" t="s">
        <v>0</v>
      </c>
      <c r="M4" s="499"/>
      <c r="N4" s="499"/>
      <c r="O4" s="500"/>
      <c r="P4" s="363"/>
      <c r="Q4" s="430"/>
      <c r="R4" s="10"/>
      <c r="S4" s="498" t="s">
        <v>0</v>
      </c>
      <c r="T4" s="499"/>
      <c r="U4" s="499"/>
      <c r="V4" s="500"/>
      <c r="W4" s="363"/>
      <c r="X4" s="430"/>
      <c r="Y4" s="11"/>
      <c r="Z4" s="498" t="s">
        <v>0</v>
      </c>
      <c r="AA4" s="499"/>
      <c r="AB4" s="499"/>
      <c r="AC4" s="500"/>
      <c r="AD4" s="363"/>
      <c r="AE4" s="430"/>
      <c r="AF4" s="12"/>
      <c r="AG4" s="493" t="s">
        <v>0</v>
      </c>
      <c r="AH4" s="491"/>
      <c r="AI4" s="491"/>
      <c r="AJ4" s="491"/>
      <c r="AK4" s="361"/>
      <c r="AL4" s="432"/>
      <c r="AM4" s="12"/>
      <c r="AN4" s="493" t="s">
        <v>0</v>
      </c>
      <c r="AO4" s="491"/>
      <c r="AP4" s="491"/>
      <c r="AQ4" s="491"/>
      <c r="AR4" s="361"/>
      <c r="AS4" s="432"/>
      <c r="AT4" s="11"/>
      <c r="AU4" s="491" t="s">
        <v>0</v>
      </c>
      <c r="AV4" s="491"/>
      <c r="AW4" s="491"/>
      <c r="AX4" s="491"/>
      <c r="AY4" s="361"/>
      <c r="AZ4" s="432"/>
      <c r="BA4" s="11"/>
      <c r="BB4" s="493" t="s">
        <v>0</v>
      </c>
      <c r="BC4" s="491"/>
      <c r="BD4" s="491"/>
      <c r="BE4" s="491"/>
      <c r="BF4" s="361"/>
      <c r="BG4" s="432"/>
      <c r="BH4" s="13"/>
      <c r="BI4" s="493" t="s">
        <v>0</v>
      </c>
      <c r="BJ4" s="491"/>
      <c r="BK4" s="491"/>
      <c r="BL4" s="491"/>
      <c r="BM4" s="361"/>
      <c r="BN4" s="432"/>
      <c r="BO4" s="11"/>
      <c r="BP4" s="493" t="s">
        <v>0</v>
      </c>
      <c r="BQ4" s="491"/>
      <c r="BR4" s="491"/>
      <c r="BS4" s="491"/>
      <c r="BT4" s="361"/>
      <c r="BU4" s="432"/>
      <c r="BV4" s="10"/>
    </row>
    <row r="5" spans="1:75">
      <c r="E5" s="501"/>
      <c r="F5" s="502"/>
      <c r="G5" s="502"/>
      <c r="H5" s="502"/>
      <c r="I5" s="364"/>
      <c r="J5" s="431"/>
      <c r="K5" s="14"/>
      <c r="L5" s="501"/>
      <c r="M5" s="502"/>
      <c r="N5" s="502"/>
      <c r="O5" s="502"/>
      <c r="P5" s="364"/>
      <c r="Q5" s="431"/>
      <c r="R5" s="15"/>
      <c r="S5" s="501"/>
      <c r="T5" s="502"/>
      <c r="U5" s="502"/>
      <c r="V5" s="502"/>
      <c r="W5" s="364"/>
      <c r="X5" s="431"/>
      <c r="Y5" s="15"/>
      <c r="Z5" s="501"/>
      <c r="AA5" s="502"/>
      <c r="AB5" s="502"/>
      <c r="AC5" s="502"/>
      <c r="AD5" s="364"/>
      <c r="AE5" s="431"/>
      <c r="AF5" s="16"/>
      <c r="AG5" s="494"/>
      <c r="AH5" s="492"/>
      <c r="AI5" s="492"/>
      <c r="AJ5" s="492"/>
      <c r="AK5" s="362"/>
      <c r="AL5" s="433"/>
      <c r="AM5" s="16"/>
      <c r="AN5" s="494"/>
      <c r="AO5" s="492"/>
      <c r="AP5" s="492"/>
      <c r="AQ5" s="492"/>
      <c r="AR5" s="362"/>
      <c r="AS5" s="433"/>
      <c r="AT5" s="15"/>
      <c r="AU5" s="492"/>
      <c r="AV5" s="492"/>
      <c r="AW5" s="492"/>
      <c r="AX5" s="492"/>
      <c r="AY5" s="362"/>
      <c r="AZ5" s="433"/>
      <c r="BA5" s="15"/>
      <c r="BB5" s="494"/>
      <c r="BC5" s="492"/>
      <c r="BD5" s="492"/>
      <c r="BE5" s="492"/>
      <c r="BF5" s="362"/>
      <c r="BG5" s="433"/>
      <c r="BH5" s="15"/>
      <c r="BI5" s="494"/>
      <c r="BJ5" s="492"/>
      <c r="BK5" s="492"/>
      <c r="BL5" s="492"/>
      <c r="BM5" s="362"/>
      <c r="BN5" s="433"/>
      <c r="BO5" s="15"/>
      <c r="BP5" s="494"/>
      <c r="BQ5" s="492"/>
      <c r="BR5" s="492"/>
      <c r="BS5" s="492"/>
      <c r="BT5" s="362"/>
      <c r="BU5" s="433"/>
      <c r="BV5" s="15"/>
    </row>
    <row r="6" spans="1:75" ht="21">
      <c r="B6" s="17"/>
      <c r="C6" s="18"/>
      <c r="D6" s="17"/>
      <c r="E6" s="503" t="s">
        <v>87</v>
      </c>
      <c r="F6" s="504"/>
      <c r="G6" s="504"/>
      <c r="H6" s="504"/>
      <c r="I6" s="504"/>
      <c r="J6" s="504"/>
      <c r="K6" s="505"/>
      <c r="L6" s="506" t="s">
        <v>88</v>
      </c>
      <c r="M6" s="507"/>
      <c r="N6" s="507"/>
      <c r="O6" s="507"/>
      <c r="P6" s="507"/>
      <c r="Q6" s="507"/>
      <c r="R6" s="508"/>
      <c r="S6" s="509" t="s">
        <v>89</v>
      </c>
      <c r="T6" s="510"/>
      <c r="U6" s="510"/>
      <c r="V6" s="510"/>
      <c r="W6" s="510"/>
      <c r="X6" s="510"/>
      <c r="Y6" s="511"/>
      <c r="Z6" s="512" t="s">
        <v>90</v>
      </c>
      <c r="AA6" s="513"/>
      <c r="AB6" s="513"/>
      <c r="AC6" s="513"/>
      <c r="AD6" s="513"/>
      <c r="AE6" s="513"/>
      <c r="AF6" s="514"/>
      <c r="AG6" s="515" t="s">
        <v>91</v>
      </c>
      <c r="AH6" s="516"/>
      <c r="AI6" s="516"/>
      <c r="AJ6" s="516"/>
      <c r="AK6" s="516"/>
      <c r="AL6" s="516"/>
      <c r="AM6" s="517"/>
      <c r="AN6" s="495" t="s">
        <v>92</v>
      </c>
      <c r="AO6" s="496"/>
      <c r="AP6" s="496"/>
      <c r="AQ6" s="496"/>
      <c r="AR6" s="496"/>
      <c r="AS6" s="496"/>
      <c r="AT6" s="497"/>
      <c r="AU6" s="479" t="s">
        <v>93</v>
      </c>
      <c r="AV6" s="480"/>
      <c r="AW6" s="480"/>
      <c r="AX6" s="480"/>
      <c r="AY6" s="480"/>
      <c r="AZ6" s="480"/>
      <c r="BA6" s="481"/>
      <c r="BB6" s="482" t="s">
        <v>94</v>
      </c>
      <c r="BC6" s="483"/>
      <c r="BD6" s="483"/>
      <c r="BE6" s="483"/>
      <c r="BF6" s="483"/>
      <c r="BG6" s="483"/>
      <c r="BH6" s="484"/>
      <c r="BI6" s="485" t="s">
        <v>95</v>
      </c>
      <c r="BJ6" s="486"/>
      <c r="BK6" s="486"/>
      <c r="BL6" s="486"/>
      <c r="BM6" s="486"/>
      <c r="BN6" s="486"/>
      <c r="BO6" s="487"/>
      <c r="BP6" s="488" t="s">
        <v>96</v>
      </c>
      <c r="BQ6" s="489"/>
      <c r="BR6" s="489"/>
      <c r="BS6" s="489"/>
      <c r="BT6" s="489"/>
      <c r="BU6" s="524"/>
      <c r="BV6" s="490"/>
    </row>
    <row r="7" spans="1:75" ht="31.5">
      <c r="A7" s="19"/>
      <c r="B7" s="35" t="s">
        <v>1</v>
      </c>
      <c r="C7" s="20" t="s">
        <v>2</v>
      </c>
      <c r="D7" s="21" t="s">
        <v>3</v>
      </c>
      <c r="E7" s="384" t="s">
        <v>144</v>
      </c>
      <c r="F7" s="384" t="s">
        <v>145</v>
      </c>
      <c r="G7" s="384" t="s">
        <v>146</v>
      </c>
      <c r="H7" s="384" t="s">
        <v>207</v>
      </c>
      <c r="I7" s="384" t="s">
        <v>4</v>
      </c>
      <c r="J7" s="384" t="s">
        <v>5</v>
      </c>
      <c r="K7" s="384"/>
      <c r="L7" s="388" t="s">
        <v>144</v>
      </c>
      <c r="M7" s="388" t="s">
        <v>145</v>
      </c>
      <c r="N7" s="388" t="s">
        <v>146</v>
      </c>
      <c r="O7" s="388" t="s">
        <v>207</v>
      </c>
      <c r="P7" s="394" t="s">
        <v>4</v>
      </c>
      <c r="Q7" s="388" t="s">
        <v>5</v>
      </c>
      <c r="R7" s="388"/>
      <c r="S7" s="127" t="s">
        <v>144</v>
      </c>
      <c r="T7" s="127" t="s">
        <v>145</v>
      </c>
      <c r="U7" s="127" t="s">
        <v>146</v>
      </c>
      <c r="V7" s="127" t="s">
        <v>207</v>
      </c>
      <c r="W7" s="127" t="s">
        <v>4</v>
      </c>
      <c r="X7" s="127" t="s">
        <v>5</v>
      </c>
      <c r="Y7" s="127"/>
      <c r="Z7" s="389" t="s">
        <v>144</v>
      </c>
      <c r="AA7" s="389" t="s">
        <v>145</v>
      </c>
      <c r="AB7" s="389" t="s">
        <v>146</v>
      </c>
      <c r="AC7" s="389" t="s">
        <v>207</v>
      </c>
      <c r="AD7" s="389" t="s">
        <v>4</v>
      </c>
      <c r="AE7" s="389" t="s">
        <v>5</v>
      </c>
      <c r="AF7" s="389"/>
      <c r="AG7" s="139" t="s">
        <v>144</v>
      </c>
      <c r="AH7" s="139" t="s">
        <v>145</v>
      </c>
      <c r="AI7" s="139" t="s">
        <v>146</v>
      </c>
      <c r="AJ7" s="139" t="s">
        <v>207</v>
      </c>
      <c r="AK7" s="139" t="s">
        <v>4</v>
      </c>
      <c r="AL7" s="139" t="s">
        <v>5</v>
      </c>
      <c r="AM7" s="139"/>
      <c r="AN7" s="390" t="s">
        <v>142</v>
      </c>
      <c r="AO7" s="390" t="s">
        <v>141</v>
      </c>
      <c r="AP7" s="390" t="s">
        <v>147</v>
      </c>
      <c r="AQ7" s="390" t="s">
        <v>207</v>
      </c>
      <c r="AR7" s="390" t="s">
        <v>4</v>
      </c>
      <c r="AS7" s="390" t="s">
        <v>5</v>
      </c>
      <c r="AT7" s="390"/>
      <c r="AU7" s="138" t="s">
        <v>142</v>
      </c>
      <c r="AV7" s="138" t="s">
        <v>141</v>
      </c>
      <c r="AW7" s="138" t="s">
        <v>147</v>
      </c>
      <c r="AX7" s="138" t="s">
        <v>207</v>
      </c>
      <c r="AY7" s="138" t="s">
        <v>4</v>
      </c>
      <c r="AZ7" s="138" t="s">
        <v>5</v>
      </c>
      <c r="BA7" s="138"/>
      <c r="BB7" s="137" t="s">
        <v>142</v>
      </c>
      <c r="BC7" s="137" t="s">
        <v>141</v>
      </c>
      <c r="BD7" s="137" t="s">
        <v>147</v>
      </c>
      <c r="BE7" s="137" t="s">
        <v>207</v>
      </c>
      <c r="BF7" s="137" t="s">
        <v>4</v>
      </c>
      <c r="BG7" s="137" t="s">
        <v>5</v>
      </c>
      <c r="BH7" s="137"/>
      <c r="BI7" s="136" t="s">
        <v>142</v>
      </c>
      <c r="BJ7" s="136" t="s">
        <v>141</v>
      </c>
      <c r="BK7" s="136" t="s">
        <v>147</v>
      </c>
      <c r="BL7" s="136" t="s">
        <v>207</v>
      </c>
      <c r="BM7" s="136" t="s">
        <v>4</v>
      </c>
      <c r="BN7" s="136" t="s">
        <v>5</v>
      </c>
      <c r="BO7" s="136"/>
      <c r="BP7" s="135" t="s">
        <v>142</v>
      </c>
      <c r="BQ7" s="135" t="s">
        <v>141</v>
      </c>
      <c r="BR7" s="135" t="s">
        <v>147</v>
      </c>
      <c r="BS7" s="383" t="s">
        <v>207</v>
      </c>
      <c r="BT7" s="382" t="s">
        <v>4</v>
      </c>
      <c r="BU7" s="285" t="s">
        <v>5</v>
      </c>
      <c r="BV7" s="438"/>
      <c r="BW7" s="3"/>
    </row>
    <row r="8" spans="1:75" ht="39.950000000000003" customHeight="1">
      <c r="A8" s="177" t="s">
        <v>6</v>
      </c>
      <c r="B8" s="180">
        <v>0</v>
      </c>
      <c r="C8" s="32">
        <v>8</v>
      </c>
      <c r="D8" s="105">
        <v>158</v>
      </c>
      <c r="E8" s="96"/>
      <c r="F8" s="96"/>
      <c r="G8" s="96"/>
      <c r="H8" s="25"/>
      <c r="I8" s="25">
        <v>8</v>
      </c>
      <c r="J8" s="25"/>
      <c r="K8" s="24"/>
      <c r="L8" s="96"/>
      <c r="M8" s="96"/>
      <c r="N8" s="96"/>
      <c r="O8" s="25"/>
      <c r="P8" s="25">
        <v>8</v>
      </c>
      <c r="Q8" s="25"/>
      <c r="R8" s="24"/>
      <c r="S8" s="96"/>
      <c r="T8" s="96"/>
      <c r="U8" s="96"/>
      <c r="V8" s="25"/>
      <c r="W8" s="25">
        <v>8</v>
      </c>
      <c r="X8" s="25"/>
      <c r="Y8" s="24"/>
      <c r="Z8" s="96"/>
      <c r="AA8" s="96"/>
      <c r="AB8" s="96"/>
      <c r="AC8" s="25"/>
      <c r="AD8" s="25">
        <v>8</v>
      </c>
      <c r="AE8" s="25"/>
      <c r="AF8" s="24"/>
      <c r="AG8" s="96"/>
      <c r="AH8" s="96"/>
      <c r="AI8" s="96"/>
      <c r="AJ8" s="25"/>
      <c r="AK8" s="25">
        <v>8</v>
      </c>
      <c r="AL8" s="25"/>
      <c r="AM8" s="24"/>
      <c r="AN8" s="96"/>
      <c r="AO8" s="96"/>
      <c r="AP8" s="96"/>
      <c r="AQ8" s="25"/>
      <c r="AR8" s="25">
        <v>8</v>
      </c>
      <c r="AS8" s="25"/>
      <c r="AT8" s="24"/>
      <c r="AU8" s="24"/>
      <c r="AV8" s="24"/>
      <c r="AW8" s="24"/>
      <c r="AX8" s="25"/>
      <c r="AY8" s="25">
        <v>8</v>
      </c>
      <c r="AZ8" s="25"/>
      <c r="BA8" s="24"/>
      <c r="BB8" s="25"/>
      <c r="BC8" s="25"/>
      <c r="BD8" s="25"/>
      <c r="BE8" s="25"/>
      <c r="BF8" s="25">
        <v>8</v>
      </c>
      <c r="BG8" s="25"/>
      <c r="BH8" s="24"/>
      <c r="BI8" s="25"/>
      <c r="BJ8" s="25"/>
      <c r="BK8" s="25"/>
      <c r="BL8" s="25"/>
      <c r="BM8" s="25">
        <v>8</v>
      </c>
      <c r="BN8" s="25"/>
      <c r="BO8" s="24"/>
      <c r="BP8" s="24"/>
      <c r="BQ8" s="24"/>
      <c r="BR8" s="24"/>
      <c r="BS8" s="25"/>
      <c r="BT8" s="25">
        <v>8</v>
      </c>
      <c r="BU8" s="25"/>
      <c r="BV8" s="24"/>
      <c r="BW8" s="26"/>
    </row>
    <row r="9" spans="1:75" ht="39.950000000000003" customHeight="1">
      <c r="A9" s="177" t="s">
        <v>7</v>
      </c>
      <c r="B9" s="180">
        <v>0</v>
      </c>
      <c r="C9" s="32">
        <v>10</v>
      </c>
      <c r="D9" s="105">
        <v>186</v>
      </c>
      <c r="E9" s="196">
        <v>8.9130000000000003</v>
      </c>
      <c r="F9" s="196">
        <v>8.8879999999999999</v>
      </c>
      <c r="G9" s="196">
        <v>8.8849999999999998</v>
      </c>
      <c r="H9" s="196">
        <f>AVERAGE(E9:G9)</f>
        <v>8.8953333333333333</v>
      </c>
      <c r="I9" s="196">
        <v>10</v>
      </c>
      <c r="J9" s="196">
        <f>H9/H21</f>
        <v>0.21031145577201943</v>
      </c>
      <c r="K9" s="25"/>
      <c r="L9" s="196">
        <v>8.2539999999999996</v>
      </c>
      <c r="M9" s="196">
        <v>8.2370000000000001</v>
      </c>
      <c r="N9" s="196">
        <v>8.2260000000000009</v>
      </c>
      <c r="O9" s="196">
        <f t="shared" ref="O9:O27" si="0">AVERAGE(L9:N9)</f>
        <v>8.238999999999999</v>
      </c>
      <c r="P9" s="196">
        <v>10</v>
      </c>
      <c r="Q9" s="196">
        <f>O9/O21</f>
        <v>0.28899307829015058</v>
      </c>
      <c r="R9" s="25"/>
      <c r="S9" s="196">
        <v>7.7670000000000003</v>
      </c>
      <c r="T9" s="196">
        <v>7.7510000000000003</v>
      </c>
      <c r="U9" s="196">
        <v>7.74</v>
      </c>
      <c r="V9" s="196">
        <f t="shared" ref="V9:V23" si="1">AVERAGE(S9:U9)</f>
        <v>7.7526666666666673</v>
      </c>
      <c r="W9" s="196">
        <v>10</v>
      </c>
      <c r="X9" s="196">
        <f>V9/V21</f>
        <v>0.34566396670877614</v>
      </c>
      <c r="Y9" s="25"/>
      <c r="Z9" s="196">
        <v>7.3840000000000003</v>
      </c>
      <c r="AA9" s="196">
        <v>7.367</v>
      </c>
      <c r="AB9" s="196">
        <v>7.3639999999999999</v>
      </c>
      <c r="AC9" s="196">
        <f t="shared" ref="AC9:AC23" si="2">AVERAGE(Z9:AB9)</f>
        <v>7.371666666666667</v>
      </c>
      <c r="AD9" s="196">
        <v>10</v>
      </c>
      <c r="AE9" s="196">
        <f>AC9/AC21</f>
        <v>0.39012471995342851</v>
      </c>
      <c r="AF9" s="25"/>
      <c r="AG9" s="196">
        <v>7.0750000000000002</v>
      </c>
      <c r="AH9" s="196">
        <v>7.0620000000000003</v>
      </c>
      <c r="AI9" s="196">
        <v>7.0590000000000002</v>
      </c>
      <c r="AJ9" s="196">
        <f t="shared" ref="AJ9:AJ43" si="3">AVERAGE(AG9:AI9)</f>
        <v>7.0653333333333341</v>
      </c>
      <c r="AK9" s="196">
        <v>10</v>
      </c>
      <c r="AL9" s="196">
        <f>AJ9/AJ21</f>
        <v>0.42675364419747125</v>
      </c>
      <c r="AM9" s="25"/>
      <c r="AN9" s="196">
        <v>6.819</v>
      </c>
      <c r="AO9" s="196">
        <v>6.8070000000000004</v>
      </c>
      <c r="AP9" s="196">
        <v>6.8079999999999998</v>
      </c>
      <c r="AQ9" s="196">
        <f t="shared" ref="AQ9:AQ43" si="4">AVERAGE(AN9:AP9)</f>
        <v>6.8113333333333337</v>
      </c>
      <c r="AR9" s="196">
        <v>10</v>
      </c>
      <c r="AS9" s="196">
        <f>AQ9/AQ21</f>
        <v>0.45789450096356382</v>
      </c>
      <c r="AT9" s="25"/>
      <c r="AU9" s="196">
        <v>6.601</v>
      </c>
      <c r="AV9" s="196">
        <v>6.593</v>
      </c>
      <c r="AW9" s="196">
        <v>6.5940000000000003</v>
      </c>
      <c r="AX9" s="196">
        <f t="shared" ref="AX9:AX43" si="5">AVERAGE(AU9:AW9)</f>
        <v>6.5960000000000001</v>
      </c>
      <c r="AY9" s="196">
        <v>10</v>
      </c>
      <c r="AZ9" s="196">
        <f>AX9/AX21</f>
        <v>0.48473862133163487</v>
      </c>
      <c r="BA9" s="25"/>
      <c r="BB9" s="196">
        <v>6.4189999999999996</v>
      </c>
      <c r="BC9" s="196">
        <v>6.4109999999999996</v>
      </c>
      <c r="BD9" s="196">
        <v>6.4080000000000004</v>
      </c>
      <c r="BE9" s="196">
        <f t="shared" ref="BE9:BE43" si="6">AVERAGE(BB9:BD9)</f>
        <v>6.4126666666666665</v>
      </c>
      <c r="BF9" s="196">
        <v>10</v>
      </c>
      <c r="BG9" s="196">
        <f>BE9/BE21</f>
        <v>0.50872646498836471</v>
      </c>
      <c r="BH9" s="25"/>
      <c r="BI9" s="196">
        <v>6.2590000000000003</v>
      </c>
      <c r="BJ9" s="196">
        <v>6.25</v>
      </c>
      <c r="BK9" s="196">
        <v>6.2549999999999999</v>
      </c>
      <c r="BL9" s="196">
        <f t="shared" ref="BL9:BL32" si="7">AVERAGE(BI9:BK9)</f>
        <v>6.2546666666666662</v>
      </c>
      <c r="BM9" s="196">
        <v>10</v>
      </c>
      <c r="BN9" s="196">
        <f>BL9/BL21</f>
        <v>0.53007147094550688</v>
      </c>
      <c r="BO9" s="25"/>
      <c r="BP9" s="196">
        <v>6.1230000000000002</v>
      </c>
      <c r="BQ9" s="196">
        <v>6.11</v>
      </c>
      <c r="BR9" s="196">
        <v>6.1139999999999999</v>
      </c>
      <c r="BS9" s="196">
        <f t="shared" ref="BS9:BS23" si="8">AVERAGE(BP9:BR9)</f>
        <v>6.1156666666666668</v>
      </c>
      <c r="BT9" s="196">
        <v>10</v>
      </c>
      <c r="BU9" s="196">
        <f>BS9/BS21</f>
        <v>0.5495746465372634</v>
      </c>
      <c r="BV9" s="25"/>
      <c r="BW9" s="26"/>
    </row>
    <row r="10" spans="1:75" ht="39.950000000000003" customHeight="1">
      <c r="A10" s="177" t="s">
        <v>8</v>
      </c>
      <c r="B10" s="180">
        <v>0</v>
      </c>
      <c r="C10" s="32">
        <v>11</v>
      </c>
      <c r="D10" s="105">
        <v>200</v>
      </c>
      <c r="E10" s="196">
        <v>10.941000000000001</v>
      </c>
      <c r="F10" s="196">
        <v>10.907999999999999</v>
      </c>
      <c r="G10" s="196">
        <v>10.904999999999999</v>
      </c>
      <c r="H10" s="196">
        <f t="shared" ref="H10:H27" si="9">AVERAGE(E10:G10)</f>
        <v>10.917999999999999</v>
      </c>
      <c r="I10" s="196">
        <v>11</v>
      </c>
      <c r="J10" s="196">
        <f>H10/H21</f>
        <v>0.25813315679969734</v>
      </c>
      <c r="K10" s="25"/>
      <c r="L10" s="196">
        <v>9.8119999999999994</v>
      </c>
      <c r="M10" s="196">
        <v>9.7870000000000008</v>
      </c>
      <c r="N10" s="196">
        <v>9.7710000000000008</v>
      </c>
      <c r="O10" s="196">
        <f t="shared" si="0"/>
        <v>9.7900000000000009</v>
      </c>
      <c r="P10" s="196">
        <v>11</v>
      </c>
      <c r="Q10" s="196">
        <f>O10/O21</f>
        <v>0.34339631465718834</v>
      </c>
      <c r="R10" s="25"/>
      <c r="S10" s="196">
        <v>9.0329999999999995</v>
      </c>
      <c r="T10" s="196">
        <v>9.0079999999999991</v>
      </c>
      <c r="U10" s="196">
        <v>8.9969999999999999</v>
      </c>
      <c r="V10" s="196">
        <f t="shared" si="1"/>
        <v>9.0126666666666662</v>
      </c>
      <c r="W10" s="196">
        <v>11</v>
      </c>
      <c r="X10" s="196">
        <f>V10/V21</f>
        <v>0.40184290703722969</v>
      </c>
      <c r="Y10" s="25"/>
      <c r="Z10" s="196">
        <v>8.4440000000000008</v>
      </c>
      <c r="AA10" s="196">
        <v>8.4269999999999996</v>
      </c>
      <c r="AB10" s="196">
        <v>8.4190000000000005</v>
      </c>
      <c r="AC10" s="196">
        <f t="shared" si="2"/>
        <v>8.4300000000000015</v>
      </c>
      <c r="AD10" s="196">
        <v>11</v>
      </c>
      <c r="AE10" s="196">
        <f>AC10/AC21</f>
        <v>0.44613403425829562</v>
      </c>
      <c r="AF10" s="25"/>
      <c r="AG10" s="196">
        <v>7.9859999999999998</v>
      </c>
      <c r="AH10" s="196">
        <v>7.9729999999999999</v>
      </c>
      <c r="AI10" s="196">
        <v>7.9660000000000002</v>
      </c>
      <c r="AJ10" s="196">
        <f t="shared" si="3"/>
        <v>7.9750000000000005</v>
      </c>
      <c r="AK10" s="196">
        <v>11</v>
      </c>
      <c r="AL10" s="196">
        <f>AJ10/AJ21</f>
        <v>0.48169847789321091</v>
      </c>
      <c r="AM10" s="25"/>
      <c r="AN10" s="196">
        <v>7.6230000000000002</v>
      </c>
      <c r="AO10" s="196">
        <v>7.6070000000000002</v>
      </c>
      <c r="AP10" s="196">
        <v>7.6029999999999998</v>
      </c>
      <c r="AQ10" s="196">
        <f t="shared" si="4"/>
        <v>7.6109999999999998</v>
      </c>
      <c r="AR10" s="196">
        <v>11</v>
      </c>
      <c r="AS10" s="196">
        <f>AQ10/AQ21</f>
        <v>0.51165239994621958</v>
      </c>
      <c r="AT10" s="25"/>
      <c r="AU10" s="196">
        <v>7.3179999999999996</v>
      </c>
      <c r="AV10" s="196">
        <v>7.306</v>
      </c>
      <c r="AW10" s="196">
        <v>7.3029999999999999</v>
      </c>
      <c r="AX10" s="196">
        <f t="shared" si="5"/>
        <v>7.3090000000000002</v>
      </c>
      <c r="AY10" s="196">
        <v>11</v>
      </c>
      <c r="AZ10" s="196">
        <f>AX10/AX21</f>
        <v>0.53713683797952083</v>
      </c>
      <c r="BA10" s="25"/>
      <c r="BB10" s="196">
        <v>7.0579999999999998</v>
      </c>
      <c r="BC10" s="196">
        <v>7.0540000000000003</v>
      </c>
      <c r="BD10" s="196">
        <v>7.0510000000000002</v>
      </c>
      <c r="BE10" s="196">
        <f t="shared" si="6"/>
        <v>7.0543333333333331</v>
      </c>
      <c r="BF10" s="196">
        <v>11</v>
      </c>
      <c r="BG10" s="196">
        <f>BE10/BE21</f>
        <v>0.5596308440871588</v>
      </c>
      <c r="BH10" s="25"/>
      <c r="BI10" s="196">
        <v>6.84</v>
      </c>
      <c r="BJ10" s="196">
        <v>6.8319999999999999</v>
      </c>
      <c r="BK10" s="196">
        <v>6.8319999999999999</v>
      </c>
      <c r="BL10" s="196">
        <f t="shared" si="7"/>
        <v>6.8346666666666671</v>
      </c>
      <c r="BM10" s="196">
        <v>11</v>
      </c>
      <c r="BN10" s="196">
        <f>BL10/BL21</f>
        <v>0.57922540184750981</v>
      </c>
      <c r="BO10" s="25"/>
      <c r="BP10" s="196">
        <v>6.6550000000000002</v>
      </c>
      <c r="BQ10" s="196">
        <v>6.6420000000000003</v>
      </c>
      <c r="BR10" s="196">
        <v>6.6459999999999999</v>
      </c>
      <c r="BS10" s="196">
        <f t="shared" si="8"/>
        <v>6.6476666666666668</v>
      </c>
      <c r="BT10" s="196">
        <v>11</v>
      </c>
      <c r="BU10" s="196">
        <f>BS10/BS21</f>
        <v>0.5973819793913252</v>
      </c>
      <c r="BV10" s="25"/>
      <c r="BW10" s="26"/>
    </row>
    <row r="11" spans="1:75" ht="39.950000000000003" customHeight="1">
      <c r="A11" s="177" t="s">
        <v>9</v>
      </c>
      <c r="B11" s="180">
        <v>0</v>
      </c>
      <c r="C11" s="32">
        <v>12</v>
      </c>
      <c r="D11" s="105">
        <v>214</v>
      </c>
      <c r="E11" s="196">
        <v>13.621</v>
      </c>
      <c r="F11" s="196">
        <v>13.574999999999999</v>
      </c>
      <c r="G11" s="196">
        <v>13.571999999999999</v>
      </c>
      <c r="H11" s="196">
        <f t="shared" si="9"/>
        <v>13.589333333333334</v>
      </c>
      <c r="I11" s="196">
        <v>12</v>
      </c>
      <c r="J11" s="196">
        <f>H11/H21</f>
        <v>0.32129121745161088</v>
      </c>
      <c r="K11" s="25"/>
      <c r="L11" s="196">
        <v>11.753</v>
      </c>
      <c r="M11" s="196">
        <v>11.724</v>
      </c>
      <c r="N11" s="196">
        <v>11.709</v>
      </c>
      <c r="O11" s="196">
        <f t="shared" si="0"/>
        <v>11.728666666666667</v>
      </c>
      <c r="P11" s="196">
        <v>12</v>
      </c>
      <c r="Q11" s="196">
        <f>O11/O21</f>
        <v>0.41139743709662341</v>
      </c>
      <c r="R11" s="25"/>
      <c r="S11" s="196">
        <v>10.554</v>
      </c>
      <c r="T11" s="196">
        <v>10.521000000000001</v>
      </c>
      <c r="U11" s="196">
        <v>10.51</v>
      </c>
      <c r="V11" s="196">
        <f t="shared" si="1"/>
        <v>10.528333333333334</v>
      </c>
      <c r="W11" s="196">
        <v>12</v>
      </c>
      <c r="X11" s="196">
        <f>V11/V21</f>
        <v>0.4694211191201606</v>
      </c>
      <c r="Y11" s="25"/>
      <c r="Z11" s="196">
        <v>9.6920000000000002</v>
      </c>
      <c r="AA11" s="196">
        <v>9.6709999999999994</v>
      </c>
      <c r="AB11" s="196">
        <v>9.6639999999999997</v>
      </c>
      <c r="AC11" s="196">
        <f t="shared" si="2"/>
        <v>9.6756666666666664</v>
      </c>
      <c r="AD11" s="196">
        <v>12</v>
      </c>
      <c r="AE11" s="196">
        <f>AC11/AC21</f>
        <v>0.51205743821334693</v>
      </c>
      <c r="AF11" s="25"/>
      <c r="AG11" s="196">
        <v>9.0449999999999999</v>
      </c>
      <c r="AH11" s="196">
        <v>9.0239999999999991</v>
      </c>
      <c r="AI11" s="196">
        <v>9.0210000000000008</v>
      </c>
      <c r="AJ11" s="196">
        <f t="shared" si="3"/>
        <v>9.0299999999999994</v>
      </c>
      <c r="AK11" s="196">
        <v>12</v>
      </c>
      <c r="AL11" s="196">
        <f>AJ11/AJ21</f>
        <v>0.54542159942014967</v>
      </c>
      <c r="AM11" s="25"/>
      <c r="AN11" s="196">
        <v>8.5340000000000007</v>
      </c>
      <c r="AO11" s="196">
        <v>8.5169999999999995</v>
      </c>
      <c r="AP11" s="196">
        <v>8.5139999999999993</v>
      </c>
      <c r="AQ11" s="196">
        <f t="shared" si="4"/>
        <v>8.5216666666666665</v>
      </c>
      <c r="AR11" s="196">
        <v>12</v>
      </c>
      <c r="AS11" s="196">
        <f>AQ11/AQ21</f>
        <v>0.57287231658674309</v>
      </c>
      <c r="AT11" s="25"/>
      <c r="AU11" s="196">
        <v>8.1219999999999999</v>
      </c>
      <c r="AV11" s="196">
        <v>8.109</v>
      </c>
      <c r="AW11" s="196">
        <v>8.1059999999999999</v>
      </c>
      <c r="AX11" s="196">
        <f t="shared" si="5"/>
        <v>8.1123333333333338</v>
      </c>
      <c r="AY11" s="196">
        <v>12</v>
      </c>
      <c r="AZ11" s="196">
        <f>AX11/AX21</f>
        <v>0.59617363186517069</v>
      </c>
      <c r="BA11" s="25"/>
      <c r="BB11" s="196">
        <v>7.7839999999999998</v>
      </c>
      <c r="BC11" s="196">
        <v>7.7670000000000003</v>
      </c>
      <c r="BD11" s="196">
        <v>7.7679999999999998</v>
      </c>
      <c r="BE11" s="196">
        <f t="shared" si="6"/>
        <v>7.7729999999999997</v>
      </c>
      <c r="BF11" s="196">
        <v>12</v>
      </c>
      <c r="BG11" s="196">
        <f>BE11/BE21</f>
        <v>0.61664374867780825</v>
      </c>
      <c r="BH11" s="25"/>
      <c r="BI11" s="196">
        <v>7.4909999999999997</v>
      </c>
      <c r="BJ11" s="196">
        <v>7.4790000000000001</v>
      </c>
      <c r="BK11" s="196">
        <v>7.4790000000000001</v>
      </c>
      <c r="BL11" s="196">
        <f t="shared" si="7"/>
        <v>7.4829999999999997</v>
      </c>
      <c r="BM11" s="196">
        <v>12</v>
      </c>
      <c r="BN11" s="196">
        <f>BL11/BL21</f>
        <v>0.63417045679256467</v>
      </c>
      <c r="BO11" s="25"/>
      <c r="BP11" s="196">
        <v>7.2480000000000002</v>
      </c>
      <c r="BQ11" s="196">
        <v>7.2359999999999998</v>
      </c>
      <c r="BR11" s="196">
        <v>7.2350000000000003</v>
      </c>
      <c r="BS11" s="196">
        <f t="shared" si="8"/>
        <v>7.2396666666666674</v>
      </c>
      <c r="BT11" s="196">
        <v>12</v>
      </c>
      <c r="BU11" s="196">
        <f>BS11/BS21</f>
        <v>0.65058111670261209</v>
      </c>
      <c r="BV11" s="25"/>
      <c r="BW11" s="26"/>
    </row>
    <row r="12" spans="1:75" ht="39.950000000000003" customHeight="1">
      <c r="A12" s="177" t="s">
        <v>10</v>
      </c>
      <c r="B12" s="180">
        <v>0</v>
      </c>
      <c r="C12" s="32">
        <v>13</v>
      </c>
      <c r="D12" s="105">
        <v>228</v>
      </c>
      <c r="E12" s="196">
        <v>17.024999999999999</v>
      </c>
      <c r="F12" s="196">
        <v>16.975999999999999</v>
      </c>
      <c r="G12" s="196">
        <v>16.96</v>
      </c>
      <c r="H12" s="196">
        <f t="shared" si="9"/>
        <v>16.986999999999998</v>
      </c>
      <c r="I12" s="196">
        <v>13</v>
      </c>
      <c r="J12" s="196">
        <f>H12/H21</f>
        <v>0.40162190278040472</v>
      </c>
      <c r="K12" s="25"/>
      <c r="L12" s="196">
        <v>14.053000000000001</v>
      </c>
      <c r="M12" s="196">
        <v>14.02</v>
      </c>
      <c r="N12" s="196">
        <v>14.000999999999999</v>
      </c>
      <c r="O12" s="196">
        <f t="shared" si="0"/>
        <v>14.024666666666667</v>
      </c>
      <c r="P12" s="196">
        <v>13</v>
      </c>
      <c r="Q12" s="196">
        <f>O12/O21</f>
        <v>0.49193246656065853</v>
      </c>
      <c r="R12" s="25"/>
      <c r="S12" s="196">
        <v>12.285</v>
      </c>
      <c r="T12" s="196">
        <v>12.26</v>
      </c>
      <c r="U12" s="196">
        <v>12.241</v>
      </c>
      <c r="V12" s="196">
        <f t="shared" si="1"/>
        <v>12.262</v>
      </c>
      <c r="W12" s="196">
        <v>13</v>
      </c>
      <c r="X12" s="196">
        <f>V12/V21</f>
        <v>0.54671917960912542</v>
      </c>
      <c r="Y12" s="25"/>
      <c r="Z12" s="196">
        <v>11.09</v>
      </c>
      <c r="AA12" s="196">
        <v>11.061</v>
      </c>
      <c r="AB12" s="196">
        <v>11.053000000000001</v>
      </c>
      <c r="AC12" s="196">
        <f t="shared" si="2"/>
        <v>11.068</v>
      </c>
      <c r="AD12" s="196">
        <v>13</v>
      </c>
      <c r="AE12" s="196">
        <f>AC12/AC21</f>
        <v>0.58574276289096261</v>
      </c>
      <c r="AF12" s="25"/>
      <c r="AG12" s="196">
        <v>10.215999999999999</v>
      </c>
      <c r="AH12" s="196">
        <v>10.191000000000001</v>
      </c>
      <c r="AI12" s="196">
        <v>10.183999999999999</v>
      </c>
      <c r="AJ12" s="196">
        <f t="shared" si="3"/>
        <v>10.197000000000001</v>
      </c>
      <c r="AK12" s="196">
        <v>13</v>
      </c>
      <c r="AL12" s="196">
        <f>AJ12/AJ21</f>
        <v>0.61590964000966419</v>
      </c>
      <c r="AM12" s="25"/>
      <c r="AN12" s="196">
        <v>9.5359999999999996</v>
      </c>
      <c r="AO12" s="196">
        <v>9.5150000000000006</v>
      </c>
      <c r="AP12" s="196">
        <v>9.5120000000000005</v>
      </c>
      <c r="AQ12" s="196">
        <f t="shared" si="4"/>
        <v>9.5210000000000008</v>
      </c>
      <c r="AR12" s="196">
        <v>13</v>
      </c>
      <c r="AS12" s="196">
        <f>AQ12/AQ21</f>
        <v>0.64005288396898663</v>
      </c>
      <c r="AT12" s="25"/>
      <c r="AU12" s="196">
        <v>8.9960000000000004</v>
      </c>
      <c r="AV12" s="196">
        <v>8.9830000000000005</v>
      </c>
      <c r="AW12" s="196">
        <v>8.98</v>
      </c>
      <c r="AX12" s="196">
        <f t="shared" si="5"/>
        <v>8.9863333333333326</v>
      </c>
      <c r="AY12" s="196">
        <v>13</v>
      </c>
      <c r="AZ12" s="196">
        <f>AX12/AX21</f>
        <v>0.66040370388515979</v>
      </c>
      <c r="BA12" s="25"/>
      <c r="BB12" s="196">
        <v>8.5589999999999993</v>
      </c>
      <c r="BC12" s="196">
        <v>8.5419999999999998</v>
      </c>
      <c r="BD12" s="196">
        <v>8.5389999999999997</v>
      </c>
      <c r="BE12" s="196">
        <f t="shared" si="6"/>
        <v>8.5466666666666669</v>
      </c>
      <c r="BF12" s="196">
        <v>13</v>
      </c>
      <c r="BG12" s="196">
        <f>BE12/BE21</f>
        <v>0.67801988576264016</v>
      </c>
      <c r="BH12" s="25"/>
      <c r="BI12" s="196">
        <v>8.1880000000000006</v>
      </c>
      <c r="BJ12" s="196">
        <v>8.1750000000000007</v>
      </c>
      <c r="BK12" s="196">
        <v>8.1750000000000007</v>
      </c>
      <c r="BL12" s="196">
        <f t="shared" si="7"/>
        <v>8.179333333333334</v>
      </c>
      <c r="BM12" s="196">
        <v>13</v>
      </c>
      <c r="BN12" s="196">
        <f>BL12/BL21</f>
        <v>0.69318342326054416</v>
      </c>
      <c r="BO12" s="25"/>
      <c r="BP12" s="196">
        <v>7.8789999999999996</v>
      </c>
      <c r="BQ12" s="196">
        <v>7.8620000000000001</v>
      </c>
      <c r="BR12" s="196">
        <v>7.8659999999999997</v>
      </c>
      <c r="BS12" s="196">
        <f t="shared" si="8"/>
        <v>7.8689999999999998</v>
      </c>
      <c r="BT12" s="196">
        <v>13</v>
      </c>
      <c r="BU12" s="196">
        <f>BS12/BS21</f>
        <v>0.70713515456506104</v>
      </c>
      <c r="BV12" s="25"/>
      <c r="BW12" s="26"/>
    </row>
    <row r="13" spans="1:75" ht="60" customHeight="1">
      <c r="A13" s="177" t="s">
        <v>153</v>
      </c>
      <c r="B13" s="180">
        <v>0</v>
      </c>
      <c r="C13" s="32">
        <v>14</v>
      </c>
      <c r="D13" s="105">
        <v>242</v>
      </c>
      <c r="E13" s="196">
        <v>21.143000000000001</v>
      </c>
      <c r="F13" s="196">
        <v>21.077000000000002</v>
      </c>
      <c r="G13" s="196">
        <v>21.062000000000001</v>
      </c>
      <c r="H13" s="196">
        <f t="shared" si="9"/>
        <v>21.093999999999998</v>
      </c>
      <c r="I13" s="196">
        <v>14</v>
      </c>
      <c r="J13" s="196">
        <f>H13/H21</f>
        <v>0.49872328352562884</v>
      </c>
      <c r="K13" s="25"/>
      <c r="L13" s="196">
        <v>16.670999999999999</v>
      </c>
      <c r="M13" s="196">
        <v>16.620999999999999</v>
      </c>
      <c r="N13" s="196">
        <v>16.001999999999999</v>
      </c>
      <c r="O13" s="196">
        <f t="shared" si="0"/>
        <v>16.431333333333331</v>
      </c>
      <c r="P13" s="196">
        <v>14</v>
      </c>
      <c r="Q13" s="196">
        <f>O13/O21</f>
        <v>0.5763492657375362</v>
      </c>
      <c r="R13" s="25"/>
      <c r="S13" s="196">
        <v>14.202</v>
      </c>
      <c r="T13" s="196">
        <v>14.16</v>
      </c>
      <c r="U13" s="196">
        <v>14.145</v>
      </c>
      <c r="V13" s="196">
        <f t="shared" si="1"/>
        <v>14.169000000000002</v>
      </c>
      <c r="W13" s="196">
        <v>14</v>
      </c>
      <c r="X13" s="196">
        <f>V13/V21</f>
        <v>0.63174555993163428</v>
      </c>
      <c r="Y13" s="25"/>
      <c r="Z13" s="196">
        <v>12.598000000000001</v>
      </c>
      <c r="AA13" s="196">
        <v>12.565</v>
      </c>
      <c r="AB13" s="196">
        <v>12.554</v>
      </c>
      <c r="AC13" s="196">
        <f t="shared" si="2"/>
        <v>12.572333333333333</v>
      </c>
      <c r="AD13" s="196">
        <v>14</v>
      </c>
      <c r="AE13" s="196">
        <f>AC13/AC21</f>
        <v>0.66535537248399101</v>
      </c>
      <c r="AF13" s="25"/>
      <c r="AG13" s="196">
        <v>11.452999999999999</v>
      </c>
      <c r="AH13" s="196">
        <v>11.427</v>
      </c>
      <c r="AI13" s="196">
        <v>11.42</v>
      </c>
      <c r="AJ13" s="196">
        <f t="shared" si="3"/>
        <v>11.433333333333332</v>
      </c>
      <c r="AK13" s="196">
        <v>14</v>
      </c>
      <c r="AL13" s="196">
        <f>AJ13/AJ21</f>
        <v>0.69058548763791561</v>
      </c>
      <c r="AM13" s="25"/>
      <c r="AN13" s="196">
        <v>10.595000000000001</v>
      </c>
      <c r="AO13" s="196">
        <v>10.57</v>
      </c>
      <c r="AP13" s="196">
        <v>10.563000000000001</v>
      </c>
      <c r="AQ13" s="196">
        <f t="shared" si="4"/>
        <v>10.576000000000001</v>
      </c>
      <c r="AR13" s="196">
        <v>14</v>
      </c>
      <c r="AS13" s="196">
        <f>AQ13/AQ21</f>
        <v>0.71097566441088145</v>
      </c>
      <c r="AT13" s="25"/>
      <c r="AU13" s="196">
        <v>9.9149999999999991</v>
      </c>
      <c r="AV13" s="196">
        <v>9.8979999999999997</v>
      </c>
      <c r="AW13" s="196">
        <v>9.891</v>
      </c>
      <c r="AX13" s="196">
        <f t="shared" si="5"/>
        <v>9.9013333333333335</v>
      </c>
      <c r="AY13" s="196">
        <v>14</v>
      </c>
      <c r="AZ13" s="196">
        <f>AX13/AX21</f>
        <v>0.72764685708686483</v>
      </c>
      <c r="BA13" s="25"/>
      <c r="BB13" s="196">
        <v>9.3710000000000004</v>
      </c>
      <c r="BC13" s="196">
        <v>9.3539999999999992</v>
      </c>
      <c r="BD13" s="196">
        <v>9.3469999999999995</v>
      </c>
      <c r="BE13" s="196">
        <f t="shared" si="6"/>
        <v>9.3573333333333348</v>
      </c>
      <c r="BF13" s="196">
        <v>14</v>
      </c>
      <c r="BG13" s="196">
        <f>BE13/BE21</f>
        <v>0.74233128834355833</v>
      </c>
      <c r="BH13" s="25"/>
      <c r="BI13" s="196">
        <v>8.9169999999999998</v>
      </c>
      <c r="BJ13" s="196">
        <v>8.8970000000000002</v>
      </c>
      <c r="BK13" s="196">
        <v>8.8970000000000002</v>
      </c>
      <c r="BL13" s="196">
        <f t="shared" si="7"/>
        <v>8.9036666666666662</v>
      </c>
      <c r="BM13" s="196">
        <v>14</v>
      </c>
      <c r="BN13" s="196">
        <f>BL13/BL21</f>
        <v>0.75456933811689586</v>
      </c>
      <c r="BO13" s="25"/>
      <c r="BP13" s="196">
        <v>8.5340000000000007</v>
      </c>
      <c r="BQ13" s="196">
        <v>8.5169999999999995</v>
      </c>
      <c r="BR13" s="196">
        <v>8.5169999999999995</v>
      </c>
      <c r="BS13" s="196">
        <f t="shared" si="8"/>
        <v>8.5226666666666677</v>
      </c>
      <c r="BT13" s="196">
        <v>14</v>
      </c>
      <c r="BU13" s="196">
        <f>BS13/BS21</f>
        <v>0.76587586867960711</v>
      </c>
      <c r="BV13" s="25"/>
      <c r="BW13" s="26"/>
    </row>
    <row r="14" spans="1:75" ht="60" customHeight="1">
      <c r="A14" s="177" t="s">
        <v>154</v>
      </c>
      <c r="B14" s="32">
        <v>1</v>
      </c>
      <c r="C14" s="32">
        <v>14</v>
      </c>
      <c r="D14" s="105">
        <v>240</v>
      </c>
      <c r="E14" s="145">
        <v>24.114999999999998</v>
      </c>
      <c r="F14" s="145">
        <v>24.056999999999999</v>
      </c>
      <c r="G14" s="145">
        <v>24.038</v>
      </c>
      <c r="H14" s="25">
        <f t="shared" si="9"/>
        <v>24.069999999999997</v>
      </c>
      <c r="I14" s="25">
        <f>$C$13+((H14-H13)/(H15-H13))</f>
        <v>14.629663586994852</v>
      </c>
      <c r="J14" s="25">
        <f>H14/H21</f>
        <v>0.56908454700208055</v>
      </c>
      <c r="K14" s="25"/>
      <c r="L14" s="145">
        <v>18.533999999999999</v>
      </c>
      <c r="M14" s="145">
        <v>18.484000000000002</v>
      </c>
      <c r="N14" s="145">
        <v>18.465</v>
      </c>
      <c r="O14" s="25">
        <f t="shared" si="0"/>
        <v>18.494333333333334</v>
      </c>
      <c r="P14" s="25">
        <f>$C$13+((O14-O13)/(O15-O13))</f>
        <v>14.682284202403263</v>
      </c>
      <c r="Q14" s="25">
        <f>O14/O21</f>
        <v>0.64871153306519513</v>
      </c>
      <c r="R14" s="25"/>
      <c r="S14" s="145">
        <v>15.574</v>
      </c>
      <c r="T14" s="145">
        <v>15.529</v>
      </c>
      <c r="U14" s="145">
        <v>15.518000000000001</v>
      </c>
      <c r="V14" s="25">
        <f t="shared" si="1"/>
        <v>15.540333333333335</v>
      </c>
      <c r="W14" s="25">
        <f>$C$13+((V14-V13)/(V15-V13))</f>
        <v>14.680337357367289</v>
      </c>
      <c r="X14" s="25">
        <f>V14/V21</f>
        <v>0.6928884595377871</v>
      </c>
      <c r="Y14" s="25"/>
      <c r="Z14" s="145">
        <v>13.686999999999999</v>
      </c>
      <c r="AA14" s="145">
        <v>13.648999999999999</v>
      </c>
      <c r="AB14" s="145">
        <v>13.641999999999999</v>
      </c>
      <c r="AC14" s="25">
        <f t="shared" si="2"/>
        <v>13.659333333333331</v>
      </c>
      <c r="AD14" s="25">
        <f>$C$13+((AC14-AC13)/(AC15-AC13))</f>
        <v>14.694568690095846</v>
      </c>
      <c r="AE14" s="25">
        <f>AC14/AC21</f>
        <v>0.72288178947554094</v>
      </c>
      <c r="AF14" s="25"/>
      <c r="AG14" s="145">
        <v>12.355</v>
      </c>
      <c r="AH14" s="145">
        <v>12.33</v>
      </c>
      <c r="AI14" s="145">
        <v>12.323</v>
      </c>
      <c r="AJ14" s="25">
        <f t="shared" si="3"/>
        <v>12.336</v>
      </c>
      <c r="AK14" s="25">
        <f>$C$13+((AJ14-AJ13)/(AJ15-AJ13))</f>
        <v>14.70557582073997</v>
      </c>
      <c r="AL14" s="25">
        <f>AJ14/AJ21</f>
        <v>0.7451075138922445</v>
      </c>
      <c r="AM14" s="25"/>
      <c r="AN14" s="145">
        <v>11.366</v>
      </c>
      <c r="AO14" s="145">
        <v>11.345000000000001</v>
      </c>
      <c r="AP14" s="145">
        <v>11.337999999999999</v>
      </c>
      <c r="AQ14" s="25">
        <f t="shared" si="4"/>
        <v>11.349666666666666</v>
      </c>
      <c r="AR14" s="25">
        <f>$C$13+((AQ14-AQ13)/(AQ15-AQ13))</f>
        <v>14.716358024691356</v>
      </c>
      <c r="AS14" s="25">
        <f>AQ14/AQ21</f>
        <v>0.76298570340160432</v>
      </c>
      <c r="AT14" s="25"/>
      <c r="AU14" s="145">
        <v>10.590999999999999</v>
      </c>
      <c r="AV14" s="145">
        <v>10.574</v>
      </c>
      <c r="AW14" s="145">
        <v>10.571</v>
      </c>
      <c r="AX14" s="25">
        <f t="shared" si="5"/>
        <v>10.578666666666665</v>
      </c>
      <c r="AY14" s="25">
        <f>$C$13+((AX14-AX13)/(AX15-AX13))</f>
        <v>14.724679029957201</v>
      </c>
      <c r="AZ14" s="25">
        <f>AX14/AX21</f>
        <v>0.77742393807260768</v>
      </c>
      <c r="BA14" s="25"/>
      <c r="BB14" s="145">
        <v>9.9730000000000008</v>
      </c>
      <c r="BC14" s="145">
        <v>9.9559999999999995</v>
      </c>
      <c r="BD14" s="145">
        <v>9.9489999999999998</v>
      </c>
      <c r="BE14" s="25">
        <f t="shared" si="6"/>
        <v>9.9593333333333334</v>
      </c>
      <c r="BF14" s="25">
        <f>$C$13+((BE14-BE13)/(BE15-BE13))</f>
        <v>14.731470230862698</v>
      </c>
      <c r="BG14" s="25">
        <f>BE14/BE21</f>
        <v>0.79008885127988149</v>
      </c>
      <c r="BH14" s="25"/>
      <c r="BI14" s="145">
        <v>9.4570000000000007</v>
      </c>
      <c r="BJ14" s="145">
        <v>9.4410000000000007</v>
      </c>
      <c r="BK14" s="145">
        <v>9.4410000000000007</v>
      </c>
      <c r="BL14" s="25">
        <f t="shared" si="7"/>
        <v>9.4463333333333352</v>
      </c>
      <c r="BM14" s="25">
        <f>$C$13+((BL14-BL13)/(BL15-BL13))</f>
        <v>14.741347905282334</v>
      </c>
      <c r="BN14" s="25">
        <f>BL14/BL21</f>
        <v>0.80055933783440225</v>
      </c>
      <c r="BO14" s="25"/>
      <c r="BP14" s="145">
        <v>9.0289999999999999</v>
      </c>
      <c r="BQ14" s="145">
        <v>9.0120000000000005</v>
      </c>
      <c r="BR14" s="145">
        <v>9.0120000000000005</v>
      </c>
      <c r="BS14" s="25">
        <f t="shared" si="8"/>
        <v>9.0176666666666669</v>
      </c>
      <c r="BT14" s="25">
        <f>$C$13+((BS14-BS13)/(BS15-BS13))</f>
        <v>14.74698189134809</v>
      </c>
      <c r="BU14" s="25">
        <f>BS14/BS21</f>
        <v>0.81035825545171336</v>
      </c>
      <c r="BV14" s="25"/>
      <c r="BW14" s="26"/>
    </row>
    <row r="15" spans="1:75" ht="60" customHeight="1">
      <c r="A15" s="177" t="s">
        <v>11</v>
      </c>
      <c r="B15" s="32">
        <v>0</v>
      </c>
      <c r="C15" s="32">
        <v>15</v>
      </c>
      <c r="D15" s="105">
        <v>256</v>
      </c>
      <c r="E15" s="145">
        <v>25.875</v>
      </c>
      <c r="F15" s="145">
        <v>25.805</v>
      </c>
      <c r="G15" s="145">
        <v>25.780999999999999</v>
      </c>
      <c r="H15" s="25">
        <f t="shared" si="9"/>
        <v>25.820333333333334</v>
      </c>
      <c r="I15" s="25">
        <v>15</v>
      </c>
      <c r="J15" s="25">
        <f>H15/H21</f>
        <v>0.61046749889666485</v>
      </c>
      <c r="K15" s="25"/>
      <c r="L15" s="145">
        <v>19.498999999999999</v>
      </c>
      <c r="M15" s="145">
        <v>19.445</v>
      </c>
      <c r="N15" s="145">
        <v>19.420999999999999</v>
      </c>
      <c r="O15" s="25">
        <f t="shared" si="0"/>
        <v>19.455000000000002</v>
      </c>
      <c r="P15" s="25">
        <v>15</v>
      </c>
      <c r="Q15" s="25">
        <f>O15/O21</f>
        <v>0.68240810027125631</v>
      </c>
      <c r="R15" s="25"/>
      <c r="S15" s="145">
        <v>16.216999999999999</v>
      </c>
      <c r="T15" s="145">
        <v>16.175999999999998</v>
      </c>
      <c r="U15" s="145">
        <v>16.161000000000001</v>
      </c>
      <c r="V15" s="25">
        <f t="shared" si="1"/>
        <v>16.184666666666669</v>
      </c>
      <c r="W15" s="25">
        <v>15</v>
      </c>
      <c r="X15" s="25">
        <f>V15/V21</f>
        <v>0.7216170023036339</v>
      </c>
      <c r="Y15" s="25"/>
      <c r="Z15" s="145">
        <v>14.169</v>
      </c>
      <c r="AA15" s="145">
        <v>14.127000000000001</v>
      </c>
      <c r="AB15" s="145">
        <v>14.116</v>
      </c>
      <c r="AC15" s="25">
        <f t="shared" si="2"/>
        <v>14.137333333333332</v>
      </c>
      <c r="AD15" s="25">
        <v>15</v>
      </c>
      <c r="AE15" s="25">
        <f>AC15/AC21</f>
        <v>0.74817859473953452</v>
      </c>
      <c r="AF15" s="25"/>
      <c r="AG15" s="145">
        <v>12.734999999999999</v>
      </c>
      <c r="AH15" s="145">
        <v>12.709</v>
      </c>
      <c r="AI15" s="145">
        <v>12.694000000000001</v>
      </c>
      <c r="AJ15" s="25">
        <f t="shared" si="3"/>
        <v>12.712666666666665</v>
      </c>
      <c r="AK15" s="25">
        <v>15</v>
      </c>
      <c r="AL15" s="25">
        <f>AJ15/AJ21</f>
        <v>0.76785858097769177</v>
      </c>
      <c r="AM15" s="25"/>
      <c r="AN15" s="145">
        <v>11.675000000000001</v>
      </c>
      <c r="AO15" s="145">
        <v>11.65</v>
      </c>
      <c r="AP15" s="145">
        <v>11.643000000000001</v>
      </c>
      <c r="AQ15" s="25">
        <f t="shared" si="4"/>
        <v>11.656000000000001</v>
      </c>
      <c r="AR15" s="25">
        <v>15</v>
      </c>
      <c r="AS15" s="25">
        <f>AQ15/AQ21</f>
        <v>0.78357907946040417</v>
      </c>
      <c r="AT15" s="25"/>
      <c r="AU15" s="145">
        <v>10.851000000000001</v>
      </c>
      <c r="AV15" s="145">
        <v>10.83</v>
      </c>
      <c r="AW15" s="145">
        <v>10.827</v>
      </c>
      <c r="AX15" s="25">
        <f t="shared" si="5"/>
        <v>10.836</v>
      </c>
      <c r="AY15" s="25">
        <v>15</v>
      </c>
      <c r="AZ15" s="25">
        <f>AX15/AX21</f>
        <v>0.79633530939199448</v>
      </c>
      <c r="BA15" s="25"/>
      <c r="BB15" s="145">
        <v>10.195</v>
      </c>
      <c r="BC15" s="145">
        <v>10.175000000000001</v>
      </c>
      <c r="BD15" s="145">
        <v>10.170999999999999</v>
      </c>
      <c r="BE15" s="25">
        <f t="shared" si="6"/>
        <v>10.180333333333333</v>
      </c>
      <c r="BF15" s="25">
        <v>15</v>
      </c>
      <c r="BG15" s="25">
        <f>BE15/BE21</f>
        <v>0.80762111275650517</v>
      </c>
      <c r="BH15" s="25"/>
      <c r="BI15" s="145">
        <v>9.6470000000000002</v>
      </c>
      <c r="BJ15" s="145">
        <v>9.6300000000000008</v>
      </c>
      <c r="BK15" s="145">
        <v>9.6300000000000008</v>
      </c>
      <c r="BL15" s="25">
        <f t="shared" si="7"/>
        <v>9.6356666666666673</v>
      </c>
      <c r="BM15" s="25">
        <v>15</v>
      </c>
      <c r="BN15" s="25">
        <f>BL15/BL21</f>
        <v>0.81660498884149268</v>
      </c>
      <c r="BO15" s="25"/>
      <c r="BP15" s="145">
        <v>9.1980000000000004</v>
      </c>
      <c r="BQ15" s="145">
        <v>9.1809999999999992</v>
      </c>
      <c r="BR15" s="145">
        <v>9.1769999999999996</v>
      </c>
      <c r="BS15" s="25">
        <f t="shared" si="8"/>
        <v>9.1853333333333325</v>
      </c>
      <c r="BT15" s="25">
        <v>15</v>
      </c>
      <c r="BU15" s="25">
        <f>BS15/BS21</f>
        <v>0.8254253534627366</v>
      </c>
      <c r="BV15" s="25"/>
      <c r="BW15" s="26"/>
    </row>
    <row r="16" spans="1:75" ht="60" customHeight="1">
      <c r="A16" s="177" t="s">
        <v>152</v>
      </c>
      <c r="B16" s="32">
        <v>1</v>
      </c>
      <c r="C16" s="32">
        <v>15</v>
      </c>
      <c r="D16" s="105">
        <v>254</v>
      </c>
      <c r="E16" s="145">
        <v>29.177</v>
      </c>
      <c r="F16" s="145">
        <v>29.106999999999999</v>
      </c>
      <c r="G16" s="145">
        <v>29.087</v>
      </c>
      <c r="H16" s="25">
        <f t="shared" si="9"/>
        <v>29.123666666666665</v>
      </c>
      <c r="I16" s="25">
        <f>$C$15+((H16-H15)/(H17-H15))</f>
        <v>15.631531990823349</v>
      </c>
      <c r="J16" s="25">
        <f>H16/H21</f>
        <v>0.68856787087825477</v>
      </c>
      <c r="K16" s="25"/>
      <c r="L16" s="145">
        <v>21.481000000000002</v>
      </c>
      <c r="M16" s="145">
        <v>21.422999999999998</v>
      </c>
      <c r="N16" s="145">
        <v>21.4</v>
      </c>
      <c r="O16" s="25">
        <f t="shared" si="0"/>
        <v>21.434666666666669</v>
      </c>
      <c r="P16" s="25">
        <f>$C$15+((O16-O15)/(O17-O15))</f>
        <v>15.664317673378076</v>
      </c>
      <c r="Q16" s="25">
        <f>O16/O21</f>
        <v>0.75184734823683486</v>
      </c>
      <c r="R16" s="25"/>
      <c r="S16" s="145">
        <v>17.648</v>
      </c>
      <c r="T16" s="145">
        <v>17.602</v>
      </c>
      <c r="U16" s="145">
        <v>17.587</v>
      </c>
      <c r="V16" s="25">
        <f t="shared" si="1"/>
        <v>17.612333333333336</v>
      </c>
      <c r="W16" s="25">
        <f>$C$15+((V16-V15)/(V17-V15))</f>
        <v>15.685938500960923</v>
      </c>
      <c r="X16" s="25">
        <f>V16/V21</f>
        <v>0.78527160585568867</v>
      </c>
      <c r="Y16" s="25"/>
      <c r="Z16" s="145">
        <v>15.286</v>
      </c>
      <c r="AA16" s="145">
        <v>15.247999999999999</v>
      </c>
      <c r="AB16" s="145">
        <v>15.233000000000001</v>
      </c>
      <c r="AC16" s="25">
        <f t="shared" si="2"/>
        <v>15.255666666666665</v>
      </c>
      <c r="AD16" s="25">
        <f>$C$15+((AC16-AC15)/(AC17-AC15))</f>
        <v>15.698667221990837</v>
      </c>
      <c r="AE16" s="25">
        <f>AC16/AC21</f>
        <v>0.80736324024908701</v>
      </c>
      <c r="AF16" s="25"/>
      <c r="AG16" s="145">
        <v>13.657999999999999</v>
      </c>
      <c r="AH16" s="145">
        <v>13.632999999999999</v>
      </c>
      <c r="AI16" s="145">
        <v>13.621</v>
      </c>
      <c r="AJ16" s="25">
        <f t="shared" si="3"/>
        <v>13.637333333333332</v>
      </c>
      <c r="AK16" s="25">
        <f>$C$15+((AJ16-AJ15)/(AJ17-AJ15))</f>
        <v>15.712378017462763</v>
      </c>
      <c r="AL16" s="25">
        <f>AJ16/AJ21</f>
        <v>0.82370943061931212</v>
      </c>
      <c r="AM16" s="25"/>
      <c r="AN16" s="145">
        <v>12.462</v>
      </c>
      <c r="AO16" s="145">
        <v>12.436999999999999</v>
      </c>
      <c r="AP16" s="145">
        <v>12.43</v>
      </c>
      <c r="AQ16" s="25">
        <f t="shared" si="4"/>
        <v>12.443</v>
      </c>
      <c r="AR16" s="25">
        <f>$C$15+((AQ16-AQ15)/(AQ17-AQ15))</f>
        <v>15.722460220318236</v>
      </c>
      <c r="AS16" s="25">
        <f>AQ16/AQ21</f>
        <v>0.83648545690852849</v>
      </c>
      <c r="AT16" s="25"/>
      <c r="AU16" s="145">
        <v>11.539</v>
      </c>
      <c r="AV16" s="145">
        <v>11.518000000000001</v>
      </c>
      <c r="AW16" s="145">
        <v>11.515000000000001</v>
      </c>
      <c r="AX16" s="25">
        <f t="shared" si="5"/>
        <v>11.524000000000001</v>
      </c>
      <c r="AY16" s="25">
        <f>$C$15+((AX16-AX15)/(AX17-AX15))</f>
        <v>15.73217452997517</v>
      </c>
      <c r="AZ16" s="25">
        <f>AX16/AX21</f>
        <v>0.846896281416883</v>
      </c>
      <c r="BA16" s="25"/>
      <c r="BB16" s="145">
        <v>10.805</v>
      </c>
      <c r="BC16" s="145">
        <v>10.785</v>
      </c>
      <c r="BD16" s="145">
        <v>10.776999999999999</v>
      </c>
      <c r="BE16" s="25">
        <f t="shared" si="6"/>
        <v>10.789</v>
      </c>
      <c r="BF16" s="25">
        <f>$C$15+((BE16-BE15)/(BE17-BE15))</f>
        <v>15.739271255060729</v>
      </c>
      <c r="BG16" s="25">
        <f>BE16/BE21</f>
        <v>0.8559075523587899</v>
      </c>
      <c r="BH16" s="25"/>
      <c r="BI16" s="145">
        <v>10.199</v>
      </c>
      <c r="BJ16" s="145">
        <v>10.183</v>
      </c>
      <c r="BK16" s="145">
        <v>10.179</v>
      </c>
      <c r="BL16" s="25">
        <f t="shared" si="7"/>
        <v>10.186999999999999</v>
      </c>
      <c r="BM16" s="25">
        <f>$C$15+((BL16-BL15)/(BL17-BL15))</f>
        <v>15.74571686203787</v>
      </c>
      <c r="BN16" s="25">
        <f>BL16/BL21</f>
        <v>0.86332947258397119</v>
      </c>
      <c r="BO16" s="25"/>
      <c r="BP16" s="145">
        <v>9.6969999999999992</v>
      </c>
      <c r="BQ16" s="145">
        <v>9.68</v>
      </c>
      <c r="BR16" s="145">
        <v>9.6750000000000007</v>
      </c>
      <c r="BS16" s="25">
        <f t="shared" si="8"/>
        <v>9.6839999999999993</v>
      </c>
      <c r="BT16" s="25">
        <f>$C$15+((BS16-BS15)/(BS17-BS15))</f>
        <v>15.753272910372608</v>
      </c>
      <c r="BU16" s="25">
        <f>BS16/BS21</f>
        <v>0.87023723939611786</v>
      </c>
      <c r="BV16" s="25"/>
      <c r="BW16" s="26"/>
    </row>
    <row r="17" spans="1:77" ht="60" customHeight="1">
      <c r="A17" s="177" t="s">
        <v>12</v>
      </c>
      <c r="B17" s="32">
        <v>0</v>
      </c>
      <c r="C17" s="32">
        <v>16</v>
      </c>
      <c r="D17" s="105">
        <v>270</v>
      </c>
      <c r="E17" s="145">
        <v>31.122</v>
      </c>
      <c r="F17" s="145">
        <v>31.027000000000001</v>
      </c>
      <c r="G17" s="145">
        <v>31.004000000000001</v>
      </c>
      <c r="H17" s="25">
        <f t="shared" si="9"/>
        <v>31.051000000000002</v>
      </c>
      <c r="I17" s="25">
        <v>16</v>
      </c>
      <c r="J17" s="25">
        <f>H17/H21</f>
        <v>0.73413561566105545</v>
      </c>
      <c r="K17" s="25"/>
      <c r="L17" s="145">
        <v>22.486999999999998</v>
      </c>
      <c r="M17" s="145">
        <v>22.420999999999999</v>
      </c>
      <c r="N17" s="145">
        <v>22.396999999999998</v>
      </c>
      <c r="O17" s="25">
        <f t="shared" si="0"/>
        <v>22.435000000000002</v>
      </c>
      <c r="P17" s="25">
        <v>16</v>
      </c>
      <c r="Q17" s="25">
        <f>O17/O21</f>
        <v>0.78693527265924623</v>
      </c>
      <c r="R17" s="25"/>
      <c r="S17" s="145">
        <v>18.306999999999999</v>
      </c>
      <c r="T17" s="145">
        <v>18.253</v>
      </c>
      <c r="U17" s="145">
        <v>18.238</v>
      </c>
      <c r="V17" s="25">
        <f t="shared" si="1"/>
        <v>18.266000000000002</v>
      </c>
      <c r="W17" s="25">
        <v>16</v>
      </c>
      <c r="X17" s="25">
        <f>V17/V21</f>
        <v>0.81441628892026474</v>
      </c>
      <c r="Y17" s="25"/>
      <c r="Z17" s="145">
        <v>15.772</v>
      </c>
      <c r="AA17" s="145">
        <v>15.727</v>
      </c>
      <c r="AB17" s="145">
        <v>15.715</v>
      </c>
      <c r="AC17" s="25">
        <f t="shared" si="2"/>
        <v>15.738</v>
      </c>
      <c r="AD17" s="25">
        <v>16</v>
      </c>
      <c r="AE17" s="25">
        <f>AC17/AC21</f>
        <v>0.83288937498897453</v>
      </c>
      <c r="AF17" s="25"/>
      <c r="AG17" s="145">
        <v>14.037000000000001</v>
      </c>
      <c r="AH17" s="145">
        <v>14.003</v>
      </c>
      <c r="AI17" s="145">
        <v>13.992000000000001</v>
      </c>
      <c r="AJ17" s="25">
        <f t="shared" si="3"/>
        <v>14.010666666666665</v>
      </c>
      <c r="AK17" s="25">
        <v>16</v>
      </c>
      <c r="AL17" s="25">
        <f>AJ17/AJ21</f>
        <v>0.84625916082789709</v>
      </c>
      <c r="AM17" s="25"/>
      <c r="AN17" s="145">
        <v>12.766999999999999</v>
      </c>
      <c r="AO17" s="145">
        <v>12.738</v>
      </c>
      <c r="AP17" s="145">
        <v>12.731</v>
      </c>
      <c r="AQ17" s="25">
        <f t="shared" si="4"/>
        <v>12.745333333333333</v>
      </c>
      <c r="AR17" s="25">
        <v>16</v>
      </c>
      <c r="AS17" s="25">
        <f>AQ17/AQ21</f>
        <v>0.85680993143010786</v>
      </c>
      <c r="AT17" s="25"/>
      <c r="AU17" s="145">
        <v>11.795</v>
      </c>
      <c r="AV17" s="145">
        <v>11.77</v>
      </c>
      <c r="AW17" s="145">
        <v>11.762</v>
      </c>
      <c r="AX17" s="25">
        <f t="shared" si="5"/>
        <v>11.775666666666666</v>
      </c>
      <c r="AY17" s="25">
        <v>16</v>
      </c>
      <c r="AZ17" s="25">
        <f>AX17/AX21</f>
        <v>0.86539121062172342</v>
      </c>
      <c r="BA17" s="25"/>
      <c r="BB17" s="145">
        <v>11.02</v>
      </c>
      <c r="BC17" s="145">
        <v>10.999000000000001</v>
      </c>
      <c r="BD17" s="145">
        <v>10.992000000000001</v>
      </c>
      <c r="BE17" s="25">
        <f t="shared" si="6"/>
        <v>11.003666666666666</v>
      </c>
      <c r="BF17" s="25">
        <v>16</v>
      </c>
      <c r="BG17" s="25">
        <f>BE17/BE21</f>
        <v>0.87293738100274998</v>
      </c>
      <c r="BH17" s="25"/>
      <c r="BI17" s="145">
        <v>10.388999999999999</v>
      </c>
      <c r="BJ17" s="145">
        <v>10.372</v>
      </c>
      <c r="BK17" s="145">
        <v>10.364000000000001</v>
      </c>
      <c r="BL17" s="25">
        <f t="shared" si="7"/>
        <v>10.375</v>
      </c>
      <c r="BM17" s="25">
        <v>16</v>
      </c>
      <c r="BN17" s="25">
        <f>BL17/BL21</f>
        <v>0.87926212604875842</v>
      </c>
      <c r="BO17" s="25"/>
      <c r="BP17" s="145">
        <v>9.8610000000000007</v>
      </c>
      <c r="BQ17" s="145">
        <v>9.8409999999999993</v>
      </c>
      <c r="BR17" s="145">
        <v>9.84</v>
      </c>
      <c r="BS17" s="25">
        <f t="shared" si="8"/>
        <v>9.8473333333333333</v>
      </c>
      <c r="BT17" s="25">
        <v>16</v>
      </c>
      <c r="BU17" s="25">
        <f>BS17/BS21</f>
        <v>0.88491492930745264</v>
      </c>
      <c r="BV17" s="25"/>
      <c r="BW17" s="26"/>
    </row>
    <row r="18" spans="1:77" ht="60" customHeight="1">
      <c r="A18" s="177" t="s">
        <v>213</v>
      </c>
      <c r="B18" s="32">
        <v>1</v>
      </c>
      <c r="C18" s="32">
        <v>16</v>
      </c>
      <c r="D18" s="105">
        <v>268</v>
      </c>
      <c r="E18" s="145">
        <v>33.872</v>
      </c>
      <c r="F18" s="145">
        <v>33.792999999999999</v>
      </c>
      <c r="G18" s="145">
        <v>33.761000000000003</v>
      </c>
      <c r="H18" s="25">
        <f t="shared" si="9"/>
        <v>33.80866666666666</v>
      </c>
      <c r="I18" s="25">
        <f>$C$17+((H18-H17)/(H19-H17))</f>
        <v>16.500483968542042</v>
      </c>
      <c r="J18" s="25">
        <f>H18/H21</f>
        <v>0.79933484647878428</v>
      </c>
      <c r="K18" s="25"/>
      <c r="L18" s="145">
        <v>24.099</v>
      </c>
      <c r="M18" s="145">
        <v>24.036000000000001</v>
      </c>
      <c r="N18" s="145">
        <v>24.013000000000002</v>
      </c>
      <c r="O18" s="25">
        <f t="shared" si="0"/>
        <v>24.049333333333337</v>
      </c>
      <c r="P18" s="25">
        <f>$C$17+((O18-O17)/(O19-O17))</f>
        <v>16.5353155742235</v>
      </c>
      <c r="Q18" s="25">
        <f>O18/O21</f>
        <v>0.843560003741465</v>
      </c>
      <c r="R18" s="25"/>
      <c r="S18" s="145">
        <v>19.460999999999999</v>
      </c>
      <c r="T18" s="145">
        <v>19.416</v>
      </c>
      <c r="U18" s="145">
        <v>19.401</v>
      </c>
      <c r="V18" s="25">
        <f t="shared" si="1"/>
        <v>19.425999999999998</v>
      </c>
      <c r="W18" s="25">
        <f>$C$17+((V18-V17)/(V19-V17))</f>
        <v>16.55787111253607</v>
      </c>
      <c r="X18" s="25">
        <f>V18/V21</f>
        <v>0.86613658319090436</v>
      </c>
      <c r="Y18" s="25"/>
      <c r="Z18" s="145">
        <v>16.675000000000001</v>
      </c>
      <c r="AA18" s="145">
        <v>16.638000000000002</v>
      </c>
      <c r="AB18" s="145">
        <v>16.622</v>
      </c>
      <c r="AC18" s="25">
        <f t="shared" si="2"/>
        <v>16.645</v>
      </c>
      <c r="AD18" s="25">
        <f>$C$17+((AC18-AC17)/(AC19-AC17))</f>
        <v>16.573566610455313</v>
      </c>
      <c r="AE18" s="25">
        <f>AC18/AC21</f>
        <v>0.88088979836646841</v>
      </c>
      <c r="AF18" s="25"/>
      <c r="AG18" s="145">
        <v>14.782999999999999</v>
      </c>
      <c r="AH18" s="145">
        <v>14.754</v>
      </c>
      <c r="AI18" s="145">
        <v>14.723000000000001</v>
      </c>
      <c r="AJ18" s="25">
        <f t="shared" si="3"/>
        <v>14.753333333333332</v>
      </c>
      <c r="AK18" s="25">
        <f>$C$17+((AJ18-AJ17)/(AJ19-AJ17))</f>
        <v>16.5811163275952</v>
      </c>
      <c r="AL18" s="25">
        <f>AJ18/AJ21</f>
        <v>0.8911170169928323</v>
      </c>
      <c r="AM18" s="25"/>
      <c r="AN18" s="145">
        <v>13.406000000000001</v>
      </c>
      <c r="AO18" s="145">
        <v>13.381</v>
      </c>
      <c r="AP18" s="145">
        <v>13.374000000000001</v>
      </c>
      <c r="AQ18" s="25">
        <f t="shared" si="4"/>
        <v>13.387</v>
      </c>
      <c r="AR18" s="25">
        <f>$C$17+((AQ18-AQ17)/(AQ19-AQ17))</f>
        <v>16.599315068493151</v>
      </c>
      <c r="AS18" s="25">
        <f>AQ18/AQ21</f>
        <v>0.89994621969255584</v>
      </c>
      <c r="AT18" s="25"/>
      <c r="AU18" s="145">
        <v>12.351000000000001</v>
      </c>
      <c r="AV18" s="145">
        <v>12.33</v>
      </c>
      <c r="AW18" s="145">
        <v>12.323</v>
      </c>
      <c r="AX18" s="25">
        <f t="shared" si="5"/>
        <v>12.334666666666669</v>
      </c>
      <c r="AY18" s="25">
        <f>$C$17+((AX18-AX17)/(AX19-AX17))</f>
        <v>16.608049311094998</v>
      </c>
      <c r="AZ18" s="25">
        <f>AX18/AX21</f>
        <v>0.90647200039194553</v>
      </c>
      <c r="BA18" s="25"/>
      <c r="BB18" s="145">
        <v>11.518000000000001</v>
      </c>
      <c r="BC18" s="145">
        <v>11.497999999999999</v>
      </c>
      <c r="BD18" s="145">
        <v>11.49</v>
      </c>
      <c r="BE18" s="25">
        <f t="shared" si="6"/>
        <v>11.502000000000001</v>
      </c>
      <c r="BF18" s="25">
        <f>$C$17+((BE18-BE17)/(BE19-BE17))</f>
        <v>16.618279569892476</v>
      </c>
      <c r="BG18" s="25">
        <f>BE18/BE21</f>
        <v>0.91247091178337214</v>
      </c>
      <c r="BH18" s="25"/>
      <c r="BI18" s="145">
        <v>10.834</v>
      </c>
      <c r="BJ18" s="145">
        <v>10.817</v>
      </c>
      <c r="BK18" s="145">
        <v>10.808999999999999</v>
      </c>
      <c r="BL18" s="25">
        <f t="shared" si="7"/>
        <v>10.82</v>
      </c>
      <c r="BM18" s="25">
        <f>$C$17+((BL18-BL17)/(BL19-BL17))</f>
        <v>16.621797857475546</v>
      </c>
      <c r="BN18" s="25">
        <f>BL18/BL21</f>
        <v>0.91697505579253646</v>
      </c>
      <c r="BO18" s="25"/>
      <c r="BP18" s="145">
        <v>10.265000000000001</v>
      </c>
      <c r="BQ18" s="145">
        <v>10.249000000000001</v>
      </c>
      <c r="BR18" s="145">
        <v>10.247999999999999</v>
      </c>
      <c r="BS18" s="25">
        <f t="shared" si="8"/>
        <v>10.254</v>
      </c>
      <c r="BT18" s="25">
        <f>$C$17+((BS18-BS17)/(BS19-BS17))</f>
        <v>16.629514963880286</v>
      </c>
      <c r="BU18" s="25">
        <f>BS18/BS21</f>
        <v>0.9214593817397555</v>
      </c>
      <c r="BV18" s="25"/>
      <c r="BW18" s="26"/>
    </row>
    <row r="19" spans="1:77" ht="60" customHeight="1">
      <c r="A19" s="177" t="s">
        <v>13</v>
      </c>
      <c r="B19" s="32">
        <v>0</v>
      </c>
      <c r="C19" s="32">
        <v>17</v>
      </c>
      <c r="D19" s="31">
        <v>284</v>
      </c>
      <c r="E19" s="145">
        <v>36.633000000000003</v>
      </c>
      <c r="F19" s="145">
        <v>36.542999999999999</v>
      </c>
      <c r="G19" s="145">
        <v>36.506999999999998</v>
      </c>
      <c r="H19" s="25">
        <f t="shared" si="9"/>
        <v>36.561</v>
      </c>
      <c r="I19" s="25">
        <v>17</v>
      </c>
      <c r="J19" s="25">
        <f>H19/H21</f>
        <v>0.86440798184225465</v>
      </c>
      <c r="K19" s="25"/>
      <c r="L19" s="145">
        <v>25.5</v>
      </c>
      <c r="M19" s="145">
        <v>25.437999999999999</v>
      </c>
      <c r="N19" s="145">
        <v>25.414000000000001</v>
      </c>
      <c r="O19" s="25">
        <f t="shared" si="0"/>
        <v>25.450666666666667</v>
      </c>
      <c r="P19" s="25">
        <v>17</v>
      </c>
      <c r="Q19" s="25">
        <f>O19/O21</f>
        <v>0.89271349733420646</v>
      </c>
      <c r="R19" s="25"/>
      <c r="S19" s="145">
        <v>20.388999999999999</v>
      </c>
      <c r="T19" s="145">
        <v>20.331</v>
      </c>
      <c r="U19" s="145">
        <v>20.315999999999999</v>
      </c>
      <c r="V19" s="25">
        <f t="shared" si="1"/>
        <v>20.345333333333333</v>
      </c>
      <c r="W19" s="25">
        <v>17</v>
      </c>
      <c r="X19" s="25">
        <f>V19/V21</f>
        <v>0.90712640261573907</v>
      </c>
      <c r="Y19" s="25"/>
      <c r="Z19" s="145">
        <v>17.355</v>
      </c>
      <c r="AA19" s="145">
        <v>17.309000000000001</v>
      </c>
      <c r="AB19" s="145">
        <v>17.294</v>
      </c>
      <c r="AC19" s="25">
        <f t="shared" si="2"/>
        <v>17.319333333333333</v>
      </c>
      <c r="AD19" s="25">
        <v>17</v>
      </c>
      <c r="AE19" s="25">
        <f>AC19/AC21</f>
        <v>0.91657699296134909</v>
      </c>
      <c r="AF19" s="25"/>
      <c r="AG19" s="145">
        <v>15.315</v>
      </c>
      <c r="AH19" s="145">
        <v>15.281000000000001</v>
      </c>
      <c r="AI19" s="145">
        <v>15.27</v>
      </c>
      <c r="AJ19" s="25">
        <f t="shared" si="3"/>
        <v>15.288666666666666</v>
      </c>
      <c r="AK19" s="25">
        <v>17</v>
      </c>
      <c r="AL19" s="25">
        <f>AJ19/AJ21</f>
        <v>0.92345171941692827</v>
      </c>
      <c r="AM19" s="25"/>
      <c r="AN19" s="145">
        <v>13.839</v>
      </c>
      <c r="AO19" s="145">
        <v>13.805999999999999</v>
      </c>
      <c r="AP19" s="145">
        <v>13.803000000000001</v>
      </c>
      <c r="AQ19" s="25">
        <f t="shared" si="4"/>
        <v>13.816000000000001</v>
      </c>
      <c r="AR19" s="25">
        <v>17</v>
      </c>
      <c r="AS19" s="25">
        <f>AQ19/AQ21</f>
        <v>0.92878590955944951</v>
      </c>
      <c r="AT19" s="25"/>
      <c r="AU19" s="145">
        <v>12.714</v>
      </c>
      <c r="AV19" s="145">
        <v>12.689</v>
      </c>
      <c r="AW19" s="145">
        <v>12.682</v>
      </c>
      <c r="AX19" s="25">
        <f t="shared" si="5"/>
        <v>12.695</v>
      </c>
      <c r="AY19" s="25">
        <v>17</v>
      </c>
      <c r="AZ19" s="25">
        <f>AX19/AX21</f>
        <v>0.93295281955808129</v>
      </c>
      <c r="BA19" s="25"/>
      <c r="BB19" s="145">
        <v>11.827</v>
      </c>
      <c r="BC19" s="145">
        <v>11.807</v>
      </c>
      <c r="BD19" s="145">
        <v>11.795</v>
      </c>
      <c r="BE19" s="25">
        <f t="shared" si="6"/>
        <v>11.809666666666667</v>
      </c>
      <c r="BF19" s="25">
        <v>17</v>
      </c>
      <c r="BG19" s="25">
        <f>BE19/BE21</f>
        <v>0.93687856991749519</v>
      </c>
      <c r="BH19" s="25"/>
      <c r="BI19" s="145">
        <v>11.106</v>
      </c>
      <c r="BJ19" s="145">
        <v>11.085000000000001</v>
      </c>
      <c r="BK19" s="145">
        <v>11.081</v>
      </c>
      <c r="BL19" s="25">
        <f t="shared" si="7"/>
        <v>11.090666666666669</v>
      </c>
      <c r="BM19" s="25">
        <v>17</v>
      </c>
      <c r="BN19" s="25">
        <f>BL19/BL21</f>
        <v>0.939913556880138</v>
      </c>
      <c r="BO19" s="25"/>
      <c r="BP19" s="145">
        <v>10.509</v>
      </c>
      <c r="BQ19" s="145">
        <v>10.488</v>
      </c>
      <c r="BR19" s="145">
        <v>10.483000000000001</v>
      </c>
      <c r="BS19" s="25">
        <f t="shared" si="8"/>
        <v>10.493333333333334</v>
      </c>
      <c r="BT19" s="25">
        <v>17</v>
      </c>
      <c r="BU19" s="25">
        <f>BS19/BS21</f>
        <v>0.94296669063024208</v>
      </c>
      <c r="BV19" s="25"/>
      <c r="BW19" s="26"/>
    </row>
    <row r="20" spans="1:77" ht="60" customHeight="1">
      <c r="A20" s="177" t="s">
        <v>151</v>
      </c>
      <c r="B20" s="32">
        <v>1</v>
      </c>
      <c r="C20" s="32">
        <v>17</v>
      </c>
      <c r="D20" s="31">
        <v>282</v>
      </c>
      <c r="E20" s="145">
        <v>39.502000000000002</v>
      </c>
      <c r="F20" s="145">
        <v>39.395000000000003</v>
      </c>
      <c r="G20" s="145">
        <v>39.371000000000002</v>
      </c>
      <c r="H20" s="25">
        <f t="shared" si="9"/>
        <v>39.422666666666665</v>
      </c>
      <c r="I20" s="25">
        <f>$C$19+((H20-H19)/(H21-H19))</f>
        <v>17.498982853821563</v>
      </c>
      <c r="J20" s="25">
        <f>H20/H21</f>
        <v>0.93206607401803165</v>
      </c>
      <c r="K20" s="25"/>
      <c r="L20" s="145">
        <v>27.145</v>
      </c>
      <c r="M20" s="145">
        <v>27.074000000000002</v>
      </c>
      <c r="N20" s="145">
        <v>27.050999999999998</v>
      </c>
      <c r="O20" s="25">
        <f t="shared" si="0"/>
        <v>27.09</v>
      </c>
      <c r="P20" s="25">
        <f>$C$19+((O20-O19)/(O21-O19))</f>
        <v>17.535963382737577</v>
      </c>
      <c r="Q20" s="25">
        <f>O20/O21</f>
        <v>0.95021513422504922</v>
      </c>
      <c r="R20" s="25"/>
      <c r="S20" s="145">
        <v>21.550999999999998</v>
      </c>
      <c r="T20" s="145">
        <v>21.501999999999999</v>
      </c>
      <c r="U20" s="145">
        <v>21.486000000000001</v>
      </c>
      <c r="V20" s="25">
        <f t="shared" si="1"/>
        <v>21.513000000000002</v>
      </c>
      <c r="W20" s="25">
        <f>$C$19+((V20-V19)/(V21-V19))</f>
        <v>17.560569691150587</v>
      </c>
      <c r="X20" s="25">
        <f>V20/V21</f>
        <v>0.95918852641747809</v>
      </c>
      <c r="Y20" s="25"/>
      <c r="Z20" s="145">
        <v>18.262</v>
      </c>
      <c r="AA20" s="145">
        <v>18.225000000000001</v>
      </c>
      <c r="AB20" s="145">
        <v>18.204999999999998</v>
      </c>
      <c r="AC20" s="25">
        <f t="shared" si="2"/>
        <v>18.230666666666668</v>
      </c>
      <c r="AD20" s="25">
        <f>$C$19+((AC20-AC19)/(AC21-AC19))</f>
        <v>17.578134912243605</v>
      </c>
      <c r="AE20" s="25">
        <f>AC20/AC21</f>
        <v>0.96480674581473713</v>
      </c>
      <c r="AF20" s="25"/>
      <c r="AG20" s="145">
        <v>16.061</v>
      </c>
      <c r="AH20" s="145">
        <v>16.032</v>
      </c>
      <c r="AI20" s="145">
        <v>16.02</v>
      </c>
      <c r="AJ20" s="25">
        <f t="shared" si="3"/>
        <v>16.037666666666667</v>
      </c>
      <c r="AK20" s="25">
        <f>$C$19+((AJ20-AJ19)/(AJ21-AJ19))</f>
        <v>17.591004734350342</v>
      </c>
      <c r="AL20" s="25">
        <f>AJ20/AJ21</f>
        <v>0.96869211564790203</v>
      </c>
      <c r="AM20" s="25"/>
      <c r="AN20" s="145">
        <v>14.478</v>
      </c>
      <c r="AO20" s="145">
        <v>14.449</v>
      </c>
      <c r="AP20" s="145">
        <v>14.442</v>
      </c>
      <c r="AQ20" s="25">
        <f t="shared" si="4"/>
        <v>14.456333333333333</v>
      </c>
      <c r="AR20" s="25">
        <f>$C$19+((AQ20-AQ19)/(AQ21-AQ19))</f>
        <v>17.604468219005664</v>
      </c>
      <c r="AS20" s="25">
        <f>AQ20/AQ21</f>
        <v>0.97183256397615725</v>
      </c>
      <c r="AT20" s="25"/>
      <c r="AU20" s="145">
        <v>13.27</v>
      </c>
      <c r="AV20" s="145">
        <v>13.25</v>
      </c>
      <c r="AW20" s="145">
        <v>13.242000000000001</v>
      </c>
      <c r="AX20" s="25">
        <f t="shared" si="5"/>
        <v>13.254</v>
      </c>
      <c r="AY20" s="25">
        <f>$C$19+((AX20-AX19)/(AX21-AX19))</f>
        <v>17.61271465107782</v>
      </c>
      <c r="AZ20" s="25">
        <f>AX20/AX21</f>
        <v>0.97403360932830318</v>
      </c>
      <c r="BA20" s="25"/>
      <c r="BB20" s="145">
        <v>12.321999999999999</v>
      </c>
      <c r="BC20" s="145">
        <v>12.301</v>
      </c>
      <c r="BD20" s="145">
        <v>12.294</v>
      </c>
      <c r="BE20" s="25">
        <f t="shared" si="6"/>
        <v>12.305666666666667</v>
      </c>
      <c r="BF20" s="25">
        <f>$C$19+((BE20-BE19)/(BE21-BE19))</f>
        <v>17.623376623376622</v>
      </c>
      <c r="BG20" s="25">
        <f>BE20/BE21</f>
        <v>0.97622699386503065</v>
      </c>
      <c r="BH20" s="25"/>
      <c r="BI20" s="145">
        <v>11.547000000000001</v>
      </c>
      <c r="BJ20" s="145">
        <v>11.531000000000001</v>
      </c>
      <c r="BK20" s="145">
        <v>11.526999999999999</v>
      </c>
      <c r="BL20" s="25">
        <f t="shared" si="7"/>
        <v>11.535000000000002</v>
      </c>
      <c r="BM20" s="25">
        <f>$C$19+((BL20-BL19)/(BL21-BL19))</f>
        <v>17.626704278326283</v>
      </c>
      <c r="BN20" s="25">
        <f>BL20/BL21</f>
        <v>0.97756998785276439</v>
      </c>
      <c r="BO20" s="25"/>
      <c r="BP20" s="145">
        <v>10.907999999999999</v>
      </c>
      <c r="BQ20" s="145">
        <v>10.891999999999999</v>
      </c>
      <c r="BR20" s="145">
        <v>10.887</v>
      </c>
      <c r="BS20" s="25">
        <f t="shared" si="8"/>
        <v>10.895666666666665</v>
      </c>
      <c r="BT20" s="25">
        <f>$C$19+((BS20-BS19)/(BS21-BS19))</f>
        <v>17.633928571428569</v>
      </c>
      <c r="BU20" s="25">
        <f>BS20/BS21</f>
        <v>0.97912173496285637</v>
      </c>
      <c r="BV20" s="25"/>
      <c r="BW20" s="26"/>
    </row>
    <row r="21" spans="1:77" ht="60" customHeight="1">
      <c r="A21" s="177" t="s">
        <v>14</v>
      </c>
      <c r="B21" s="181">
        <v>0</v>
      </c>
      <c r="C21" s="181">
        <v>18</v>
      </c>
      <c r="D21" s="31">
        <v>298</v>
      </c>
      <c r="E21" s="145">
        <v>42.384</v>
      </c>
      <c r="F21" s="145">
        <v>42.26</v>
      </c>
      <c r="G21" s="145">
        <v>42.244</v>
      </c>
      <c r="H21" s="25">
        <f t="shared" si="9"/>
        <v>42.295999999999999</v>
      </c>
      <c r="I21" s="25">
        <v>18</v>
      </c>
      <c r="J21" s="25">
        <f>H21/H21</f>
        <v>1</v>
      </c>
      <c r="K21" s="25"/>
      <c r="L21" s="145">
        <v>28.571000000000002</v>
      </c>
      <c r="M21" s="145">
        <v>28.488</v>
      </c>
      <c r="N21" s="145">
        <v>28.469000000000001</v>
      </c>
      <c r="O21" s="25">
        <f t="shared" si="0"/>
        <v>28.509333333333331</v>
      </c>
      <c r="P21" s="25">
        <v>18</v>
      </c>
      <c r="Q21" s="25">
        <f>O21/O21</f>
        <v>1</v>
      </c>
      <c r="R21" s="25"/>
      <c r="S21" s="145">
        <v>22.475000000000001</v>
      </c>
      <c r="T21" s="145">
        <v>22.413</v>
      </c>
      <c r="U21" s="145">
        <v>22.396999999999998</v>
      </c>
      <c r="V21" s="25">
        <f t="shared" si="1"/>
        <v>22.428333333333331</v>
      </c>
      <c r="W21" s="25">
        <v>18</v>
      </c>
      <c r="X21" s="25">
        <f>V21/V21</f>
        <v>1</v>
      </c>
      <c r="Y21" s="25"/>
      <c r="Z21" s="145">
        <v>18.934000000000001</v>
      </c>
      <c r="AA21" s="145">
        <v>18.884</v>
      </c>
      <c r="AB21" s="145">
        <v>18.869</v>
      </c>
      <c r="AC21" s="25">
        <f t="shared" si="2"/>
        <v>18.895666666666667</v>
      </c>
      <c r="AD21" s="25">
        <v>18</v>
      </c>
      <c r="AE21" s="25">
        <f>AC21/AC21</f>
        <v>1</v>
      </c>
      <c r="AF21" s="25"/>
      <c r="AG21" s="145">
        <v>16.585000000000001</v>
      </c>
      <c r="AH21" s="145">
        <v>16.547000000000001</v>
      </c>
      <c r="AI21" s="145">
        <v>16.536000000000001</v>
      </c>
      <c r="AJ21" s="25">
        <f t="shared" si="3"/>
        <v>16.556000000000001</v>
      </c>
      <c r="AK21" s="25">
        <v>18</v>
      </c>
      <c r="AL21" s="25">
        <f>AJ21/AJ21</f>
        <v>1</v>
      </c>
      <c r="AM21" s="25"/>
      <c r="AN21" s="145">
        <v>14.903</v>
      </c>
      <c r="AO21" s="145">
        <v>14.865</v>
      </c>
      <c r="AP21" s="145">
        <v>14.858000000000001</v>
      </c>
      <c r="AQ21" s="25">
        <f t="shared" si="4"/>
        <v>14.875333333333336</v>
      </c>
      <c r="AR21" s="25">
        <v>18</v>
      </c>
      <c r="AS21" s="25">
        <f>AQ21/AQ21</f>
        <v>1</v>
      </c>
      <c r="AT21" s="25"/>
      <c r="AU21" s="145">
        <v>13.629</v>
      </c>
      <c r="AV21" s="145">
        <v>13.6</v>
      </c>
      <c r="AW21" s="145">
        <v>13.593</v>
      </c>
      <c r="AX21" s="25">
        <f t="shared" si="5"/>
        <v>13.607333333333335</v>
      </c>
      <c r="AY21" s="25">
        <v>18</v>
      </c>
      <c r="AZ21" s="25">
        <f>AX21/AX21</f>
        <v>1</v>
      </c>
      <c r="BA21" s="25"/>
      <c r="BB21" s="145">
        <v>12.627000000000001</v>
      </c>
      <c r="BC21" s="145">
        <v>12.598000000000001</v>
      </c>
      <c r="BD21" s="145">
        <v>12.590999999999999</v>
      </c>
      <c r="BE21" s="25">
        <f t="shared" si="6"/>
        <v>12.605333333333334</v>
      </c>
      <c r="BF21" s="25">
        <v>18</v>
      </c>
      <c r="BG21" s="25">
        <f>BE21/BE21</f>
        <v>1</v>
      </c>
      <c r="BH21" s="25"/>
      <c r="BI21" s="145">
        <v>11.815</v>
      </c>
      <c r="BJ21" s="145">
        <v>11.798</v>
      </c>
      <c r="BK21" s="145">
        <v>11.786</v>
      </c>
      <c r="BL21" s="25">
        <f t="shared" si="7"/>
        <v>11.799666666666667</v>
      </c>
      <c r="BM21" s="25">
        <v>18</v>
      </c>
      <c r="BN21" s="25">
        <f>BL21/BL21</f>
        <v>1</v>
      </c>
      <c r="BO21" s="25"/>
      <c r="BP21" s="145">
        <v>11.143000000000001</v>
      </c>
      <c r="BQ21" s="145">
        <v>11.122999999999999</v>
      </c>
      <c r="BR21" s="145">
        <v>11.118</v>
      </c>
      <c r="BS21" s="25">
        <f t="shared" si="8"/>
        <v>11.128</v>
      </c>
      <c r="BT21" s="25">
        <v>18</v>
      </c>
      <c r="BU21" s="25">
        <f>BS21/BS21</f>
        <v>1</v>
      </c>
      <c r="BV21" s="25"/>
      <c r="BW21" s="26"/>
    </row>
    <row r="22" spans="1:77" ht="80.099999999999994" customHeight="1">
      <c r="A22" s="178" t="s">
        <v>155</v>
      </c>
      <c r="B22" s="181">
        <v>1</v>
      </c>
      <c r="C22" s="181">
        <v>18</v>
      </c>
      <c r="D22" s="31">
        <v>296</v>
      </c>
      <c r="E22" s="145">
        <v>44.008000000000003</v>
      </c>
      <c r="F22" s="145">
        <v>43.892000000000003</v>
      </c>
      <c r="G22" s="145">
        <v>43.872999999999998</v>
      </c>
      <c r="H22" s="25">
        <f t="shared" si="9"/>
        <v>43.92433333333333</v>
      </c>
      <c r="I22" s="25">
        <f>$C$21+(H22-H21)/(H25-H21)</f>
        <v>18.284847954750866</v>
      </c>
      <c r="J22" s="25">
        <f>H22/H21</f>
        <v>1.0384985183784123</v>
      </c>
      <c r="K22" s="25"/>
      <c r="L22" s="145">
        <v>29.481999999999999</v>
      </c>
      <c r="M22" s="145">
        <v>29.411999999999999</v>
      </c>
      <c r="N22" s="145">
        <v>29.396000000000001</v>
      </c>
      <c r="O22" s="25">
        <f t="shared" si="0"/>
        <v>29.429999999999996</v>
      </c>
      <c r="P22" s="25">
        <f>$C$21+(O22-O21)/(O25-O21)</f>
        <v>18.309971382077325</v>
      </c>
      <c r="Q22" s="25">
        <f>O22/O21</f>
        <v>1.0322935179122625</v>
      </c>
      <c r="R22" s="25"/>
      <c r="S22" s="145">
        <v>23.122</v>
      </c>
      <c r="T22" s="145">
        <v>23.068000000000001</v>
      </c>
      <c r="U22" s="145">
        <v>23.053000000000001</v>
      </c>
      <c r="V22" s="25">
        <f t="shared" si="1"/>
        <v>23.081</v>
      </c>
      <c r="W22" s="25">
        <f>$C$21+(V22-V21)/(V25-V21)</f>
        <v>18.325249169435217</v>
      </c>
      <c r="X22" s="25">
        <f>V22/V21</f>
        <v>1.029100096603998</v>
      </c>
      <c r="Y22" s="25"/>
      <c r="Z22" s="145">
        <v>19.440999999999999</v>
      </c>
      <c r="AA22" s="145">
        <v>19.395</v>
      </c>
      <c r="AB22" s="145">
        <v>19.38</v>
      </c>
      <c r="AC22" s="25">
        <f t="shared" si="2"/>
        <v>19.405333333333331</v>
      </c>
      <c r="AD22" s="25">
        <f>$C$21+(AC22-AC21)/(AC25-AC21)</f>
        <v>18.336672905427719</v>
      </c>
      <c r="AE22" s="25">
        <f>AC22/AC21</f>
        <v>1.0269726745109107</v>
      </c>
      <c r="AF22" s="25"/>
      <c r="AG22" s="145">
        <v>17.001000000000001</v>
      </c>
      <c r="AH22" s="145">
        <v>16.966999999999999</v>
      </c>
      <c r="AI22" s="145">
        <v>16.956</v>
      </c>
      <c r="AJ22" s="25">
        <f t="shared" si="3"/>
        <v>16.974666666666668</v>
      </c>
      <c r="AK22" s="25">
        <f>$C$21+(AJ22-AJ21)/(AJ25-AJ21)</f>
        <v>18.345007553907429</v>
      </c>
      <c r="AL22" s="25">
        <f>AJ22/AJ21</f>
        <v>1.0252879117339131</v>
      </c>
      <c r="AM22" s="25"/>
      <c r="AN22" s="145">
        <v>15.257</v>
      </c>
      <c r="AO22" s="145">
        <v>15.224</v>
      </c>
      <c r="AP22" s="145">
        <v>15.217000000000001</v>
      </c>
      <c r="AQ22" s="25">
        <f t="shared" si="4"/>
        <v>15.232666666666667</v>
      </c>
      <c r="AR22" s="25">
        <f>$C$21+(AQ22-AQ21)/(AQ25-AQ21)</f>
        <v>18.352863726135613</v>
      </c>
      <c r="AS22" s="25">
        <f>AQ22/AQ21</f>
        <v>1.0240218706583604</v>
      </c>
      <c r="AT22" s="25"/>
      <c r="AU22" s="145">
        <v>13.933999999999999</v>
      </c>
      <c r="AV22" s="145">
        <v>13.909000000000001</v>
      </c>
      <c r="AW22" s="145">
        <v>13.901999999999999</v>
      </c>
      <c r="AX22" s="25">
        <f t="shared" si="5"/>
        <v>13.914999999999999</v>
      </c>
      <c r="AY22" s="25">
        <f>$C$21+(AX22-AX21)/(AX25-AX21)</f>
        <v>18.354795310397847</v>
      </c>
      <c r="AZ22" s="25">
        <f>AX22/AX21</f>
        <v>1.0226103571603546</v>
      </c>
      <c r="BA22" s="25"/>
      <c r="BB22" s="145">
        <v>12.898999999999999</v>
      </c>
      <c r="BC22" s="145">
        <v>12.874000000000001</v>
      </c>
      <c r="BD22" s="145">
        <v>12.867000000000001</v>
      </c>
      <c r="BE22" s="25">
        <f t="shared" si="6"/>
        <v>12.88</v>
      </c>
      <c r="BF22" s="25">
        <f>$C$21+(BE22-BE21)/(BE25-BE21)</f>
        <v>18.361324270993205</v>
      </c>
      <c r="BG22" s="25">
        <f>BE22/BE21</f>
        <v>1.0217897186376137</v>
      </c>
      <c r="BH22" s="25"/>
      <c r="BI22" s="145">
        <v>12.061999999999999</v>
      </c>
      <c r="BJ22" s="145">
        <v>12.042</v>
      </c>
      <c r="BK22" s="145">
        <v>12.034000000000001</v>
      </c>
      <c r="BL22" s="25">
        <f t="shared" si="7"/>
        <v>12.045999999999999</v>
      </c>
      <c r="BM22" s="25">
        <f>$C$21+(BL22-BL21)/(BL25-BL21)</f>
        <v>18.366113450582112</v>
      </c>
      <c r="BN22" s="25">
        <f>BL22/BL21</f>
        <v>1.0208762959405633</v>
      </c>
      <c r="BO22" s="25"/>
      <c r="BP22" s="145">
        <v>11.366</v>
      </c>
      <c r="BQ22" s="145">
        <v>11.349</v>
      </c>
      <c r="BR22" s="145">
        <v>11.345000000000001</v>
      </c>
      <c r="BS22" s="25">
        <f t="shared" si="8"/>
        <v>11.353333333333333</v>
      </c>
      <c r="BT22" s="25">
        <f>$C$21+(BS22-BS21)/(BS25-BS21)</f>
        <v>18.371530640285794</v>
      </c>
      <c r="BU22" s="25">
        <f>BS22/BS21</f>
        <v>1.0202492211838006</v>
      </c>
      <c r="BV22" s="25"/>
      <c r="BW22" s="26"/>
    </row>
    <row r="23" spans="1:77" ht="60" customHeight="1" thickBot="1">
      <c r="A23" s="178" t="s">
        <v>156</v>
      </c>
      <c r="B23" s="181">
        <v>1</v>
      </c>
      <c r="C23" s="181">
        <v>18</v>
      </c>
      <c r="D23" s="31">
        <v>296</v>
      </c>
      <c r="E23" s="145">
        <v>44.765999999999998</v>
      </c>
      <c r="F23" s="145">
        <v>44.655000000000001</v>
      </c>
      <c r="G23" s="145">
        <v>44.622999999999998</v>
      </c>
      <c r="H23" s="25">
        <f t="shared" si="9"/>
        <v>44.681333333333328</v>
      </c>
      <c r="I23" s="25">
        <f>$C$21+(H23-H21)/(H25-H21)</f>
        <v>18.417271640572611</v>
      </c>
      <c r="J23" s="25">
        <f>H23/H21</f>
        <v>1.0563961919172813</v>
      </c>
      <c r="K23" s="25"/>
      <c r="L23" s="145">
        <v>29.931000000000001</v>
      </c>
      <c r="M23" s="145">
        <v>29.853000000000002</v>
      </c>
      <c r="N23" s="145">
        <v>29.837</v>
      </c>
      <c r="O23" s="25">
        <f t="shared" si="0"/>
        <v>29.873666666666669</v>
      </c>
      <c r="P23" s="25">
        <f>$C$21+(O23-O21)/(O25-O21)</f>
        <v>18.459345715728634</v>
      </c>
      <c r="Q23" s="25">
        <f>O23/O21</f>
        <v>1.047855672995978</v>
      </c>
      <c r="R23" s="25"/>
      <c r="S23" s="145">
        <v>23.446999999999999</v>
      </c>
      <c r="T23" s="145">
        <v>23.388999999999999</v>
      </c>
      <c r="U23" s="145">
        <v>23.373999999999999</v>
      </c>
      <c r="V23" s="41">
        <f t="shared" si="1"/>
        <v>23.403333333333332</v>
      </c>
      <c r="W23" s="41">
        <f>$C$21+(V23-V21)/(V25-V21)</f>
        <v>18.485880398671096</v>
      </c>
      <c r="X23" s="41">
        <f>V23/V21</f>
        <v>1.0434717990636844</v>
      </c>
      <c r="Y23" s="25"/>
      <c r="Z23" s="145">
        <v>19.701000000000001</v>
      </c>
      <c r="AA23" s="145">
        <v>19.655000000000001</v>
      </c>
      <c r="AB23" s="145">
        <v>19.638999999999999</v>
      </c>
      <c r="AC23" s="41">
        <f t="shared" si="2"/>
        <v>19.665000000000003</v>
      </c>
      <c r="AD23" s="41">
        <f>$C$21+(AC23-AC21)/(AC25-AC21)</f>
        <v>18.508202135858198</v>
      </c>
      <c r="AE23" s="41">
        <f>AC23/AC21</f>
        <v>1.0407148023356327</v>
      </c>
      <c r="AF23" s="25"/>
      <c r="AG23" s="145">
        <v>17.219000000000001</v>
      </c>
      <c r="AH23" s="145">
        <v>17.181999999999999</v>
      </c>
      <c r="AI23" s="145">
        <v>17.170000000000002</v>
      </c>
      <c r="AJ23" s="25">
        <f t="shared" si="3"/>
        <v>17.190333333333331</v>
      </c>
      <c r="AK23" s="25">
        <f>$C$21+(AJ23-AJ21)/(AJ25-AJ21)</f>
        <v>18.522730394176623</v>
      </c>
      <c r="AL23" s="25">
        <f>AJ23/AJ21</f>
        <v>1.0383144076669082</v>
      </c>
      <c r="AM23" s="25"/>
      <c r="AN23" s="145">
        <v>15.443</v>
      </c>
      <c r="AO23" s="207">
        <v>15.409000000000001</v>
      </c>
      <c r="AP23" s="207">
        <v>15.401999999999999</v>
      </c>
      <c r="AQ23" s="41">
        <f t="shared" si="4"/>
        <v>15.417999999999999</v>
      </c>
      <c r="AR23" s="41">
        <f>$C$21+(AQ23-AQ21)/(AQ25-AQ21)</f>
        <v>18.5358788676761</v>
      </c>
      <c r="AS23" s="41">
        <f>AQ23/AQ21</f>
        <v>1.0364809752162414</v>
      </c>
      <c r="AT23" s="25"/>
      <c r="AU23" s="145">
        <v>14.099</v>
      </c>
      <c r="AV23" s="207">
        <v>14.07</v>
      </c>
      <c r="AW23" s="207">
        <v>14.067</v>
      </c>
      <c r="AX23" s="25">
        <f t="shared" si="5"/>
        <v>14.078666666666669</v>
      </c>
      <c r="AY23" s="25">
        <f>$C$21+(AX23-AX21)/(AX25-AX21)</f>
        <v>18.543532577359219</v>
      </c>
      <c r="AZ23" s="25">
        <f>AX23/AX21</f>
        <v>1.0346381852922444</v>
      </c>
      <c r="BA23" s="25"/>
      <c r="BB23" s="145">
        <v>13.048</v>
      </c>
      <c r="BC23" s="145">
        <v>13.023</v>
      </c>
      <c r="BD23" s="145">
        <v>13.015000000000001</v>
      </c>
      <c r="BE23" s="25">
        <f t="shared" si="6"/>
        <v>13.028666666666666</v>
      </c>
      <c r="BF23" s="25">
        <f>$C$21+(BE23-BE21)/(BE25-BE21)</f>
        <v>18.556895417671562</v>
      </c>
      <c r="BG23" s="25">
        <f>BE23/BE21</f>
        <v>1.0335836682885551</v>
      </c>
      <c r="BH23" s="25"/>
      <c r="BI23" s="145">
        <v>12.194000000000001</v>
      </c>
      <c r="BJ23" s="145">
        <v>12.173999999999999</v>
      </c>
      <c r="BK23" s="145">
        <v>12.164999999999999</v>
      </c>
      <c r="BL23" s="25">
        <f t="shared" si="7"/>
        <v>12.177666666666667</v>
      </c>
      <c r="BM23" s="25">
        <f>$C$21+(BL23-BL21)/(BL25-BL21)</f>
        <v>18.561803319296509</v>
      </c>
      <c r="BN23" s="25">
        <f>BL23/BL21</f>
        <v>1.0320348032430295</v>
      </c>
      <c r="BO23" s="25"/>
      <c r="BP23" s="145">
        <v>11.49</v>
      </c>
      <c r="BQ23" s="207">
        <v>11.468999999999999</v>
      </c>
      <c r="BR23" s="207">
        <v>11.464</v>
      </c>
      <c r="BS23" s="25">
        <f t="shared" si="8"/>
        <v>11.474333333333334</v>
      </c>
      <c r="BT23" s="25">
        <f>$C$21+(BS23-BS21)/(BS25-BS21)</f>
        <v>18.571035998900797</v>
      </c>
      <c r="BU23" s="25">
        <f>BS23/BS21</f>
        <v>1.031122693505871</v>
      </c>
      <c r="BV23" s="25"/>
      <c r="BW23" s="26"/>
    </row>
    <row r="24" spans="1:77" ht="80.099999999999994" customHeight="1">
      <c r="A24" s="178" t="s">
        <v>157</v>
      </c>
      <c r="B24" s="181">
        <v>2</v>
      </c>
      <c r="C24" s="181">
        <v>18</v>
      </c>
      <c r="D24" s="31">
        <v>294</v>
      </c>
      <c r="E24" s="145">
        <v>47.280999999999999</v>
      </c>
      <c r="F24" s="25">
        <v>47.173000000000002</v>
      </c>
      <c r="G24" s="25">
        <v>47.154000000000003</v>
      </c>
      <c r="H24" s="25">
        <f t="shared" si="9"/>
        <v>47.202666666666666</v>
      </c>
      <c r="I24" s="25">
        <f>$C$21+(H24-H21)/(H25-H21)</f>
        <v>18.858334062217558</v>
      </c>
      <c r="J24" s="25">
        <f>H24/H21</f>
        <v>1.1160078179181641</v>
      </c>
      <c r="K24" s="25"/>
      <c r="L24" s="145">
        <v>31.222000000000001</v>
      </c>
      <c r="M24" s="40">
        <v>31.143000000000001</v>
      </c>
      <c r="N24" s="40">
        <v>31.123000000000001</v>
      </c>
      <c r="O24" s="40">
        <f t="shared" si="0"/>
        <v>31.162666666666667</v>
      </c>
      <c r="P24" s="40">
        <f>$C$21+(O24-O21)/(O25-O21)</f>
        <v>18.893328096066437</v>
      </c>
      <c r="Q24" s="40">
        <f>O24/O21</f>
        <v>1.0930689364886355</v>
      </c>
      <c r="R24" s="25"/>
      <c r="S24" s="145">
        <v>24.300999999999998</v>
      </c>
      <c r="T24" s="40">
        <v>24.251000000000001</v>
      </c>
      <c r="U24" s="117">
        <v>24.231999999999999</v>
      </c>
      <c r="V24" s="171">
        <f>AVERAGE(S24:U24)</f>
        <v>24.261333333333329</v>
      </c>
      <c r="W24" s="171">
        <f>$C$21+(V24-V21)/(V25-V21)</f>
        <v>18.913455149501658</v>
      </c>
      <c r="X24" s="171">
        <f>V24/V21</f>
        <v>1.0817269822397264</v>
      </c>
      <c r="Y24" s="71"/>
      <c r="Z24" s="145">
        <v>20.331</v>
      </c>
      <c r="AA24" s="40">
        <v>20.29</v>
      </c>
      <c r="AB24" s="117">
        <v>20.274000000000001</v>
      </c>
      <c r="AC24" s="171">
        <f>AVERAGE(Z24:AB24)</f>
        <v>20.298333333333332</v>
      </c>
      <c r="AD24" s="171">
        <f>$C$21+(AC24-AC21)/(AC25-AC21)</f>
        <v>18.926566112517889</v>
      </c>
      <c r="AE24" s="171">
        <f>AC24/AC21</f>
        <v>1.0742321872739782</v>
      </c>
      <c r="AF24" s="71"/>
      <c r="AG24" s="145">
        <v>17.722000000000001</v>
      </c>
      <c r="AH24" s="40">
        <v>17.684999999999999</v>
      </c>
      <c r="AI24" s="40">
        <v>17.677</v>
      </c>
      <c r="AJ24" s="40">
        <f t="shared" si="3"/>
        <v>17.694666666666667</v>
      </c>
      <c r="AK24" s="40">
        <f>$C$21+(AJ24-AJ21)/(AJ25-AJ21)</f>
        <v>18.938332646614477</v>
      </c>
      <c r="AL24" s="40">
        <f>AJ24/AJ21</f>
        <v>1.0687766771361842</v>
      </c>
      <c r="AM24" s="25"/>
      <c r="AN24" s="258">
        <v>15.859</v>
      </c>
      <c r="AO24" s="44">
        <v>15.826000000000001</v>
      </c>
      <c r="AP24" s="44">
        <v>15.818</v>
      </c>
      <c r="AQ24" s="44">
        <f t="shared" si="4"/>
        <v>15.834333333333333</v>
      </c>
      <c r="AR24" s="44">
        <f>$C$21+(AQ24-AQ21)/(AQ25-AQ21)</f>
        <v>18.947004608294932</v>
      </c>
      <c r="AS24" s="44">
        <f>AQ24/AQ21</f>
        <v>1.0644691435486038</v>
      </c>
      <c r="AT24" s="71"/>
      <c r="AU24" s="258">
        <v>14.452999999999999</v>
      </c>
      <c r="AV24" s="44">
        <v>14.423999999999999</v>
      </c>
      <c r="AW24" s="44">
        <v>14.420999999999999</v>
      </c>
      <c r="AX24" s="44">
        <f t="shared" si="5"/>
        <v>14.432666666666668</v>
      </c>
      <c r="AY24" s="44">
        <f>$C$21+(AX24-AX21)/(AX25-AX21)</f>
        <v>18.951758600807228</v>
      </c>
      <c r="AZ24" s="44">
        <f>AX24/AX21</f>
        <v>1.0606535691538876</v>
      </c>
      <c r="BA24" s="25"/>
      <c r="BB24" s="145">
        <v>13.353</v>
      </c>
      <c r="BC24" s="44">
        <v>13.332000000000001</v>
      </c>
      <c r="BD24" s="44">
        <v>13.32</v>
      </c>
      <c r="BE24" s="44">
        <f t="shared" si="6"/>
        <v>13.335000000000001</v>
      </c>
      <c r="BF24" s="44">
        <f>$C$21+(BE24-BE21)/(BE25-BE21)</f>
        <v>18.959877219907916</v>
      </c>
      <c r="BG24" s="44">
        <f>BE24/BE21</f>
        <v>1.057885551089486</v>
      </c>
      <c r="BH24" s="25"/>
      <c r="BI24" s="145">
        <v>12.462</v>
      </c>
      <c r="BJ24" s="44">
        <v>12.446</v>
      </c>
      <c r="BK24" s="44">
        <v>12.436999999999999</v>
      </c>
      <c r="BL24" s="44">
        <f t="shared" si="7"/>
        <v>12.448333333333332</v>
      </c>
      <c r="BM24" s="44">
        <f>$C$21+(BL24-BL21)/(BL25-BL21)</f>
        <v>18.964082239286597</v>
      </c>
      <c r="BN24" s="44">
        <f>BL24/BL21</f>
        <v>1.0549733043306306</v>
      </c>
      <c r="BO24" s="25"/>
      <c r="BP24" s="258">
        <v>11.728999999999999</v>
      </c>
      <c r="BQ24" s="44">
        <v>11.715999999999999</v>
      </c>
      <c r="BR24" s="44">
        <v>11.708</v>
      </c>
      <c r="BS24" s="44">
        <f>AVERAGE(BP24:BR24)</f>
        <v>11.717666666666666</v>
      </c>
      <c r="BT24" s="44">
        <f>$C$21+(BS24-BS21)/(BS25-BS21)</f>
        <v>18.972245122286342</v>
      </c>
      <c r="BU24" s="44">
        <f>BS24/BS21</f>
        <v>1.0529894560268391</v>
      </c>
      <c r="BV24" s="25"/>
      <c r="BW24" s="36"/>
      <c r="BX24" s="37"/>
      <c r="BY24" s="37"/>
    </row>
    <row r="25" spans="1:77" ht="60" customHeight="1" thickBot="1">
      <c r="A25" s="178" t="s">
        <v>148</v>
      </c>
      <c r="B25" s="181">
        <v>0</v>
      </c>
      <c r="C25" s="181">
        <v>19</v>
      </c>
      <c r="D25" s="31">
        <v>312</v>
      </c>
      <c r="E25" s="145"/>
      <c r="F25" s="25">
        <v>48.021999999999998</v>
      </c>
      <c r="G25" s="25">
        <v>48.003</v>
      </c>
      <c r="H25" s="25">
        <f t="shared" si="9"/>
        <v>48.012500000000003</v>
      </c>
      <c r="I25" s="25">
        <v>19</v>
      </c>
      <c r="J25" s="25">
        <f>H25/H21</f>
        <v>1.1351546245507851</v>
      </c>
      <c r="K25" s="25"/>
      <c r="L25" s="145"/>
      <c r="M25" s="40">
        <v>31.489000000000001</v>
      </c>
      <c r="N25" s="40">
        <v>31.47</v>
      </c>
      <c r="O25" s="40">
        <f t="shared" si="0"/>
        <v>31.479500000000002</v>
      </c>
      <c r="P25" s="40">
        <v>19</v>
      </c>
      <c r="Q25" s="40">
        <f>O25/O21</f>
        <v>1.1041822561032646</v>
      </c>
      <c r="R25" s="25"/>
      <c r="S25" s="145"/>
      <c r="T25" s="40">
        <v>24.445</v>
      </c>
      <c r="U25" s="117">
        <v>24.425000000000001</v>
      </c>
      <c r="V25" s="172">
        <f>AVERAGE(S25:U25)</f>
        <v>24.435000000000002</v>
      </c>
      <c r="W25" s="172">
        <v>19</v>
      </c>
      <c r="X25" s="172">
        <f>V25/V21</f>
        <v>1.0894701642267968</v>
      </c>
      <c r="Y25" s="71"/>
      <c r="Z25" s="145"/>
      <c r="AA25" s="40">
        <v>20.417000000000002</v>
      </c>
      <c r="AB25" s="117">
        <v>20.402000000000001</v>
      </c>
      <c r="AC25" s="172">
        <f>AVERAGE(AA25:AB25)</f>
        <v>20.409500000000001</v>
      </c>
      <c r="AD25" s="172">
        <v>19</v>
      </c>
      <c r="AE25" s="172">
        <f>AC25/AC21</f>
        <v>1.0801153703671036</v>
      </c>
      <c r="AF25" s="71"/>
      <c r="AG25" s="145"/>
      <c r="AH25" s="40">
        <v>17.774999999999999</v>
      </c>
      <c r="AI25" s="40">
        <v>17.763999999999999</v>
      </c>
      <c r="AJ25" s="40">
        <f t="shared" si="3"/>
        <v>17.769500000000001</v>
      </c>
      <c r="AK25" s="40">
        <v>19</v>
      </c>
      <c r="AL25" s="40">
        <f>AJ25/AJ21</f>
        <v>1.0732966900217444</v>
      </c>
      <c r="AM25" s="25"/>
      <c r="AN25" s="260"/>
      <c r="AO25" s="45">
        <v>15.891999999999999</v>
      </c>
      <c r="AP25" s="45">
        <v>15.884</v>
      </c>
      <c r="AQ25" s="45">
        <f t="shared" si="4"/>
        <v>15.888</v>
      </c>
      <c r="AR25" s="45">
        <v>19</v>
      </c>
      <c r="AS25" s="45">
        <f>AQ25/AQ21</f>
        <v>1.0680769058396449</v>
      </c>
      <c r="AT25" s="71"/>
      <c r="AU25" s="260"/>
      <c r="AV25" s="45">
        <v>14.478</v>
      </c>
      <c r="AW25" s="45">
        <v>14.471</v>
      </c>
      <c r="AX25" s="45">
        <f t="shared" si="5"/>
        <v>14.474499999999999</v>
      </c>
      <c r="AY25" s="45">
        <v>19</v>
      </c>
      <c r="AZ25" s="45">
        <f>AX25/AX21</f>
        <v>1.0637278918230364</v>
      </c>
      <c r="BA25" s="25"/>
      <c r="BB25" s="207"/>
      <c r="BC25" s="45">
        <v>13.369</v>
      </c>
      <c r="BD25" s="45">
        <v>13.362</v>
      </c>
      <c r="BE25" s="45">
        <f t="shared" si="6"/>
        <v>13.365500000000001</v>
      </c>
      <c r="BF25" s="45">
        <v>19</v>
      </c>
      <c r="BG25" s="45">
        <f>BE25/BE21</f>
        <v>1.0603051618362598</v>
      </c>
      <c r="BH25" s="25"/>
      <c r="BI25" s="207"/>
      <c r="BJ25" s="45">
        <v>12.478999999999999</v>
      </c>
      <c r="BK25" s="45">
        <v>12.465999999999999</v>
      </c>
      <c r="BL25" s="45">
        <f t="shared" si="7"/>
        <v>12.4725</v>
      </c>
      <c r="BM25" s="45">
        <v>19</v>
      </c>
      <c r="BN25" s="45">
        <f>BL25/BL21</f>
        <v>1.0570213847848808</v>
      </c>
      <c r="BO25" s="25"/>
      <c r="BP25" s="260"/>
      <c r="BQ25" s="45">
        <v>11.737</v>
      </c>
      <c r="BR25" s="45">
        <v>11.731999999999999</v>
      </c>
      <c r="BS25" s="45">
        <f>AVERAGE(BP25:BR25)</f>
        <v>11.734500000000001</v>
      </c>
      <c r="BT25" s="45">
        <v>19</v>
      </c>
      <c r="BU25" s="45">
        <f>BS25/BS21</f>
        <v>1.0545021567217829</v>
      </c>
      <c r="BV25" s="25"/>
      <c r="BW25" s="36"/>
      <c r="BX25" s="37"/>
      <c r="BY25" s="37"/>
    </row>
    <row r="26" spans="1:77" ht="80.099999999999994" customHeight="1" thickBot="1">
      <c r="A26" s="178" t="s">
        <v>158</v>
      </c>
      <c r="B26" s="182">
        <v>2</v>
      </c>
      <c r="C26" s="182">
        <v>18</v>
      </c>
      <c r="D26" s="31">
        <v>294</v>
      </c>
      <c r="E26" s="25">
        <v>49.008000000000003</v>
      </c>
      <c r="F26" s="25">
        <v>48.917000000000002</v>
      </c>
      <c r="G26" s="25">
        <v>48.896999999999998</v>
      </c>
      <c r="H26" s="25">
        <f t="shared" si="9"/>
        <v>48.940666666666665</v>
      </c>
      <c r="I26" s="25">
        <f>$C$25+(H26-H25)/(H28-H25)</f>
        <v>19.160024137237436</v>
      </c>
      <c r="J26" s="25">
        <f>H26/H21</f>
        <v>1.1570991740747747</v>
      </c>
      <c r="K26" s="25"/>
      <c r="L26" s="25">
        <v>32.222999999999999</v>
      </c>
      <c r="M26" s="25">
        <v>32.156999999999996</v>
      </c>
      <c r="N26" s="25">
        <v>32.137</v>
      </c>
      <c r="O26" s="25">
        <f t="shared" si="0"/>
        <v>32.172333333333334</v>
      </c>
      <c r="P26" s="25">
        <f>$C$25+(O26-O25)/(O28-O25)</f>
        <v>19.231703918399198</v>
      </c>
      <c r="Q26" s="25">
        <f>O26/O21</f>
        <v>1.1284842390795997</v>
      </c>
      <c r="R26" s="25"/>
      <c r="S26" s="25">
        <v>25.03</v>
      </c>
      <c r="T26" s="25">
        <v>24.981000000000002</v>
      </c>
      <c r="U26" s="145">
        <v>24.965</v>
      </c>
      <c r="V26" s="42">
        <f t="shared" ref="V26:V34" si="10">AVERAGE(S26:U26)</f>
        <v>24.992000000000001</v>
      </c>
      <c r="W26" s="42">
        <f>$C$25+(V26-V25)/(V28-V25)</f>
        <v>19.276655629139071</v>
      </c>
      <c r="X26" s="42">
        <f>V26/V21</f>
        <v>1.1143048227688193</v>
      </c>
      <c r="Y26" s="25"/>
      <c r="Z26" s="25">
        <v>20.911999999999999</v>
      </c>
      <c r="AA26" s="25">
        <v>20.870999999999999</v>
      </c>
      <c r="AB26" s="25">
        <v>20.86</v>
      </c>
      <c r="AC26" s="42">
        <f t="shared" ref="AC26:AC32" si="11">AVERAGE(Z26:AB26)</f>
        <v>20.881</v>
      </c>
      <c r="AD26" s="42">
        <f>$C$25+(AC26-AC25)/(AC28-AC25)</f>
        <v>19.310776667032847</v>
      </c>
      <c r="AE26" s="42">
        <f>AC26/AC21</f>
        <v>1.105068181417256</v>
      </c>
      <c r="AF26" s="25"/>
      <c r="AG26" s="25">
        <v>18.204999999999998</v>
      </c>
      <c r="AH26" s="25">
        <v>18.175000000000001</v>
      </c>
      <c r="AI26" s="25">
        <v>18.164000000000001</v>
      </c>
      <c r="AJ26" s="25">
        <f t="shared" si="3"/>
        <v>18.181333333333331</v>
      </c>
      <c r="AK26" s="25">
        <f>$C$25+(AJ26-AJ25)/(AJ28-AJ25)</f>
        <v>19.33835410105436</v>
      </c>
      <c r="AL26" s="25">
        <f>AJ26/AJ21</f>
        <v>1.0981718611580895</v>
      </c>
      <c r="AM26" s="25"/>
      <c r="AN26" s="41">
        <v>16.271000000000001</v>
      </c>
      <c r="AO26" s="152">
        <v>16.245999999999999</v>
      </c>
      <c r="AP26" s="152">
        <v>16.234999999999999</v>
      </c>
      <c r="AQ26" s="42">
        <f t="shared" si="4"/>
        <v>16.250666666666664</v>
      </c>
      <c r="AR26" s="42">
        <f>$C$25+(AQ26-AQ25)/(AQ28-AQ25)</f>
        <v>19.358130348913758</v>
      </c>
      <c r="AS26" s="42">
        <f>AQ26/AQ21</f>
        <v>1.092457311880966</v>
      </c>
      <c r="AT26" s="25"/>
      <c r="AU26" s="41">
        <v>14.82</v>
      </c>
      <c r="AV26" s="152">
        <v>14.795</v>
      </c>
      <c r="AW26" s="152">
        <v>14.788</v>
      </c>
      <c r="AX26" s="25">
        <f t="shared" si="5"/>
        <v>14.801000000000002</v>
      </c>
      <c r="AY26" s="25">
        <f>$C$25+(AX26-AX25)/(AX28-AX25)</f>
        <v>19.376803231390653</v>
      </c>
      <c r="AZ26" s="25">
        <f>AX26/AX21</f>
        <v>1.0877223065993826</v>
      </c>
      <c r="BA26" s="25"/>
      <c r="BB26" s="41">
        <v>13.682</v>
      </c>
      <c r="BC26" s="41">
        <v>13.657999999999999</v>
      </c>
      <c r="BD26" s="41">
        <v>13.65</v>
      </c>
      <c r="BE26" s="25">
        <f t="shared" si="6"/>
        <v>13.663333333333334</v>
      </c>
      <c r="BF26" s="25">
        <f>$C$25+(BE26-BE25)/(BE28-BE25)</f>
        <v>19.361667678607571</v>
      </c>
      <c r="BG26" s="25">
        <f>BE26/BE21</f>
        <v>1.0839327268880896</v>
      </c>
      <c r="BH26" s="25"/>
      <c r="BI26" s="41">
        <v>12.759</v>
      </c>
      <c r="BJ26" s="41">
        <v>12.742000000000001</v>
      </c>
      <c r="BK26" s="41">
        <v>12.734</v>
      </c>
      <c r="BL26" s="25">
        <f t="shared" si="7"/>
        <v>12.744999999999999</v>
      </c>
      <c r="BM26" s="25">
        <f>$C$25+(BL26-BL25)/(BL28-BL25)</f>
        <v>19.403604048383112</v>
      </c>
      <c r="BN26" s="25">
        <f>BL26/BL21</f>
        <v>1.0801152574931494</v>
      </c>
      <c r="BO26" s="25"/>
      <c r="BP26" s="41">
        <v>12.000999999999999</v>
      </c>
      <c r="BQ26" s="152">
        <v>11.984</v>
      </c>
      <c r="BR26" s="152">
        <v>11.98</v>
      </c>
      <c r="BS26" s="25">
        <f t="shared" ref="BS26" si="12">AVERAGE(BP26:BR26)</f>
        <v>11.988333333333335</v>
      </c>
      <c r="BT26" s="25">
        <f>$C$25+(BS26-BS25)/(BS28-BS25)</f>
        <v>19.418521571860403</v>
      </c>
      <c r="BU26" s="25">
        <f>BS26/BS21</f>
        <v>1.0773124850227656</v>
      </c>
      <c r="BV26" s="25"/>
      <c r="BW26" s="36"/>
      <c r="BX26" s="37"/>
      <c r="BY26" s="37"/>
    </row>
    <row r="27" spans="1:77" ht="60" customHeight="1">
      <c r="A27" s="178" t="s">
        <v>183</v>
      </c>
      <c r="B27" s="182">
        <v>3</v>
      </c>
      <c r="C27" s="182">
        <v>18</v>
      </c>
      <c r="D27" s="93">
        <v>292</v>
      </c>
      <c r="E27" s="25">
        <v>51.966999999999999</v>
      </c>
      <c r="F27" s="25">
        <v>51.881</v>
      </c>
      <c r="G27" s="25">
        <v>51.860999999999997</v>
      </c>
      <c r="H27" s="41">
        <f t="shared" si="9"/>
        <v>51.902999999999999</v>
      </c>
      <c r="I27" s="41">
        <f>$C$25+(H27-H25)/(H28-H25)</f>
        <v>19.670756587454385</v>
      </c>
      <c r="J27" s="41">
        <f>H27/H21</f>
        <v>1.2271373179496878</v>
      </c>
      <c r="K27" s="25"/>
      <c r="L27" s="25">
        <v>33.835000000000001</v>
      </c>
      <c r="M27" s="25">
        <v>33.76</v>
      </c>
      <c r="N27" s="25">
        <v>33.737000000000002</v>
      </c>
      <c r="O27" s="25">
        <f t="shared" si="0"/>
        <v>33.777333333333331</v>
      </c>
      <c r="P27" s="25">
        <f>$C$25+(O27-O25)/(O28-O25)</f>
        <v>19.768463296360292</v>
      </c>
      <c r="Q27" s="25">
        <f>O27/O21</f>
        <v>1.1847815919932654</v>
      </c>
      <c r="R27" s="25"/>
      <c r="S27" s="25">
        <v>26.143000000000001</v>
      </c>
      <c r="T27" s="25">
        <v>26.097999999999999</v>
      </c>
      <c r="U27" s="145">
        <v>26.077999999999999</v>
      </c>
      <c r="V27" s="25">
        <f t="shared" si="10"/>
        <v>26.106333333333335</v>
      </c>
      <c r="W27" s="25">
        <f>$C$25+(V27-V25)/(V28-V25)</f>
        <v>19.830132450331128</v>
      </c>
      <c r="X27" s="25">
        <f>V27/V21</f>
        <v>1.163989002006391</v>
      </c>
      <c r="Y27" s="25"/>
      <c r="Z27" s="25">
        <v>21.77</v>
      </c>
      <c r="AA27" s="25">
        <v>21.728000000000002</v>
      </c>
      <c r="AB27" s="25">
        <v>21.713000000000001</v>
      </c>
      <c r="AC27" s="25">
        <f t="shared" si="11"/>
        <v>21.737000000000005</v>
      </c>
      <c r="AD27" s="25">
        <f>$C$25+(AC27-AC25)/(AC28-AC25)</f>
        <v>19.874986268263214</v>
      </c>
      <c r="AE27" s="25">
        <f>AC27/AC21</f>
        <v>1.1503695732707677</v>
      </c>
      <c r="AF27" s="25"/>
      <c r="AG27" s="40">
        <v>18.901</v>
      </c>
      <c r="AH27" s="40">
        <v>18.872</v>
      </c>
      <c r="AI27" s="40">
        <v>18.86</v>
      </c>
      <c r="AJ27" s="40">
        <f t="shared" si="3"/>
        <v>18.877666666666666</v>
      </c>
      <c r="AK27" s="40">
        <f>$C$25+(AJ27-AJ25)/(AJ28-AJ25)</f>
        <v>19.910447761194032</v>
      </c>
      <c r="AL27" s="40">
        <f>AJ27/AJ21</f>
        <v>1.1402311347346379</v>
      </c>
      <c r="AM27" s="75"/>
      <c r="AN27" s="171">
        <v>16.861000000000001</v>
      </c>
      <c r="AO27" s="171">
        <v>16.835999999999999</v>
      </c>
      <c r="AP27" s="171">
        <v>16.827999999999999</v>
      </c>
      <c r="AQ27" s="40">
        <f t="shared" si="4"/>
        <v>16.841666666666669</v>
      </c>
      <c r="AR27" s="40">
        <f>$C$25+(AQ27-AQ25)/(AQ28-AQ25)</f>
        <v>19.941737985516788</v>
      </c>
      <c r="AS27" s="40">
        <f>AQ27/AQ21</f>
        <v>1.1321875140052884</v>
      </c>
      <c r="AT27" s="75"/>
      <c r="AU27" s="44">
        <v>15.331</v>
      </c>
      <c r="AV27" s="44">
        <v>15.305999999999999</v>
      </c>
      <c r="AW27" s="44">
        <v>15.298999999999999</v>
      </c>
      <c r="AX27" s="44">
        <f t="shared" si="5"/>
        <v>15.311999999999999</v>
      </c>
      <c r="AY27" s="44">
        <f>$C$25+(AX27-AX25)/(AX28-AX25)</f>
        <v>19.966532025389498</v>
      </c>
      <c r="AZ27" s="44">
        <f>AX27/AX21</f>
        <v>1.1252755866934494</v>
      </c>
      <c r="BA27" s="75"/>
      <c r="BB27" s="44">
        <v>14.132</v>
      </c>
      <c r="BC27" s="44">
        <v>14.111000000000001</v>
      </c>
      <c r="BD27" s="44">
        <v>14.099</v>
      </c>
      <c r="BE27" s="44">
        <f t="shared" si="6"/>
        <v>14.113999999999999</v>
      </c>
      <c r="BF27" s="44">
        <f>$C$25+(BE27-BE25)/(BE28-BE25)</f>
        <v>19.908925318761383</v>
      </c>
      <c r="BG27" s="44">
        <f>BE27/BE21</f>
        <v>1.1196847895070867</v>
      </c>
      <c r="BH27" s="75"/>
      <c r="BI27" s="46">
        <v>13.163</v>
      </c>
      <c r="BJ27" s="46">
        <v>13.146000000000001</v>
      </c>
      <c r="BK27" s="46">
        <v>13.138</v>
      </c>
      <c r="BL27" s="46">
        <f t="shared" si="7"/>
        <v>13.149000000000001</v>
      </c>
      <c r="BM27" s="46">
        <f>$C$28+(BL27-BL28)/(BL31-BL28)</f>
        <v>20.002104155707521</v>
      </c>
      <c r="BN27" s="46">
        <f>BL27/BL21</f>
        <v>1.1143535128110964</v>
      </c>
      <c r="BO27" s="75"/>
      <c r="BP27" s="46">
        <v>12.368</v>
      </c>
      <c r="BQ27" s="46">
        <v>12.351000000000001</v>
      </c>
      <c r="BR27" s="46">
        <v>12.342000000000001</v>
      </c>
      <c r="BS27" s="46">
        <f>AVERAGE(BP27:BR27)</f>
        <v>12.353666666666667</v>
      </c>
      <c r="BT27" s="46">
        <f>$C$28+(BS27-BS28)/(BS31-BS28)</f>
        <v>20.022209234365871</v>
      </c>
      <c r="BU27" s="46">
        <f>BS27/BS21</f>
        <v>1.1101425832734244</v>
      </c>
      <c r="BV27" s="25"/>
      <c r="BW27" s="36"/>
      <c r="BX27" s="37"/>
      <c r="BY27" s="37"/>
    </row>
    <row r="28" spans="1:77" ht="60" customHeight="1" thickBot="1">
      <c r="A28" s="178" t="s">
        <v>15</v>
      </c>
      <c r="B28" s="183">
        <v>0</v>
      </c>
      <c r="C28" s="181">
        <v>20</v>
      </c>
      <c r="D28" s="93">
        <v>326</v>
      </c>
      <c r="E28" s="108">
        <v>53.917000000000002</v>
      </c>
      <c r="F28" s="108">
        <v>53.771999999999998</v>
      </c>
      <c r="G28" s="250">
        <v>53.749000000000002</v>
      </c>
      <c r="H28" s="365">
        <f>AVERAGE(E28:G28)</f>
        <v>53.812666666666665</v>
      </c>
      <c r="I28" s="365">
        <v>20</v>
      </c>
      <c r="J28" s="365">
        <f>H28/H21</f>
        <v>1.2722873715402561</v>
      </c>
      <c r="K28" s="71"/>
      <c r="L28" s="25">
        <v>34.536000000000001</v>
      </c>
      <c r="M28" s="25">
        <v>34.444000000000003</v>
      </c>
      <c r="N28" s="25">
        <v>34.429000000000002</v>
      </c>
      <c r="O28" s="39">
        <f>AVERAGE(L28:N28)</f>
        <v>34.469666666666669</v>
      </c>
      <c r="P28" s="39">
        <v>20</v>
      </c>
      <c r="Q28" s="39">
        <f>O28/O21</f>
        <v>1.2090660368534283</v>
      </c>
      <c r="R28" s="25"/>
      <c r="S28" s="25">
        <v>26.498000000000001</v>
      </c>
      <c r="T28" s="25">
        <v>26.431000000000001</v>
      </c>
      <c r="U28" s="145">
        <v>26.416</v>
      </c>
      <c r="V28" s="25">
        <f t="shared" si="10"/>
        <v>26.448333333333334</v>
      </c>
      <c r="W28" s="25">
        <v>20</v>
      </c>
      <c r="X28" s="25">
        <f>V28/V21</f>
        <v>1.1792375715241139</v>
      </c>
      <c r="Y28" s="25"/>
      <c r="Z28" s="25">
        <v>21.968</v>
      </c>
      <c r="AA28" s="25">
        <v>21.914000000000001</v>
      </c>
      <c r="AB28" s="25">
        <v>21.898</v>
      </c>
      <c r="AC28" s="25">
        <f t="shared" si="11"/>
        <v>21.926666666666666</v>
      </c>
      <c r="AD28" s="25">
        <v>20</v>
      </c>
      <c r="AE28" s="25">
        <f>AC28/AC21</f>
        <v>1.1604071480233562</v>
      </c>
      <c r="AF28" s="25"/>
      <c r="AG28" s="40">
        <v>19.016999999999999</v>
      </c>
      <c r="AH28" s="40">
        <v>18.978999999999999</v>
      </c>
      <c r="AI28" s="40">
        <v>18.963999999999999</v>
      </c>
      <c r="AJ28" s="40">
        <f t="shared" si="3"/>
        <v>18.986666666666665</v>
      </c>
      <c r="AK28" s="40">
        <v>20</v>
      </c>
      <c r="AL28" s="40">
        <f>AJ28/AJ21</f>
        <v>1.1468148506080371</v>
      </c>
      <c r="AM28" s="75"/>
      <c r="AN28" s="172">
        <v>16.931000000000001</v>
      </c>
      <c r="AO28" s="172">
        <v>16.888999999999999</v>
      </c>
      <c r="AP28" s="172">
        <v>16.882000000000001</v>
      </c>
      <c r="AQ28" s="40">
        <f t="shared" si="4"/>
        <v>16.900666666666666</v>
      </c>
      <c r="AR28" s="40">
        <v>20</v>
      </c>
      <c r="AS28" s="40">
        <f>AQ28/AQ21</f>
        <v>1.13615381167929</v>
      </c>
      <c r="AT28" s="75"/>
      <c r="AU28" s="45">
        <v>15.364000000000001</v>
      </c>
      <c r="AV28" s="45">
        <v>15.335000000000001</v>
      </c>
      <c r="AW28" s="45">
        <v>15.324</v>
      </c>
      <c r="AX28" s="45">
        <f t="shared" si="5"/>
        <v>15.341000000000001</v>
      </c>
      <c r="AY28" s="45">
        <v>20</v>
      </c>
      <c r="AZ28" s="45">
        <f>AX28/AX21</f>
        <v>1.1274067904561265</v>
      </c>
      <c r="BA28" s="75"/>
      <c r="BB28" s="45">
        <v>14.144</v>
      </c>
      <c r="BC28" s="45">
        <v>14.115</v>
      </c>
      <c r="BD28" s="45">
        <v>14.308</v>
      </c>
      <c r="BE28" s="45">
        <f t="shared" si="6"/>
        <v>14.189</v>
      </c>
      <c r="BF28" s="45">
        <v>20</v>
      </c>
      <c r="BG28" s="45">
        <f>BE28/BE21</f>
        <v>1.1256346519991538</v>
      </c>
      <c r="BH28" s="75"/>
      <c r="BI28" s="67">
        <v>13.167</v>
      </c>
      <c r="BJ28" s="67">
        <v>13.146000000000001</v>
      </c>
      <c r="BK28" s="67">
        <v>13.13</v>
      </c>
      <c r="BL28" s="67">
        <f t="shared" si="7"/>
        <v>13.147666666666668</v>
      </c>
      <c r="BM28" s="67">
        <v>20</v>
      </c>
      <c r="BN28" s="67">
        <f>BL28/BL21</f>
        <v>1.1142405152687929</v>
      </c>
      <c r="BO28" s="75"/>
      <c r="BP28" s="67">
        <v>12.359</v>
      </c>
      <c r="BQ28" s="67">
        <v>12.334</v>
      </c>
      <c r="BR28" s="67">
        <v>12.33</v>
      </c>
      <c r="BS28" s="67">
        <f>AVERAGE(BP28:BR28)</f>
        <v>12.340999999999999</v>
      </c>
      <c r="BT28" s="67">
        <v>20</v>
      </c>
      <c r="BU28" s="67">
        <f>BS28/BS21</f>
        <v>1.1090043134435656</v>
      </c>
      <c r="BV28" s="25"/>
      <c r="BW28" s="36"/>
      <c r="BX28" s="37"/>
      <c r="BY28" s="37"/>
    </row>
    <row r="29" spans="1:77" ht="80.099999999999994" customHeight="1">
      <c r="A29" s="178" t="s">
        <v>164</v>
      </c>
      <c r="B29" s="32">
        <v>3</v>
      </c>
      <c r="C29" s="32">
        <v>18</v>
      </c>
      <c r="D29" s="31">
        <v>292</v>
      </c>
      <c r="E29" s="108">
        <v>54.122999999999998</v>
      </c>
      <c r="F29" s="108">
        <v>54.036000000000001</v>
      </c>
      <c r="G29" s="250">
        <v>53.991999999999997</v>
      </c>
      <c r="H29" s="366">
        <f>AVERAGE(E29:G29)</f>
        <v>54.050333333333327</v>
      </c>
      <c r="I29" s="366">
        <f>$C$28+(H29-H28)/(H31-H28)</f>
        <v>20.042281918994249</v>
      </c>
      <c r="J29" s="366">
        <f>H29/H21</f>
        <v>1.2779065002206669</v>
      </c>
      <c r="K29" s="71"/>
      <c r="L29" s="25">
        <v>34.944000000000003</v>
      </c>
      <c r="M29" s="25">
        <v>34.869</v>
      </c>
      <c r="N29" s="25">
        <v>34.844999999999999</v>
      </c>
      <c r="O29" s="39">
        <f>AVERAGE(L29:N29)</f>
        <v>34.886000000000003</v>
      </c>
      <c r="P29" s="39">
        <f>$C$28+(O29-O28)/(O31-O28)</f>
        <v>20.145469368739811</v>
      </c>
      <c r="Q29" s="39">
        <f>O29/O21</f>
        <v>1.2236694415863814</v>
      </c>
      <c r="R29" s="25"/>
      <c r="S29" s="25">
        <v>26.888999999999999</v>
      </c>
      <c r="T29" s="25">
        <v>26.84</v>
      </c>
      <c r="U29" s="145">
        <v>26.824000000000002</v>
      </c>
      <c r="V29" s="25">
        <f t="shared" si="10"/>
        <v>26.850999999999999</v>
      </c>
      <c r="W29" s="25">
        <f>$C$28+(V29-V28)/(V31-V28)</f>
        <v>20.210379658655519</v>
      </c>
      <c r="X29" s="25">
        <f>V29/V21</f>
        <v>1.1971910529835774</v>
      </c>
      <c r="Y29" s="25"/>
      <c r="Z29" s="25">
        <v>22.326000000000001</v>
      </c>
      <c r="AA29" s="25">
        <v>22.289000000000001</v>
      </c>
      <c r="AB29" s="25">
        <v>22.277000000000001</v>
      </c>
      <c r="AC29" s="25">
        <f t="shared" si="11"/>
        <v>22.297333333333331</v>
      </c>
      <c r="AD29" s="25">
        <f>$C$28+(AC29-AC28)/(AC31-AC28)</f>
        <v>20.257944792391555</v>
      </c>
      <c r="AE29" s="25">
        <f>AC29/AC21</f>
        <v>1.1800236385767457</v>
      </c>
      <c r="AF29" s="25"/>
      <c r="AG29" s="25">
        <v>19.350000000000001</v>
      </c>
      <c r="AH29" s="25">
        <v>19.321000000000002</v>
      </c>
      <c r="AI29" s="25">
        <v>19.309999999999999</v>
      </c>
      <c r="AJ29" s="25">
        <f t="shared" si="3"/>
        <v>19.327000000000002</v>
      </c>
      <c r="AK29" s="25">
        <f>$C$28+(AJ29-AJ28)/(AJ31-AJ28)</f>
        <v>20.295942028985507</v>
      </c>
      <c r="AL29" s="25">
        <f>AJ29/AJ21</f>
        <v>1.1673713457356849</v>
      </c>
      <c r="AM29" s="25"/>
      <c r="AN29" s="42">
        <v>17.239999999999998</v>
      </c>
      <c r="AO29" s="42">
        <v>17.210999999999999</v>
      </c>
      <c r="AP29" s="42">
        <v>17.199000000000002</v>
      </c>
      <c r="AQ29" s="25">
        <f t="shared" si="4"/>
        <v>17.216666666666665</v>
      </c>
      <c r="AR29" s="25">
        <f>$C$28+(AQ29-AQ28)/(AQ31-AQ28)</f>
        <v>20.329968673860076</v>
      </c>
      <c r="AS29" s="25">
        <f>AQ29/AQ21</f>
        <v>1.1573970331197057</v>
      </c>
      <c r="AT29" s="25"/>
      <c r="AU29" s="42">
        <v>15.653</v>
      </c>
      <c r="AV29" s="42">
        <v>15.628</v>
      </c>
      <c r="AW29" s="42">
        <v>15.621</v>
      </c>
      <c r="AX29" s="25">
        <f t="shared" si="5"/>
        <v>15.634</v>
      </c>
      <c r="AY29" s="25">
        <f>$C$28+(AX29-AX28)/(AX31-AX28)</f>
        <v>20.357899022801302</v>
      </c>
      <c r="AZ29" s="25">
        <f>AX29/AX21</f>
        <v>1.148939297437656</v>
      </c>
      <c r="BA29" s="25"/>
      <c r="BB29" s="42">
        <v>14.412000000000001</v>
      </c>
      <c r="BC29" s="42">
        <v>14.391</v>
      </c>
      <c r="BD29" s="42">
        <v>14.384</v>
      </c>
      <c r="BE29" s="25">
        <f t="shared" si="6"/>
        <v>14.395666666666665</v>
      </c>
      <c r="BF29" s="25">
        <f>$C$28+(BE29-BE28)/(BE31-BE28)</f>
        <v>20.318438623523367</v>
      </c>
      <c r="BG29" s="25">
        <f>BE29/BE21</f>
        <v>1.1420298286439601</v>
      </c>
      <c r="BH29" s="25"/>
      <c r="BI29" s="42">
        <v>13.41</v>
      </c>
      <c r="BJ29" s="42">
        <v>13.394</v>
      </c>
      <c r="BK29" s="42">
        <v>13.39</v>
      </c>
      <c r="BL29" s="25">
        <f t="shared" si="7"/>
        <v>13.398000000000001</v>
      </c>
      <c r="BM29" s="25">
        <f>$C$28+(BL29-BL28)/(BL31-BL28)</f>
        <v>20.395055234087323</v>
      </c>
      <c r="BN29" s="25">
        <f>BL29/BL21</f>
        <v>1.1354558038362668</v>
      </c>
      <c r="BO29" s="25"/>
      <c r="BP29" s="42">
        <v>12.59</v>
      </c>
      <c r="BQ29" s="42">
        <v>12.573</v>
      </c>
      <c r="BR29" s="42">
        <v>12.569000000000001</v>
      </c>
      <c r="BS29" s="25">
        <f t="shared" ref="BS29:BS32" si="13">AVERAGE(BP29:BR29)</f>
        <v>12.577333333333334</v>
      </c>
      <c r="BT29" s="25">
        <f>$C$28+(BS29-BS28)/(BS31-BS28)</f>
        <v>20.414377556984221</v>
      </c>
      <c r="BU29" s="25">
        <f>BS29/BS21</f>
        <v>1.130242032111191</v>
      </c>
      <c r="BV29" s="25"/>
      <c r="BW29" s="36"/>
      <c r="BX29" s="37"/>
      <c r="BY29" s="37"/>
    </row>
    <row r="30" spans="1:77" ht="60" customHeight="1">
      <c r="A30" s="177" t="s">
        <v>16</v>
      </c>
      <c r="B30" s="32">
        <v>1</v>
      </c>
      <c r="C30" s="32">
        <v>20</v>
      </c>
      <c r="D30" s="31">
        <v>324</v>
      </c>
      <c r="E30" s="25">
        <v>56.176000000000002</v>
      </c>
      <c r="F30" s="25">
        <v>56.055999999999997</v>
      </c>
      <c r="G30" s="25">
        <v>56.027999999999999</v>
      </c>
      <c r="H30" s="42">
        <f t="shared" ref="H30:H33" si="14">AVERAGE(E30:G30)</f>
        <v>56.086666666666666</v>
      </c>
      <c r="I30" s="42">
        <f>$C$28+(H30-H28)/(H31-H28)</f>
        <v>20.404554349759831</v>
      </c>
      <c r="J30" s="42">
        <f>H30/H21</f>
        <v>1.3260513208498834</v>
      </c>
      <c r="K30" s="25"/>
      <c r="L30" s="25">
        <v>35.822000000000003</v>
      </c>
      <c r="M30" s="25">
        <v>35.747</v>
      </c>
      <c r="N30" s="25">
        <v>35.719000000000001</v>
      </c>
      <c r="O30" s="25">
        <f t="shared" ref="O30:O34" si="15">AVERAGE(L30:N30)</f>
        <v>35.762666666666668</v>
      </c>
      <c r="P30" s="25">
        <f>$C$28+(O30-O28)/(O31-O28)</f>
        <v>20.451781970649893</v>
      </c>
      <c r="Q30" s="25">
        <f>O30/O21</f>
        <v>1.2544196052754655</v>
      </c>
      <c r="R30" s="25"/>
      <c r="S30" s="25">
        <v>27.413</v>
      </c>
      <c r="T30" s="25">
        <v>27.350999999999999</v>
      </c>
      <c r="U30" s="145">
        <v>27.335000000000001</v>
      </c>
      <c r="V30" s="25">
        <f t="shared" si="10"/>
        <v>27.36633333333333</v>
      </c>
      <c r="W30" s="25">
        <f>$C$28+(V30-V28)/(V31-V28)</f>
        <v>20.479623824451409</v>
      </c>
      <c r="X30" s="25">
        <f>V30/V21</f>
        <v>1.2201679423348444</v>
      </c>
      <c r="Y30" s="25"/>
      <c r="Z30" s="25">
        <v>22.681000000000001</v>
      </c>
      <c r="AA30" s="25">
        <v>22.635000000000002</v>
      </c>
      <c r="AB30" s="25">
        <v>22.62</v>
      </c>
      <c r="AC30" s="25">
        <f t="shared" si="11"/>
        <v>22.645333333333337</v>
      </c>
      <c r="AD30" s="25">
        <f>$C$28+(AC30-AC28)/(AC31-AC28)</f>
        <v>20.500115982370684</v>
      </c>
      <c r="AE30" s="25">
        <f>AC30/AC21</f>
        <v>1.1984405595639214</v>
      </c>
      <c r="AF30" s="25"/>
      <c r="AG30" s="25">
        <v>19.61</v>
      </c>
      <c r="AH30" s="25">
        <v>19.571999999999999</v>
      </c>
      <c r="AI30" s="25">
        <v>19.561</v>
      </c>
      <c r="AJ30" s="25">
        <f t="shared" si="3"/>
        <v>19.581</v>
      </c>
      <c r="AK30" s="25">
        <f>$C$28+(AJ30-AJ28)/(AJ31-AJ28)</f>
        <v>20.516811594202899</v>
      </c>
      <c r="AL30" s="25">
        <f>AJ30/AJ21</f>
        <v>1.1827132157525972</v>
      </c>
      <c r="AM30" s="25"/>
      <c r="AN30" s="25">
        <v>17.433</v>
      </c>
      <c r="AO30" s="25">
        <v>17.399999999999999</v>
      </c>
      <c r="AP30" s="25">
        <v>17.388999999999999</v>
      </c>
      <c r="AQ30" s="25">
        <f t="shared" si="4"/>
        <v>17.40733333333333</v>
      </c>
      <c r="AR30" s="25">
        <f>$C$28+(AQ30-AQ28)/(AQ31-AQ28)</f>
        <v>20.529063696484506</v>
      </c>
      <c r="AS30" s="25">
        <f>AQ30/AQ21</f>
        <v>1.1702146730605474</v>
      </c>
      <c r="AT30" s="25"/>
      <c r="AU30" s="25">
        <v>15.805</v>
      </c>
      <c r="AV30" s="25">
        <v>15.776</v>
      </c>
      <c r="AW30" s="25">
        <v>15.769</v>
      </c>
      <c r="AX30" s="25">
        <f t="shared" si="5"/>
        <v>15.783333333333333</v>
      </c>
      <c r="AY30" s="25">
        <f>$C$28+(AX30-AX28)/(AX31-AX28)</f>
        <v>20.540309446254071</v>
      </c>
      <c r="AZ30" s="25">
        <f>AX30/AX21</f>
        <v>1.1599137719856938</v>
      </c>
      <c r="BA30" s="25"/>
      <c r="BB30" s="25">
        <v>14.54</v>
      </c>
      <c r="BC30" s="25">
        <v>14.510999999999999</v>
      </c>
      <c r="BD30" s="25">
        <v>14.503</v>
      </c>
      <c r="BE30" s="25">
        <f t="shared" si="6"/>
        <v>14.518000000000001</v>
      </c>
      <c r="BF30" s="25">
        <f>$C$28+(BE30-BE28)/(BE31-BE28)</f>
        <v>20.506933744221879</v>
      </c>
      <c r="BG30" s="25">
        <f>BE30/BE21</f>
        <v>1.1517347154643538</v>
      </c>
      <c r="BH30" s="25"/>
      <c r="BI30" s="25">
        <v>13.516999999999999</v>
      </c>
      <c r="BJ30" s="25">
        <v>13.497</v>
      </c>
      <c r="BK30" s="25">
        <v>13.489000000000001</v>
      </c>
      <c r="BL30" s="25">
        <f t="shared" si="7"/>
        <v>13.500999999999999</v>
      </c>
      <c r="BM30" s="25">
        <f>$C$28+(BL30-BL28)/(BL31-BL28)</f>
        <v>20.557601262493421</v>
      </c>
      <c r="BN30" s="25">
        <f>BL30/BL21</f>
        <v>1.1441848639792083</v>
      </c>
      <c r="BO30" s="25"/>
      <c r="BP30" s="25">
        <v>12.677</v>
      </c>
      <c r="BQ30" s="25">
        <v>12.656000000000001</v>
      </c>
      <c r="BR30" s="25">
        <v>12.651</v>
      </c>
      <c r="BS30" s="25">
        <f t="shared" si="13"/>
        <v>12.661333333333332</v>
      </c>
      <c r="BT30" s="25">
        <f>$C$28+(BS30-BS28)/(BS31-BS28)</f>
        <v>20.561659848042076</v>
      </c>
      <c r="BU30" s="25">
        <f>BS30/BS21</f>
        <v>1.1377905583513059</v>
      </c>
      <c r="BV30" s="25"/>
      <c r="BW30" s="36"/>
      <c r="BX30" s="37"/>
      <c r="BY30" s="37"/>
    </row>
    <row r="31" spans="1:77" ht="60" customHeight="1">
      <c r="A31" s="177" t="s">
        <v>17</v>
      </c>
      <c r="B31" s="32">
        <v>0</v>
      </c>
      <c r="C31" s="32">
        <v>21</v>
      </c>
      <c r="D31" s="31">
        <v>340</v>
      </c>
      <c r="E31" s="25">
        <v>59.534999999999997</v>
      </c>
      <c r="F31" s="25">
        <v>59.402999999999999</v>
      </c>
      <c r="G31" s="25">
        <v>59.363</v>
      </c>
      <c r="H31" s="25">
        <f t="shared" si="14"/>
        <v>59.43366666666666</v>
      </c>
      <c r="I31" s="25">
        <v>21</v>
      </c>
      <c r="J31" s="25">
        <f>H31/H21</f>
        <v>1.4051840993632179</v>
      </c>
      <c r="K31" s="25"/>
      <c r="L31" s="25">
        <v>37.396000000000001</v>
      </c>
      <c r="M31" s="25">
        <v>37.313000000000002</v>
      </c>
      <c r="N31" s="25">
        <v>37.286000000000001</v>
      </c>
      <c r="O31" s="25">
        <f t="shared" si="15"/>
        <v>37.331666666666671</v>
      </c>
      <c r="P31" s="25">
        <v>21</v>
      </c>
      <c r="Q31" s="25">
        <f>O31/O21</f>
        <v>1.3094542138247127</v>
      </c>
      <c r="R31" s="25"/>
      <c r="S31" s="25">
        <v>28.41</v>
      </c>
      <c r="T31" s="25">
        <v>28.347999999999999</v>
      </c>
      <c r="U31" s="145">
        <v>28.329000000000001</v>
      </c>
      <c r="V31" s="25">
        <f t="shared" si="10"/>
        <v>28.362333333333329</v>
      </c>
      <c r="W31" s="25">
        <v>21</v>
      </c>
      <c r="X31" s="25">
        <f>V31/V21</f>
        <v>1.2645760570706694</v>
      </c>
      <c r="Y31" s="25"/>
      <c r="Z31" s="25">
        <v>23.405999999999999</v>
      </c>
      <c r="AA31" s="25">
        <v>23.352</v>
      </c>
      <c r="AB31" s="25">
        <v>23.332999999999998</v>
      </c>
      <c r="AC31" s="25">
        <f t="shared" si="11"/>
        <v>23.363666666666663</v>
      </c>
      <c r="AD31" s="25">
        <v>21</v>
      </c>
      <c r="AE31" s="25">
        <f>AC31/AC21</f>
        <v>1.2364563303755709</v>
      </c>
      <c r="AF31" s="25"/>
      <c r="AG31" s="25">
        <v>20.167000000000002</v>
      </c>
      <c r="AH31" s="25">
        <v>20.129000000000001</v>
      </c>
      <c r="AI31" s="25">
        <v>20.114000000000001</v>
      </c>
      <c r="AJ31" s="25">
        <f t="shared" si="3"/>
        <v>20.13666666666667</v>
      </c>
      <c r="AK31" s="25">
        <v>21</v>
      </c>
      <c r="AL31" s="25">
        <f>AJ31/AJ21</f>
        <v>1.2162760731255537</v>
      </c>
      <c r="AM31" s="25"/>
      <c r="AN31" s="25">
        <v>17.887</v>
      </c>
      <c r="AO31" s="25">
        <v>17.850000000000001</v>
      </c>
      <c r="AP31" s="25">
        <v>17.838000000000001</v>
      </c>
      <c r="AQ31" s="25">
        <f t="shared" si="4"/>
        <v>17.858333333333334</v>
      </c>
      <c r="AR31" s="25">
        <v>21</v>
      </c>
      <c r="AS31" s="25">
        <f>AQ31/AQ21</f>
        <v>1.2005333213821539</v>
      </c>
      <c r="AT31" s="25"/>
      <c r="AU31" s="25">
        <v>16.184000000000001</v>
      </c>
      <c r="AV31" s="25">
        <v>16.151</v>
      </c>
      <c r="AW31" s="25">
        <v>16.143999999999998</v>
      </c>
      <c r="AX31" s="25">
        <f t="shared" si="5"/>
        <v>16.159666666666666</v>
      </c>
      <c r="AY31" s="25">
        <v>21</v>
      </c>
      <c r="AZ31" s="25">
        <f>AX31/AX21</f>
        <v>1.1875704277105481</v>
      </c>
      <c r="BA31" s="25"/>
      <c r="BB31" s="25">
        <v>14.861000000000001</v>
      </c>
      <c r="BC31" s="25">
        <v>14.832000000000001</v>
      </c>
      <c r="BD31" s="25">
        <v>14.821</v>
      </c>
      <c r="BE31" s="25">
        <f t="shared" si="6"/>
        <v>14.838000000000001</v>
      </c>
      <c r="BF31" s="25">
        <v>21</v>
      </c>
      <c r="BG31" s="25">
        <f>BE31/BE21</f>
        <v>1.1771207954305056</v>
      </c>
      <c r="BH31" s="25"/>
      <c r="BI31" s="25">
        <v>13.802</v>
      </c>
      <c r="BJ31" s="25">
        <v>13.776999999999999</v>
      </c>
      <c r="BK31" s="25">
        <v>13.765000000000001</v>
      </c>
      <c r="BL31" s="25">
        <f t="shared" si="7"/>
        <v>13.781333333333334</v>
      </c>
      <c r="BM31" s="25">
        <v>21</v>
      </c>
      <c r="BN31" s="25">
        <f>BL31/BL21</f>
        <v>1.1679425972485098</v>
      </c>
      <c r="BO31" s="25"/>
      <c r="BP31" s="25">
        <v>12.928000000000001</v>
      </c>
      <c r="BQ31" s="25">
        <v>12.907</v>
      </c>
      <c r="BR31" s="25">
        <v>12.898999999999999</v>
      </c>
      <c r="BS31" s="25">
        <f t="shared" si="13"/>
        <v>12.911333333333333</v>
      </c>
      <c r="BT31" s="25">
        <v>21</v>
      </c>
      <c r="BU31" s="25">
        <f>BS31/BS21</f>
        <v>1.1602564102564104</v>
      </c>
      <c r="BV31" s="25"/>
      <c r="BW31" s="36"/>
      <c r="BX31" s="37"/>
      <c r="BY31" s="37"/>
    </row>
    <row r="32" spans="1:77" ht="60" customHeight="1" thickBot="1">
      <c r="A32" s="177" t="s">
        <v>18</v>
      </c>
      <c r="B32" s="32">
        <v>2</v>
      </c>
      <c r="C32" s="32">
        <v>20</v>
      </c>
      <c r="D32" s="31">
        <v>322</v>
      </c>
      <c r="E32" s="25">
        <v>60.401000000000003</v>
      </c>
      <c r="F32" s="25">
        <v>60.292999999999999</v>
      </c>
      <c r="G32" s="25">
        <v>60.274000000000001</v>
      </c>
      <c r="H32" s="25">
        <f t="shared" si="14"/>
        <v>60.32266666666667</v>
      </c>
      <c r="I32" s="25">
        <f>$C$31+(H32-H31)/(H34-H31)</f>
        <v>21.158901334604387</v>
      </c>
      <c r="J32" s="25">
        <f>H32/H21</f>
        <v>1.4262026353949941</v>
      </c>
      <c r="K32" s="25"/>
      <c r="L32" s="25">
        <v>38.064</v>
      </c>
      <c r="M32" s="25">
        <v>37.984999999999999</v>
      </c>
      <c r="N32" s="25">
        <v>37.962000000000003</v>
      </c>
      <c r="O32" s="25">
        <f t="shared" si="15"/>
        <v>38.003666666666668</v>
      </c>
      <c r="P32" s="25">
        <f>$C$31+(O32-O31)/(O34-O31)</f>
        <v>21.237539766702014</v>
      </c>
      <c r="Q32" s="25">
        <f>O32/O21</f>
        <v>1.3330254419605276</v>
      </c>
      <c r="R32" s="25"/>
      <c r="S32" s="25">
        <v>28.95</v>
      </c>
      <c r="T32" s="25">
        <v>28.888000000000002</v>
      </c>
      <c r="U32" s="145">
        <v>28.873000000000001</v>
      </c>
      <c r="V32" s="25">
        <f t="shared" si="10"/>
        <v>28.903666666666666</v>
      </c>
      <c r="W32" s="25">
        <f>$C$31+(V32-V31)/(V34-V31)</f>
        <v>21.285915492957749</v>
      </c>
      <c r="X32" s="25">
        <f>V32/V21</f>
        <v>1.2887121943969682</v>
      </c>
      <c r="Y32" s="25"/>
      <c r="Z32" s="41">
        <v>23.856000000000002</v>
      </c>
      <c r="AA32" s="41">
        <v>23.81</v>
      </c>
      <c r="AB32" s="41">
        <v>23.794</v>
      </c>
      <c r="AC32" s="25">
        <f t="shared" si="11"/>
        <v>23.819999999999997</v>
      </c>
      <c r="AD32" s="25">
        <f>$C$31+(AC32-AC31)/(AC34-AC31)</f>
        <v>21.321512447158288</v>
      </c>
      <c r="AE32" s="25">
        <f>AC32/AC21</f>
        <v>1.2606064882600947</v>
      </c>
      <c r="AF32" s="25"/>
      <c r="AG32" s="41">
        <v>20.558</v>
      </c>
      <c r="AH32" s="41">
        <v>20.524999999999999</v>
      </c>
      <c r="AI32" s="41">
        <v>20.513000000000002</v>
      </c>
      <c r="AJ32" s="25">
        <f t="shared" si="3"/>
        <v>20.532</v>
      </c>
      <c r="AK32" s="25">
        <f>$C$31+(AJ32-AJ31)/(AJ34-AJ31)</f>
        <v>21.348516015280634</v>
      </c>
      <c r="AL32" s="25">
        <f>AJ32/AJ21</f>
        <v>1.2401546267214303</v>
      </c>
      <c r="AM32" s="25"/>
      <c r="AN32" s="41">
        <v>18.236999999999998</v>
      </c>
      <c r="AO32" s="41">
        <v>18.2</v>
      </c>
      <c r="AP32" s="41">
        <v>18.193000000000001</v>
      </c>
      <c r="AQ32" s="25">
        <f t="shared" si="4"/>
        <v>18.209999999999997</v>
      </c>
      <c r="AR32" s="25">
        <f>$C$31+(AQ32-AQ31)/(AQ34-AQ31)</f>
        <v>21.371478873239436</v>
      </c>
      <c r="AS32" s="25">
        <f>AQ32/AQ21</f>
        <v>1.2241742481961184</v>
      </c>
      <c r="AT32" s="25"/>
      <c r="AU32" s="41">
        <v>16.498000000000001</v>
      </c>
      <c r="AV32" s="41">
        <v>16.469000000000001</v>
      </c>
      <c r="AW32" s="41">
        <v>16.462</v>
      </c>
      <c r="AX32" s="25">
        <f t="shared" si="5"/>
        <v>16.476333333333333</v>
      </c>
      <c r="AY32" s="25">
        <f>$C$31+(AX32-AX31)/(AX34-AX31)</f>
        <v>21.390464447184545</v>
      </c>
      <c r="AZ32" s="25">
        <f>AX32/AX21</f>
        <v>1.2108421929351818</v>
      </c>
      <c r="BA32" s="25"/>
      <c r="BB32" s="41">
        <v>15.146000000000001</v>
      </c>
      <c r="BC32" s="41">
        <v>15.121</v>
      </c>
      <c r="BD32" s="41">
        <v>15.113</v>
      </c>
      <c r="BE32" s="25">
        <f t="shared" si="6"/>
        <v>15.126666666666667</v>
      </c>
      <c r="BF32" s="25">
        <f>$C$31+(BE32-BE31)/(BE34-BE31)</f>
        <v>21.407913330193121</v>
      </c>
      <c r="BG32" s="25">
        <f>BE32/BE21</f>
        <v>1.2000211550666384</v>
      </c>
      <c r="BH32" s="25"/>
      <c r="BI32" s="41">
        <v>14.061999999999999</v>
      </c>
      <c r="BJ32" s="41">
        <v>14.041</v>
      </c>
      <c r="BK32" s="41">
        <v>14.029</v>
      </c>
      <c r="BL32" s="25">
        <f t="shared" si="7"/>
        <v>14.044000000000002</v>
      </c>
      <c r="BM32" s="25">
        <f>$C$31+(BL32-BL31)/(BL34-BL31)</f>
        <v>21.417372881355934</v>
      </c>
      <c r="BN32" s="25">
        <f>BL32/BL21</f>
        <v>1.1902031130822905</v>
      </c>
      <c r="BO32" s="25"/>
      <c r="BP32" s="41">
        <v>13.167</v>
      </c>
      <c r="BQ32" s="41">
        <v>13.151</v>
      </c>
      <c r="BR32" s="41">
        <v>13.146000000000001</v>
      </c>
      <c r="BS32" s="25">
        <f t="shared" si="13"/>
        <v>13.154666666666666</v>
      </c>
      <c r="BT32" s="25">
        <f>$C$31+(BS32-BS31)/(BS34-BS31)</f>
        <v>21.424665503199531</v>
      </c>
      <c r="BU32" s="25">
        <f>BS32/BS21</f>
        <v>1.1821231727773782</v>
      </c>
      <c r="BV32" s="25"/>
      <c r="BW32" s="36"/>
      <c r="BX32" s="37"/>
      <c r="BY32" s="37"/>
    </row>
    <row r="33" spans="1:77" ht="60" customHeight="1" thickBot="1">
      <c r="A33" s="177" t="s">
        <v>19</v>
      </c>
      <c r="B33" s="32">
        <v>3</v>
      </c>
      <c r="C33" s="32">
        <v>20</v>
      </c>
      <c r="D33" s="31">
        <v>320</v>
      </c>
      <c r="E33" s="41">
        <v>63.2</v>
      </c>
      <c r="F33" s="41">
        <v>63.095999999999997</v>
      </c>
      <c r="G33" s="41">
        <v>63.076999999999998</v>
      </c>
      <c r="H33" s="25">
        <f t="shared" si="14"/>
        <v>63.124333333333333</v>
      </c>
      <c r="I33" s="25">
        <f>$C$31+(H33-H31)/(H34-H31)</f>
        <v>21.659675881792182</v>
      </c>
      <c r="J33" s="25">
        <f>H33/H21</f>
        <v>1.4924421537103587</v>
      </c>
      <c r="K33" s="25"/>
      <c r="L33" s="25">
        <v>39.576999999999998</v>
      </c>
      <c r="M33" s="25">
        <v>39.497999999999998</v>
      </c>
      <c r="N33" s="25">
        <v>39.47</v>
      </c>
      <c r="O33" s="25">
        <f t="shared" si="15"/>
        <v>39.514999999999993</v>
      </c>
      <c r="P33" s="25">
        <f>$C$31+(O33-O31)/(O34-O31)</f>
        <v>21.771768587251088</v>
      </c>
      <c r="Q33" s="25">
        <f>O33/O21</f>
        <v>1.3860373211112149</v>
      </c>
      <c r="R33" s="25"/>
      <c r="S33" s="25">
        <v>29.997</v>
      </c>
      <c r="T33" s="25">
        <v>29.943000000000001</v>
      </c>
      <c r="U33" s="145">
        <v>29.928000000000001</v>
      </c>
      <c r="V33" s="25">
        <f t="shared" si="10"/>
        <v>29.956</v>
      </c>
      <c r="W33" s="25">
        <f>$C$31+(V33-V31)/(V34-V31)</f>
        <v>21.841725352112675</v>
      </c>
      <c r="X33" s="25">
        <f>V33/V21</f>
        <v>1.3356320130786952</v>
      </c>
      <c r="Y33" s="75"/>
      <c r="Z33" s="59">
        <v>24.663</v>
      </c>
      <c r="AA33" s="59">
        <v>24.622</v>
      </c>
      <c r="AB33" s="59">
        <v>24.606000000000002</v>
      </c>
      <c r="AC33" s="59">
        <f>AVERAGE(Z33:AB33)</f>
        <v>24.630333333333329</v>
      </c>
      <c r="AD33" s="59">
        <f>$C$31+(AC33-AC31)/(AC34-AC31)</f>
        <v>21.892437764208545</v>
      </c>
      <c r="AE33" s="59">
        <f>AC33/AC21</f>
        <v>1.3034911002522622</v>
      </c>
      <c r="AF33" s="75"/>
      <c r="AG33" s="59">
        <v>21.222000000000001</v>
      </c>
      <c r="AH33" s="59">
        <v>21.187999999999999</v>
      </c>
      <c r="AI33" s="59">
        <v>21.172999999999998</v>
      </c>
      <c r="AJ33" s="59">
        <f t="shared" si="3"/>
        <v>21.194333333333333</v>
      </c>
      <c r="AK33" s="59">
        <f>$C$31+(AJ33-AJ31)/(AJ34-AJ31)</f>
        <v>21.932412577137818</v>
      </c>
      <c r="AL33" s="59">
        <f>AJ33/AJ21</f>
        <v>1.2801602641539824</v>
      </c>
      <c r="AM33" s="75"/>
      <c r="AN33" s="44">
        <v>18.794</v>
      </c>
      <c r="AO33" s="44">
        <v>18.765000000000001</v>
      </c>
      <c r="AP33" s="44">
        <v>18.753</v>
      </c>
      <c r="AQ33" s="44">
        <f t="shared" si="4"/>
        <v>18.770666666666667</v>
      </c>
      <c r="AR33" s="44">
        <f>$C$31+(AQ33-AQ31)/(AQ34-AQ31)</f>
        <v>21.9637323943662</v>
      </c>
      <c r="AS33" s="44">
        <f>AQ33/AQ21</f>
        <v>1.2618652803298525</v>
      </c>
      <c r="AT33" s="75"/>
      <c r="AU33" s="44">
        <v>16.984000000000002</v>
      </c>
      <c r="AV33" s="44">
        <v>16.954999999999998</v>
      </c>
      <c r="AW33" s="44">
        <v>16.948</v>
      </c>
      <c r="AX33" s="44">
        <f t="shared" si="5"/>
        <v>16.962333333333333</v>
      </c>
      <c r="AY33" s="44">
        <f>$C$31+(AX33-AX31)/(AX34-AX31)</f>
        <v>21.989724619810929</v>
      </c>
      <c r="AZ33" s="44">
        <f>AX33/AX21</f>
        <v>1.2465582284062513</v>
      </c>
      <c r="BA33" s="75"/>
      <c r="BB33" s="46">
        <v>15.574</v>
      </c>
      <c r="BC33" s="46">
        <v>15.55</v>
      </c>
      <c r="BD33" s="46">
        <v>15.542</v>
      </c>
      <c r="BE33" s="46">
        <f t="shared" si="6"/>
        <v>15.555333333333335</v>
      </c>
      <c r="BF33" s="46">
        <f>$C$34+(BE33-BE34)/(BE38-BE34)</f>
        <v>22.014536340852132</v>
      </c>
      <c r="BG33" s="46">
        <f>BE33/BE21</f>
        <v>1.2340279246879629</v>
      </c>
      <c r="BH33" s="75"/>
      <c r="BI33" s="47">
        <v>14.445</v>
      </c>
      <c r="BJ33" s="47">
        <v>14.428000000000001</v>
      </c>
      <c r="BK33" s="47">
        <v>14.416</v>
      </c>
      <c r="BL33" s="47">
        <f>AVERAGE(BI33:BK33)</f>
        <v>14.429666666666668</v>
      </c>
      <c r="BM33" s="47">
        <f>$C$34+(BL33-BL34)/(BL38-BL34)</f>
        <v>22.031596452328163</v>
      </c>
      <c r="BN33" s="47">
        <f>BL33/BL21</f>
        <v>1.2228876521935648</v>
      </c>
      <c r="BO33" s="75"/>
      <c r="BP33" s="47">
        <v>13.53</v>
      </c>
      <c r="BQ33" s="47">
        <v>13.509</v>
      </c>
      <c r="BR33" s="47">
        <v>13.505000000000001</v>
      </c>
      <c r="BS33" s="47">
        <f>AVERAGE(BP33:BR33)</f>
        <v>13.514666666666669</v>
      </c>
      <c r="BT33" s="47">
        <f>$C$34+(BS33-BS34)/(BS38-BS34)</f>
        <v>22.053592461719674</v>
      </c>
      <c r="BU33" s="47">
        <f>BS33/BS21</f>
        <v>1.2144739995207288</v>
      </c>
      <c r="BV33" s="25"/>
      <c r="BW33" s="36"/>
      <c r="BX33" s="37"/>
      <c r="BY33" s="37"/>
    </row>
    <row r="34" spans="1:77" ht="60" customHeight="1" thickBot="1">
      <c r="A34" s="177" t="s">
        <v>160</v>
      </c>
      <c r="B34" s="32">
        <v>0</v>
      </c>
      <c r="C34" s="32">
        <v>22</v>
      </c>
      <c r="D34" s="31">
        <v>354</v>
      </c>
      <c r="E34" s="46">
        <v>65.153000000000006</v>
      </c>
      <c r="F34" s="46">
        <v>64.975999999999999</v>
      </c>
      <c r="G34" s="46">
        <v>64.956000000000003</v>
      </c>
      <c r="H34" s="46">
        <f>AVERAGE(E34:G34)</f>
        <v>65.02833333333335</v>
      </c>
      <c r="I34" s="46">
        <v>22</v>
      </c>
      <c r="J34" s="46">
        <f>H34/H21</f>
        <v>1.5374582308807772</v>
      </c>
      <c r="K34" s="25"/>
      <c r="L34" s="41">
        <v>40.235999999999997</v>
      </c>
      <c r="M34" s="41">
        <v>40.133000000000003</v>
      </c>
      <c r="N34" s="41">
        <v>40.113</v>
      </c>
      <c r="O34" s="25">
        <f t="shared" si="15"/>
        <v>40.160666666666664</v>
      </c>
      <c r="P34" s="25">
        <v>22</v>
      </c>
      <c r="Q34" s="25">
        <f>O34/O21</f>
        <v>1.408684875128613</v>
      </c>
      <c r="R34" s="25"/>
      <c r="S34" s="41">
        <v>30.31</v>
      </c>
      <c r="T34" s="41">
        <v>30.236000000000001</v>
      </c>
      <c r="U34" s="145">
        <v>30.221</v>
      </c>
      <c r="V34" s="25">
        <f t="shared" si="10"/>
        <v>30.255666666666666</v>
      </c>
      <c r="W34" s="25">
        <v>22</v>
      </c>
      <c r="X34" s="25">
        <f>V34/V21</f>
        <v>1.3489930890986106</v>
      </c>
      <c r="Y34" s="75"/>
      <c r="Z34" s="60">
        <v>24.827999999999999</v>
      </c>
      <c r="AA34" s="60">
        <v>24.77</v>
      </c>
      <c r="AB34" s="60">
        <v>24.751000000000001</v>
      </c>
      <c r="AC34" s="60">
        <f>AVERAGE(Z34:AB34)</f>
        <v>24.783000000000001</v>
      </c>
      <c r="AD34" s="60">
        <v>22</v>
      </c>
      <c r="AE34" s="60">
        <f>AC34/AC21</f>
        <v>1.3115705540952953</v>
      </c>
      <c r="AF34" s="75"/>
      <c r="AG34" s="60">
        <v>21.303999999999998</v>
      </c>
      <c r="AH34" s="60">
        <v>21.262</v>
      </c>
      <c r="AI34" s="60">
        <v>21.247</v>
      </c>
      <c r="AJ34" s="60">
        <f t="shared" si="3"/>
        <v>21.271000000000001</v>
      </c>
      <c r="AK34" s="60">
        <v>22</v>
      </c>
      <c r="AL34" s="60">
        <f>AJ34/AJ21</f>
        <v>1.2847910123218169</v>
      </c>
      <c r="AM34" s="75"/>
      <c r="AN34" s="45">
        <v>18.838999999999999</v>
      </c>
      <c r="AO34" s="45">
        <v>18.794</v>
      </c>
      <c r="AP34" s="45">
        <v>18.782</v>
      </c>
      <c r="AQ34" s="45">
        <f t="shared" si="4"/>
        <v>18.804999999999996</v>
      </c>
      <c r="AR34" s="45">
        <v>22</v>
      </c>
      <c r="AS34" s="45">
        <f>AQ34/AQ21</f>
        <v>1.264173351857661</v>
      </c>
      <c r="AT34" s="75"/>
      <c r="AU34" s="45">
        <v>17.001000000000001</v>
      </c>
      <c r="AV34" s="45">
        <v>16.959</v>
      </c>
      <c r="AW34" s="45">
        <v>16.952000000000002</v>
      </c>
      <c r="AX34" s="45">
        <f t="shared" si="5"/>
        <v>16.97066666666667</v>
      </c>
      <c r="AY34" s="45">
        <v>22</v>
      </c>
      <c r="AZ34" s="45">
        <f>AX34/AX21</f>
        <v>1.247170643280584</v>
      </c>
      <c r="BA34" s="75"/>
      <c r="BB34" s="67">
        <v>15.57</v>
      </c>
      <c r="BC34" s="67">
        <v>15.537000000000001</v>
      </c>
      <c r="BD34" s="67">
        <v>15.53</v>
      </c>
      <c r="BE34" s="67">
        <f>AVERAGE(BB34:BD34)</f>
        <v>15.545666666666667</v>
      </c>
      <c r="BF34" s="67">
        <v>22</v>
      </c>
      <c r="BG34" s="67">
        <f>BE34/BE21</f>
        <v>1.2332610535223185</v>
      </c>
      <c r="BH34" s="75"/>
      <c r="BI34" s="49">
        <v>14.433</v>
      </c>
      <c r="BJ34" s="49">
        <v>14.407999999999999</v>
      </c>
      <c r="BK34" s="49">
        <v>14.391</v>
      </c>
      <c r="BL34" s="143">
        <f>AVERAGE(BI34:BK34)</f>
        <v>14.410666666666666</v>
      </c>
      <c r="BM34" s="143">
        <v>22</v>
      </c>
      <c r="BN34" s="143">
        <f>BL34/BL21</f>
        <v>1.2212774372157404</v>
      </c>
      <c r="BO34" s="75"/>
      <c r="BP34" s="49">
        <v>13.505000000000001</v>
      </c>
      <c r="BQ34" s="49">
        <v>13.476000000000001</v>
      </c>
      <c r="BR34" s="49">
        <v>13.472</v>
      </c>
      <c r="BS34" s="143">
        <f>AVERAGE(BP34:BR34)</f>
        <v>13.484333333333334</v>
      </c>
      <c r="BT34" s="143">
        <v>22</v>
      </c>
      <c r="BU34" s="143">
        <f>BS34/BS21</f>
        <v>1.2117481428229091</v>
      </c>
      <c r="BV34" s="25"/>
      <c r="BW34" s="36"/>
      <c r="BX34" s="37"/>
      <c r="BY34" s="37"/>
    </row>
    <row r="35" spans="1:77" ht="60" customHeight="1" thickBot="1">
      <c r="A35" s="177" t="s">
        <v>20</v>
      </c>
      <c r="B35" s="32">
        <v>3</v>
      </c>
      <c r="C35" s="32">
        <v>20</v>
      </c>
      <c r="D35" s="31">
        <v>320</v>
      </c>
      <c r="E35" s="69">
        <v>65.346999999999994</v>
      </c>
      <c r="F35" s="69">
        <v>65.251999999999995</v>
      </c>
      <c r="G35" s="69">
        <v>65.228999999999999</v>
      </c>
      <c r="H35" s="69">
        <f>AVERAGE(E35:G35)</f>
        <v>65.275999999999996</v>
      </c>
      <c r="I35" s="69">
        <f>$C$34+(H35-H34)/(H38-H34)</f>
        <v>22.04645492059522</v>
      </c>
      <c r="J35" s="69">
        <f>H35/H21</f>
        <v>1.5433137885379231</v>
      </c>
      <c r="K35" s="75"/>
      <c r="L35" s="44">
        <v>40.656999999999996</v>
      </c>
      <c r="M35" s="44">
        <v>40.573999999999998</v>
      </c>
      <c r="N35" s="44">
        <v>40.549999999999997</v>
      </c>
      <c r="O35" s="52">
        <f>AVERAGE(L35:N35)</f>
        <v>40.593666666666664</v>
      </c>
      <c r="P35" s="52">
        <f>$C$34+(O35-O34)/(O38-O34)</f>
        <v>22.16110628798214</v>
      </c>
      <c r="Q35" s="52">
        <f>O35/O21</f>
        <v>1.4238728837339818</v>
      </c>
      <c r="R35" s="75"/>
      <c r="S35" s="44">
        <v>30.719000000000001</v>
      </c>
      <c r="T35" s="44">
        <v>30.655999999999999</v>
      </c>
      <c r="U35" s="44">
        <v>30.640999999999998</v>
      </c>
      <c r="V35" s="44">
        <f>AVERAGE(S35:U35)</f>
        <v>30.671999999999997</v>
      </c>
      <c r="W35" s="44">
        <f>$C$34+(V35-V34)/(V38-V34)</f>
        <v>22.232545149878977</v>
      </c>
      <c r="X35" s="44">
        <f>V35/V21</f>
        <v>1.3675559188526418</v>
      </c>
      <c r="Y35" s="75"/>
      <c r="Z35" s="65">
        <v>25.199000000000002</v>
      </c>
      <c r="AA35" s="65">
        <v>25.149000000000001</v>
      </c>
      <c r="AB35" s="65">
        <v>25.140999999999998</v>
      </c>
      <c r="AC35" s="65">
        <f>AVERAGE(Z35:AB35)</f>
        <v>25.163</v>
      </c>
      <c r="AD35" s="65">
        <f>$C$34+(AC35-AC34)/(AC38-AC34)</f>
        <v>22.283370618941088</v>
      </c>
      <c r="AE35" s="65">
        <f>AC35/AC21</f>
        <v>1.3316809850583027</v>
      </c>
      <c r="AF35" s="25"/>
      <c r="AG35" s="54">
        <v>21.641999999999999</v>
      </c>
      <c r="AH35" s="54">
        <v>21.609000000000002</v>
      </c>
      <c r="AI35" s="54">
        <v>21.597000000000001</v>
      </c>
      <c r="AJ35" s="54">
        <f t="shared" si="3"/>
        <v>21.616000000000003</v>
      </c>
      <c r="AK35" s="54">
        <f>$C$34+(AJ35-AJ34)/(AJ38-AJ34)</f>
        <v>22.322229140722293</v>
      </c>
      <c r="AL35" s="54">
        <f>AJ35/AJ21</f>
        <v>1.3056293790770719</v>
      </c>
      <c r="AM35" s="25"/>
      <c r="AN35" s="54">
        <v>19.143999999999998</v>
      </c>
      <c r="AO35" s="54">
        <v>19.114999999999998</v>
      </c>
      <c r="AP35" s="54">
        <v>19.103999999999999</v>
      </c>
      <c r="AQ35" s="40">
        <f t="shared" si="4"/>
        <v>19.120999999999999</v>
      </c>
      <c r="AR35" s="40">
        <f>$C$34+(AQ35-AQ34)/(AQ38-AQ34)</f>
        <v>22.355588897224308</v>
      </c>
      <c r="AS35" s="40">
        <f>AQ35/AQ21</f>
        <v>1.2854165732980771</v>
      </c>
      <c r="AT35" s="25"/>
      <c r="AU35" s="54">
        <v>17.285</v>
      </c>
      <c r="AV35" s="54">
        <v>17.256</v>
      </c>
      <c r="AW35" s="54">
        <v>17.248999999999999</v>
      </c>
      <c r="AX35" s="40">
        <f t="shared" si="5"/>
        <v>17.263333333333332</v>
      </c>
      <c r="AY35" s="40">
        <f>$C$34+(AX35-AX34)/(AX38-AX34)</f>
        <v>22.384413309982484</v>
      </c>
      <c r="AZ35" s="40">
        <f>AX35/AX21</f>
        <v>1.2686786536671399</v>
      </c>
      <c r="BA35" s="25"/>
      <c r="BB35" s="54">
        <v>15.837999999999999</v>
      </c>
      <c r="BC35" s="54">
        <v>15.813000000000001</v>
      </c>
      <c r="BD35" s="54">
        <v>15.802</v>
      </c>
      <c r="BE35" s="40">
        <f t="shared" si="6"/>
        <v>15.817666666666668</v>
      </c>
      <c r="BF35" s="40">
        <f>$C$34+(BE35-BE34)/(BE38-BE34)</f>
        <v>22.409022556390976</v>
      </c>
      <c r="BG35" s="40">
        <f>BE35/BE21</f>
        <v>1.2548392214935478</v>
      </c>
      <c r="BH35" s="75"/>
      <c r="BI35" s="66">
        <v>14.676</v>
      </c>
      <c r="BJ35" s="66">
        <v>14.659000000000001</v>
      </c>
      <c r="BK35" s="66">
        <v>14.651</v>
      </c>
      <c r="BL35" s="48">
        <f t="shared" ref="BL35:BL43" si="16">AVERAGE(BI35:BK35)</f>
        <v>14.662000000000001</v>
      </c>
      <c r="BM35" s="48">
        <f>$C$34+(BL35-BL34)/(BL38-BL34)</f>
        <v>22.4179600886918</v>
      </c>
      <c r="BN35" s="48">
        <f>BL35/BL21</f>
        <v>1.2425774739399418</v>
      </c>
      <c r="BO35" s="75"/>
      <c r="BP35" s="66">
        <v>13.747999999999999</v>
      </c>
      <c r="BQ35" s="66">
        <v>13.728</v>
      </c>
      <c r="BR35" s="66">
        <v>13.723000000000001</v>
      </c>
      <c r="BS35" s="81">
        <f>AVERAGE(BP35:BR35)</f>
        <v>13.732999999999999</v>
      </c>
      <c r="BT35" s="81">
        <f>$C$34+(BS35-BS34)/(BS38-BS34)</f>
        <v>22.439340400471139</v>
      </c>
      <c r="BU35" s="81">
        <f>BS35/BS21</f>
        <v>1.2340941768511862</v>
      </c>
      <c r="BV35" s="25"/>
      <c r="BW35" s="36"/>
      <c r="BX35" s="37"/>
      <c r="BY35" s="37"/>
    </row>
    <row r="36" spans="1:77" ht="60" customHeight="1" thickBot="1">
      <c r="A36" s="177" t="s">
        <v>21</v>
      </c>
      <c r="B36" s="32">
        <v>4</v>
      </c>
      <c r="C36" s="32">
        <v>20</v>
      </c>
      <c r="D36" s="31">
        <v>318</v>
      </c>
      <c r="E36" s="67">
        <v>65.227999999999994</v>
      </c>
      <c r="F36" s="67">
        <v>65.144999999999996</v>
      </c>
      <c r="G36" s="67">
        <v>65.117000000000004</v>
      </c>
      <c r="H36" s="67">
        <f>AVERAGE(E36:G36)</f>
        <v>65.163333333333341</v>
      </c>
      <c r="I36" s="67">
        <f>$C$34+(H36-H34)/(H38-H34)</f>
        <v>22.025321995748403</v>
      </c>
      <c r="J36" s="67">
        <f>H36/H21</f>
        <v>1.5406500220667048</v>
      </c>
      <c r="K36" s="75"/>
      <c r="L36" s="45">
        <v>40.673000000000002</v>
      </c>
      <c r="M36" s="45">
        <v>40.590000000000003</v>
      </c>
      <c r="N36" s="45">
        <v>40.567</v>
      </c>
      <c r="O36" s="55">
        <f>AVERAGE(L36:N36)</f>
        <v>40.610000000000007</v>
      </c>
      <c r="P36" s="55">
        <f>$C$34+(O36-O34)/(O38-O34)</f>
        <v>22.167183430484936</v>
      </c>
      <c r="Q36" s="55">
        <f>O36/O21</f>
        <v>1.42444579552895</v>
      </c>
      <c r="R36" s="75"/>
      <c r="S36" s="45">
        <v>30.76</v>
      </c>
      <c r="T36" s="45">
        <v>30.71</v>
      </c>
      <c r="U36" s="45">
        <v>30.687000000000001</v>
      </c>
      <c r="V36" s="45">
        <f>AVERAGE(S36:U36)</f>
        <v>30.718999999999998</v>
      </c>
      <c r="W36" s="45">
        <f>$C$34+(V36-V34)/(V38-V34)</f>
        <v>22.258797244460993</v>
      </c>
      <c r="X36" s="45">
        <f>V36/V21</f>
        <v>1.3696514824998143</v>
      </c>
      <c r="Y36" s="75"/>
      <c r="Z36" s="45">
        <v>25.260999999999999</v>
      </c>
      <c r="AA36" s="45">
        <v>25.213999999999999</v>
      </c>
      <c r="AB36" s="45">
        <v>25.196000000000002</v>
      </c>
      <c r="AC36" s="45">
        <f>AVERAGE(Z36:AB36)</f>
        <v>25.223666666666663</v>
      </c>
      <c r="AD36" s="45">
        <f>$C$34+(AC36-AC34)/(AC38-AC34)</f>
        <v>22.328610489684312</v>
      </c>
      <c r="AE36" s="45">
        <f>AC36/AC21</f>
        <v>1.3348915977208176</v>
      </c>
      <c r="AF36" s="25"/>
      <c r="AG36" s="40">
        <v>21.707999999999998</v>
      </c>
      <c r="AH36" s="40">
        <v>21.675000000000001</v>
      </c>
      <c r="AI36" s="40">
        <v>21.663</v>
      </c>
      <c r="AJ36" s="54">
        <f t="shared" si="3"/>
        <v>21.681999999999999</v>
      </c>
      <c r="AK36" s="54">
        <f>$C$34+(AJ36-AJ34)/(AJ38-AJ34)</f>
        <v>22.383872976338726</v>
      </c>
      <c r="AL36" s="54">
        <f>AJ36/AJ21</f>
        <v>1.3096158492389465</v>
      </c>
      <c r="AM36" s="25"/>
      <c r="AN36" s="40">
        <v>19.206</v>
      </c>
      <c r="AO36" s="40">
        <v>19.177</v>
      </c>
      <c r="AP36" s="40">
        <v>19.164999999999999</v>
      </c>
      <c r="AQ36" s="40">
        <f t="shared" si="4"/>
        <v>19.182666666666666</v>
      </c>
      <c r="AR36" s="40">
        <f>$C$34+(AQ36-AQ34)/(AQ38-AQ34)</f>
        <v>22.424981245311329</v>
      </c>
      <c r="AS36" s="40">
        <f>AQ36/AQ21</f>
        <v>1.2895621386635592</v>
      </c>
      <c r="AT36" s="25"/>
      <c r="AU36" s="40">
        <v>17.343</v>
      </c>
      <c r="AV36" s="40">
        <v>17.318000000000001</v>
      </c>
      <c r="AW36" s="40">
        <v>17.306999999999999</v>
      </c>
      <c r="AX36" s="40">
        <f t="shared" si="5"/>
        <v>17.322666666666667</v>
      </c>
      <c r="AY36" s="40">
        <f>$C$34+(AX36-AX34)/(AX38-AX34)</f>
        <v>22.462346760070051</v>
      </c>
      <c r="AZ36" s="40">
        <f>AX36/AX21</f>
        <v>1.2730390475723874</v>
      </c>
      <c r="BA36" s="25"/>
      <c r="BB36" s="40">
        <v>15.896000000000001</v>
      </c>
      <c r="BC36" s="40">
        <v>15.871</v>
      </c>
      <c r="BD36" s="40">
        <v>15.864000000000001</v>
      </c>
      <c r="BE36" s="40">
        <f t="shared" si="6"/>
        <v>15.877000000000001</v>
      </c>
      <c r="BF36" s="40">
        <f>$C$34+(BE36-BE34)/(BE38-BE34)</f>
        <v>22.498245614035088</v>
      </c>
      <c r="BG36" s="40">
        <f>BE36/BE21</f>
        <v>1.259546223820605</v>
      </c>
      <c r="BH36" s="75"/>
      <c r="BI36" s="44">
        <v>14.733000000000001</v>
      </c>
      <c r="BJ36" s="44">
        <v>14.717000000000001</v>
      </c>
      <c r="BK36" s="44">
        <v>14.709</v>
      </c>
      <c r="BL36" s="44">
        <f t="shared" si="16"/>
        <v>14.719666666666669</v>
      </c>
      <c r="BM36" s="44">
        <f>$C$34+(BL36-BL34)/(BL38-BL34)</f>
        <v>22.513858093126391</v>
      </c>
      <c r="BN36" s="44">
        <f>BL36/BL21</f>
        <v>1.2474646176445663</v>
      </c>
      <c r="BO36" s="75"/>
      <c r="BP36" s="44">
        <v>13.81</v>
      </c>
      <c r="BQ36" s="44">
        <v>13.789</v>
      </c>
      <c r="BR36" s="44">
        <v>13.781000000000001</v>
      </c>
      <c r="BS36" s="65">
        <f>AVERAGE(BP36:BR36)</f>
        <v>13.793333333333335</v>
      </c>
      <c r="BT36" s="65">
        <f>$C$34+(BS36-BS34)/(BS38-BS34)</f>
        <v>22.545936395759718</v>
      </c>
      <c r="BU36" s="65">
        <f>BS36/BS21</f>
        <v>1.2395159357776182</v>
      </c>
      <c r="BV36" s="25"/>
      <c r="BW36" s="36"/>
      <c r="BX36" s="37"/>
      <c r="BY36" s="37"/>
    </row>
    <row r="37" spans="1:77" ht="60" customHeight="1" thickBot="1">
      <c r="A37" s="177" t="s">
        <v>161</v>
      </c>
      <c r="B37" s="32">
        <v>1</v>
      </c>
      <c r="C37" s="32">
        <v>22</v>
      </c>
      <c r="D37" s="184">
        <v>352</v>
      </c>
      <c r="E37" s="161">
        <v>67.289000000000001</v>
      </c>
      <c r="F37" s="161">
        <v>67.156999999999996</v>
      </c>
      <c r="G37" s="161">
        <v>67.132999999999996</v>
      </c>
      <c r="H37" s="25">
        <f t="shared" ref="H37" si="17">AVERAGE(E37:G37)</f>
        <v>67.192999999999998</v>
      </c>
      <c r="I37" s="25">
        <f>$C$34+(H37-H34)/(H38-H34)</f>
        <v>22.406027260222579</v>
      </c>
      <c r="J37" s="25">
        <f>H37/H21</f>
        <v>1.5886372233780972</v>
      </c>
      <c r="K37" s="25"/>
      <c r="L37" s="42">
        <v>41.456000000000003</v>
      </c>
      <c r="M37" s="42">
        <v>41.365000000000002</v>
      </c>
      <c r="N37" s="42">
        <v>41.341999999999999</v>
      </c>
      <c r="O37" s="25">
        <f t="shared" ref="O37" si="18">AVERAGE(L37:N37)</f>
        <v>41.387666666666668</v>
      </c>
      <c r="P37" s="25">
        <f>$C$34+(O37-O34)/(O38-O34)</f>
        <v>22.456529827607593</v>
      </c>
      <c r="Q37" s="25">
        <f>O37/O21</f>
        <v>1.4517234122158826</v>
      </c>
      <c r="R37" s="25"/>
      <c r="S37" s="42">
        <v>31.172000000000001</v>
      </c>
      <c r="T37" s="42">
        <v>31.11</v>
      </c>
      <c r="U37" s="145">
        <v>31.094999999999999</v>
      </c>
      <c r="V37" s="25">
        <f t="shared" ref="V37:V38" si="19">AVERAGE(S37:U37)</f>
        <v>31.125666666666664</v>
      </c>
      <c r="W37" s="25">
        <f>$C$34+(V37-V34)/(V38-V34)</f>
        <v>22.485943027369203</v>
      </c>
      <c r="X37" s="25">
        <f>V37/V21</f>
        <v>1.3877833098015904</v>
      </c>
      <c r="Y37" s="25"/>
      <c r="Z37" s="42">
        <v>25.504000000000001</v>
      </c>
      <c r="AA37" s="42">
        <v>25.454000000000001</v>
      </c>
      <c r="AB37" s="42">
        <v>25.439</v>
      </c>
      <c r="AC37" s="42">
        <f t="shared" ref="AC37:AC38" si="20">AVERAGE(Z37:AB37)</f>
        <v>25.465666666666664</v>
      </c>
      <c r="AD37" s="42">
        <f>$C$34+(AC37-AC34)/(AC38-AC34)</f>
        <v>22.509072831220479</v>
      </c>
      <c r="AE37" s="42">
        <f>AC37/AC21</f>
        <v>1.3476987669130487</v>
      </c>
      <c r="AF37" s="25"/>
      <c r="AG37" s="25">
        <v>21.864999999999998</v>
      </c>
      <c r="AH37" s="25">
        <v>21.823</v>
      </c>
      <c r="AI37" s="25">
        <v>21.812000000000001</v>
      </c>
      <c r="AJ37" s="25">
        <f t="shared" si="3"/>
        <v>21.833333333333332</v>
      </c>
      <c r="AK37" s="25">
        <f>$C$34+(AJ37-AJ34)/(AJ38-AJ34)</f>
        <v>22.525217932752177</v>
      </c>
      <c r="AL37" s="25">
        <f>AJ37/AJ21</f>
        <v>1.3187565434484978</v>
      </c>
      <c r="AM37" s="25"/>
      <c r="AN37" s="25">
        <v>19.312999999999999</v>
      </c>
      <c r="AO37" s="25">
        <v>19.276</v>
      </c>
      <c r="AP37" s="25">
        <v>19.263999999999999</v>
      </c>
      <c r="AQ37" s="25">
        <f t="shared" si="4"/>
        <v>19.284333333333333</v>
      </c>
      <c r="AR37" s="25">
        <f>$C$34+(AQ37-AQ34)/(AQ38-AQ34)</f>
        <v>22.539384846211554</v>
      </c>
      <c r="AS37" s="25">
        <f>AQ37/AQ21</f>
        <v>1.2963967194012456</v>
      </c>
      <c r="AT37" s="25"/>
      <c r="AU37" s="40">
        <v>17.413</v>
      </c>
      <c r="AV37" s="40">
        <v>17.38</v>
      </c>
      <c r="AW37" s="40">
        <v>17.372</v>
      </c>
      <c r="AX37" s="40">
        <f t="shared" si="5"/>
        <v>17.388333333333332</v>
      </c>
      <c r="AY37" s="40">
        <f>$C$34+(AX37-AX34)/(AX38-AX34)</f>
        <v>22.548598949211904</v>
      </c>
      <c r="AZ37" s="40">
        <f>AX37/AX21</f>
        <v>1.277864876782127</v>
      </c>
      <c r="BA37" s="25"/>
      <c r="BB37" s="40">
        <v>15.941000000000001</v>
      </c>
      <c r="BC37" s="40">
        <v>15.912000000000001</v>
      </c>
      <c r="BD37" s="40">
        <v>15.901</v>
      </c>
      <c r="BE37" s="40">
        <f t="shared" si="6"/>
        <v>15.918000000000001</v>
      </c>
      <c r="BF37" s="40">
        <f>$C$34+(BE37-BE34)/(BE38-BE34)</f>
        <v>22.559899749373432</v>
      </c>
      <c r="BG37" s="40">
        <f>BE37/BE21</f>
        <v>1.2627988153162681</v>
      </c>
      <c r="BH37" s="75"/>
      <c r="BI37" s="45">
        <v>14.766</v>
      </c>
      <c r="BJ37" s="45">
        <v>14.742000000000001</v>
      </c>
      <c r="BK37" s="45">
        <v>14.728999999999999</v>
      </c>
      <c r="BL37" s="45">
        <f t="shared" si="16"/>
        <v>14.745666666666667</v>
      </c>
      <c r="BM37" s="45">
        <f>$C$34+(BL37-BL34)/(BL38-BL34)</f>
        <v>22.557095343680711</v>
      </c>
      <c r="BN37" s="45">
        <f>BL37/BL21</f>
        <v>1.2496680697194835</v>
      </c>
      <c r="BO37" s="75"/>
      <c r="BP37" s="45">
        <v>13.823</v>
      </c>
      <c r="BQ37" s="45">
        <v>13.802</v>
      </c>
      <c r="BR37" s="45">
        <v>13.792999999999999</v>
      </c>
      <c r="BS37" s="45">
        <f>AVERAGE(BP37:BR37)</f>
        <v>13.805999999999999</v>
      </c>
      <c r="BT37" s="45">
        <f>$C$34+(BS37-BS34)/(BS38-BS34)</f>
        <v>22.568315665488807</v>
      </c>
      <c r="BU37" s="45">
        <f>BS37/BS21</f>
        <v>1.2406542056074765</v>
      </c>
      <c r="BV37" s="25"/>
      <c r="BW37" s="36"/>
      <c r="BX37" s="37"/>
      <c r="BY37" s="37"/>
    </row>
    <row r="38" spans="1:77" ht="50.1" customHeight="1" thickBot="1">
      <c r="A38" s="177" t="s">
        <v>22</v>
      </c>
      <c r="B38" s="33">
        <v>0</v>
      </c>
      <c r="C38" s="32">
        <v>23</v>
      </c>
      <c r="D38" s="185">
        <v>368</v>
      </c>
      <c r="E38" s="106">
        <v>70.478999999999999</v>
      </c>
      <c r="F38" s="106">
        <v>70.317999999999998</v>
      </c>
      <c r="G38" s="106">
        <v>70.281999999999996</v>
      </c>
      <c r="H38" s="106">
        <f>AVERAGE(E38:G38)</f>
        <v>70.359666666666669</v>
      </c>
      <c r="I38" s="106">
        <v>23</v>
      </c>
      <c r="J38" s="106">
        <f>H38/H21</f>
        <v>1.6635063993443038</v>
      </c>
      <c r="K38" s="25"/>
      <c r="L38" s="40">
        <v>42.923999999999999</v>
      </c>
      <c r="M38" s="40">
        <v>42.823999999999998</v>
      </c>
      <c r="N38" s="40">
        <v>42.796999999999997</v>
      </c>
      <c r="O38" s="40">
        <f>AVERAGE(L38:N38)</f>
        <v>42.848333333333329</v>
      </c>
      <c r="P38" s="40">
        <v>23</v>
      </c>
      <c r="Q38" s="40">
        <f>O38/O21</f>
        <v>1.5029580955944253</v>
      </c>
      <c r="R38" s="25"/>
      <c r="S38" s="41">
        <v>32.098999999999997</v>
      </c>
      <c r="T38" s="41">
        <v>32.029000000000003</v>
      </c>
      <c r="U38" s="207">
        <v>32.01</v>
      </c>
      <c r="V38" s="25">
        <f t="shared" si="19"/>
        <v>32.045999999999999</v>
      </c>
      <c r="W38" s="25">
        <v>23</v>
      </c>
      <c r="X38" s="25">
        <f>V38/V21</f>
        <v>1.4288177156870032</v>
      </c>
      <c r="Y38" s="25"/>
      <c r="Z38" s="41">
        <v>26.164000000000001</v>
      </c>
      <c r="AA38" s="41">
        <v>26.114000000000001</v>
      </c>
      <c r="AB38" s="41">
        <v>26.094000000000001</v>
      </c>
      <c r="AC38" s="25">
        <f t="shared" si="20"/>
        <v>26.124000000000006</v>
      </c>
      <c r="AD38" s="25">
        <v>23</v>
      </c>
      <c r="AE38" s="25">
        <f>AC38/AC21</f>
        <v>1.3825392065200137</v>
      </c>
      <c r="AF38" s="25"/>
      <c r="AG38" s="41">
        <v>22.376000000000001</v>
      </c>
      <c r="AH38" s="41">
        <v>22.33</v>
      </c>
      <c r="AI38" s="41">
        <v>22.318999999999999</v>
      </c>
      <c r="AJ38" s="25">
        <f t="shared" si="3"/>
        <v>22.341666666666669</v>
      </c>
      <c r="AK38" s="25">
        <v>23</v>
      </c>
      <c r="AL38" s="25">
        <f>AJ38/AJ21</f>
        <v>1.3494604171700089</v>
      </c>
      <c r="AM38" s="25"/>
      <c r="AN38" s="25">
        <v>19.725000000000001</v>
      </c>
      <c r="AO38" s="25">
        <v>19.684000000000001</v>
      </c>
      <c r="AP38" s="25">
        <v>19.672000000000001</v>
      </c>
      <c r="AQ38" s="25">
        <f t="shared" si="4"/>
        <v>19.693666666666669</v>
      </c>
      <c r="AR38" s="25">
        <v>23</v>
      </c>
      <c r="AS38" s="25">
        <f>AQ38/AQ21</f>
        <v>1.3239143100434723</v>
      </c>
      <c r="AT38" s="25"/>
      <c r="AU38" s="25">
        <v>17.759</v>
      </c>
      <c r="AV38" s="25">
        <v>17.722000000000001</v>
      </c>
      <c r="AW38" s="25">
        <v>17.715</v>
      </c>
      <c r="AX38" s="25">
        <f t="shared" si="5"/>
        <v>17.731999999999999</v>
      </c>
      <c r="AY38" s="25">
        <v>23</v>
      </c>
      <c r="AZ38" s="25">
        <f>AX38/AX21</f>
        <v>1.3031208661995981</v>
      </c>
      <c r="BA38" s="25"/>
      <c r="BB38" s="25">
        <v>16.234000000000002</v>
      </c>
      <c r="BC38" s="25">
        <v>16.204999999999998</v>
      </c>
      <c r="BD38" s="25">
        <v>16.193000000000001</v>
      </c>
      <c r="BE38" s="25">
        <f t="shared" si="6"/>
        <v>16.210666666666668</v>
      </c>
      <c r="BF38" s="25">
        <v>23</v>
      </c>
      <c r="BG38" s="25">
        <f>BE38/BE21</f>
        <v>1.2860165009519779</v>
      </c>
      <c r="BH38" s="25"/>
      <c r="BI38" s="42">
        <v>15.034000000000001</v>
      </c>
      <c r="BJ38" s="42">
        <v>15.009</v>
      </c>
      <c r="BK38" s="42">
        <v>14.993</v>
      </c>
      <c r="BL38" s="25">
        <f t="shared" si="16"/>
        <v>15.012</v>
      </c>
      <c r="BM38" s="25">
        <v>23</v>
      </c>
      <c r="BN38" s="25">
        <f>BL38/BL21</f>
        <v>1.2722393287945988</v>
      </c>
      <c r="BO38" s="25"/>
      <c r="BP38" s="42">
        <v>14.07</v>
      </c>
      <c r="BQ38" s="42">
        <v>14.045</v>
      </c>
      <c r="BR38" s="42">
        <v>14.036</v>
      </c>
      <c r="BS38" s="25">
        <f t="shared" ref="BS38" si="21">AVERAGE(BP38:BR38)</f>
        <v>14.050333333333334</v>
      </c>
      <c r="BT38" s="25">
        <v>23</v>
      </c>
      <c r="BU38" s="25">
        <f>BS38/BS21</f>
        <v>1.2626108315360653</v>
      </c>
      <c r="BV38" s="25"/>
      <c r="BW38" s="36"/>
      <c r="BX38" s="37"/>
      <c r="BY38" s="37"/>
    </row>
    <row r="39" spans="1:77" ht="60" customHeight="1" thickBot="1">
      <c r="A39" s="177" t="s">
        <v>23</v>
      </c>
      <c r="B39" s="33">
        <v>2</v>
      </c>
      <c r="C39" s="33">
        <v>22</v>
      </c>
      <c r="D39" s="105">
        <v>350</v>
      </c>
      <c r="E39" s="231">
        <v>71.356999999999999</v>
      </c>
      <c r="F39" s="231">
        <v>71.228999999999999</v>
      </c>
      <c r="G39" s="231">
        <v>71.200999999999993</v>
      </c>
      <c r="H39" s="231">
        <f>AVERAGE(E39:G39)</f>
        <v>71.262333333333331</v>
      </c>
      <c r="I39" s="231">
        <f>$C$38+(H39-H38)/(H41-H38)</f>
        <v>23.168838456262858</v>
      </c>
      <c r="J39" s="231">
        <f>H39/H21</f>
        <v>1.6848480549776179</v>
      </c>
      <c r="K39" s="25"/>
      <c r="L39" s="63">
        <v>43.587000000000003</v>
      </c>
      <c r="M39" s="63">
        <v>43.496000000000002</v>
      </c>
      <c r="N39" s="63">
        <v>43.476999999999997</v>
      </c>
      <c r="O39" s="63">
        <f>AVERAGE(L39:N39)</f>
        <v>43.52</v>
      </c>
      <c r="P39" s="63">
        <f>$C$38+(O39-O38)/(O41-O38)</f>
        <v>23.251090342679131</v>
      </c>
      <c r="Q39" s="63">
        <f>O39/O21</f>
        <v>1.5265176316527924</v>
      </c>
      <c r="R39" s="75"/>
      <c r="S39" s="46">
        <v>32.627000000000002</v>
      </c>
      <c r="T39" s="208">
        <v>32.564999999999998</v>
      </c>
      <c r="U39" s="46">
        <v>32.558</v>
      </c>
      <c r="V39" s="46">
        <f>AVERAGE(S39:U39)</f>
        <v>32.583333333333336</v>
      </c>
      <c r="W39" s="46">
        <f>$C$38+(V39-V38)/(V41-V38)</f>
        <v>23.301027077497668</v>
      </c>
      <c r="X39" s="46">
        <f>V39/V21</f>
        <v>1.4527755071709894</v>
      </c>
      <c r="Y39" s="75"/>
      <c r="Z39" s="44">
        <v>26.620999999999999</v>
      </c>
      <c r="AA39" s="44">
        <v>26.591999999999999</v>
      </c>
      <c r="AB39" s="44">
        <v>26.556000000000001</v>
      </c>
      <c r="AC39" s="100">
        <f>AVERAGE(Z39:AB39)</f>
        <v>26.589666666666663</v>
      </c>
      <c r="AD39" s="100">
        <f>$C$38+(AC39-AC38)/(AC41-AC38)</f>
        <v>23.348292196459731</v>
      </c>
      <c r="AE39" s="100">
        <f>AC39/AC21</f>
        <v>1.4071833048141547</v>
      </c>
      <c r="AF39" s="75"/>
      <c r="AG39" s="44">
        <v>22.766999999999999</v>
      </c>
      <c r="AH39" s="44">
        <v>22.78</v>
      </c>
      <c r="AI39" s="44">
        <v>22.715</v>
      </c>
      <c r="AJ39" s="44">
        <f t="shared" si="3"/>
        <v>22.754000000000001</v>
      </c>
      <c r="AK39" s="44">
        <f>$C$38+(AJ39-AJ38)/(AJ41-AJ38)</f>
        <v>23.38571874025569</v>
      </c>
      <c r="AL39" s="44">
        <f>AJ39/AJ21</f>
        <v>1.3743657888378835</v>
      </c>
      <c r="AM39" s="25"/>
      <c r="AN39" s="40">
        <v>20.067</v>
      </c>
      <c r="AO39" s="40">
        <v>20.033999999999999</v>
      </c>
      <c r="AP39" s="40">
        <v>20.023</v>
      </c>
      <c r="AQ39" s="40">
        <f t="shared" si="4"/>
        <v>20.041333333333331</v>
      </c>
      <c r="AR39" s="40">
        <f>$C$38+(AQ39-AQ38)/(AQ41-AQ38)</f>
        <v>23.390929535232381</v>
      </c>
      <c r="AS39" s="40">
        <f>AQ39/AQ21</f>
        <v>1.3472863353202165</v>
      </c>
      <c r="AT39" s="25"/>
      <c r="AU39" s="40">
        <v>18.068000000000001</v>
      </c>
      <c r="AV39" s="40">
        <v>18.035</v>
      </c>
      <c r="AW39" s="40">
        <v>18.027999999999999</v>
      </c>
      <c r="AX39" s="40">
        <f t="shared" si="5"/>
        <v>18.043666666666667</v>
      </c>
      <c r="AY39" s="40">
        <f>$C$38+(AX39-AX38)/(AX41-AX38)</f>
        <v>23.410267661254938</v>
      </c>
      <c r="AZ39" s="40">
        <f>AX39/AX21</f>
        <v>1.3260251824996323</v>
      </c>
      <c r="BA39" s="25"/>
      <c r="BB39" s="40">
        <v>16.518000000000001</v>
      </c>
      <c r="BC39" s="40">
        <v>16.489000000000001</v>
      </c>
      <c r="BD39" s="40">
        <v>16.481999999999999</v>
      </c>
      <c r="BE39" s="40">
        <f t="shared" si="6"/>
        <v>16.496333333333336</v>
      </c>
      <c r="BF39" s="40">
        <f>$C$38+(BE39-BE38)/(BE41-BE38)</f>
        <v>23.41907090464548</v>
      </c>
      <c r="BG39" s="40">
        <f>BE39/BE21</f>
        <v>1.3086788660884283</v>
      </c>
      <c r="BH39" s="25"/>
      <c r="BI39" s="40">
        <v>15.305999999999999</v>
      </c>
      <c r="BJ39" s="40">
        <v>15.282</v>
      </c>
      <c r="BK39" s="40">
        <v>15.269</v>
      </c>
      <c r="BL39" s="40">
        <f t="shared" si="16"/>
        <v>15.285666666666666</v>
      </c>
      <c r="BM39" s="40">
        <f>$C$38+(BL39-BL38)/(BL41-BL38)</f>
        <v>23.429168844746471</v>
      </c>
      <c r="BN39" s="40">
        <f>BL39/BL21</f>
        <v>1.2954320743523828</v>
      </c>
      <c r="BO39" s="25"/>
      <c r="BP39" s="40">
        <v>14.334</v>
      </c>
      <c r="BQ39" s="40">
        <v>14.308999999999999</v>
      </c>
      <c r="BR39" s="40">
        <v>14.304</v>
      </c>
      <c r="BS39" s="40">
        <f>AVERAGE(BP39:BR39)</f>
        <v>14.315666666666667</v>
      </c>
      <c r="BT39" s="40">
        <f>$C$38+(BS39-BS38)/(BS41-BS38)</f>
        <v>23.442714126807562</v>
      </c>
      <c r="BU39" s="40">
        <f>BS39/BS21</f>
        <v>1.2864545890246826</v>
      </c>
      <c r="BV39" s="25"/>
      <c r="BW39" s="36"/>
      <c r="BX39" s="37"/>
      <c r="BY39" s="37"/>
    </row>
    <row r="40" spans="1:77" ht="60" customHeight="1" thickBot="1">
      <c r="A40" s="177" t="s">
        <v>24</v>
      </c>
      <c r="B40" s="33">
        <v>5</v>
      </c>
      <c r="C40" s="32">
        <v>20</v>
      </c>
      <c r="D40" s="105">
        <v>316</v>
      </c>
      <c r="E40" s="106">
        <v>70.338999999999999</v>
      </c>
      <c r="F40" s="106">
        <v>70.231999999999999</v>
      </c>
      <c r="G40" s="106">
        <v>70.2</v>
      </c>
      <c r="H40" s="106">
        <f>AVERAGE(E40:G40)</f>
        <v>70.257000000000005</v>
      </c>
      <c r="I40" s="106">
        <f>$C$34+(H40-H34)/(H38-H34)</f>
        <v>22.980742778541952</v>
      </c>
      <c r="J40" s="106">
        <f>H40/H21</f>
        <v>1.6610790618498203</v>
      </c>
      <c r="K40" s="25"/>
      <c r="L40" s="63">
        <v>43.335999999999999</v>
      </c>
      <c r="M40" s="63">
        <v>43.261000000000003</v>
      </c>
      <c r="N40" s="63">
        <v>43.234000000000002</v>
      </c>
      <c r="O40" s="63">
        <f>AVERAGE(L40:N40)</f>
        <v>43.277000000000008</v>
      </c>
      <c r="P40" s="63">
        <f>$C$38+(O40-O38)/(O41-O38)</f>
        <v>23.160249221183804</v>
      </c>
      <c r="Q40" s="63">
        <f>O40/O21</f>
        <v>1.5179941071929666</v>
      </c>
      <c r="R40" s="75"/>
      <c r="S40" s="67">
        <v>32.573</v>
      </c>
      <c r="T40" s="111">
        <v>32.527999999999999</v>
      </c>
      <c r="U40" s="67">
        <v>32.508000000000003</v>
      </c>
      <c r="V40" s="67">
        <f>AVERAGE(S40:U40)</f>
        <v>32.536333333333339</v>
      </c>
      <c r="W40" s="67">
        <f>$C$38+(V40-V38)/(V41-V38)</f>
        <v>23.274696545284783</v>
      </c>
      <c r="X40" s="67">
        <f>V40/V21</f>
        <v>1.4506799435238169</v>
      </c>
      <c r="Y40" s="75"/>
      <c r="Z40" s="45">
        <v>26.634</v>
      </c>
      <c r="AA40" s="45">
        <v>26.58</v>
      </c>
      <c r="AB40" s="45">
        <v>26.577000000000002</v>
      </c>
      <c r="AC40" s="101">
        <f>AVERAGE(Z40:AB40)</f>
        <v>26.596999999999998</v>
      </c>
      <c r="AD40" s="101">
        <f>$C$38+(AC40-AC38)/(AC41-AC38)</f>
        <v>23.353777112939412</v>
      </c>
      <c r="AE40" s="101">
        <f>AC40/AC21</f>
        <v>1.4075714008502831</v>
      </c>
      <c r="AF40" s="75"/>
      <c r="AG40" s="45">
        <v>22.817</v>
      </c>
      <c r="AH40" s="45">
        <v>22.725999999999999</v>
      </c>
      <c r="AI40" s="45">
        <v>22.771999999999998</v>
      </c>
      <c r="AJ40" s="45">
        <f t="shared" si="3"/>
        <v>22.771666666666665</v>
      </c>
      <c r="AK40" s="45">
        <f>$C$38+(AJ40-AJ38)/(AJ41-AJ38)</f>
        <v>23.402245088868099</v>
      </c>
      <c r="AL40" s="45">
        <f>AJ40/AJ21</f>
        <v>1.375432874285254</v>
      </c>
      <c r="AM40" s="25"/>
      <c r="AN40" s="40">
        <v>20.141999999999999</v>
      </c>
      <c r="AO40" s="40">
        <v>20.108000000000001</v>
      </c>
      <c r="AP40" s="40">
        <v>20.097000000000001</v>
      </c>
      <c r="AQ40" s="40">
        <f t="shared" si="4"/>
        <v>20.115666666666666</v>
      </c>
      <c r="AR40" s="40">
        <f>$C$38+(AQ40-AQ38)/(AQ41-AQ38)</f>
        <v>23.474512743628186</v>
      </c>
      <c r="AS40" s="40">
        <f>AQ40/AQ21</f>
        <v>1.35228342222023</v>
      </c>
      <c r="AT40" s="25"/>
      <c r="AU40" s="40">
        <v>18.146000000000001</v>
      </c>
      <c r="AV40" s="40">
        <v>18.117999999999999</v>
      </c>
      <c r="AW40" s="40">
        <v>18.11</v>
      </c>
      <c r="AX40" s="40">
        <f t="shared" si="5"/>
        <v>18.124666666666666</v>
      </c>
      <c r="AY40" s="40">
        <f>$C$38+(AX40-AX38)/(AX41-AX38)</f>
        <v>23.516893374286969</v>
      </c>
      <c r="AZ40" s="40">
        <f>AX40/AX21</f>
        <v>1.331977855078144</v>
      </c>
      <c r="BA40" s="25"/>
      <c r="BB40" s="40">
        <v>16.605</v>
      </c>
      <c r="BC40" s="40">
        <v>16.579999999999998</v>
      </c>
      <c r="BD40" s="40">
        <v>16.573</v>
      </c>
      <c r="BE40" s="40">
        <f t="shared" si="6"/>
        <v>16.586000000000002</v>
      </c>
      <c r="BF40" s="40">
        <f>$C$38+(BE40-BE38)/(BE41-BE38)</f>
        <v>23.55061124694377</v>
      </c>
      <c r="BG40" s="40">
        <f>BE40/BE21</f>
        <v>1.3157922572456104</v>
      </c>
      <c r="BH40" s="25"/>
      <c r="BI40" s="40">
        <v>15.401</v>
      </c>
      <c r="BJ40" s="40">
        <v>15.38</v>
      </c>
      <c r="BK40" s="40">
        <v>15.372</v>
      </c>
      <c r="BL40" s="40">
        <f t="shared" si="16"/>
        <v>15.384333333333332</v>
      </c>
      <c r="BM40" s="40">
        <f>$C$38+(BL40-BL38)/(BL41-BL38)</f>
        <v>23.583899634082591</v>
      </c>
      <c r="BN40" s="40">
        <f>BL40/BL21</f>
        <v>1.3037938924828383</v>
      </c>
      <c r="BO40" s="25"/>
      <c r="BP40" s="40">
        <v>14.433</v>
      </c>
      <c r="BQ40" s="40">
        <v>14.416</v>
      </c>
      <c r="BR40" s="40">
        <v>14.407</v>
      </c>
      <c r="BS40" s="40">
        <f>AVERAGE(BP40:BR40)</f>
        <v>14.418666666666667</v>
      </c>
      <c r="BT40" s="40">
        <f>$C$38+(BS40-BS38)/(BS41-BS38)</f>
        <v>23.614571746384872</v>
      </c>
      <c r="BU40" s="40">
        <f>BS40/BS21</f>
        <v>1.2957105200095855</v>
      </c>
      <c r="BV40" s="25"/>
      <c r="BW40" s="36"/>
      <c r="BX40" s="37"/>
      <c r="BY40" s="37"/>
    </row>
    <row r="41" spans="1:77" ht="60" customHeight="1">
      <c r="A41" s="177" t="s">
        <v>162</v>
      </c>
      <c r="B41" s="32">
        <v>0</v>
      </c>
      <c r="C41" s="32">
        <v>24</v>
      </c>
      <c r="D41" s="105">
        <v>382</v>
      </c>
      <c r="E41" s="42">
        <v>75.841999999999999</v>
      </c>
      <c r="F41" s="42">
        <v>75.652000000000001</v>
      </c>
      <c r="G41" s="42">
        <v>75.623999999999995</v>
      </c>
      <c r="H41" s="25">
        <f t="shared" ref="H41:H43" si="22">AVERAGE(E41:G41)</f>
        <v>75.706000000000003</v>
      </c>
      <c r="I41" s="25">
        <v>24</v>
      </c>
      <c r="J41" s="25">
        <f>H41/H21</f>
        <v>1.7899092112729338</v>
      </c>
      <c r="K41" s="25"/>
      <c r="L41" s="25">
        <v>45.603000000000002</v>
      </c>
      <c r="M41" s="25">
        <v>45.494999999999997</v>
      </c>
      <c r="N41" s="25">
        <v>45.472000000000001</v>
      </c>
      <c r="O41" s="25">
        <f t="shared" ref="O41:O43" si="23">AVERAGE(L41:N41)</f>
        <v>45.523333333333333</v>
      </c>
      <c r="P41" s="25">
        <v>24</v>
      </c>
      <c r="Q41" s="25">
        <f>O41/O21</f>
        <v>1.5967870171172016</v>
      </c>
      <c r="R41" s="25"/>
      <c r="S41" s="42">
        <v>33.887999999999998</v>
      </c>
      <c r="T41" s="42">
        <v>33.81</v>
      </c>
      <c r="U41" s="372">
        <v>33.795000000000002</v>
      </c>
      <c r="V41" s="25">
        <f t="shared" ref="V41:V43" si="24">AVERAGE(S41:U41)</f>
        <v>33.831000000000003</v>
      </c>
      <c r="W41" s="25">
        <v>24</v>
      </c>
      <c r="X41" s="25">
        <f>V41/V21</f>
        <v>1.5084045478189794</v>
      </c>
      <c r="Y41" s="25"/>
      <c r="Z41" s="42">
        <v>27.507999999999999</v>
      </c>
      <c r="AA41" s="42">
        <v>27.449000000000002</v>
      </c>
      <c r="AB41" s="42">
        <v>27.425999999999998</v>
      </c>
      <c r="AC41" s="25">
        <f t="shared" ref="AC41:AC43" si="25">AVERAGE(Z41:AB41)</f>
        <v>27.460999999999999</v>
      </c>
      <c r="AD41" s="25">
        <v>24</v>
      </c>
      <c r="AE41" s="25">
        <f>AC41/AC21</f>
        <v>1.4532961701977525</v>
      </c>
      <c r="AF41" s="25"/>
      <c r="AG41" s="42">
        <v>23.448</v>
      </c>
      <c r="AH41" s="42">
        <v>23.398</v>
      </c>
      <c r="AI41" s="42">
        <v>23.385999999999999</v>
      </c>
      <c r="AJ41" s="42">
        <f t="shared" si="3"/>
        <v>23.410666666666668</v>
      </c>
      <c r="AK41" s="42">
        <v>24</v>
      </c>
      <c r="AL41" s="42">
        <f>AJ41/AJ21</f>
        <v>1.4140291535797695</v>
      </c>
      <c r="AM41" s="25"/>
      <c r="AN41" s="25">
        <v>20.62</v>
      </c>
      <c r="AO41" s="25">
        <v>20.57</v>
      </c>
      <c r="AP41" s="25">
        <v>20.559000000000001</v>
      </c>
      <c r="AQ41" s="25">
        <f t="shared" si="4"/>
        <v>20.582999999999998</v>
      </c>
      <c r="AR41" s="25">
        <v>24</v>
      </c>
      <c r="AS41" s="25">
        <f>AQ41/AQ21</f>
        <v>1.383700085152153</v>
      </c>
      <c r="AT41" s="25"/>
      <c r="AU41" s="25">
        <v>18.521999999999998</v>
      </c>
      <c r="AV41" s="25">
        <v>18.48</v>
      </c>
      <c r="AW41" s="25">
        <v>18.472999999999999</v>
      </c>
      <c r="AX41" s="25">
        <f t="shared" si="5"/>
        <v>18.491666666666664</v>
      </c>
      <c r="AY41" s="25">
        <v>24</v>
      </c>
      <c r="AZ41" s="25">
        <f>AX41/AX21</f>
        <v>1.3589486061437457</v>
      </c>
      <c r="BA41" s="25"/>
      <c r="BB41" s="25">
        <v>16.922000000000001</v>
      </c>
      <c r="BC41" s="25">
        <v>16.881</v>
      </c>
      <c r="BD41" s="25">
        <v>16.873999999999999</v>
      </c>
      <c r="BE41" s="25">
        <f t="shared" si="6"/>
        <v>16.89233333333333</v>
      </c>
      <c r="BF41" s="25">
        <v>24</v>
      </c>
      <c r="BG41" s="25">
        <f>BE41/BE21</f>
        <v>1.3400941400465407</v>
      </c>
      <c r="BH41" s="25"/>
      <c r="BI41" s="25">
        <v>15.677</v>
      </c>
      <c r="BJ41" s="25">
        <v>15.644</v>
      </c>
      <c r="BK41" s="25">
        <v>15.628</v>
      </c>
      <c r="BL41" s="25">
        <f t="shared" si="16"/>
        <v>15.649666666666667</v>
      </c>
      <c r="BM41" s="25">
        <v>24</v>
      </c>
      <c r="BN41" s="25">
        <f>BL41/BL21</f>
        <v>1.3262804034012259</v>
      </c>
      <c r="BO41" s="25"/>
      <c r="BP41" s="25">
        <v>14.672000000000001</v>
      </c>
      <c r="BQ41" s="25">
        <v>14.643000000000001</v>
      </c>
      <c r="BR41" s="25">
        <v>14.634</v>
      </c>
      <c r="BS41" s="25">
        <f>AVERAGE(BP41:BR41)</f>
        <v>14.649666666666667</v>
      </c>
      <c r="BT41" s="25">
        <v>24</v>
      </c>
      <c r="BU41" s="25">
        <f>BS41/BS21</f>
        <v>1.3164689671699017</v>
      </c>
      <c r="BV41" s="25"/>
      <c r="BW41" s="36"/>
      <c r="BX41" s="37"/>
      <c r="BY41" s="37"/>
    </row>
    <row r="42" spans="1:77" ht="60" customHeight="1">
      <c r="A42" s="177" t="s">
        <v>163</v>
      </c>
      <c r="B42" s="32">
        <v>1</v>
      </c>
      <c r="C42" s="32">
        <v>24</v>
      </c>
      <c r="D42" s="105">
        <v>380</v>
      </c>
      <c r="E42" s="25">
        <v>77.873999999999995</v>
      </c>
      <c r="F42" s="25">
        <v>77.733000000000004</v>
      </c>
      <c r="G42" s="25">
        <v>77.685000000000002</v>
      </c>
      <c r="H42" s="25">
        <f t="shared" si="22"/>
        <v>77.763999999999996</v>
      </c>
      <c r="I42" s="25"/>
      <c r="J42" s="25">
        <f>H42/H21</f>
        <v>1.8385662946850765</v>
      </c>
      <c r="K42" s="25"/>
      <c r="L42" s="25">
        <v>46.761000000000003</v>
      </c>
      <c r="M42" s="25">
        <v>46.67</v>
      </c>
      <c r="N42" s="25">
        <v>46.637999999999998</v>
      </c>
      <c r="O42" s="25">
        <f t="shared" si="23"/>
        <v>46.689666666666675</v>
      </c>
      <c r="P42" s="25"/>
      <c r="Q42" s="25">
        <f>O42/O21</f>
        <v>1.6376975961088771</v>
      </c>
      <c r="R42" s="25"/>
      <c r="S42" s="25">
        <v>34.709000000000003</v>
      </c>
      <c r="T42" s="25">
        <v>34.637999999999998</v>
      </c>
      <c r="U42" s="145">
        <v>34.622999999999998</v>
      </c>
      <c r="V42" s="25">
        <f t="shared" si="24"/>
        <v>34.656666666666666</v>
      </c>
      <c r="W42" s="25"/>
      <c r="X42" s="25">
        <f>V42/V21</f>
        <v>1.5452181021029949</v>
      </c>
      <c r="Y42" s="25"/>
      <c r="Z42" s="25">
        <v>28.146999999999998</v>
      </c>
      <c r="AA42" s="25">
        <v>28.100999999999999</v>
      </c>
      <c r="AB42" s="25">
        <v>28.077000000000002</v>
      </c>
      <c r="AC42" s="25">
        <f t="shared" si="25"/>
        <v>28.108333333333334</v>
      </c>
      <c r="AD42" s="25"/>
      <c r="AE42" s="25">
        <f>AC42/AC21</f>
        <v>1.4875544657505249</v>
      </c>
      <c r="AF42" s="25"/>
      <c r="AG42" s="25">
        <v>23.975000000000001</v>
      </c>
      <c r="AH42" s="25">
        <v>23.934000000000001</v>
      </c>
      <c r="AI42" s="25">
        <v>23.917999999999999</v>
      </c>
      <c r="AJ42" s="42">
        <f t="shared" si="3"/>
        <v>23.942333333333334</v>
      </c>
      <c r="AK42" s="42"/>
      <c r="AL42" s="42">
        <f>AJ42/AJ21</f>
        <v>1.4461423854393169</v>
      </c>
      <c r="AM42" s="25"/>
      <c r="AN42" s="25">
        <v>21.068999999999999</v>
      </c>
      <c r="AO42" s="25">
        <v>21.027999999999999</v>
      </c>
      <c r="AP42" s="25">
        <v>21.015999999999998</v>
      </c>
      <c r="AQ42" s="25">
        <f t="shared" si="4"/>
        <v>21.037666666666663</v>
      </c>
      <c r="AR42" s="25"/>
      <c r="AS42" s="25">
        <f>AQ42/AQ21</f>
        <v>1.4142652265495446</v>
      </c>
      <c r="AT42" s="25"/>
      <c r="AU42" s="25">
        <v>18.917000000000002</v>
      </c>
      <c r="AV42" s="25">
        <v>18.884</v>
      </c>
      <c r="AW42" s="25">
        <v>18.873000000000001</v>
      </c>
      <c r="AX42" s="25">
        <f t="shared" si="5"/>
        <v>18.891333333333336</v>
      </c>
      <c r="AY42" s="25"/>
      <c r="AZ42" s="25">
        <f>AX42/AX21</f>
        <v>1.3883200235167312</v>
      </c>
      <c r="BA42" s="25"/>
      <c r="BB42" s="25">
        <v>17.297000000000001</v>
      </c>
      <c r="BC42" s="25">
        <v>17.263999999999999</v>
      </c>
      <c r="BD42" s="25">
        <v>17.253</v>
      </c>
      <c r="BE42" s="25">
        <f t="shared" si="6"/>
        <v>17.271333333333335</v>
      </c>
      <c r="BF42" s="25"/>
      <c r="BG42" s="25">
        <f>BE42/BE21</f>
        <v>1.3701607785064522</v>
      </c>
      <c r="BH42" s="25"/>
      <c r="BI42" s="25">
        <v>16.032</v>
      </c>
      <c r="BJ42" s="25">
        <v>16.003</v>
      </c>
      <c r="BK42" s="25">
        <v>15.986000000000001</v>
      </c>
      <c r="BL42" s="25">
        <f t="shared" si="16"/>
        <v>16.007000000000001</v>
      </c>
      <c r="BM42" s="25"/>
      <c r="BN42" s="25">
        <f>BL42/BL21</f>
        <v>1.3565637447385521</v>
      </c>
      <c r="BO42" s="25"/>
      <c r="BP42" s="25">
        <v>15.013999999999999</v>
      </c>
      <c r="BQ42" s="25">
        <v>14.989000000000001</v>
      </c>
      <c r="BR42" s="25">
        <v>14.98</v>
      </c>
      <c r="BS42" s="25">
        <f t="shared" ref="BS42:BS43" si="26">AVERAGE(BP42:BR42)</f>
        <v>14.994333333333335</v>
      </c>
      <c r="BT42" s="25"/>
      <c r="BU42" s="25">
        <f>BS42/BS21</f>
        <v>1.347441888329739</v>
      </c>
      <c r="BV42" s="25"/>
      <c r="BW42" s="36"/>
      <c r="BX42" s="37"/>
      <c r="BY42" s="37"/>
    </row>
    <row r="43" spans="1:77" ht="60" customHeight="1">
      <c r="A43" s="177" t="s">
        <v>26</v>
      </c>
      <c r="B43" s="32">
        <v>6</v>
      </c>
      <c r="C43" s="32">
        <v>22</v>
      </c>
      <c r="D43" s="105">
        <v>342</v>
      </c>
      <c r="E43" s="25">
        <v>83.162000000000006</v>
      </c>
      <c r="F43" s="25">
        <v>83.058999999999997</v>
      </c>
      <c r="G43" s="25">
        <v>83.022999999999996</v>
      </c>
      <c r="H43" s="25">
        <f t="shared" si="22"/>
        <v>83.081333333333333</v>
      </c>
      <c r="I43" s="25"/>
      <c r="J43" s="25">
        <f>H43/H21</f>
        <v>1.964283462581174</v>
      </c>
      <c r="K43" s="25"/>
      <c r="L43" s="25">
        <v>49.816000000000003</v>
      </c>
      <c r="M43" s="25">
        <v>49.741</v>
      </c>
      <c r="N43" s="25">
        <v>49.716999999999999</v>
      </c>
      <c r="O43" s="25">
        <f t="shared" si="23"/>
        <v>49.758000000000003</v>
      </c>
      <c r="P43" s="25"/>
      <c r="Q43" s="25">
        <f>O43/O21</f>
        <v>1.7453231690206719</v>
      </c>
      <c r="R43" s="25"/>
      <c r="S43" s="25">
        <v>36.914000000000001</v>
      </c>
      <c r="T43" s="25">
        <v>36.863999999999997</v>
      </c>
      <c r="U43" s="145">
        <v>36.844999999999999</v>
      </c>
      <c r="V43" s="25">
        <f t="shared" si="24"/>
        <v>36.874333333333333</v>
      </c>
      <c r="W43" s="25"/>
      <c r="X43" s="25">
        <f>V43/V21</f>
        <v>1.6440960095117785</v>
      </c>
      <c r="Y43" s="25"/>
      <c r="Z43" s="25">
        <v>29.89</v>
      </c>
      <c r="AA43" s="25">
        <v>29.856999999999999</v>
      </c>
      <c r="AB43" s="25">
        <v>29.837</v>
      </c>
      <c r="AC43" s="25">
        <f t="shared" si="25"/>
        <v>29.861333333333334</v>
      </c>
      <c r="AD43" s="25"/>
      <c r="AE43" s="25">
        <f>AC43/AC21</f>
        <v>1.5803270591140826</v>
      </c>
      <c r="AF43" s="25"/>
      <c r="AG43" s="25">
        <v>25.43</v>
      </c>
      <c r="AH43" s="25">
        <v>25.393000000000001</v>
      </c>
      <c r="AI43" s="25">
        <v>25.381</v>
      </c>
      <c r="AJ43" s="42">
        <f t="shared" si="3"/>
        <v>25.401333333333337</v>
      </c>
      <c r="AK43" s="42"/>
      <c r="AL43" s="42">
        <f>AJ43/AJ21</f>
        <v>1.5342675364419749</v>
      </c>
      <c r="AM43" s="25"/>
      <c r="AN43" s="25">
        <v>22.334</v>
      </c>
      <c r="AO43" s="25">
        <v>22.300999999999998</v>
      </c>
      <c r="AP43" s="25">
        <v>22.29</v>
      </c>
      <c r="AQ43" s="25">
        <f t="shared" si="4"/>
        <v>22.308333333333334</v>
      </c>
      <c r="AR43" s="25"/>
      <c r="AS43" s="25">
        <f>AQ43/AQ21</f>
        <v>1.4996862815399092</v>
      </c>
      <c r="AT43" s="25"/>
      <c r="AU43" s="25">
        <v>20.113</v>
      </c>
      <c r="AV43" s="25">
        <v>20.079999999999998</v>
      </c>
      <c r="AW43" s="25">
        <v>20.07</v>
      </c>
      <c r="AX43" s="25">
        <f t="shared" si="5"/>
        <v>20.087666666666667</v>
      </c>
      <c r="AY43" s="25"/>
      <c r="AZ43" s="25">
        <f>AX43/AX21</f>
        <v>1.4762383028759001</v>
      </c>
      <c r="BA43" s="25"/>
      <c r="BB43" s="25">
        <v>18.443000000000001</v>
      </c>
      <c r="BC43" s="25">
        <v>18.41</v>
      </c>
      <c r="BD43" s="25">
        <v>18.402999999999999</v>
      </c>
      <c r="BE43" s="25">
        <f t="shared" si="6"/>
        <v>18.418666666666667</v>
      </c>
      <c r="BF43" s="25"/>
      <c r="BG43" s="25">
        <f>BE43/BE21</f>
        <v>1.461180452718426</v>
      </c>
      <c r="BH43" s="25"/>
      <c r="BI43" s="25">
        <v>17.132000000000001</v>
      </c>
      <c r="BJ43" s="25">
        <v>17.111999999999998</v>
      </c>
      <c r="BK43" s="25">
        <v>17.099</v>
      </c>
      <c r="BL43" s="25">
        <f t="shared" si="16"/>
        <v>17.114333333333335</v>
      </c>
      <c r="BM43" s="25"/>
      <c r="BN43" s="25">
        <f>BL43/BL21</f>
        <v>1.4504082036215713</v>
      </c>
      <c r="BO43" s="25"/>
      <c r="BP43" s="25">
        <v>16.09</v>
      </c>
      <c r="BQ43" s="25">
        <v>16.068999999999999</v>
      </c>
      <c r="BR43" s="25">
        <v>16.059999999999999</v>
      </c>
      <c r="BS43" s="25">
        <f t="shared" si="26"/>
        <v>16.072999999999997</v>
      </c>
      <c r="BT43" s="25"/>
      <c r="BU43" s="25">
        <f>BS43/BS21</f>
        <v>1.4443745506829615</v>
      </c>
      <c r="BV43" s="25"/>
      <c r="BW43" s="26"/>
    </row>
    <row r="44" spans="1:77" ht="18.75"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4"/>
      <c r="BQ44" s="74"/>
      <c r="BR44" s="74"/>
      <c r="BS44" s="74"/>
      <c r="BT44" s="74"/>
      <c r="BU44" s="74"/>
      <c r="BV44" s="74"/>
      <c r="BW44" s="26"/>
    </row>
    <row r="45" spans="1:77" ht="19.5" thickBot="1">
      <c r="E45" s="72" t="s">
        <v>138</v>
      </c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26"/>
    </row>
    <row r="46" spans="1:77" ht="19.5" thickBot="1">
      <c r="E46" s="106" t="s">
        <v>134</v>
      </c>
      <c r="F46" s="325"/>
      <c r="G46" s="32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</row>
    <row r="47" spans="1:77" ht="15.75" thickBot="1">
      <c r="E47" s="373" t="s">
        <v>132</v>
      </c>
      <c r="F47" s="373"/>
      <c r="G47" s="373"/>
      <c r="H47" s="2" t="s">
        <v>135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</row>
    <row r="48" spans="1:77" ht="19.5" thickBot="1">
      <c r="E48" s="106" t="s">
        <v>133</v>
      </c>
      <c r="F48" s="325"/>
      <c r="G48" s="32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</row>
  </sheetData>
  <mergeCells count="20">
    <mergeCell ref="AN6:AT6"/>
    <mergeCell ref="E4:H5"/>
    <mergeCell ref="L4:O5"/>
    <mergeCell ref="S4:V5"/>
    <mergeCell ref="Z4:AC5"/>
    <mergeCell ref="AG4:AJ5"/>
    <mergeCell ref="AN4:AQ5"/>
    <mergeCell ref="E6:K6"/>
    <mergeCell ref="L6:R6"/>
    <mergeCell ref="S6:Y6"/>
    <mergeCell ref="Z6:AF6"/>
    <mergeCell ref="AG6:AM6"/>
    <mergeCell ref="AU6:BA6"/>
    <mergeCell ref="BB6:BH6"/>
    <mergeCell ref="BI6:BO6"/>
    <mergeCell ref="BP6:BV6"/>
    <mergeCell ref="AU4:AX5"/>
    <mergeCell ref="BB4:BE5"/>
    <mergeCell ref="BI4:BL5"/>
    <mergeCell ref="BP4:BS5"/>
  </mergeCells>
  <pageMargins left="0.7" right="0.7" top="0.75" bottom="0.75" header="0.3" footer="0.3"/>
  <pageSetup paperSize="9" orientation="portrait" verticalDpi="0" r:id="rId1"/>
  <ignoredErrors>
    <ignoredError sqref="H9:H43" formulaRange="1"/>
    <ignoredError sqref="V9:V43" evalError="1"/>
    <ignoredError sqref="AC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BX47"/>
  <sheetViews>
    <sheetView workbookViewId="0">
      <pane xSplit="4" ySplit="6" topLeftCell="AG21" activePane="bottomRight" state="frozen"/>
      <selection pane="topRight" activeCell="E1" sqref="E1"/>
      <selection pane="bottomLeft" activeCell="A7" sqref="A7"/>
      <selection pane="bottomRight" activeCell="AS23" sqref="AS23:AS39"/>
    </sheetView>
  </sheetViews>
  <sheetFormatPr defaultRowHeight="15"/>
  <cols>
    <col min="1" max="1" width="23.5703125" customWidth="1"/>
    <col min="5" max="5" width="13.140625" customWidth="1"/>
    <col min="6" max="6" width="14.140625" customWidth="1"/>
    <col min="7" max="7" width="13.7109375" customWidth="1"/>
    <col min="8" max="10" width="11.42578125" customWidth="1"/>
    <col min="11" max="11" width="11.85546875" customWidth="1"/>
    <col min="12" max="12" width="13.42578125" customWidth="1"/>
    <col min="13" max="13" width="12.5703125" customWidth="1"/>
    <col min="14" max="14" width="11.5703125" customWidth="1"/>
    <col min="15" max="17" width="10.5703125" customWidth="1"/>
    <col min="19" max="19" width="11.42578125" customWidth="1"/>
    <col min="20" max="20" width="13.5703125" customWidth="1"/>
    <col min="21" max="21" width="14.5703125" customWidth="1"/>
    <col min="22" max="24" width="10.28515625" customWidth="1"/>
    <col min="26" max="27" width="12.85546875" customWidth="1"/>
    <col min="28" max="28" width="14" customWidth="1"/>
    <col min="29" max="31" width="12" customWidth="1"/>
    <col min="33" max="33" width="14.42578125" customWidth="1"/>
    <col min="34" max="34" width="14.140625" customWidth="1"/>
    <col min="35" max="35" width="12.5703125" customWidth="1"/>
    <col min="36" max="38" width="10.85546875" customWidth="1"/>
    <col min="40" max="40" width="12.140625" customWidth="1"/>
    <col min="41" max="41" width="12.42578125" customWidth="1"/>
    <col min="42" max="42" width="12.85546875" customWidth="1"/>
    <col min="43" max="43" width="10.28515625" customWidth="1"/>
    <col min="44" max="45" width="9.140625" customWidth="1"/>
    <col min="47" max="47" width="14.5703125" customWidth="1"/>
    <col min="48" max="48" width="13.7109375" customWidth="1"/>
    <col min="49" max="49" width="14.28515625" customWidth="1"/>
    <col min="50" max="52" width="11.140625" customWidth="1"/>
    <col min="54" max="54" width="13.85546875" customWidth="1"/>
    <col min="55" max="55" width="13.5703125" customWidth="1"/>
    <col min="56" max="56" width="13.28515625" customWidth="1"/>
    <col min="57" max="59" width="11.5703125" customWidth="1"/>
    <col min="61" max="61" width="14.140625" customWidth="1"/>
    <col min="62" max="62" width="14.5703125" customWidth="1"/>
    <col min="63" max="63" width="12.42578125" customWidth="1"/>
    <col min="64" max="66" width="11.85546875" customWidth="1"/>
    <col min="68" max="68" width="11.7109375" customWidth="1"/>
    <col min="69" max="69" width="13.85546875" customWidth="1"/>
    <col min="70" max="70" width="15.140625" customWidth="1"/>
    <col min="71" max="71" width="11.85546875" customWidth="1"/>
    <col min="72" max="72" width="12.7109375" customWidth="1"/>
    <col min="73" max="73" width="11.28515625" customWidth="1"/>
    <col min="74" max="74" width="31.140625" customWidth="1"/>
  </cols>
  <sheetData>
    <row r="1" spans="1:74" ht="18.75">
      <c r="B1" s="1"/>
      <c r="D1" s="2"/>
      <c r="K1" s="3"/>
      <c r="L1" s="1"/>
      <c r="M1" s="1"/>
      <c r="N1" s="1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74" ht="18.75">
      <c r="B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2"/>
      <c r="AK2" s="2"/>
      <c r="AL2" s="2"/>
      <c r="AM2" s="1"/>
      <c r="AN2" s="6"/>
      <c r="AO2" s="6"/>
      <c r="AP2" s="6"/>
      <c r="AQ2" s="6"/>
      <c r="AR2" s="6"/>
      <c r="AS2" s="6"/>
      <c r="AT2" s="7"/>
    </row>
    <row r="3" spans="1:74" ht="18.75">
      <c r="B3" s="8"/>
      <c r="E3" s="498" t="s">
        <v>0</v>
      </c>
      <c r="F3" s="499"/>
      <c r="G3" s="499"/>
      <c r="H3" s="500"/>
      <c r="I3" s="370"/>
      <c r="J3" s="430"/>
      <c r="K3" s="9"/>
      <c r="L3" s="498" t="s">
        <v>0</v>
      </c>
      <c r="M3" s="499"/>
      <c r="N3" s="499"/>
      <c r="O3" s="500"/>
      <c r="P3" s="370"/>
      <c r="Q3" s="430"/>
      <c r="R3" s="10"/>
      <c r="S3" s="498" t="s">
        <v>0</v>
      </c>
      <c r="T3" s="499"/>
      <c r="U3" s="499"/>
      <c r="V3" s="500"/>
      <c r="W3" s="370"/>
      <c r="X3" s="430"/>
      <c r="Y3" s="11"/>
      <c r="Z3" s="498" t="s">
        <v>0</v>
      </c>
      <c r="AA3" s="499"/>
      <c r="AB3" s="499"/>
      <c r="AC3" s="500"/>
      <c r="AD3" s="370"/>
      <c r="AE3" s="430"/>
      <c r="AF3" s="12"/>
      <c r="AG3" s="493" t="s">
        <v>0</v>
      </c>
      <c r="AH3" s="491"/>
      <c r="AI3" s="491"/>
      <c r="AJ3" s="491"/>
      <c r="AK3" s="368"/>
      <c r="AL3" s="432"/>
      <c r="AM3" s="12"/>
      <c r="AN3" s="493" t="s">
        <v>0</v>
      </c>
      <c r="AO3" s="491"/>
      <c r="AP3" s="491"/>
      <c r="AQ3" s="491"/>
      <c r="AR3" s="368"/>
      <c r="AS3" s="451"/>
      <c r="AT3" s="11"/>
      <c r="AU3" s="491" t="s">
        <v>0</v>
      </c>
      <c r="AV3" s="491"/>
      <c r="AW3" s="491"/>
      <c r="AX3" s="491"/>
      <c r="AY3" s="368"/>
      <c r="AZ3" s="432"/>
      <c r="BA3" s="11"/>
      <c r="BB3" s="493" t="s">
        <v>0</v>
      </c>
      <c r="BC3" s="491"/>
      <c r="BD3" s="491"/>
      <c r="BE3" s="491"/>
      <c r="BF3" s="368"/>
      <c r="BG3" s="432"/>
      <c r="BH3" s="13"/>
      <c r="BI3" s="493" t="s">
        <v>0</v>
      </c>
      <c r="BJ3" s="491"/>
      <c r="BK3" s="491"/>
      <c r="BL3" s="491"/>
      <c r="BM3" s="368"/>
      <c r="BN3" s="432"/>
      <c r="BO3" s="11"/>
      <c r="BP3" s="493" t="s">
        <v>0</v>
      </c>
      <c r="BQ3" s="491"/>
      <c r="BR3" s="491"/>
      <c r="BS3" s="491"/>
      <c r="BT3" s="368"/>
      <c r="BU3" s="10"/>
    </row>
    <row r="4" spans="1:74">
      <c r="E4" s="501"/>
      <c r="F4" s="502"/>
      <c r="G4" s="502"/>
      <c r="H4" s="502"/>
      <c r="I4" s="371"/>
      <c r="J4" s="431"/>
      <c r="K4" s="14"/>
      <c r="L4" s="501"/>
      <c r="M4" s="502"/>
      <c r="N4" s="502"/>
      <c r="O4" s="502"/>
      <c r="P4" s="371"/>
      <c r="Q4" s="431"/>
      <c r="R4" s="15"/>
      <c r="S4" s="501"/>
      <c r="T4" s="502"/>
      <c r="U4" s="502"/>
      <c r="V4" s="502"/>
      <c r="W4" s="371"/>
      <c r="X4" s="431"/>
      <c r="Y4" s="15"/>
      <c r="Z4" s="501"/>
      <c r="AA4" s="502"/>
      <c r="AB4" s="502"/>
      <c r="AC4" s="502"/>
      <c r="AD4" s="371"/>
      <c r="AE4" s="431"/>
      <c r="AF4" s="16"/>
      <c r="AG4" s="494"/>
      <c r="AH4" s="492"/>
      <c r="AI4" s="492"/>
      <c r="AJ4" s="492"/>
      <c r="AK4" s="369"/>
      <c r="AL4" s="433"/>
      <c r="AM4" s="16"/>
      <c r="AN4" s="494"/>
      <c r="AO4" s="492"/>
      <c r="AP4" s="492"/>
      <c r="AQ4" s="492"/>
      <c r="AR4" s="369"/>
      <c r="AS4" s="452"/>
      <c r="AT4" s="15"/>
      <c r="AU4" s="492"/>
      <c r="AV4" s="492"/>
      <c r="AW4" s="492"/>
      <c r="AX4" s="492"/>
      <c r="AY4" s="369"/>
      <c r="AZ4" s="433"/>
      <c r="BA4" s="15"/>
      <c r="BB4" s="494"/>
      <c r="BC4" s="492"/>
      <c r="BD4" s="492"/>
      <c r="BE4" s="492"/>
      <c r="BF4" s="369"/>
      <c r="BG4" s="433"/>
      <c r="BH4" s="15"/>
      <c r="BI4" s="494"/>
      <c r="BJ4" s="492"/>
      <c r="BK4" s="492"/>
      <c r="BL4" s="492"/>
      <c r="BM4" s="369"/>
      <c r="BN4" s="433"/>
      <c r="BO4" s="15"/>
      <c r="BP4" s="494"/>
      <c r="BQ4" s="492"/>
      <c r="BR4" s="492"/>
      <c r="BS4" s="492"/>
      <c r="BT4" s="369"/>
      <c r="BU4" s="15"/>
    </row>
    <row r="5" spans="1:74" ht="21">
      <c r="B5" s="17"/>
      <c r="C5" s="18"/>
      <c r="D5" s="17"/>
      <c r="E5" s="503" t="s">
        <v>97</v>
      </c>
      <c r="F5" s="504"/>
      <c r="G5" s="504"/>
      <c r="H5" s="504"/>
      <c r="I5" s="504"/>
      <c r="J5" s="504"/>
      <c r="K5" s="505"/>
      <c r="L5" s="506" t="s">
        <v>98</v>
      </c>
      <c r="M5" s="507"/>
      <c r="N5" s="507"/>
      <c r="O5" s="507"/>
      <c r="P5" s="507"/>
      <c r="Q5" s="507"/>
      <c r="R5" s="508"/>
      <c r="S5" s="509" t="s">
        <v>99</v>
      </c>
      <c r="T5" s="510"/>
      <c r="U5" s="510"/>
      <c r="V5" s="510"/>
      <c r="W5" s="510"/>
      <c r="X5" s="510"/>
      <c r="Y5" s="511"/>
      <c r="Z5" s="512" t="s">
        <v>100</v>
      </c>
      <c r="AA5" s="513"/>
      <c r="AB5" s="513"/>
      <c r="AC5" s="513"/>
      <c r="AD5" s="513"/>
      <c r="AE5" s="513"/>
      <c r="AF5" s="514"/>
      <c r="AG5" s="515" t="s">
        <v>101</v>
      </c>
      <c r="AH5" s="516"/>
      <c r="AI5" s="516"/>
      <c r="AJ5" s="516"/>
      <c r="AK5" s="516"/>
      <c r="AL5" s="516"/>
      <c r="AM5" s="517"/>
      <c r="AN5" s="495" t="s">
        <v>102</v>
      </c>
      <c r="AO5" s="496"/>
      <c r="AP5" s="496"/>
      <c r="AQ5" s="496"/>
      <c r="AR5" s="496"/>
      <c r="AS5" s="496"/>
      <c r="AT5" s="497"/>
      <c r="AU5" s="479" t="s">
        <v>103</v>
      </c>
      <c r="AV5" s="480"/>
      <c r="AW5" s="480"/>
      <c r="AX5" s="480"/>
      <c r="AY5" s="480"/>
      <c r="AZ5" s="480"/>
      <c r="BA5" s="481"/>
      <c r="BB5" s="482" t="s">
        <v>104</v>
      </c>
      <c r="BC5" s="483"/>
      <c r="BD5" s="483"/>
      <c r="BE5" s="483"/>
      <c r="BF5" s="483"/>
      <c r="BG5" s="483"/>
      <c r="BH5" s="484"/>
      <c r="BI5" s="485" t="s">
        <v>105</v>
      </c>
      <c r="BJ5" s="486"/>
      <c r="BK5" s="486"/>
      <c r="BL5" s="486"/>
      <c r="BM5" s="486"/>
      <c r="BN5" s="486"/>
      <c r="BO5" s="487"/>
      <c r="BP5" s="488" t="s">
        <v>106</v>
      </c>
      <c r="BQ5" s="489"/>
      <c r="BR5" s="489"/>
      <c r="BS5" s="489"/>
      <c r="BT5" s="489"/>
      <c r="BU5" s="490"/>
    </row>
    <row r="6" spans="1:74" ht="31.5">
      <c r="A6" s="19"/>
      <c r="B6" s="35" t="s">
        <v>1</v>
      </c>
      <c r="C6" s="20" t="s">
        <v>2</v>
      </c>
      <c r="D6" s="21" t="s">
        <v>3</v>
      </c>
      <c r="E6" s="384" t="s">
        <v>144</v>
      </c>
      <c r="F6" s="384" t="s">
        <v>145</v>
      </c>
      <c r="G6" s="384" t="s">
        <v>146</v>
      </c>
      <c r="H6" s="384" t="s">
        <v>207</v>
      </c>
      <c r="I6" s="384" t="s">
        <v>4</v>
      </c>
      <c r="J6" s="384" t="s">
        <v>5</v>
      </c>
      <c r="K6" s="384"/>
      <c r="L6" s="388" t="s">
        <v>144</v>
      </c>
      <c r="M6" s="388" t="s">
        <v>145</v>
      </c>
      <c r="N6" s="388" t="s">
        <v>146</v>
      </c>
      <c r="O6" s="388" t="s">
        <v>207</v>
      </c>
      <c r="P6" s="388" t="s">
        <v>4</v>
      </c>
      <c r="Q6" s="388" t="s">
        <v>5</v>
      </c>
      <c r="R6" s="388"/>
      <c r="S6" s="127" t="s">
        <v>144</v>
      </c>
      <c r="T6" s="127" t="s">
        <v>145</v>
      </c>
      <c r="U6" s="127" t="s">
        <v>146</v>
      </c>
      <c r="V6" s="127" t="s">
        <v>207</v>
      </c>
      <c r="W6" s="127" t="s">
        <v>4</v>
      </c>
      <c r="X6" s="127" t="s">
        <v>5</v>
      </c>
      <c r="Y6" s="127"/>
      <c r="Z6" s="389" t="s">
        <v>144</v>
      </c>
      <c r="AA6" s="389" t="s">
        <v>145</v>
      </c>
      <c r="AB6" s="389" t="s">
        <v>146</v>
      </c>
      <c r="AC6" s="389" t="s">
        <v>207</v>
      </c>
      <c r="AD6" s="389" t="s">
        <v>4</v>
      </c>
      <c r="AE6" s="389" t="s">
        <v>5</v>
      </c>
      <c r="AF6" s="389"/>
      <c r="AG6" s="139" t="s">
        <v>144</v>
      </c>
      <c r="AH6" s="139" t="s">
        <v>145</v>
      </c>
      <c r="AI6" s="139" t="s">
        <v>146</v>
      </c>
      <c r="AJ6" s="139" t="s">
        <v>207</v>
      </c>
      <c r="AK6" s="139" t="s">
        <v>4</v>
      </c>
      <c r="AL6" s="139" t="s">
        <v>5</v>
      </c>
      <c r="AM6" s="139"/>
      <c r="AN6" s="390" t="s">
        <v>142</v>
      </c>
      <c r="AO6" s="390" t="s">
        <v>141</v>
      </c>
      <c r="AP6" s="390" t="s">
        <v>147</v>
      </c>
      <c r="AQ6" s="390" t="s">
        <v>207</v>
      </c>
      <c r="AR6" s="390" t="s">
        <v>4</v>
      </c>
      <c r="AS6" s="390" t="s">
        <v>5</v>
      </c>
      <c r="AT6" s="390"/>
      <c r="AU6" s="138" t="s">
        <v>142</v>
      </c>
      <c r="AV6" s="138" t="s">
        <v>141</v>
      </c>
      <c r="AW6" s="138" t="s">
        <v>147</v>
      </c>
      <c r="AX6" s="138" t="s">
        <v>207</v>
      </c>
      <c r="AY6" s="138" t="s">
        <v>4</v>
      </c>
      <c r="AZ6" s="138" t="s">
        <v>5</v>
      </c>
      <c r="BA6" s="138"/>
      <c r="BB6" s="137" t="s">
        <v>142</v>
      </c>
      <c r="BC6" s="137" t="s">
        <v>141</v>
      </c>
      <c r="BD6" s="137" t="s">
        <v>147</v>
      </c>
      <c r="BE6" s="137" t="s">
        <v>207</v>
      </c>
      <c r="BF6" s="137" t="s">
        <v>4</v>
      </c>
      <c r="BG6" s="137" t="s">
        <v>5</v>
      </c>
      <c r="BH6" s="137"/>
      <c r="BI6" s="136" t="s">
        <v>142</v>
      </c>
      <c r="BJ6" s="136" t="s">
        <v>141</v>
      </c>
      <c r="BK6" s="136" t="s">
        <v>147</v>
      </c>
      <c r="BL6" s="136" t="s">
        <v>207</v>
      </c>
      <c r="BM6" s="136" t="s">
        <v>4</v>
      </c>
      <c r="BN6" s="136" t="s">
        <v>5</v>
      </c>
      <c r="BO6" s="136"/>
      <c r="BP6" s="135" t="s">
        <v>142</v>
      </c>
      <c r="BQ6" s="135" t="s">
        <v>141</v>
      </c>
      <c r="BR6" s="135" t="s">
        <v>147</v>
      </c>
      <c r="BS6" s="382" t="s">
        <v>207</v>
      </c>
      <c r="BT6" s="383" t="s">
        <v>4</v>
      </c>
      <c r="BU6" s="135" t="s">
        <v>5</v>
      </c>
      <c r="BV6" s="3"/>
    </row>
    <row r="7" spans="1:74" ht="30" customHeight="1">
      <c r="A7" s="176" t="s">
        <v>6</v>
      </c>
      <c r="B7" s="22">
        <v>0</v>
      </c>
      <c r="C7" s="32">
        <v>8</v>
      </c>
      <c r="D7" s="105">
        <v>158</v>
      </c>
      <c r="E7" s="96"/>
      <c r="F7" s="96"/>
      <c r="G7" s="96"/>
      <c r="H7" s="25"/>
      <c r="I7" s="25">
        <v>8</v>
      </c>
      <c r="J7" s="25"/>
      <c r="K7" s="24"/>
      <c r="L7" s="24"/>
      <c r="M7" s="24"/>
      <c r="N7" s="24"/>
      <c r="O7" s="25"/>
      <c r="P7" s="25">
        <v>8</v>
      </c>
      <c r="Q7" s="25"/>
      <c r="R7" s="24"/>
      <c r="S7" s="24"/>
      <c r="T7" s="24"/>
      <c r="U7" s="24"/>
      <c r="V7" s="25"/>
      <c r="W7" s="25">
        <v>8</v>
      </c>
      <c r="X7" s="25"/>
      <c r="Y7" s="24"/>
      <c r="Z7" s="24"/>
      <c r="AA7" s="24"/>
      <c r="AB7" s="24"/>
      <c r="AC7" s="25"/>
      <c r="AD7" s="25">
        <v>8</v>
      </c>
      <c r="AE7" s="25"/>
      <c r="AF7" s="24"/>
      <c r="AG7" s="25"/>
      <c r="AH7" s="25"/>
      <c r="AI7" s="25"/>
      <c r="AJ7" s="25"/>
      <c r="AK7" s="25">
        <v>8</v>
      </c>
      <c r="AL7" s="25"/>
      <c r="AM7" s="24"/>
      <c r="AN7" s="24"/>
      <c r="AO7" s="24"/>
      <c r="AP7" s="24"/>
      <c r="AQ7" s="25"/>
      <c r="AR7" s="25">
        <v>8</v>
      </c>
      <c r="AS7" s="25"/>
      <c r="AT7" s="24"/>
      <c r="AU7" s="24"/>
      <c r="AV7" s="24"/>
      <c r="AW7" s="24"/>
      <c r="AX7" s="25"/>
      <c r="AY7" s="25">
        <v>8</v>
      </c>
      <c r="AZ7" s="25"/>
      <c r="BA7" s="24"/>
      <c r="BB7" s="25"/>
      <c r="BC7" s="25"/>
      <c r="BD7" s="25"/>
      <c r="BE7" s="25"/>
      <c r="BF7" s="25">
        <v>8</v>
      </c>
      <c r="BG7" s="25"/>
      <c r="BH7" s="24"/>
      <c r="BI7" s="25"/>
      <c r="BJ7" s="25"/>
      <c r="BK7" s="25"/>
      <c r="BL7" s="25"/>
      <c r="BM7" s="25">
        <v>8</v>
      </c>
      <c r="BN7" s="25"/>
      <c r="BO7" s="24"/>
      <c r="BP7" s="24"/>
      <c r="BQ7" s="24"/>
      <c r="BR7" s="24"/>
      <c r="BS7" s="25"/>
      <c r="BT7" s="25">
        <v>8</v>
      </c>
      <c r="BU7" s="25"/>
      <c r="BV7" s="26"/>
    </row>
    <row r="8" spans="1:74" ht="30" customHeight="1">
      <c r="A8" s="176" t="s">
        <v>7</v>
      </c>
      <c r="B8" s="22">
        <v>0</v>
      </c>
      <c r="C8" s="32">
        <v>10</v>
      </c>
      <c r="D8" s="105">
        <v>186</v>
      </c>
      <c r="E8" s="196">
        <v>7.444</v>
      </c>
      <c r="F8" s="196">
        <v>7.4249999999999998</v>
      </c>
      <c r="G8" s="196">
        <v>7.4180000000000001</v>
      </c>
      <c r="H8" s="196">
        <f>AVERAGE(E8:G8)</f>
        <v>7.4289999999999994</v>
      </c>
      <c r="I8" s="196">
        <v>10</v>
      </c>
      <c r="J8" s="196">
        <f>H8/H20</f>
        <v>0.21913592385746872</v>
      </c>
      <c r="K8" s="25"/>
      <c r="L8" s="196">
        <v>7.0659999999999998</v>
      </c>
      <c r="M8" s="196">
        <v>7.0540000000000003</v>
      </c>
      <c r="N8" s="196">
        <v>7.0510000000000002</v>
      </c>
      <c r="O8" s="196">
        <f t="shared" ref="O8:O26" si="0">AVERAGE(L8:N8)</f>
        <v>7.0569999999999995</v>
      </c>
      <c r="P8" s="196">
        <v>10</v>
      </c>
      <c r="Q8" s="196">
        <f>O8/O20</f>
        <v>0.29411519546553305</v>
      </c>
      <c r="R8" s="25"/>
      <c r="S8" s="196">
        <v>6.7640000000000002</v>
      </c>
      <c r="T8" s="196">
        <v>6.7530000000000001</v>
      </c>
      <c r="U8" s="196">
        <v>6.7510000000000003</v>
      </c>
      <c r="V8" s="196">
        <f t="shared" ref="V8:V22" si="1">AVERAGE(S8:U8)</f>
        <v>6.7560000000000002</v>
      </c>
      <c r="W8" s="196">
        <v>10</v>
      </c>
      <c r="X8" s="196">
        <f>V8/V20</f>
        <v>0.34928567735709243</v>
      </c>
      <c r="Y8" s="25"/>
      <c r="Z8" s="196">
        <v>6.5149999999999997</v>
      </c>
      <c r="AA8" s="196">
        <v>6.51</v>
      </c>
      <c r="AB8" s="196">
        <v>6.5069999999999997</v>
      </c>
      <c r="AC8" s="196">
        <f t="shared" ref="AC8:AC22" si="2">AVERAGE(Z8:AB8)</f>
        <v>6.5106666666666655</v>
      </c>
      <c r="AD8" s="196">
        <v>10</v>
      </c>
      <c r="AE8" s="196">
        <f>AC8/AC20</f>
        <v>0.39331453886427709</v>
      </c>
      <c r="AF8" s="25"/>
      <c r="AG8" s="196">
        <v>6.32</v>
      </c>
      <c r="AH8" s="196">
        <v>6.3079999999999998</v>
      </c>
      <c r="AI8" s="196">
        <v>6.3010000000000002</v>
      </c>
      <c r="AJ8" s="196">
        <f t="shared" ref="AJ8:AJ42" si="3">AVERAGE(AG8:AI8)</f>
        <v>6.3096666666666676</v>
      </c>
      <c r="AK8" s="196">
        <v>10</v>
      </c>
      <c r="AL8" s="196">
        <f>AJ8/AJ20</f>
        <v>0.43025343789066944</v>
      </c>
      <c r="AM8" s="25"/>
      <c r="AN8" s="196">
        <v>6.1289999999999996</v>
      </c>
      <c r="AO8" s="196">
        <v>6.1310000000000002</v>
      </c>
      <c r="AP8" s="196">
        <v>6.1280000000000001</v>
      </c>
      <c r="AQ8" s="196">
        <f t="shared" ref="AQ8:AQ42" si="4">AVERAGE(AN8:AP8)</f>
        <v>6.1293333333333324</v>
      </c>
      <c r="AR8" s="196">
        <v>10</v>
      </c>
      <c r="AS8" s="196">
        <f>AQ8/AQ20</f>
        <v>0.46115263078697893</v>
      </c>
      <c r="AT8" s="25"/>
      <c r="AU8" s="196">
        <v>5.9870000000000001</v>
      </c>
      <c r="AV8" s="196">
        <v>5.9870000000000001</v>
      </c>
      <c r="AW8" s="196">
        <v>5.984</v>
      </c>
      <c r="AX8" s="196">
        <f t="shared" ref="AX8:AX42" si="5">AVERAGE(AU8:AW8)</f>
        <v>5.9859999999999998</v>
      </c>
      <c r="AY8" s="196">
        <v>10</v>
      </c>
      <c r="AZ8" s="196">
        <f>AX8/AX20</f>
        <v>0.48907892586742191</v>
      </c>
      <c r="BA8" s="25"/>
      <c r="BB8" s="196">
        <v>5.8620000000000001</v>
      </c>
      <c r="BC8" s="196">
        <v>5.859</v>
      </c>
      <c r="BD8" s="196">
        <v>5.8520000000000003</v>
      </c>
      <c r="BE8" s="196">
        <f t="shared" ref="BE8:BE42" si="6">AVERAGE(BB8:BD8)</f>
        <v>5.8576666666666668</v>
      </c>
      <c r="BF8" s="196">
        <v>10</v>
      </c>
      <c r="BG8" s="196">
        <f>BE8/BE20</f>
        <v>0.51348508313122754</v>
      </c>
      <c r="BH8" s="25"/>
      <c r="BI8" s="196">
        <v>5.7510000000000003</v>
      </c>
      <c r="BJ8" s="196">
        <v>5.7430000000000003</v>
      </c>
      <c r="BK8" s="196">
        <v>5.7409999999999997</v>
      </c>
      <c r="BL8" s="196">
        <f t="shared" ref="BL8:BL31" si="7">AVERAGE(BI8:BK8)</f>
        <v>5.7450000000000001</v>
      </c>
      <c r="BM8" s="196">
        <v>10</v>
      </c>
      <c r="BN8" s="196">
        <f>BL8/BL20</f>
        <v>0.53533157322565617</v>
      </c>
      <c r="BO8" s="25"/>
      <c r="BP8" s="196">
        <v>5.6449999999999996</v>
      </c>
      <c r="BQ8" s="196">
        <v>5.64</v>
      </c>
      <c r="BR8" s="196">
        <v>5.6340000000000003</v>
      </c>
      <c r="BS8" s="196">
        <f t="shared" ref="BS8:BS22" si="8">AVERAGE(BP8:BR8)</f>
        <v>5.6396666666666668</v>
      </c>
      <c r="BT8" s="196">
        <v>10</v>
      </c>
      <c r="BU8" s="196">
        <f>BS8/BS20</f>
        <v>0.55455767150676849</v>
      </c>
      <c r="BV8" s="26"/>
    </row>
    <row r="9" spans="1:74" ht="30" customHeight="1">
      <c r="A9" s="176" t="s">
        <v>8</v>
      </c>
      <c r="B9" s="22">
        <v>0</v>
      </c>
      <c r="C9" s="32">
        <v>11</v>
      </c>
      <c r="D9" s="105">
        <v>200</v>
      </c>
      <c r="E9" s="196">
        <v>8.83</v>
      </c>
      <c r="F9" s="196">
        <v>8.8019999999999996</v>
      </c>
      <c r="G9" s="196">
        <v>8.7910000000000004</v>
      </c>
      <c r="H9" s="196">
        <f t="shared" ref="H9:H26" si="9">AVERAGE(E9:G9)</f>
        <v>8.8076666666666661</v>
      </c>
      <c r="I9" s="196">
        <v>11</v>
      </c>
      <c r="J9" s="196">
        <f>H9/H20</f>
        <v>0.25980295760245414</v>
      </c>
      <c r="K9" s="25"/>
      <c r="L9" s="196">
        <v>8.1809999999999992</v>
      </c>
      <c r="M9" s="196">
        <v>8.1750000000000007</v>
      </c>
      <c r="N9" s="196">
        <v>8.1679999999999993</v>
      </c>
      <c r="O9" s="196">
        <f t="shared" si="0"/>
        <v>8.174666666666667</v>
      </c>
      <c r="P9" s="196">
        <v>11</v>
      </c>
      <c r="Q9" s="196">
        <f>O9/O20</f>
        <v>0.34069628518240674</v>
      </c>
      <c r="R9" s="25"/>
      <c r="S9" s="196">
        <v>7.7060000000000004</v>
      </c>
      <c r="T9" s="196">
        <v>7.6890000000000001</v>
      </c>
      <c r="U9" s="196">
        <v>7.6859999999999999</v>
      </c>
      <c r="V9" s="196">
        <f t="shared" si="1"/>
        <v>7.6936666666666662</v>
      </c>
      <c r="W9" s="196">
        <v>11</v>
      </c>
      <c r="X9" s="196">
        <f>V9/V20</f>
        <v>0.39776311027625072</v>
      </c>
      <c r="Y9" s="25"/>
      <c r="Z9" s="196">
        <v>7.3280000000000003</v>
      </c>
      <c r="AA9" s="196">
        <v>7.3179999999999996</v>
      </c>
      <c r="AB9" s="196">
        <v>7.3109999999999999</v>
      </c>
      <c r="AC9" s="196">
        <f t="shared" si="2"/>
        <v>7.319</v>
      </c>
      <c r="AD9" s="196">
        <v>11</v>
      </c>
      <c r="AE9" s="196">
        <f>AC9/AC20</f>
        <v>0.44214659685863883</v>
      </c>
      <c r="AF9" s="25"/>
      <c r="AG9" s="196">
        <v>7.0259999999999998</v>
      </c>
      <c r="AH9" s="196">
        <v>7.0129999999999999</v>
      </c>
      <c r="AI9" s="196">
        <v>7.0060000000000002</v>
      </c>
      <c r="AJ9" s="196">
        <f t="shared" si="3"/>
        <v>7.0150000000000006</v>
      </c>
      <c r="AK9" s="196">
        <v>11</v>
      </c>
      <c r="AL9" s="196">
        <f>AJ9/AJ20</f>
        <v>0.47834981247869079</v>
      </c>
      <c r="AM9" s="25"/>
      <c r="AN9" s="196">
        <v>6.7590000000000003</v>
      </c>
      <c r="AO9" s="196">
        <v>6.7569999999999997</v>
      </c>
      <c r="AP9" s="196">
        <v>6.7549999999999999</v>
      </c>
      <c r="AQ9" s="196">
        <f t="shared" si="4"/>
        <v>6.7570000000000006</v>
      </c>
      <c r="AR9" s="196">
        <v>11</v>
      </c>
      <c r="AS9" s="196">
        <f>AQ9/AQ20</f>
        <v>0.50837638561468634</v>
      </c>
      <c r="AT9" s="25"/>
      <c r="AU9" s="196">
        <v>6.5510000000000002</v>
      </c>
      <c r="AV9" s="196">
        <v>6.5469999999999997</v>
      </c>
      <c r="AW9" s="196">
        <v>6.5439999999999996</v>
      </c>
      <c r="AX9" s="196">
        <f t="shared" si="5"/>
        <v>6.5473333333333334</v>
      </c>
      <c r="AY9" s="196">
        <v>11</v>
      </c>
      <c r="AZ9" s="196">
        <f>AX9/AX20</f>
        <v>0.53494199030448275</v>
      </c>
      <c r="BA9" s="25"/>
      <c r="BB9" s="196">
        <v>6.3769999999999998</v>
      </c>
      <c r="BC9" s="196">
        <v>6.37</v>
      </c>
      <c r="BD9" s="196">
        <v>6.3630000000000004</v>
      </c>
      <c r="BE9" s="196">
        <f t="shared" si="6"/>
        <v>6.37</v>
      </c>
      <c r="BF9" s="196">
        <v>11</v>
      </c>
      <c r="BG9" s="196">
        <f>BE9/BE20</f>
        <v>0.55839640008181635</v>
      </c>
      <c r="BH9" s="25"/>
      <c r="BI9" s="196">
        <v>6.218</v>
      </c>
      <c r="BJ9" s="196">
        <v>6.2089999999999996</v>
      </c>
      <c r="BK9" s="196">
        <v>6.2060000000000004</v>
      </c>
      <c r="BL9" s="196">
        <f t="shared" si="7"/>
        <v>6.2109999999999994</v>
      </c>
      <c r="BM9" s="196">
        <v>11</v>
      </c>
      <c r="BN9" s="196">
        <f>BL9/BL20</f>
        <v>0.57875446497903393</v>
      </c>
      <c r="BO9" s="25"/>
      <c r="BP9" s="196">
        <v>6.0750000000000002</v>
      </c>
      <c r="BQ9" s="196">
        <v>6.069</v>
      </c>
      <c r="BR9" s="196">
        <v>6.0659999999999998</v>
      </c>
      <c r="BS9" s="196">
        <f t="shared" si="8"/>
        <v>6.07</v>
      </c>
      <c r="BT9" s="196">
        <v>11</v>
      </c>
      <c r="BU9" s="196">
        <f>BS9/BS20</f>
        <v>0.59687305385296152</v>
      </c>
      <c r="BV9" s="26"/>
    </row>
    <row r="10" spans="1:74" ht="30" customHeight="1">
      <c r="A10" s="176" t="s">
        <v>9</v>
      </c>
      <c r="B10" s="22">
        <v>0</v>
      </c>
      <c r="C10" s="32">
        <v>12</v>
      </c>
      <c r="D10" s="105">
        <v>214</v>
      </c>
      <c r="E10" s="196">
        <v>10.677</v>
      </c>
      <c r="F10" s="196">
        <v>10.657</v>
      </c>
      <c r="G10" s="196">
        <v>10.646000000000001</v>
      </c>
      <c r="H10" s="196">
        <f t="shared" si="9"/>
        <v>10.66</v>
      </c>
      <c r="I10" s="196">
        <v>12</v>
      </c>
      <c r="J10" s="196">
        <f>H10/H20</f>
        <v>0.31444190985605286</v>
      </c>
      <c r="K10" s="25"/>
      <c r="L10" s="196">
        <v>9.6199999999999992</v>
      </c>
      <c r="M10" s="196">
        <v>9.6059999999999999</v>
      </c>
      <c r="N10" s="196">
        <v>9.5950000000000006</v>
      </c>
      <c r="O10" s="196">
        <f t="shared" si="0"/>
        <v>9.6069999999999993</v>
      </c>
      <c r="P10" s="196">
        <v>12</v>
      </c>
      <c r="Q10" s="196">
        <f>O10/O20</f>
        <v>0.40039176460781861</v>
      </c>
      <c r="R10" s="25"/>
      <c r="S10" s="196">
        <v>8.8650000000000002</v>
      </c>
      <c r="T10" s="196">
        <v>8.8550000000000004</v>
      </c>
      <c r="U10" s="196">
        <v>8.8490000000000002</v>
      </c>
      <c r="V10" s="196">
        <f t="shared" si="1"/>
        <v>8.8563333333333336</v>
      </c>
      <c r="W10" s="196">
        <v>12</v>
      </c>
      <c r="X10" s="196">
        <f>V10/V20</f>
        <v>0.45787305909318077</v>
      </c>
      <c r="Y10" s="25"/>
      <c r="Z10" s="196">
        <v>8.31</v>
      </c>
      <c r="AA10" s="196">
        <v>8.2949999999999999</v>
      </c>
      <c r="AB10" s="196">
        <v>8.2919999999999998</v>
      </c>
      <c r="AC10" s="196">
        <f t="shared" si="2"/>
        <v>8.2989999999999995</v>
      </c>
      <c r="AD10" s="196">
        <v>12</v>
      </c>
      <c r="AE10" s="196">
        <f>AC10/AC20</f>
        <v>0.5013491743858236</v>
      </c>
      <c r="AF10" s="25"/>
      <c r="AG10" s="196">
        <v>7.87</v>
      </c>
      <c r="AH10" s="196">
        <v>7.8540000000000001</v>
      </c>
      <c r="AI10" s="196">
        <v>7.851</v>
      </c>
      <c r="AJ10" s="196">
        <f t="shared" si="3"/>
        <v>7.8583333333333334</v>
      </c>
      <c r="AK10" s="196">
        <v>12</v>
      </c>
      <c r="AL10" s="196">
        <f>AJ10/AJ20</f>
        <v>0.53585634731219456</v>
      </c>
      <c r="AM10" s="25"/>
      <c r="AN10" s="196">
        <v>7.51</v>
      </c>
      <c r="AO10" s="196">
        <v>7.4989999999999997</v>
      </c>
      <c r="AP10" s="196">
        <v>7.4969999999999999</v>
      </c>
      <c r="AQ10" s="196">
        <f t="shared" si="4"/>
        <v>7.5019999999999998</v>
      </c>
      <c r="AR10" s="196">
        <v>12</v>
      </c>
      <c r="AS10" s="196">
        <f>AQ10/AQ20</f>
        <v>0.56442794803631446</v>
      </c>
      <c r="AT10" s="25"/>
      <c r="AU10" s="196">
        <v>7.2169999999999996</v>
      </c>
      <c r="AV10" s="196">
        <v>7.2110000000000003</v>
      </c>
      <c r="AW10" s="196">
        <v>7.2039999999999997</v>
      </c>
      <c r="AX10" s="196">
        <f t="shared" si="5"/>
        <v>7.2106666666666674</v>
      </c>
      <c r="AY10" s="196">
        <v>12</v>
      </c>
      <c r="AZ10" s="196">
        <f>AX10/AX20</f>
        <v>0.58913884198485755</v>
      </c>
      <c r="BA10" s="25"/>
      <c r="BB10" s="196">
        <v>6.9729999999999999</v>
      </c>
      <c r="BC10" s="196">
        <v>6.9630000000000001</v>
      </c>
      <c r="BD10" s="196">
        <v>6.9610000000000003</v>
      </c>
      <c r="BE10" s="196">
        <f t="shared" si="6"/>
        <v>6.9656666666666665</v>
      </c>
      <c r="BF10" s="196">
        <v>12</v>
      </c>
      <c r="BG10" s="196">
        <f>BE10/BE20</f>
        <v>0.61061274581421854</v>
      </c>
      <c r="BH10" s="25"/>
      <c r="BI10" s="196">
        <v>6.76</v>
      </c>
      <c r="BJ10" s="196">
        <v>6.7489999999999997</v>
      </c>
      <c r="BK10" s="196">
        <v>6.7460000000000004</v>
      </c>
      <c r="BL10" s="196">
        <f t="shared" si="7"/>
        <v>6.7516666666666678</v>
      </c>
      <c r="BM10" s="196">
        <v>12</v>
      </c>
      <c r="BN10" s="196">
        <f>BL10/BL20</f>
        <v>0.62913495884454118</v>
      </c>
      <c r="BO10" s="25"/>
      <c r="BP10" s="196">
        <v>6.577</v>
      </c>
      <c r="BQ10" s="196">
        <v>6.5679999999999996</v>
      </c>
      <c r="BR10" s="196">
        <v>6.5609999999999999</v>
      </c>
      <c r="BS10" s="196">
        <f t="shared" si="8"/>
        <v>6.5686666666666662</v>
      </c>
      <c r="BT10" s="196">
        <v>12</v>
      </c>
      <c r="BU10" s="196">
        <f>BS10/BS20</f>
        <v>0.64590776492182633</v>
      </c>
      <c r="BV10" s="26"/>
    </row>
    <row r="11" spans="1:74" ht="30" customHeight="1">
      <c r="A11" s="176" t="s">
        <v>10</v>
      </c>
      <c r="B11" s="22">
        <v>0</v>
      </c>
      <c r="C11" s="32">
        <v>13</v>
      </c>
      <c r="D11" s="105">
        <v>228</v>
      </c>
      <c r="E11" s="196">
        <v>13.112</v>
      </c>
      <c r="F11" s="196">
        <v>13.08</v>
      </c>
      <c r="G11" s="196">
        <v>13.057</v>
      </c>
      <c r="H11" s="196">
        <f t="shared" si="9"/>
        <v>13.083</v>
      </c>
      <c r="I11" s="196">
        <v>13</v>
      </c>
      <c r="J11" s="196">
        <f>H11/H20</f>
        <v>0.38591402501376543</v>
      </c>
      <c r="K11" s="25"/>
      <c r="L11" s="196">
        <v>11.388</v>
      </c>
      <c r="M11" s="196">
        <v>11.374000000000001</v>
      </c>
      <c r="N11" s="196">
        <v>11.351000000000001</v>
      </c>
      <c r="O11" s="196">
        <f t="shared" si="0"/>
        <v>11.371</v>
      </c>
      <c r="P11" s="196">
        <v>13</v>
      </c>
      <c r="Q11" s="196">
        <f>O11/O20</f>
        <v>0.47391014420271738</v>
      </c>
      <c r="R11" s="25"/>
      <c r="S11" s="196">
        <v>10.263999999999999</v>
      </c>
      <c r="T11" s="196">
        <v>10.244999999999999</v>
      </c>
      <c r="U11" s="196">
        <v>10.228999999999999</v>
      </c>
      <c r="V11" s="196">
        <f t="shared" si="1"/>
        <v>10.246</v>
      </c>
      <c r="W11" s="196">
        <v>13</v>
      </c>
      <c r="X11" s="196">
        <f>V11/V20</f>
        <v>0.52971892394919606</v>
      </c>
      <c r="Y11" s="25"/>
      <c r="Z11" s="196">
        <v>9.4600000000000009</v>
      </c>
      <c r="AA11" s="196">
        <v>9.4369999999999994</v>
      </c>
      <c r="AB11" s="196">
        <v>9.4339999999999993</v>
      </c>
      <c r="AC11" s="196">
        <f t="shared" si="2"/>
        <v>9.4436666666666653</v>
      </c>
      <c r="AD11" s="196">
        <v>13</v>
      </c>
      <c r="AE11" s="196">
        <f>AC11/AC20</f>
        <v>0.570499395892066</v>
      </c>
      <c r="AF11" s="25"/>
      <c r="AG11" s="196">
        <v>8.8469999999999995</v>
      </c>
      <c r="AH11" s="196">
        <v>8.8309999999999995</v>
      </c>
      <c r="AI11" s="196">
        <v>8.8239999999999998</v>
      </c>
      <c r="AJ11" s="196">
        <f t="shared" si="3"/>
        <v>8.8339999999999979</v>
      </c>
      <c r="AK11" s="196">
        <v>13</v>
      </c>
      <c r="AL11" s="196">
        <f>AJ11/AJ20</f>
        <v>0.60238663484486854</v>
      </c>
      <c r="AM11" s="25"/>
      <c r="AN11" s="196">
        <v>8.359</v>
      </c>
      <c r="AO11" s="196">
        <v>8.3439999999999994</v>
      </c>
      <c r="AP11" s="196">
        <v>8.3420000000000005</v>
      </c>
      <c r="AQ11" s="196">
        <f t="shared" si="4"/>
        <v>8.3483333333333345</v>
      </c>
      <c r="AR11" s="196">
        <v>13</v>
      </c>
      <c r="AS11" s="196">
        <f>AQ11/AQ20</f>
        <v>0.62810352610723796</v>
      </c>
      <c r="AT11" s="25"/>
      <c r="AU11" s="196">
        <v>7.9630000000000001</v>
      </c>
      <c r="AV11" s="196">
        <v>7.9530000000000003</v>
      </c>
      <c r="AW11" s="196">
        <v>7.9459999999999997</v>
      </c>
      <c r="AX11" s="196">
        <f t="shared" si="5"/>
        <v>7.9540000000000006</v>
      </c>
      <c r="AY11" s="196">
        <v>13</v>
      </c>
      <c r="AZ11" s="196">
        <f>AX11/AX20</f>
        <v>0.64987199738547852</v>
      </c>
      <c r="BA11" s="25"/>
      <c r="BB11" s="196">
        <v>7.6390000000000002</v>
      </c>
      <c r="BC11" s="196">
        <v>7.6349999999999998</v>
      </c>
      <c r="BD11" s="196">
        <v>7.6239999999999997</v>
      </c>
      <c r="BE11" s="196">
        <f t="shared" si="6"/>
        <v>7.6326666666666663</v>
      </c>
      <c r="BF11" s="196">
        <v>13</v>
      </c>
      <c r="BG11" s="196">
        <f>BE11/BE20</f>
        <v>0.66908219618385301</v>
      </c>
      <c r="BH11" s="25"/>
      <c r="BI11" s="196">
        <v>7.3639999999999999</v>
      </c>
      <c r="BJ11" s="196">
        <v>7.351</v>
      </c>
      <c r="BK11" s="196">
        <v>7.3479999999999999</v>
      </c>
      <c r="BL11" s="196">
        <f t="shared" si="7"/>
        <v>7.3543333333333329</v>
      </c>
      <c r="BM11" s="196">
        <v>13</v>
      </c>
      <c r="BN11" s="196">
        <f>BL11/BL20</f>
        <v>0.68529274732101253</v>
      </c>
      <c r="BO11" s="25"/>
      <c r="BP11" s="196">
        <v>7.1239999999999997</v>
      </c>
      <c r="BQ11" s="196">
        <v>7.1159999999999997</v>
      </c>
      <c r="BR11" s="196">
        <v>7.109</v>
      </c>
      <c r="BS11" s="196">
        <f t="shared" si="8"/>
        <v>7.1163333333333325</v>
      </c>
      <c r="BT11" s="196">
        <v>13</v>
      </c>
      <c r="BU11" s="196">
        <f>BS11/BS20</f>
        <v>0.69976072634304631</v>
      </c>
      <c r="BV11" s="26"/>
    </row>
    <row r="12" spans="1:74" ht="60" customHeight="1">
      <c r="A12" s="176" t="s">
        <v>153</v>
      </c>
      <c r="B12" s="22">
        <v>0</v>
      </c>
      <c r="C12" s="32">
        <v>14</v>
      </c>
      <c r="D12" s="105">
        <v>242</v>
      </c>
      <c r="E12" s="196">
        <v>16.177</v>
      </c>
      <c r="F12" s="196">
        <v>16.126999999999999</v>
      </c>
      <c r="G12" s="196">
        <v>16.111000000000001</v>
      </c>
      <c r="H12" s="196">
        <f t="shared" si="9"/>
        <v>16.138333333333335</v>
      </c>
      <c r="I12" s="196">
        <v>14</v>
      </c>
      <c r="J12" s="196">
        <f>H12/H20</f>
        <v>0.47603830724455287</v>
      </c>
      <c r="K12" s="25"/>
      <c r="L12" s="196">
        <v>13.489000000000001</v>
      </c>
      <c r="M12" s="196">
        <v>13.464</v>
      </c>
      <c r="N12" s="196">
        <v>13.444000000000001</v>
      </c>
      <c r="O12" s="196">
        <f t="shared" si="0"/>
        <v>13.465666666666669</v>
      </c>
      <c r="P12" s="196">
        <v>14</v>
      </c>
      <c r="Q12" s="196">
        <f>O12/O20</f>
        <v>0.56120974688116487</v>
      </c>
      <c r="R12" s="25"/>
      <c r="S12" s="196">
        <v>11.859</v>
      </c>
      <c r="T12" s="196">
        <v>11.836</v>
      </c>
      <c r="U12" s="196">
        <v>11.821</v>
      </c>
      <c r="V12" s="196">
        <f t="shared" si="1"/>
        <v>11.838666666666667</v>
      </c>
      <c r="W12" s="196">
        <v>14</v>
      </c>
      <c r="X12" s="196">
        <f>V12/V20</f>
        <v>0.61205990314853431</v>
      </c>
      <c r="Y12" s="25"/>
      <c r="Z12" s="196">
        <v>10.747999999999999</v>
      </c>
      <c r="AA12" s="196">
        <v>10.723000000000001</v>
      </c>
      <c r="AB12" s="196">
        <v>10.715999999999999</v>
      </c>
      <c r="AC12" s="196">
        <f t="shared" si="2"/>
        <v>10.728999999999999</v>
      </c>
      <c r="AD12" s="196">
        <v>14</v>
      </c>
      <c r="AE12" s="196">
        <f>AC12/AC20</f>
        <v>0.64814740233588408</v>
      </c>
      <c r="AF12" s="25"/>
      <c r="AG12" s="196">
        <v>9.9220000000000006</v>
      </c>
      <c r="AH12" s="196">
        <v>9.9060000000000006</v>
      </c>
      <c r="AI12" s="196">
        <v>9.8960000000000008</v>
      </c>
      <c r="AJ12" s="196">
        <f t="shared" si="3"/>
        <v>9.9080000000000013</v>
      </c>
      <c r="AK12" s="196">
        <v>14</v>
      </c>
      <c r="AL12" s="196">
        <f>AJ12/AJ20</f>
        <v>0.67562222979884079</v>
      </c>
      <c r="AM12" s="25"/>
      <c r="AN12" s="196">
        <v>9.282</v>
      </c>
      <c r="AO12" s="196">
        <v>9.2680000000000007</v>
      </c>
      <c r="AP12" s="196">
        <v>9.2650000000000006</v>
      </c>
      <c r="AQ12" s="196">
        <f t="shared" si="4"/>
        <v>9.2716666666666665</v>
      </c>
      <c r="AR12" s="196">
        <v>14</v>
      </c>
      <c r="AS12" s="196">
        <f>AQ12/AQ20</f>
        <v>0.69757235291167186</v>
      </c>
      <c r="AT12" s="25"/>
      <c r="AU12" s="196">
        <v>8.7759999999999998</v>
      </c>
      <c r="AV12" s="196">
        <v>8.7650000000000006</v>
      </c>
      <c r="AW12" s="196">
        <v>8.7539999999999996</v>
      </c>
      <c r="AX12" s="196">
        <f t="shared" si="5"/>
        <v>8.7650000000000006</v>
      </c>
      <c r="AY12" s="196">
        <v>14</v>
      </c>
      <c r="AZ12" s="196">
        <f>AX12/AX20</f>
        <v>0.71613377634947439</v>
      </c>
      <c r="BA12" s="25"/>
      <c r="BB12" s="196">
        <v>8.3629999999999995</v>
      </c>
      <c r="BC12" s="196">
        <v>8.3529999999999998</v>
      </c>
      <c r="BD12" s="196">
        <v>8.3420000000000005</v>
      </c>
      <c r="BE12" s="196">
        <f t="shared" si="6"/>
        <v>8.352666666666666</v>
      </c>
      <c r="BF12" s="196">
        <v>14</v>
      </c>
      <c r="BG12" s="196">
        <f>BE12/BE20</f>
        <v>0.73219764485872074</v>
      </c>
      <c r="BH12" s="25"/>
      <c r="BI12" s="196">
        <v>8.0120000000000005</v>
      </c>
      <c r="BJ12" s="196">
        <v>7.9980000000000002</v>
      </c>
      <c r="BK12" s="196">
        <v>7.9950000000000001</v>
      </c>
      <c r="BL12" s="196">
        <f t="shared" si="7"/>
        <v>8.0016666666666669</v>
      </c>
      <c r="BM12" s="196">
        <v>14</v>
      </c>
      <c r="BN12" s="196">
        <f>BL12/BL20</f>
        <v>0.74561267277527565</v>
      </c>
      <c r="BO12" s="25"/>
      <c r="BP12" s="196">
        <v>7.7140000000000004</v>
      </c>
      <c r="BQ12" s="196">
        <v>7.7009999999999996</v>
      </c>
      <c r="BR12" s="196">
        <v>7.6950000000000003</v>
      </c>
      <c r="BS12" s="196">
        <f t="shared" si="8"/>
        <v>7.7033333333333331</v>
      </c>
      <c r="BT12" s="196">
        <v>14</v>
      </c>
      <c r="BU12" s="196">
        <f>BS12/BS20</f>
        <v>0.75748139893146282</v>
      </c>
      <c r="BV12" s="26"/>
    </row>
    <row r="13" spans="1:74" ht="60" customHeight="1">
      <c r="A13" s="177" t="s">
        <v>154</v>
      </c>
      <c r="B13" s="23">
        <v>1</v>
      </c>
      <c r="C13" s="32">
        <v>14</v>
      </c>
      <c r="D13" s="105">
        <v>240</v>
      </c>
      <c r="E13" s="145">
        <v>18.565999999999999</v>
      </c>
      <c r="F13" s="145">
        <v>18.504999999999999</v>
      </c>
      <c r="G13" s="145">
        <v>18.486000000000001</v>
      </c>
      <c r="H13" s="25">
        <f t="shared" si="9"/>
        <v>18.519000000000002</v>
      </c>
      <c r="I13" s="25">
        <f>$C$12+((H13-H12)/(H14-H12))</f>
        <v>14.646627433227705</v>
      </c>
      <c r="J13" s="25">
        <f>H13/H20</f>
        <v>0.54626170062141122</v>
      </c>
      <c r="K13" s="25"/>
      <c r="L13" s="145">
        <v>15.087999999999999</v>
      </c>
      <c r="M13" s="145">
        <v>15.063000000000001</v>
      </c>
      <c r="N13" s="145">
        <v>15.04</v>
      </c>
      <c r="O13" s="25">
        <f t="shared" si="0"/>
        <v>15.063666666666668</v>
      </c>
      <c r="P13" s="25">
        <f>$C$12+((O13-O12)/(O14-O12))</f>
        <v>14.664264930026327</v>
      </c>
      <c r="Q13" s="25">
        <f>O13/O20</f>
        <v>0.62780973021033037</v>
      </c>
      <c r="R13" s="25"/>
      <c r="S13" s="145">
        <v>13.071999999999999</v>
      </c>
      <c r="T13" s="145">
        <v>13.048</v>
      </c>
      <c r="U13" s="145">
        <v>13.036</v>
      </c>
      <c r="V13" s="25">
        <f t="shared" si="1"/>
        <v>13.052</v>
      </c>
      <c r="W13" s="25">
        <f>$C$12+((V13-V12)/(V14-V12))</f>
        <v>14.692541856925418</v>
      </c>
      <c r="X13" s="25">
        <f>V13/V20</f>
        <v>0.67478932221207366</v>
      </c>
      <c r="Y13" s="25"/>
      <c r="Z13" s="145">
        <v>11.726000000000001</v>
      </c>
      <c r="AA13" s="145">
        <v>11.7</v>
      </c>
      <c r="AB13" s="145">
        <v>11.693</v>
      </c>
      <c r="AC13" s="25">
        <f t="shared" si="2"/>
        <v>11.706333333333333</v>
      </c>
      <c r="AD13" s="25">
        <f>$C$12+((AC13-AC12)/(AC14-AC12))</f>
        <v>14.707017120810224</v>
      </c>
      <c r="AE13" s="25">
        <f>AC13/AC20</f>
        <v>0.7071888844140154</v>
      </c>
      <c r="AF13" s="25"/>
      <c r="AG13" s="145">
        <v>10.747999999999999</v>
      </c>
      <c r="AH13" s="145">
        <v>10.727</v>
      </c>
      <c r="AI13" s="145">
        <v>10.72</v>
      </c>
      <c r="AJ13" s="25">
        <f t="shared" si="3"/>
        <v>10.731666666666667</v>
      </c>
      <c r="AK13" s="25">
        <f>$C$12+((AJ13-AJ12)/(AJ14-AJ12))</f>
        <v>14.719569015725101</v>
      </c>
      <c r="AL13" s="25">
        <f>AJ13/AJ20</f>
        <v>0.73178770314808506</v>
      </c>
      <c r="AM13" s="25"/>
      <c r="AN13" s="145">
        <v>9.9930000000000003</v>
      </c>
      <c r="AO13" s="145">
        <v>9.9809999999999999</v>
      </c>
      <c r="AP13" s="145">
        <v>9.9740000000000002</v>
      </c>
      <c r="AQ13" s="25">
        <f t="shared" si="4"/>
        <v>9.9826666666666668</v>
      </c>
      <c r="AR13" s="25">
        <f>$C$12+((AQ13-AQ12)/(AQ14-AQ12))</f>
        <v>14.727737973387923</v>
      </c>
      <c r="AS13" s="25">
        <f>AQ13/AQ20</f>
        <v>0.75106585745097065</v>
      </c>
      <c r="AT13" s="25"/>
      <c r="AU13" s="145">
        <v>9.4030000000000005</v>
      </c>
      <c r="AV13" s="145">
        <v>9.3870000000000005</v>
      </c>
      <c r="AW13" s="145">
        <v>9.3800000000000008</v>
      </c>
      <c r="AX13" s="25">
        <f t="shared" si="5"/>
        <v>9.39</v>
      </c>
      <c r="AY13" s="25">
        <f>$C$12+((AX13-AX12)/(AX14-AX12))</f>
        <v>14.73616018845701</v>
      </c>
      <c r="AZ13" s="25">
        <f>AX13/AX20</f>
        <v>0.76719864916389779</v>
      </c>
      <c r="BA13" s="25"/>
      <c r="BB13" s="145">
        <v>8.9179999999999993</v>
      </c>
      <c r="BC13" s="145">
        <v>8.9090000000000007</v>
      </c>
      <c r="BD13" s="145">
        <v>8.9019999999999992</v>
      </c>
      <c r="BE13" s="25">
        <f t="shared" si="6"/>
        <v>8.9096666666666664</v>
      </c>
      <c r="BF13" s="25">
        <f>$C$12+((BE13-BE12)/(BE14-BE12))</f>
        <v>14.74233673922701</v>
      </c>
      <c r="BG13" s="25">
        <f>BE13/BE20</f>
        <v>0.7810244572363616</v>
      </c>
      <c r="BH13" s="25"/>
      <c r="BI13" s="145">
        <v>8.5190000000000001</v>
      </c>
      <c r="BJ13" s="145">
        <v>8.5050000000000008</v>
      </c>
      <c r="BK13" s="145">
        <v>8.4979999999999993</v>
      </c>
      <c r="BL13" s="25">
        <f t="shared" si="7"/>
        <v>8.5073333333333334</v>
      </c>
      <c r="BM13" s="25">
        <f>$C$12+((BL13-BL12)/(BL14-BL12))</f>
        <v>14.749876421156698</v>
      </c>
      <c r="BN13" s="25">
        <f>BL13/BL20</f>
        <v>0.79273179065072208</v>
      </c>
      <c r="BO13" s="25"/>
      <c r="BP13" s="145">
        <v>8.1720000000000006</v>
      </c>
      <c r="BQ13" s="145">
        <v>8.1630000000000003</v>
      </c>
      <c r="BR13" s="145">
        <v>8.1560000000000006</v>
      </c>
      <c r="BS13" s="25">
        <f t="shared" si="8"/>
        <v>8.163666666666666</v>
      </c>
      <c r="BT13" s="25">
        <f>$C$12+((BS13-BS12)/(BS14-BS12))</f>
        <v>14.7550574084199</v>
      </c>
      <c r="BU13" s="25">
        <f>BS13/BS20</f>
        <v>0.80274673047297518</v>
      </c>
      <c r="BV13" s="26"/>
    </row>
    <row r="14" spans="1:74" ht="60" customHeight="1">
      <c r="A14" s="177" t="s">
        <v>11</v>
      </c>
      <c r="B14" s="23">
        <v>0</v>
      </c>
      <c r="C14" s="32">
        <v>15</v>
      </c>
      <c r="D14" s="105">
        <v>256</v>
      </c>
      <c r="E14" s="145">
        <v>19.867999999999999</v>
      </c>
      <c r="F14" s="145">
        <v>19.808</v>
      </c>
      <c r="G14" s="145">
        <v>19.783999999999999</v>
      </c>
      <c r="H14" s="25">
        <f t="shared" si="9"/>
        <v>19.82</v>
      </c>
      <c r="I14" s="25">
        <v>15</v>
      </c>
      <c r="J14" s="25">
        <f>H14/H20</f>
        <v>0.58463777235900261</v>
      </c>
      <c r="K14" s="25"/>
      <c r="L14" s="145">
        <v>15.865</v>
      </c>
      <c r="M14" s="145">
        <v>15.834</v>
      </c>
      <c r="N14" s="145">
        <v>15.914999999999999</v>
      </c>
      <c r="O14" s="25">
        <f t="shared" si="0"/>
        <v>15.871333333333332</v>
      </c>
      <c r="P14" s="25">
        <v>15</v>
      </c>
      <c r="Q14" s="25">
        <f>O14/O20</f>
        <v>0.66147092328637713</v>
      </c>
      <c r="R14" s="25"/>
      <c r="S14" s="145">
        <v>13.613</v>
      </c>
      <c r="T14" s="145">
        <v>13.587</v>
      </c>
      <c r="U14" s="145">
        <v>13.571999999999999</v>
      </c>
      <c r="V14" s="25">
        <f t="shared" si="1"/>
        <v>13.590666666666666</v>
      </c>
      <c r="W14" s="25">
        <v>15</v>
      </c>
      <c r="X14" s="25">
        <f>V14/V20</f>
        <v>0.70263842693918344</v>
      </c>
      <c r="Y14" s="25"/>
      <c r="Z14" s="145">
        <v>12.134</v>
      </c>
      <c r="AA14" s="145">
        <v>12.103</v>
      </c>
      <c r="AB14" s="145">
        <v>12.097</v>
      </c>
      <c r="AC14" s="25">
        <f t="shared" si="2"/>
        <v>12.111333333333334</v>
      </c>
      <c r="AD14" s="25">
        <v>15</v>
      </c>
      <c r="AE14" s="25">
        <f>AC14/AC20</f>
        <v>0.73165525573902557</v>
      </c>
      <c r="AF14" s="25"/>
      <c r="AG14" s="145">
        <v>11.068</v>
      </c>
      <c r="AH14" s="145">
        <v>11.048</v>
      </c>
      <c r="AI14" s="145">
        <v>11.042</v>
      </c>
      <c r="AJ14" s="25">
        <f t="shared" si="3"/>
        <v>11.052666666666667</v>
      </c>
      <c r="AK14" s="25">
        <v>15</v>
      </c>
      <c r="AL14" s="25">
        <f>AJ14/AJ20</f>
        <v>0.75367655415388113</v>
      </c>
      <c r="AM14" s="25"/>
      <c r="AN14" s="145">
        <v>10.263999999999999</v>
      </c>
      <c r="AO14" s="145">
        <v>10.244</v>
      </c>
      <c r="AP14" s="145">
        <v>10.238</v>
      </c>
      <c r="AQ14" s="25">
        <f t="shared" si="4"/>
        <v>10.248666666666667</v>
      </c>
      <c r="AR14" s="25">
        <v>15</v>
      </c>
      <c r="AS14" s="25">
        <f>AQ14/AQ20</f>
        <v>0.7710788985303707</v>
      </c>
      <c r="AT14" s="25"/>
      <c r="AU14" s="145">
        <v>9.6289999999999996</v>
      </c>
      <c r="AV14" s="145">
        <v>9.61</v>
      </c>
      <c r="AW14" s="145">
        <v>9.6029999999999998</v>
      </c>
      <c r="AX14" s="25">
        <f t="shared" si="5"/>
        <v>9.613999999999999</v>
      </c>
      <c r="AY14" s="25">
        <v>15</v>
      </c>
      <c r="AZ14" s="25">
        <f>AX14/AX20</f>
        <v>0.78550029958058698</v>
      </c>
      <c r="BA14" s="25"/>
      <c r="BB14" s="145">
        <v>9.1140000000000008</v>
      </c>
      <c r="BC14" s="145">
        <v>9.1029999999999998</v>
      </c>
      <c r="BD14" s="145">
        <v>9.0920000000000005</v>
      </c>
      <c r="BE14" s="25">
        <f t="shared" si="6"/>
        <v>9.1029999999999998</v>
      </c>
      <c r="BF14" s="25">
        <v>15</v>
      </c>
      <c r="BG14" s="25">
        <f>BE14/BE20</f>
        <v>0.79797212401016859</v>
      </c>
      <c r="BH14" s="25"/>
      <c r="BI14" s="145">
        <v>8.6869999999999994</v>
      </c>
      <c r="BJ14" s="145">
        <v>8.6739999999999995</v>
      </c>
      <c r="BK14" s="145">
        <v>8.6669999999999998</v>
      </c>
      <c r="BL14" s="25">
        <f t="shared" si="7"/>
        <v>8.6760000000000002</v>
      </c>
      <c r="BM14" s="25">
        <v>15</v>
      </c>
      <c r="BN14" s="25">
        <f>BL14/BL20</f>
        <v>0.80844851685044261</v>
      </c>
      <c r="BO14" s="25"/>
      <c r="BP14" s="145">
        <v>8.3230000000000004</v>
      </c>
      <c r="BQ14" s="145">
        <v>8.3109999999999999</v>
      </c>
      <c r="BR14" s="145">
        <v>8.3049999999999997</v>
      </c>
      <c r="BS14" s="25">
        <f t="shared" si="8"/>
        <v>8.3130000000000006</v>
      </c>
      <c r="BT14" s="25">
        <v>15</v>
      </c>
      <c r="BU14" s="25">
        <f>BS14/BS20</f>
        <v>0.81743092202300971</v>
      </c>
      <c r="BV14" s="26"/>
    </row>
    <row r="15" spans="1:74" ht="60" customHeight="1">
      <c r="A15" s="177" t="s">
        <v>152</v>
      </c>
      <c r="B15" s="23">
        <v>1</v>
      </c>
      <c r="C15" s="32">
        <v>15</v>
      </c>
      <c r="D15" s="105">
        <v>254</v>
      </c>
      <c r="E15" s="145">
        <v>22.635000000000002</v>
      </c>
      <c r="F15" s="145">
        <v>22.565000000000001</v>
      </c>
      <c r="G15" s="145">
        <v>22.542000000000002</v>
      </c>
      <c r="H15" s="25">
        <f t="shared" si="9"/>
        <v>22.580666666666669</v>
      </c>
      <c r="I15" s="25">
        <f>$C$14+((H15-H14)/(H16-H14))</f>
        <v>15.645065815094634</v>
      </c>
      <c r="J15" s="25">
        <f>H15/H20</f>
        <v>0.66607016439864708</v>
      </c>
      <c r="K15" s="25"/>
      <c r="L15" s="145">
        <v>17.623999999999999</v>
      </c>
      <c r="M15" s="145">
        <v>17.59</v>
      </c>
      <c r="N15" s="145">
        <v>17.571000000000002</v>
      </c>
      <c r="O15" s="25">
        <f t="shared" si="0"/>
        <v>17.594999999999999</v>
      </c>
      <c r="P15" s="25">
        <f>$C$14+((O15-O14)/(O16-O14))</f>
        <v>15.672169504744573</v>
      </c>
      <c r="Q15" s="25">
        <f>O15/O20</f>
        <v>0.73330832708177041</v>
      </c>
      <c r="R15" s="25"/>
      <c r="S15" s="145">
        <v>14.919</v>
      </c>
      <c r="T15" s="145">
        <v>14.89</v>
      </c>
      <c r="U15" s="145">
        <v>14.875</v>
      </c>
      <c r="V15" s="25">
        <f t="shared" si="1"/>
        <v>14.894666666666666</v>
      </c>
      <c r="W15" s="25">
        <f>$C$14+((V15-V14)/(V16-V14))</f>
        <v>15.697823760256867</v>
      </c>
      <c r="X15" s="25">
        <f>V15/V20</f>
        <v>0.77005531907560276</v>
      </c>
      <c r="Y15" s="25"/>
      <c r="Z15" s="145">
        <v>13.173999999999999</v>
      </c>
      <c r="AA15" s="145">
        <v>13.146000000000001</v>
      </c>
      <c r="AB15" s="145">
        <v>13.135999999999999</v>
      </c>
      <c r="AC15" s="25">
        <f t="shared" si="2"/>
        <v>13.152000000000001</v>
      </c>
      <c r="AD15" s="25">
        <f>$C$14+((AC15-AC14)/(AC16-AC14))</f>
        <v>15.712622688883817</v>
      </c>
      <c r="AE15" s="25">
        <f>AC15/AC20</f>
        <v>0.79452275473217904</v>
      </c>
      <c r="AF15" s="25"/>
      <c r="AG15" s="145">
        <v>11.939</v>
      </c>
      <c r="AH15" s="145">
        <v>11.914</v>
      </c>
      <c r="AI15" s="145">
        <v>11.903</v>
      </c>
      <c r="AJ15" s="25">
        <f t="shared" si="3"/>
        <v>11.918666666666667</v>
      </c>
      <c r="AK15" s="25">
        <f>$C$14+((AJ15-AJ14)/(AJ16-AJ14))</f>
        <v>15.724282129913576</v>
      </c>
      <c r="AL15" s="25">
        <f>AJ15/AJ20</f>
        <v>0.81272871917263323</v>
      </c>
      <c r="AM15" s="25"/>
      <c r="AN15" s="145">
        <v>11.006</v>
      </c>
      <c r="AO15" s="145">
        <v>10.986000000000001</v>
      </c>
      <c r="AP15" s="145">
        <v>10.98</v>
      </c>
      <c r="AQ15" s="25">
        <f t="shared" si="4"/>
        <v>10.990666666666668</v>
      </c>
      <c r="AR15" s="25">
        <f>$C$14+((AQ15-AQ14)/(AQ16-AQ14))</f>
        <v>15.732960158050709</v>
      </c>
      <c r="AS15" s="25">
        <f>AQ15/AQ20</f>
        <v>0.82690474996238161</v>
      </c>
      <c r="AT15" s="25"/>
      <c r="AU15" s="145">
        <v>10.278</v>
      </c>
      <c r="AV15" s="145">
        <v>10.260999999999999</v>
      </c>
      <c r="AW15" s="145">
        <v>10.254</v>
      </c>
      <c r="AX15" s="25">
        <f t="shared" si="5"/>
        <v>10.264333333333333</v>
      </c>
      <c r="AY15" s="25">
        <f>$C$14+((AX15-AX14)/(AX16-AX14))</f>
        <v>15.743804803659931</v>
      </c>
      <c r="AZ15" s="25">
        <f>AX15/AX20</f>
        <v>0.83863500190642182</v>
      </c>
      <c r="BA15" s="25"/>
      <c r="BB15" s="145">
        <v>9.6910000000000007</v>
      </c>
      <c r="BC15" s="145">
        <v>9.68</v>
      </c>
      <c r="BD15" s="145">
        <v>9.6690000000000005</v>
      </c>
      <c r="BE15" s="25">
        <f t="shared" si="6"/>
        <v>9.6800000000000015</v>
      </c>
      <c r="BF15" s="25">
        <f>$C$14+((BE15-BE14)/(BE16-BE14))</f>
        <v>15.749350649350651</v>
      </c>
      <c r="BG15" s="25">
        <f>BE15/BE20</f>
        <v>0.84855214329544482</v>
      </c>
      <c r="BH15" s="25"/>
      <c r="BI15" s="145">
        <v>9.2070000000000007</v>
      </c>
      <c r="BJ15" s="145">
        <v>9.1929999999999996</v>
      </c>
      <c r="BK15" s="145">
        <v>9.1869999999999994</v>
      </c>
      <c r="BL15" s="25">
        <f t="shared" si="7"/>
        <v>9.195666666666666</v>
      </c>
      <c r="BM15" s="25">
        <f>$C$14+((BL15-BL14)/(BL16-BL14))</f>
        <v>15.756428918000969</v>
      </c>
      <c r="BN15" s="25">
        <f>BL15/BL20</f>
        <v>0.85687218512191321</v>
      </c>
      <c r="BO15" s="25"/>
      <c r="BP15" s="145">
        <v>8.798</v>
      </c>
      <c r="BQ15" s="145">
        <v>8.7850000000000001</v>
      </c>
      <c r="BR15" s="145">
        <v>8.7789999999999999</v>
      </c>
      <c r="BS15" s="25">
        <f t="shared" si="8"/>
        <v>8.7873333333333328</v>
      </c>
      <c r="BT15" s="25">
        <f>$C$14+((BS15-BS14)/(BS16-BS14))</f>
        <v>15.76096256684492</v>
      </c>
      <c r="BU15" s="25">
        <f>BS15/BS20</f>
        <v>0.86407289652233765</v>
      </c>
      <c r="BV15" s="26"/>
    </row>
    <row r="16" spans="1:74" ht="60" customHeight="1">
      <c r="A16" s="177" t="s">
        <v>12</v>
      </c>
      <c r="B16" s="23">
        <v>0</v>
      </c>
      <c r="C16" s="32">
        <v>16</v>
      </c>
      <c r="D16" s="105">
        <v>270</v>
      </c>
      <c r="E16" s="145">
        <v>24.163</v>
      </c>
      <c r="F16" s="145">
        <v>24.082000000000001</v>
      </c>
      <c r="G16" s="145">
        <v>24.053999999999998</v>
      </c>
      <c r="H16" s="25">
        <f t="shared" si="9"/>
        <v>24.099666666666668</v>
      </c>
      <c r="I16" s="25">
        <v>16</v>
      </c>
      <c r="J16" s="25">
        <f>H16/H20</f>
        <v>0.7108766616848895</v>
      </c>
      <c r="K16" s="25"/>
      <c r="L16" s="145">
        <v>18.472999999999999</v>
      </c>
      <c r="M16" s="145">
        <v>18.427</v>
      </c>
      <c r="N16" s="145">
        <v>18.407</v>
      </c>
      <c r="O16" s="25">
        <f t="shared" si="0"/>
        <v>18.435666666666666</v>
      </c>
      <c r="P16" s="25">
        <v>16</v>
      </c>
      <c r="Q16" s="25">
        <f>O16/O20</f>
        <v>0.76834486399377622</v>
      </c>
      <c r="R16" s="25"/>
      <c r="S16" s="145">
        <v>15.492000000000001</v>
      </c>
      <c r="T16" s="145">
        <v>15.451000000000001</v>
      </c>
      <c r="U16" s="145">
        <v>15.435</v>
      </c>
      <c r="V16" s="25">
        <f t="shared" si="1"/>
        <v>15.459333333333333</v>
      </c>
      <c r="W16" s="25">
        <v>16</v>
      </c>
      <c r="X16" s="25">
        <f>V16/V20</f>
        <v>0.79924862563978838</v>
      </c>
      <c r="Y16" s="25"/>
      <c r="Z16" s="145">
        <v>13.6</v>
      </c>
      <c r="AA16" s="145">
        <v>13.563000000000001</v>
      </c>
      <c r="AB16" s="145">
        <v>13.552</v>
      </c>
      <c r="AC16" s="25">
        <f t="shared" si="2"/>
        <v>13.571666666666667</v>
      </c>
      <c r="AD16" s="25">
        <v>16</v>
      </c>
      <c r="AE16" s="25">
        <f>AC16/AC20</f>
        <v>0.81987515102698361</v>
      </c>
      <c r="AF16" s="25"/>
      <c r="AG16" s="145">
        <v>12.268000000000001</v>
      </c>
      <c r="AH16" s="145">
        <v>12.244</v>
      </c>
      <c r="AI16" s="145">
        <v>12.233000000000001</v>
      </c>
      <c r="AJ16" s="25">
        <f t="shared" si="3"/>
        <v>12.248333333333335</v>
      </c>
      <c r="AK16" s="25">
        <v>16</v>
      </c>
      <c r="AL16" s="25">
        <f>AJ16/AJ20</f>
        <v>0.83520854642573028</v>
      </c>
      <c r="AM16" s="25"/>
      <c r="AN16" s="145">
        <v>11.281000000000001</v>
      </c>
      <c r="AO16" s="145">
        <v>11.254</v>
      </c>
      <c r="AP16" s="145">
        <v>11.247999999999999</v>
      </c>
      <c r="AQ16" s="25">
        <f t="shared" si="4"/>
        <v>11.261000000000001</v>
      </c>
      <c r="AR16" s="25">
        <v>16</v>
      </c>
      <c r="AS16" s="25">
        <f>AQ16/AQ20</f>
        <v>0.8472438180267845</v>
      </c>
      <c r="AT16" s="25"/>
      <c r="AU16" s="145">
        <v>10.504</v>
      </c>
      <c r="AV16" s="145">
        <v>10.484</v>
      </c>
      <c r="AW16" s="145">
        <v>10.477</v>
      </c>
      <c r="AX16" s="25">
        <f t="shared" si="5"/>
        <v>10.488333333333333</v>
      </c>
      <c r="AY16" s="25">
        <v>16</v>
      </c>
      <c r="AZ16" s="25">
        <f>AX16/AX20</f>
        <v>0.85693665232311123</v>
      </c>
      <c r="BA16" s="25"/>
      <c r="BB16" s="145">
        <v>9.8870000000000005</v>
      </c>
      <c r="BC16" s="145">
        <v>9.8689999999999998</v>
      </c>
      <c r="BD16" s="145">
        <v>9.8629999999999995</v>
      </c>
      <c r="BE16" s="25">
        <f t="shared" si="6"/>
        <v>9.8729999999999993</v>
      </c>
      <c r="BF16" s="25">
        <v>16</v>
      </c>
      <c r="BG16" s="25">
        <f>BE16/BE20</f>
        <v>0.8654705899541244</v>
      </c>
      <c r="BH16" s="25"/>
      <c r="BI16" s="145">
        <v>9.3759999999999994</v>
      </c>
      <c r="BJ16" s="145">
        <v>9.3620000000000001</v>
      </c>
      <c r="BK16" s="145">
        <v>9.3510000000000009</v>
      </c>
      <c r="BL16" s="25">
        <f t="shared" si="7"/>
        <v>9.3629999999999995</v>
      </c>
      <c r="BM16" s="25">
        <v>16</v>
      </c>
      <c r="BN16" s="25">
        <f>BL16/BL20</f>
        <v>0.87246466842677428</v>
      </c>
      <c r="BO16" s="25"/>
      <c r="BP16" s="145">
        <v>8.9489999999999998</v>
      </c>
      <c r="BQ16" s="145">
        <v>8.9329999999999998</v>
      </c>
      <c r="BR16" s="145">
        <v>8.9269999999999996</v>
      </c>
      <c r="BS16" s="25">
        <f t="shared" si="8"/>
        <v>8.9363333333333319</v>
      </c>
      <c r="BT16" s="25">
        <v>16</v>
      </c>
      <c r="BU16" s="25">
        <f>BS16/BS20</f>
        <v>0.87872431085909064</v>
      </c>
      <c r="BV16" s="26"/>
    </row>
    <row r="17" spans="1:76" ht="60" customHeight="1">
      <c r="A17" s="177" t="s">
        <v>213</v>
      </c>
      <c r="B17" s="23">
        <v>1</v>
      </c>
      <c r="C17" s="32">
        <v>16</v>
      </c>
      <c r="D17" s="105">
        <v>268</v>
      </c>
      <c r="E17" s="145">
        <v>26.571000000000002</v>
      </c>
      <c r="F17" s="145">
        <v>26.497</v>
      </c>
      <c r="G17" s="145">
        <v>26.462</v>
      </c>
      <c r="H17" s="25">
        <f t="shared" si="9"/>
        <v>26.51</v>
      </c>
      <c r="I17" s="25">
        <f>$C$16+((H17-H16)/(H18-H16))</f>
        <v>16.512110481586404</v>
      </c>
      <c r="J17" s="25">
        <f>H17/H20</f>
        <v>0.78197514355384257</v>
      </c>
      <c r="K17" s="25"/>
      <c r="L17" s="145">
        <v>19.965</v>
      </c>
      <c r="M17" s="145">
        <v>19.919</v>
      </c>
      <c r="N17" s="145">
        <v>19.899000000000001</v>
      </c>
      <c r="O17" s="25">
        <f t="shared" si="0"/>
        <v>19.927666666666667</v>
      </c>
      <c r="P17" s="25">
        <f>$C$16+((O17-O16)/(O18-O16))</f>
        <v>16.546586884845524</v>
      </c>
      <c r="Q17" s="25">
        <f>O17/O20</f>
        <v>0.83052707621349786</v>
      </c>
      <c r="R17" s="25"/>
      <c r="S17" s="145">
        <v>16.581</v>
      </c>
      <c r="T17" s="145">
        <v>16.542999999999999</v>
      </c>
      <c r="U17" s="145">
        <v>16.532</v>
      </c>
      <c r="V17" s="25">
        <f t="shared" si="1"/>
        <v>16.551999999999996</v>
      </c>
      <c r="W17" s="25">
        <f>$C$16+((V17-V16)/(V18-V16))</f>
        <v>16.568603642671288</v>
      </c>
      <c r="X17" s="25">
        <f>V17/V20</f>
        <v>0.85573956951074481</v>
      </c>
      <c r="Y17" s="25"/>
      <c r="Z17" s="145">
        <v>14.458</v>
      </c>
      <c r="AA17" s="145">
        <v>14.428000000000001</v>
      </c>
      <c r="AB17" s="145">
        <v>14.417</v>
      </c>
      <c r="AC17" s="25">
        <f t="shared" si="2"/>
        <v>14.434333333333335</v>
      </c>
      <c r="AD17" s="25">
        <f>$C$16+((AC17-AC16)/(AC18-AC16))</f>
        <v>16.583014192385672</v>
      </c>
      <c r="AE17" s="25">
        <f>AC17/AC20</f>
        <v>0.87198952879581171</v>
      </c>
      <c r="AF17" s="25"/>
      <c r="AG17" s="145">
        <v>12.987</v>
      </c>
      <c r="AH17" s="145">
        <v>12.965</v>
      </c>
      <c r="AI17" s="145">
        <v>12.962</v>
      </c>
      <c r="AJ17" s="25">
        <f t="shared" si="3"/>
        <v>12.971333333333334</v>
      </c>
      <c r="AK17" s="25">
        <f>$C$16+((AJ17-AJ16)/(AJ18-AJ16))</f>
        <v>16.600166021029331</v>
      </c>
      <c r="AL17" s="25">
        <f>AJ17/AJ20</f>
        <v>0.88450960336401863</v>
      </c>
      <c r="AM17" s="25"/>
      <c r="AN17" s="145">
        <v>11.894</v>
      </c>
      <c r="AO17" s="145">
        <v>11.872999999999999</v>
      </c>
      <c r="AP17" s="145">
        <v>11.866</v>
      </c>
      <c r="AQ17" s="25">
        <f t="shared" si="4"/>
        <v>11.877666666666665</v>
      </c>
      <c r="AR17" s="25">
        <f>$C$16+((AQ17-AQ16)/(AQ18-AQ16))</f>
        <v>16.609354413702235</v>
      </c>
      <c r="AS17" s="25">
        <f>AQ17/AQ20</f>
        <v>0.89363996589256145</v>
      </c>
      <c r="AT17" s="25"/>
      <c r="AU17" s="145">
        <v>11.045999999999999</v>
      </c>
      <c r="AV17" s="145">
        <v>11.028</v>
      </c>
      <c r="AW17" s="145">
        <v>11.021000000000001</v>
      </c>
      <c r="AX17" s="25">
        <f t="shared" si="5"/>
        <v>11.031666666666666</v>
      </c>
      <c r="AY17" s="25">
        <f>$C$16+((AX17-AX16)/(AX18-AX16))</f>
        <v>16.620479634564141</v>
      </c>
      <c r="AZ17" s="25">
        <f>AX17/AX20</f>
        <v>0.90132904842311656</v>
      </c>
      <c r="BA17" s="25"/>
      <c r="BB17" s="145">
        <v>10.366</v>
      </c>
      <c r="BC17" s="145">
        <v>10.352</v>
      </c>
      <c r="BD17" s="145">
        <v>10.345000000000001</v>
      </c>
      <c r="BE17" s="25">
        <f t="shared" si="6"/>
        <v>10.354333333333335</v>
      </c>
      <c r="BF17" s="25">
        <f>$C$16+((BE17-BE16)/(BE18-BE16))</f>
        <v>16.627553237722733</v>
      </c>
      <c r="BG17" s="25">
        <f>BE17/BE20</f>
        <v>0.90766443619787884</v>
      </c>
      <c r="BH17" s="25"/>
      <c r="BI17" s="145">
        <v>9.8070000000000004</v>
      </c>
      <c r="BJ17" s="145">
        <v>9.7949999999999999</v>
      </c>
      <c r="BK17" s="145">
        <v>9.7880000000000003</v>
      </c>
      <c r="BL17" s="25">
        <f t="shared" si="7"/>
        <v>9.7966666666666669</v>
      </c>
      <c r="BM17" s="25">
        <f>$C$16+((BL17-BL16)/(BL18-BL16))</f>
        <v>16.632167152575317</v>
      </c>
      <c r="BN17" s="25">
        <f>BL17/BL20</f>
        <v>0.91287466997981048</v>
      </c>
      <c r="BO17" s="25"/>
      <c r="BP17" s="145">
        <v>9.3450000000000006</v>
      </c>
      <c r="BQ17" s="145">
        <v>9.3290000000000006</v>
      </c>
      <c r="BR17" s="145">
        <v>9.3230000000000004</v>
      </c>
      <c r="BS17" s="25">
        <f t="shared" si="8"/>
        <v>9.3323333333333327</v>
      </c>
      <c r="BT17" s="25">
        <f>$C$16+((BS17-BS16)/(BS18-BS16))</f>
        <v>16.64043126684636</v>
      </c>
      <c r="BU17" s="25">
        <f>BS17/BS20</f>
        <v>0.91766364023730695</v>
      </c>
      <c r="BV17" s="26"/>
    </row>
    <row r="18" spans="1:76" ht="60" customHeight="1">
      <c r="A18" s="177" t="s">
        <v>13</v>
      </c>
      <c r="B18" s="23">
        <v>0</v>
      </c>
      <c r="C18" s="32">
        <v>17</v>
      </c>
      <c r="D18" s="31">
        <v>284</v>
      </c>
      <c r="E18" s="145">
        <v>28.876000000000001</v>
      </c>
      <c r="F18" s="145">
        <v>28.785</v>
      </c>
      <c r="G18" s="145">
        <v>28.757999999999999</v>
      </c>
      <c r="H18" s="25">
        <f t="shared" si="9"/>
        <v>28.806333333333331</v>
      </c>
      <c r="I18" s="25">
        <v>17</v>
      </c>
      <c r="J18" s="25">
        <f>H18/H20</f>
        <v>0.84971092582395968</v>
      </c>
      <c r="K18" s="25"/>
      <c r="L18" s="145">
        <v>21.209</v>
      </c>
      <c r="M18" s="145">
        <v>21.155000000000001</v>
      </c>
      <c r="N18" s="145">
        <v>21.132000000000001</v>
      </c>
      <c r="O18" s="25">
        <f t="shared" si="0"/>
        <v>21.165333333333336</v>
      </c>
      <c r="P18" s="25">
        <v>17</v>
      </c>
      <c r="Q18" s="25">
        <f>O18/O20</f>
        <v>0.88210941624294981</v>
      </c>
      <c r="R18" s="25"/>
      <c r="S18" s="145">
        <v>17.411000000000001</v>
      </c>
      <c r="T18" s="145">
        <v>17.376000000000001</v>
      </c>
      <c r="U18" s="145">
        <v>17.356000000000002</v>
      </c>
      <c r="V18" s="25">
        <f t="shared" si="1"/>
        <v>17.381000000000004</v>
      </c>
      <c r="W18" s="25">
        <v>17</v>
      </c>
      <c r="X18" s="25">
        <f>V18/V20</f>
        <v>0.89859892808520192</v>
      </c>
      <c r="Y18" s="25"/>
      <c r="Z18" s="145">
        <v>15.074999999999999</v>
      </c>
      <c r="AA18" s="145">
        <v>15.047000000000001</v>
      </c>
      <c r="AB18" s="145">
        <v>15.032</v>
      </c>
      <c r="AC18" s="25">
        <f t="shared" si="2"/>
        <v>15.051333333333332</v>
      </c>
      <c r="AD18" s="25">
        <v>17</v>
      </c>
      <c r="AE18" s="25">
        <f>AC18/AC20</f>
        <v>0.90926298832057995</v>
      </c>
      <c r="AF18" s="25"/>
      <c r="AG18" s="145">
        <v>13.476000000000001</v>
      </c>
      <c r="AH18" s="145">
        <v>13.446999999999999</v>
      </c>
      <c r="AI18" s="145">
        <v>13.436</v>
      </c>
      <c r="AJ18" s="25">
        <f t="shared" si="3"/>
        <v>13.453000000000001</v>
      </c>
      <c r="AK18" s="25">
        <v>17</v>
      </c>
      <c r="AL18" s="25">
        <f>AJ18/AJ20</f>
        <v>0.9173542448005455</v>
      </c>
      <c r="AM18" s="25"/>
      <c r="AN18" s="145">
        <v>12.294</v>
      </c>
      <c r="AO18" s="145">
        <v>12.268000000000001</v>
      </c>
      <c r="AP18" s="145">
        <v>12.257</v>
      </c>
      <c r="AQ18" s="25">
        <f t="shared" si="4"/>
        <v>12.273000000000001</v>
      </c>
      <c r="AR18" s="25">
        <v>17</v>
      </c>
      <c r="AS18" s="25">
        <f>AQ18/AQ20</f>
        <v>0.92338365852435189</v>
      </c>
      <c r="AT18" s="25"/>
      <c r="AU18" s="145">
        <v>11.379</v>
      </c>
      <c r="AV18" s="145">
        <v>11.362</v>
      </c>
      <c r="AW18" s="145">
        <v>11.351000000000001</v>
      </c>
      <c r="AX18" s="25">
        <f t="shared" si="5"/>
        <v>11.363999999999999</v>
      </c>
      <c r="AY18" s="25">
        <v>17</v>
      </c>
      <c r="AZ18" s="25">
        <f>AX18/AX20</f>
        <v>0.92848194346097268</v>
      </c>
      <c r="BA18" s="25"/>
      <c r="BB18" s="145">
        <v>10.654999999999999</v>
      </c>
      <c r="BC18" s="145">
        <v>10.635999999999999</v>
      </c>
      <c r="BD18" s="145">
        <v>10.629</v>
      </c>
      <c r="BE18" s="25">
        <f t="shared" si="6"/>
        <v>10.639999999999999</v>
      </c>
      <c r="BF18" s="25">
        <v>17</v>
      </c>
      <c r="BG18" s="25">
        <f>BE18/BE20</f>
        <v>0.93270607486193491</v>
      </c>
      <c r="BH18" s="25"/>
      <c r="BI18" s="145">
        <v>10.06</v>
      </c>
      <c r="BJ18" s="145">
        <v>10.047000000000001</v>
      </c>
      <c r="BK18" s="145">
        <v>10.039999999999999</v>
      </c>
      <c r="BL18" s="25">
        <f t="shared" si="7"/>
        <v>10.048999999999999</v>
      </c>
      <c r="BM18" s="25">
        <v>17</v>
      </c>
      <c r="BN18" s="25">
        <f>BL18/BL20</f>
        <v>0.93638763783196133</v>
      </c>
      <c r="BO18" s="25"/>
      <c r="BP18" s="145">
        <v>9.5670000000000002</v>
      </c>
      <c r="BQ18" s="145">
        <v>9.5519999999999996</v>
      </c>
      <c r="BR18" s="145">
        <v>9.5449999999999999</v>
      </c>
      <c r="BS18" s="25">
        <f t="shared" si="8"/>
        <v>9.5546666666666678</v>
      </c>
      <c r="BT18" s="25">
        <v>17</v>
      </c>
      <c r="BU18" s="25">
        <f>BS18/BS20</f>
        <v>0.9395260414959522</v>
      </c>
      <c r="BV18" s="26"/>
    </row>
    <row r="19" spans="1:76" ht="60" customHeight="1">
      <c r="A19" s="177" t="s">
        <v>151</v>
      </c>
      <c r="B19" s="23">
        <v>1</v>
      </c>
      <c r="C19" s="32">
        <v>17</v>
      </c>
      <c r="D19" s="31">
        <v>282</v>
      </c>
      <c r="E19" s="145">
        <v>31.47</v>
      </c>
      <c r="F19" s="145">
        <v>31.385999999999999</v>
      </c>
      <c r="G19" s="145">
        <v>31.359000000000002</v>
      </c>
      <c r="H19" s="25">
        <f t="shared" si="9"/>
        <v>31.405000000000001</v>
      </c>
      <c r="I19" s="25">
        <f>$C$18+((H19-H18)/(H20-H18))</f>
        <v>17.510042525351654</v>
      </c>
      <c r="J19" s="25">
        <f>H19/H20</f>
        <v>0.92636474474946906</v>
      </c>
      <c r="K19" s="25"/>
      <c r="L19" s="145">
        <v>22.754999999999999</v>
      </c>
      <c r="M19" s="145">
        <v>22.701000000000001</v>
      </c>
      <c r="N19" s="145">
        <v>22.686</v>
      </c>
      <c r="O19" s="25">
        <f t="shared" si="0"/>
        <v>22.713999999999999</v>
      </c>
      <c r="P19" s="25">
        <f>I18+((O19-O18)/(O20-O18))</f>
        <v>17.547489983502238</v>
      </c>
      <c r="Q19" s="25">
        <f>O19/O20</f>
        <v>0.9466533299991664</v>
      </c>
      <c r="R19" s="25"/>
      <c r="S19" s="145">
        <v>18.526</v>
      </c>
      <c r="T19" s="145">
        <v>18.492999999999999</v>
      </c>
      <c r="U19" s="145">
        <v>18.472999999999999</v>
      </c>
      <c r="V19" s="25">
        <f t="shared" si="1"/>
        <v>18.497333333333334</v>
      </c>
      <c r="W19" s="25">
        <f>P18+((V19-V18)/(V20-V18))</f>
        <v>17.569170632222978</v>
      </c>
      <c r="X19" s="25">
        <f>V19/V20</f>
        <v>0.95631344029503518</v>
      </c>
      <c r="Y19" s="25"/>
      <c r="Z19" s="145">
        <v>15.959</v>
      </c>
      <c r="AA19" s="145">
        <v>15.925000000000001</v>
      </c>
      <c r="AB19" s="145">
        <v>15.914</v>
      </c>
      <c r="AC19" s="25">
        <f t="shared" si="2"/>
        <v>15.932666666666668</v>
      </c>
      <c r="AD19" s="25">
        <f>W18+((AC19-AC18)/(AC20-AC18))</f>
        <v>17.586773191300491</v>
      </c>
      <c r="AE19" s="25">
        <f>AC19/AC20</f>
        <v>0.96250503423278311</v>
      </c>
      <c r="AF19" s="25"/>
      <c r="AG19" s="145">
        <v>14.204000000000001</v>
      </c>
      <c r="AH19" s="145">
        <v>14.177</v>
      </c>
      <c r="AI19" s="145">
        <v>14.166</v>
      </c>
      <c r="AJ19" s="25">
        <f t="shared" si="3"/>
        <v>14.182333333333332</v>
      </c>
      <c r="AK19" s="25">
        <f>AD18+((AJ19-AJ18)/(AJ20-AJ18))</f>
        <v>17.601760176017599</v>
      </c>
      <c r="AL19" s="25">
        <f>AJ19/AJ20</f>
        <v>0.96708716899647673</v>
      </c>
      <c r="AM19" s="25"/>
      <c r="AN19" s="145">
        <v>12.916</v>
      </c>
      <c r="AO19" s="145">
        <v>12.891</v>
      </c>
      <c r="AP19" s="145">
        <v>12.884</v>
      </c>
      <c r="AQ19" s="25">
        <f t="shared" si="4"/>
        <v>12.897</v>
      </c>
      <c r="AR19" s="25">
        <f>AK18+((AQ19-AQ18)/(AQ20-AQ18))</f>
        <v>17.612765957446808</v>
      </c>
      <c r="AS19" s="25">
        <f>AQ19/AQ20</f>
        <v>0.970331544364749</v>
      </c>
      <c r="AT19" s="25"/>
      <c r="AU19" s="145">
        <v>11.926</v>
      </c>
      <c r="AV19" s="145">
        <v>11.906000000000001</v>
      </c>
      <c r="AW19" s="145">
        <v>11.895</v>
      </c>
      <c r="AX19" s="25">
        <f t="shared" si="5"/>
        <v>11.909000000000001</v>
      </c>
      <c r="AY19" s="25">
        <f>AR18+((AX19-AX18)/(AX20-AX18))</f>
        <v>17.622619954303122</v>
      </c>
      <c r="AZ19" s="25">
        <f>AX19/AX20</f>
        <v>0.97301051255515003</v>
      </c>
      <c r="BA19" s="25"/>
      <c r="BB19" s="145">
        <v>11.138999999999999</v>
      </c>
      <c r="BC19" s="145">
        <v>11.122999999999999</v>
      </c>
      <c r="BD19" s="145">
        <v>11.116</v>
      </c>
      <c r="BE19" s="25">
        <f t="shared" si="6"/>
        <v>11.125999999999999</v>
      </c>
      <c r="BF19" s="25">
        <f>AY18+((BE19-BE18)/(BE20-BE18))</f>
        <v>17.633087277464178</v>
      </c>
      <c r="BG19" s="25">
        <f>BE19/BE20</f>
        <v>0.97530900271747079</v>
      </c>
      <c r="BH19" s="25"/>
      <c r="BI19" s="145">
        <v>10.494999999999999</v>
      </c>
      <c r="BJ19" s="145">
        <v>10.483000000000001</v>
      </c>
      <c r="BK19" s="145">
        <v>10.473000000000001</v>
      </c>
      <c r="BL19" s="25">
        <f t="shared" si="7"/>
        <v>10.483666666666666</v>
      </c>
      <c r="BM19" s="25">
        <f>BF18+((BL19-BL18)/(BL20-BL18))</f>
        <v>17.63671875</v>
      </c>
      <c r="BN19" s="25">
        <f>BL19/BL20</f>
        <v>0.97689082155614215</v>
      </c>
      <c r="BO19" s="25"/>
      <c r="BP19" s="145">
        <v>9.9619999999999997</v>
      </c>
      <c r="BQ19" s="145">
        <v>9.9480000000000004</v>
      </c>
      <c r="BR19" s="145">
        <v>9.9410000000000007</v>
      </c>
      <c r="BS19" s="25">
        <f t="shared" si="8"/>
        <v>9.950333333333333</v>
      </c>
      <c r="BT19" s="25">
        <f>BM18+((BS19-BS18)/(BS20-BS18))</f>
        <v>17.643360433604336</v>
      </c>
      <c r="BU19" s="25">
        <f>BS19/BS20</f>
        <v>0.97843259366088697</v>
      </c>
      <c r="BV19" s="26"/>
    </row>
    <row r="20" spans="1:76" ht="60" customHeight="1">
      <c r="A20" s="177" t="s">
        <v>14</v>
      </c>
      <c r="B20" s="27">
        <v>0</v>
      </c>
      <c r="C20" s="181">
        <v>18</v>
      </c>
      <c r="D20" s="31">
        <v>298</v>
      </c>
      <c r="E20" s="145">
        <v>33.975999999999999</v>
      </c>
      <c r="F20" s="145">
        <v>33.887999999999998</v>
      </c>
      <c r="G20" s="145">
        <v>33.840000000000003</v>
      </c>
      <c r="H20" s="25">
        <f t="shared" si="9"/>
        <v>33.901333333333334</v>
      </c>
      <c r="I20" s="25">
        <v>18</v>
      </c>
      <c r="J20" s="25">
        <f>H20/H20</f>
        <v>1</v>
      </c>
      <c r="K20" s="25"/>
      <c r="L20" s="145">
        <v>24.042999999999999</v>
      </c>
      <c r="M20" s="145">
        <v>23.978999999999999</v>
      </c>
      <c r="N20" s="145">
        <v>23.96</v>
      </c>
      <c r="O20" s="25">
        <f t="shared" si="0"/>
        <v>23.994</v>
      </c>
      <c r="P20" s="25">
        <v>18</v>
      </c>
      <c r="Q20" s="25">
        <f>O20/O20</f>
        <v>1</v>
      </c>
      <c r="R20" s="25"/>
      <c r="S20" s="145">
        <v>19.379000000000001</v>
      </c>
      <c r="T20" s="145">
        <v>19.334</v>
      </c>
      <c r="U20" s="145">
        <v>19.314</v>
      </c>
      <c r="V20" s="25">
        <f t="shared" si="1"/>
        <v>19.342333333333332</v>
      </c>
      <c r="W20" s="25">
        <v>18</v>
      </c>
      <c r="X20" s="25">
        <f>V20/V20</f>
        <v>1</v>
      </c>
      <c r="Y20" s="25"/>
      <c r="Z20" s="145">
        <v>16.585000000000001</v>
      </c>
      <c r="AA20" s="145">
        <v>16.542999999999999</v>
      </c>
      <c r="AB20" s="145">
        <v>16.532</v>
      </c>
      <c r="AC20" s="25">
        <f t="shared" si="2"/>
        <v>16.553333333333331</v>
      </c>
      <c r="AD20" s="25">
        <v>18</v>
      </c>
      <c r="AE20" s="25">
        <f>AC20/AC20</f>
        <v>1</v>
      </c>
      <c r="AF20" s="25"/>
      <c r="AG20" s="145">
        <v>14.688000000000001</v>
      </c>
      <c r="AH20" s="145">
        <v>14.659000000000001</v>
      </c>
      <c r="AI20" s="145">
        <v>14.648</v>
      </c>
      <c r="AJ20" s="25">
        <f t="shared" si="3"/>
        <v>14.665000000000001</v>
      </c>
      <c r="AK20" s="25">
        <v>18</v>
      </c>
      <c r="AL20" s="25">
        <f>AJ20/AJ20</f>
        <v>1</v>
      </c>
      <c r="AM20" s="25"/>
      <c r="AN20" s="145">
        <v>13.316000000000001</v>
      </c>
      <c r="AO20" s="145">
        <v>13.282</v>
      </c>
      <c r="AP20" s="145">
        <v>13.276</v>
      </c>
      <c r="AQ20" s="25">
        <f t="shared" si="4"/>
        <v>13.291333333333332</v>
      </c>
      <c r="AR20" s="25">
        <v>18</v>
      </c>
      <c r="AS20" s="25">
        <f>AQ20/AQ20</f>
        <v>1</v>
      </c>
      <c r="AT20" s="25"/>
      <c r="AU20" s="145">
        <v>12.259</v>
      </c>
      <c r="AV20" s="145">
        <v>12.234999999999999</v>
      </c>
      <c r="AW20" s="145">
        <v>12.224</v>
      </c>
      <c r="AX20" s="25">
        <f t="shared" si="5"/>
        <v>12.239333333333335</v>
      </c>
      <c r="AY20" s="25">
        <v>18</v>
      </c>
      <c r="AZ20" s="25">
        <f>AX20/AX20</f>
        <v>1</v>
      </c>
      <c r="BA20" s="25"/>
      <c r="BB20" s="145">
        <v>11.423999999999999</v>
      </c>
      <c r="BC20" s="145">
        <v>11.403</v>
      </c>
      <c r="BD20" s="145">
        <v>11.396000000000001</v>
      </c>
      <c r="BE20" s="25">
        <f t="shared" si="6"/>
        <v>11.407666666666666</v>
      </c>
      <c r="BF20" s="25">
        <v>18</v>
      </c>
      <c r="BG20" s="25">
        <f>BE20/BE20</f>
        <v>1</v>
      </c>
      <c r="BH20" s="25"/>
      <c r="BI20" s="145">
        <v>10.744</v>
      </c>
      <c r="BJ20" s="145">
        <v>10.731</v>
      </c>
      <c r="BK20" s="145">
        <v>10.72</v>
      </c>
      <c r="BL20" s="25">
        <f t="shared" si="7"/>
        <v>10.731666666666667</v>
      </c>
      <c r="BM20" s="25">
        <v>18</v>
      </c>
      <c r="BN20" s="25">
        <f>BL20/BL20</f>
        <v>1</v>
      </c>
      <c r="BO20" s="25"/>
      <c r="BP20" s="145">
        <v>10.183999999999999</v>
      </c>
      <c r="BQ20" s="145">
        <v>10.166</v>
      </c>
      <c r="BR20" s="145">
        <v>10.159000000000001</v>
      </c>
      <c r="BS20" s="25">
        <f t="shared" si="8"/>
        <v>10.169666666666666</v>
      </c>
      <c r="BT20" s="25">
        <v>18</v>
      </c>
      <c r="BU20" s="25">
        <f>BS20/BS20</f>
        <v>1</v>
      </c>
      <c r="BV20" s="26"/>
    </row>
    <row r="21" spans="1:76" ht="60" customHeight="1">
      <c r="A21" s="178" t="s">
        <v>155</v>
      </c>
      <c r="B21" s="27">
        <v>1</v>
      </c>
      <c r="C21" s="181">
        <v>18</v>
      </c>
      <c r="D21" s="31">
        <v>296</v>
      </c>
      <c r="E21" s="145">
        <v>35.494999999999997</v>
      </c>
      <c r="F21" s="145">
        <v>35.412999999999997</v>
      </c>
      <c r="G21" s="145">
        <v>35.369</v>
      </c>
      <c r="H21" s="25">
        <f t="shared" si="9"/>
        <v>35.425666666666665</v>
      </c>
      <c r="I21" s="25">
        <f>$C$20+((H21-H20)/(H24-H20))</f>
        <v>18.290755340793488</v>
      </c>
      <c r="J21" s="25">
        <f>H21/H20</f>
        <v>1.04496381656572</v>
      </c>
      <c r="K21" s="25"/>
      <c r="L21" s="145">
        <v>24.927</v>
      </c>
      <c r="M21" s="145">
        <v>24.869</v>
      </c>
      <c r="N21" s="145">
        <v>24.853999999999999</v>
      </c>
      <c r="O21" s="25">
        <f t="shared" si="0"/>
        <v>24.883333333333336</v>
      </c>
      <c r="P21" s="25">
        <f>$C$20+((O21-O20)/(O24-O20))</f>
        <v>18.315198771339123</v>
      </c>
      <c r="Q21" s="25">
        <f>O21/O20</f>
        <v>1.0370648217609959</v>
      </c>
      <c r="R21" s="25"/>
      <c r="S21" s="145">
        <v>20.013999999999999</v>
      </c>
      <c r="T21" s="145">
        <v>19.972000000000001</v>
      </c>
      <c r="U21" s="145">
        <v>19.952999999999999</v>
      </c>
      <c r="V21" s="25">
        <f t="shared" si="1"/>
        <v>19.97966666666667</v>
      </c>
      <c r="W21" s="25">
        <f>$C$20+((V21-V20)/(V24-V20))</f>
        <v>18.330367170626353</v>
      </c>
      <c r="X21" s="25">
        <f>V21/V20</f>
        <v>1.0329501783652439</v>
      </c>
      <c r="Y21" s="25"/>
      <c r="Z21" s="145">
        <v>17.082999999999998</v>
      </c>
      <c r="AA21" s="145">
        <v>17.045999999999999</v>
      </c>
      <c r="AB21" s="145">
        <v>17.030999999999999</v>
      </c>
      <c r="AC21" s="25">
        <f t="shared" si="2"/>
        <v>17.053333333333331</v>
      </c>
      <c r="AD21" s="25">
        <f>$C$20+((AC21-AC20)/(AC24-AC20))</f>
        <v>18.341958281089706</v>
      </c>
      <c r="AE21" s="25">
        <f>AC21/AC20</f>
        <v>1.0302053966975433</v>
      </c>
      <c r="AF21" s="25"/>
      <c r="AG21" s="145">
        <v>15.097</v>
      </c>
      <c r="AH21" s="145">
        <v>15.071</v>
      </c>
      <c r="AI21" s="145">
        <v>15.061</v>
      </c>
      <c r="AJ21" s="25">
        <f t="shared" si="3"/>
        <v>15.076333333333332</v>
      </c>
      <c r="AK21" s="25">
        <f>$C$20+((AJ21-AJ20)/(AJ24-AJ20))</f>
        <v>18.348587570621469</v>
      </c>
      <c r="AL21" s="25">
        <f>AJ21/AJ20</f>
        <v>1.0280486418911239</v>
      </c>
      <c r="AM21" s="25"/>
      <c r="AN21" s="145">
        <v>13.667</v>
      </c>
      <c r="AO21" s="145">
        <v>13.632999999999999</v>
      </c>
      <c r="AP21" s="145">
        <v>13.625999999999999</v>
      </c>
      <c r="AQ21" s="25">
        <f t="shared" si="4"/>
        <v>13.641999999999998</v>
      </c>
      <c r="AR21" s="25">
        <f>$C$20+((AQ21-AQ20)/(AQ24-AQ20))</f>
        <v>18.355946540348501</v>
      </c>
      <c r="AS21" s="25">
        <f>AQ21/AQ20</f>
        <v>1.0263831067863769</v>
      </c>
      <c r="AT21" s="25"/>
      <c r="AU21" s="145">
        <v>12.565</v>
      </c>
      <c r="AV21" s="145">
        <v>12.54</v>
      </c>
      <c r="AW21" s="145">
        <v>12.534000000000001</v>
      </c>
      <c r="AX21" s="25">
        <f t="shared" si="5"/>
        <v>12.546333333333331</v>
      </c>
      <c r="AY21" s="25">
        <f>$C$20+((AX21-AX20)/(AX24-AX20))</f>
        <v>18.361957162507366</v>
      </c>
      <c r="AZ21" s="25">
        <f>AX21/AX20</f>
        <v>1.0250830655264445</v>
      </c>
      <c r="BA21" s="25"/>
      <c r="BB21" s="145">
        <v>11.695</v>
      </c>
      <c r="BC21" s="145">
        <v>11.675000000000001</v>
      </c>
      <c r="BD21" s="145">
        <v>11.667999999999999</v>
      </c>
      <c r="BE21" s="25">
        <f t="shared" si="6"/>
        <v>11.679333333333332</v>
      </c>
      <c r="BF21" s="25">
        <f>$C$20+((BE21-BE20)/(BE24-BE20))</f>
        <v>18.366209840485283</v>
      </c>
      <c r="BG21" s="25">
        <f>BE21/BE20</f>
        <v>1.0238143938287116</v>
      </c>
      <c r="BH21" s="25"/>
      <c r="BI21" s="145">
        <v>10.988</v>
      </c>
      <c r="BJ21" s="145">
        <v>10.974</v>
      </c>
      <c r="BK21" s="145">
        <v>10.962999999999999</v>
      </c>
      <c r="BL21" s="25">
        <f t="shared" si="7"/>
        <v>10.975</v>
      </c>
      <c r="BM21" s="25">
        <f>$C$20+((BL21-BL20)/(BL24-BL20))</f>
        <v>18.369059656218401</v>
      </c>
      <c r="BN21" s="25">
        <f>BL21/BL20</f>
        <v>1.0226743283118496</v>
      </c>
      <c r="BO21" s="25"/>
      <c r="BP21" s="145">
        <v>10.406000000000001</v>
      </c>
      <c r="BQ21" s="145">
        <v>10.388999999999999</v>
      </c>
      <c r="BR21" s="145">
        <v>10.382</v>
      </c>
      <c r="BS21" s="25">
        <f t="shared" si="8"/>
        <v>10.392333333333333</v>
      </c>
      <c r="BT21" s="25">
        <f>$C$20+((BS21-BS20)/(BS24-BS20))</f>
        <v>18.375914462577377</v>
      </c>
      <c r="BU21" s="25">
        <f>BS21/BS20</f>
        <v>1.0218951784719263</v>
      </c>
      <c r="BV21" s="26"/>
    </row>
    <row r="22" spans="1:76" ht="60" customHeight="1" thickBot="1">
      <c r="A22" s="178" t="s">
        <v>156</v>
      </c>
      <c r="B22" s="27">
        <v>1</v>
      </c>
      <c r="C22" s="181">
        <v>18</v>
      </c>
      <c r="D22" s="31">
        <v>296</v>
      </c>
      <c r="E22" s="145">
        <v>36.222999999999999</v>
      </c>
      <c r="F22" s="145">
        <v>36.131</v>
      </c>
      <c r="G22" s="145">
        <v>36.085999999999999</v>
      </c>
      <c r="H22" s="25">
        <f t="shared" si="9"/>
        <v>36.146666666666668</v>
      </c>
      <c r="I22" s="25">
        <f>$C$20+((H22-H20)/(H24-H20))</f>
        <v>18.428280773143438</v>
      </c>
      <c r="J22" s="25">
        <f>H22/H20</f>
        <v>1.0662314166601117</v>
      </c>
      <c r="K22" s="25"/>
      <c r="L22" s="145">
        <v>25.367000000000001</v>
      </c>
      <c r="M22" s="145">
        <v>25.306000000000001</v>
      </c>
      <c r="N22" s="145">
        <v>25.283000000000001</v>
      </c>
      <c r="O22" s="25">
        <f t="shared" si="0"/>
        <v>25.318666666666669</v>
      </c>
      <c r="P22" s="25">
        <f>$C$20+((O22-O20)/(O24-O20))</f>
        <v>18.469490223876189</v>
      </c>
      <c r="Q22" s="25">
        <f>O22/O20</f>
        <v>1.055208246506071</v>
      </c>
      <c r="R22" s="25"/>
      <c r="S22" s="145">
        <v>20.329999999999998</v>
      </c>
      <c r="T22" s="145">
        <v>20.286000000000001</v>
      </c>
      <c r="U22" s="145">
        <v>20.274999999999999</v>
      </c>
      <c r="V22" s="41">
        <f t="shared" si="1"/>
        <v>20.297000000000001</v>
      </c>
      <c r="W22" s="41">
        <f>$C$20+((V22-V20)/(V24-V20))</f>
        <v>18.494859611231103</v>
      </c>
      <c r="X22" s="41">
        <f>V22/V20</f>
        <v>1.0493563341203234</v>
      </c>
      <c r="Y22" s="25"/>
      <c r="Z22" s="145">
        <v>17.335999999999999</v>
      </c>
      <c r="AA22" s="145">
        <v>17.292999999999999</v>
      </c>
      <c r="AB22" s="145">
        <v>17.282</v>
      </c>
      <c r="AC22" s="41">
        <f t="shared" si="2"/>
        <v>17.303666666666668</v>
      </c>
      <c r="AD22" s="41">
        <f>$C$20+((AC22-AC20)/(AC24-AC20))</f>
        <v>18.513165393821957</v>
      </c>
      <c r="AE22" s="41">
        <f>AC22/AC20</f>
        <v>1.0453282319774468</v>
      </c>
      <c r="AF22" s="25"/>
      <c r="AG22" s="145">
        <v>15.31</v>
      </c>
      <c r="AH22" s="145">
        <v>15.281000000000001</v>
      </c>
      <c r="AI22" s="145">
        <v>15.271000000000001</v>
      </c>
      <c r="AJ22" s="25">
        <f t="shared" si="3"/>
        <v>15.287333333333335</v>
      </c>
      <c r="AK22" s="25">
        <f>$C$20+((AJ22-AJ20)/(AJ24-AJ20))</f>
        <v>18.527401129943502</v>
      </c>
      <c r="AL22" s="25">
        <f>AJ22/AJ20</f>
        <v>1.0424366405273326</v>
      </c>
      <c r="AM22" s="25"/>
      <c r="AN22" s="145">
        <v>13.849</v>
      </c>
      <c r="AO22" s="207">
        <v>13.818</v>
      </c>
      <c r="AP22" s="207">
        <v>13.811</v>
      </c>
      <c r="AQ22" s="41">
        <f t="shared" si="4"/>
        <v>13.826000000000001</v>
      </c>
      <c r="AR22" s="41">
        <f>$C$20+((AQ22-AQ20)/(AQ24-AQ20))</f>
        <v>18.542716968364068</v>
      </c>
      <c r="AS22" s="41">
        <f>AQ22/AQ20</f>
        <v>1.0402267141495714</v>
      </c>
      <c r="AT22" s="25"/>
      <c r="AU22" s="145">
        <v>12.725</v>
      </c>
      <c r="AV22" s="145">
        <v>12.701000000000001</v>
      </c>
      <c r="AW22" s="145">
        <v>12.694000000000001</v>
      </c>
      <c r="AX22" s="25">
        <f t="shared" si="5"/>
        <v>12.706666666666669</v>
      </c>
      <c r="AY22" s="25">
        <f>$C$20+((AX22-AX20)/(AX24-AX20))</f>
        <v>18.55099233641187</v>
      </c>
      <c r="AZ22" s="25">
        <f>AX22/AX20</f>
        <v>1.0381829075657716</v>
      </c>
      <c r="BA22" s="25"/>
      <c r="BB22" s="145">
        <v>11.840999999999999</v>
      </c>
      <c r="BC22" s="145">
        <v>11.819000000000001</v>
      </c>
      <c r="BD22" s="145">
        <v>11.811999999999999</v>
      </c>
      <c r="BE22" s="25">
        <f t="shared" si="6"/>
        <v>11.824</v>
      </c>
      <c r="BF22" s="25">
        <f>$C$20+((BE22-BE20)/(BE24-BE20))</f>
        <v>18.561222197259042</v>
      </c>
      <c r="BG22" s="25">
        <f>BE22/BE20</f>
        <v>1.0364959237939397</v>
      </c>
      <c r="BH22" s="25"/>
      <c r="BI22" s="145">
        <v>11.122</v>
      </c>
      <c r="BJ22" s="145">
        <v>11.102</v>
      </c>
      <c r="BK22" s="145">
        <v>11.095000000000001</v>
      </c>
      <c r="BL22" s="25">
        <f t="shared" si="7"/>
        <v>11.106333333333334</v>
      </c>
      <c r="BM22" s="25">
        <f>$C$20+((BL22-BL20)/(BL24-BL20))</f>
        <v>18.568250758341758</v>
      </c>
      <c r="BN22" s="25">
        <f>BL22/BL20</f>
        <v>1.0349122534555055</v>
      </c>
      <c r="BO22" s="25"/>
      <c r="BP22" s="145">
        <v>10.522</v>
      </c>
      <c r="BQ22" s="145">
        <v>10.507999999999999</v>
      </c>
      <c r="BR22" s="145">
        <v>10.502000000000001</v>
      </c>
      <c r="BS22" s="25">
        <f t="shared" si="8"/>
        <v>10.510666666666667</v>
      </c>
      <c r="BT22" s="25">
        <f>$C$20+((BS22-BS20)/(BS24-BS20))</f>
        <v>18.575689364096792</v>
      </c>
      <c r="BU22" s="25">
        <f>BS22/BS20</f>
        <v>1.0335310891867975</v>
      </c>
      <c r="BV22" s="26"/>
    </row>
    <row r="23" spans="1:76" ht="69.95" customHeight="1">
      <c r="A23" s="178" t="s">
        <v>157</v>
      </c>
      <c r="B23" s="27">
        <v>2</v>
      </c>
      <c r="C23" s="181">
        <v>18</v>
      </c>
      <c r="D23" s="31">
        <v>294</v>
      </c>
      <c r="E23" s="25">
        <v>38.520000000000003</v>
      </c>
      <c r="F23" s="25">
        <v>38.430999999999997</v>
      </c>
      <c r="G23" s="25">
        <v>38.390999999999998</v>
      </c>
      <c r="H23" s="25">
        <f t="shared" si="9"/>
        <v>38.447333333333326</v>
      </c>
      <c r="I23" s="25">
        <f>$C$20+((H23-H20)/(H24-H20))</f>
        <v>18.867115971515766</v>
      </c>
      <c r="J23" s="25">
        <f>H23/H20</f>
        <v>1.1340950208448044</v>
      </c>
      <c r="K23" s="25"/>
      <c r="L23" s="25">
        <v>26.584</v>
      </c>
      <c r="M23" s="40">
        <v>26.518000000000001</v>
      </c>
      <c r="N23" s="40">
        <v>26.503</v>
      </c>
      <c r="O23" s="40">
        <f t="shared" si="0"/>
        <v>26.535</v>
      </c>
      <c r="P23" s="40">
        <f>$C$20+((O23-O20)/(O24-O20))</f>
        <v>18.900584795321638</v>
      </c>
      <c r="Q23" s="40">
        <f>O23/O20</f>
        <v>1.1059014753688423</v>
      </c>
      <c r="R23" s="25"/>
      <c r="S23" s="25">
        <v>21.146999999999998</v>
      </c>
      <c r="T23" s="40">
        <v>21.106000000000002</v>
      </c>
      <c r="U23" s="117">
        <v>21.091000000000001</v>
      </c>
      <c r="V23" s="171">
        <f>AVERAGE(S23:U23)</f>
        <v>21.114666666666668</v>
      </c>
      <c r="W23" s="171">
        <f>$C$20+((V23-V20)/(V24-V20))</f>
        <v>18.918704103671708</v>
      </c>
      <c r="X23" s="171">
        <f>V23/V20</f>
        <v>1.0916297585606702</v>
      </c>
      <c r="Y23" s="71"/>
      <c r="Z23" s="25">
        <v>17.949000000000002</v>
      </c>
      <c r="AA23" s="40">
        <v>17.911000000000001</v>
      </c>
      <c r="AB23" s="117">
        <v>17.901</v>
      </c>
      <c r="AC23" s="171">
        <f>AVERAGE(Z23:AB23)</f>
        <v>17.920333333333332</v>
      </c>
      <c r="AD23" s="171">
        <f>$C$20+((AC23-AC20)/(AC24-AC20))</f>
        <v>18.934913940499257</v>
      </c>
      <c r="AE23" s="171">
        <f>AC23/AC20</f>
        <v>1.0825815545710835</v>
      </c>
      <c r="AF23" s="71"/>
      <c r="AG23" s="25">
        <v>15.798999999999999</v>
      </c>
      <c r="AH23" s="40">
        <v>15.768000000000001</v>
      </c>
      <c r="AI23" s="40">
        <v>15.760999999999999</v>
      </c>
      <c r="AJ23" s="40">
        <f t="shared" si="3"/>
        <v>15.776000000000002</v>
      </c>
      <c r="AK23" s="40">
        <f>$C$20+((AJ23-AJ20)/(AJ24-AJ20))</f>
        <v>18.941525423728816</v>
      </c>
      <c r="AL23" s="40">
        <f>AJ23/AJ20</f>
        <v>1.0757586089328333</v>
      </c>
      <c r="AM23" s="25"/>
      <c r="AN23" s="75">
        <v>14.249000000000001</v>
      </c>
      <c r="AO23" s="44">
        <v>14.222</v>
      </c>
      <c r="AP23" s="44">
        <v>14.215</v>
      </c>
      <c r="AQ23" s="44">
        <f t="shared" si="4"/>
        <v>14.228666666666667</v>
      </c>
      <c r="AR23" s="44">
        <f>$C$20+((AQ23-AQ20)/(AQ24-AQ20))</f>
        <v>18.951446455760447</v>
      </c>
      <c r="AS23" s="44">
        <f>AQ23/AQ20</f>
        <v>1.0705221447559814</v>
      </c>
      <c r="AT23" s="71"/>
      <c r="AU23" s="25">
        <v>13.067</v>
      </c>
      <c r="AV23" s="44">
        <v>13.052</v>
      </c>
      <c r="AW23" s="44">
        <v>13.041</v>
      </c>
      <c r="AX23" s="44">
        <f t="shared" si="5"/>
        <v>13.053333333333333</v>
      </c>
      <c r="AY23" s="44">
        <f>$C$20+((AX23-AX20)/(AX24-AX20))</f>
        <v>18.959717036745921</v>
      </c>
      <c r="AZ23" s="44">
        <f>AX23/AX20</f>
        <v>1.0665068903535049</v>
      </c>
      <c r="BA23" s="25"/>
      <c r="BB23" s="25">
        <v>12.138999999999999</v>
      </c>
      <c r="BC23" s="44">
        <v>12.12</v>
      </c>
      <c r="BD23" s="44">
        <v>12.113</v>
      </c>
      <c r="BE23" s="44">
        <f t="shared" si="6"/>
        <v>12.124000000000001</v>
      </c>
      <c r="BF23" s="44">
        <f>$C$20+((BE23-BE20)/(BE24-BE20))</f>
        <v>18.965625702089419</v>
      </c>
      <c r="BG23" s="44">
        <f>BE23/BE20</f>
        <v>1.0627940274084682</v>
      </c>
      <c r="BH23" s="25"/>
      <c r="BI23" s="25">
        <v>11.384</v>
      </c>
      <c r="BJ23" s="44">
        <v>11.37</v>
      </c>
      <c r="BK23" s="44">
        <v>11.363</v>
      </c>
      <c r="BL23" s="44">
        <f t="shared" si="7"/>
        <v>11.372333333333332</v>
      </c>
      <c r="BM23" s="44">
        <f>$C$20+((BL23-BL20)/(BL24-BL20))</f>
        <v>18.97168857431749</v>
      </c>
      <c r="BN23" s="44">
        <f>BL23/BL20</f>
        <v>1.0596987109799656</v>
      </c>
      <c r="BO23" s="25"/>
      <c r="BP23" s="25">
        <v>10.762</v>
      </c>
      <c r="BQ23" s="44">
        <v>10.747</v>
      </c>
      <c r="BR23" s="44">
        <v>10.741</v>
      </c>
      <c r="BS23" s="44">
        <f>AVERAGE(BP23:BR23)</f>
        <v>10.75</v>
      </c>
      <c r="BT23" s="44">
        <f>$C$20+((BS23-BS20)/(BS24-BS20))</f>
        <v>18.979741136747325</v>
      </c>
      <c r="BU23" s="44">
        <f>BS23/BS20</f>
        <v>1.0570651283227901</v>
      </c>
      <c r="BV23" s="36"/>
      <c r="BW23" s="37"/>
      <c r="BX23" s="37"/>
    </row>
    <row r="24" spans="1:76" ht="60" customHeight="1" thickBot="1">
      <c r="A24" s="178" t="s">
        <v>148</v>
      </c>
      <c r="B24" s="27">
        <v>0</v>
      </c>
      <c r="C24" s="181">
        <v>19</v>
      </c>
      <c r="D24" s="31">
        <v>312</v>
      </c>
      <c r="E24" s="25"/>
      <c r="F24" s="25">
        <v>39.167999999999999</v>
      </c>
      <c r="G24" s="25">
        <v>39.119999999999997</v>
      </c>
      <c r="H24" s="25">
        <f t="shared" si="9"/>
        <v>39.143999999999998</v>
      </c>
      <c r="I24" s="25">
        <v>19</v>
      </c>
      <c r="J24" s="25">
        <f>H24/H20</f>
        <v>1.154644851726579</v>
      </c>
      <c r="K24" s="25"/>
      <c r="L24" s="25"/>
      <c r="M24" s="40">
        <v>26.827000000000002</v>
      </c>
      <c r="N24" s="40">
        <v>26.803999999999998</v>
      </c>
      <c r="O24" s="40">
        <f t="shared" si="0"/>
        <v>26.8155</v>
      </c>
      <c r="P24" s="40">
        <v>19</v>
      </c>
      <c r="Q24" s="40">
        <f>O24/O20</f>
        <v>1.1175918979744937</v>
      </c>
      <c r="R24" s="25"/>
      <c r="S24" s="25"/>
      <c r="T24" s="40">
        <v>21.279</v>
      </c>
      <c r="U24" s="117">
        <v>21.263999999999999</v>
      </c>
      <c r="V24" s="172">
        <f>AVERAGE(S24:U24)</f>
        <v>21.2715</v>
      </c>
      <c r="W24" s="172">
        <v>19</v>
      </c>
      <c r="X24" s="172">
        <f>V24/V20</f>
        <v>1.0997380529753391</v>
      </c>
      <c r="Y24" s="71"/>
      <c r="Z24" s="25"/>
      <c r="AA24" s="40">
        <v>18.023</v>
      </c>
      <c r="AB24" s="117">
        <v>18.007999999999999</v>
      </c>
      <c r="AC24" s="172">
        <f>AVERAGE(AA24:AB24)</f>
        <v>18.015499999999999</v>
      </c>
      <c r="AD24" s="172">
        <v>19</v>
      </c>
      <c r="AE24" s="172">
        <f>AC24/AC20</f>
        <v>1.0883306484091826</v>
      </c>
      <c r="AF24" s="71"/>
      <c r="AG24" s="25"/>
      <c r="AH24" s="40">
        <v>15.85</v>
      </c>
      <c r="AI24" s="40">
        <v>15.84</v>
      </c>
      <c r="AJ24" s="40">
        <f t="shared" si="3"/>
        <v>15.844999999999999</v>
      </c>
      <c r="AK24" s="40">
        <v>19</v>
      </c>
      <c r="AL24" s="40">
        <f>AJ24/AJ20</f>
        <v>1.0804636890555743</v>
      </c>
      <c r="AM24" s="25"/>
      <c r="AN24" s="75"/>
      <c r="AO24" s="45">
        <v>14.28</v>
      </c>
      <c r="AP24" s="45">
        <v>14.273</v>
      </c>
      <c r="AQ24" s="45">
        <f t="shared" si="4"/>
        <v>14.276499999999999</v>
      </c>
      <c r="AR24" s="45">
        <v>19</v>
      </c>
      <c r="AS24" s="45">
        <f>AQ24/AQ20</f>
        <v>1.0741209810904349</v>
      </c>
      <c r="AT24" s="71"/>
      <c r="AU24" s="41"/>
      <c r="AV24" s="45">
        <v>13.093</v>
      </c>
      <c r="AW24" s="45">
        <v>13.082000000000001</v>
      </c>
      <c r="AX24" s="45">
        <f t="shared" si="5"/>
        <v>13.0875</v>
      </c>
      <c r="AY24" s="45">
        <v>19</v>
      </c>
      <c r="AZ24" s="45">
        <f>AX24/AX20</f>
        <v>1.0692984367340268</v>
      </c>
      <c r="BA24" s="25"/>
      <c r="BB24" s="41"/>
      <c r="BC24" s="45">
        <v>12.153</v>
      </c>
      <c r="BD24" s="45">
        <v>12.146000000000001</v>
      </c>
      <c r="BE24" s="45">
        <f t="shared" si="6"/>
        <v>12.1495</v>
      </c>
      <c r="BF24" s="45">
        <v>19</v>
      </c>
      <c r="BG24" s="45">
        <f>BE24/BE20</f>
        <v>1.0650293662157029</v>
      </c>
      <c r="BH24" s="25"/>
      <c r="BI24" s="41"/>
      <c r="BJ24" s="45">
        <v>11.394</v>
      </c>
      <c r="BK24" s="45">
        <v>11.388</v>
      </c>
      <c r="BL24" s="45">
        <f t="shared" si="7"/>
        <v>11.391</v>
      </c>
      <c r="BM24" s="45">
        <v>19</v>
      </c>
      <c r="BN24" s="45">
        <f>BL24/BL20</f>
        <v>1.061438111507998</v>
      </c>
      <c r="BO24" s="25"/>
      <c r="BP24" s="41"/>
      <c r="BQ24" s="45">
        <v>10.763</v>
      </c>
      <c r="BR24" s="45">
        <v>10.760999999999999</v>
      </c>
      <c r="BS24" s="45">
        <f>AVERAGE(BP24:BR24)</f>
        <v>10.762</v>
      </c>
      <c r="BT24" s="45">
        <v>19</v>
      </c>
      <c r="BU24" s="45">
        <f>BS24/BS20</f>
        <v>1.0582451080009179</v>
      </c>
      <c r="BV24" s="36"/>
      <c r="BW24" s="37"/>
      <c r="BX24" s="37"/>
    </row>
    <row r="25" spans="1:76" ht="60" customHeight="1" thickBot="1">
      <c r="A25" s="178" t="s">
        <v>158</v>
      </c>
      <c r="B25" s="28">
        <v>2</v>
      </c>
      <c r="C25" s="182">
        <v>18</v>
      </c>
      <c r="D25" s="31">
        <v>294</v>
      </c>
      <c r="E25" s="25">
        <v>40.180999999999997</v>
      </c>
      <c r="F25" s="25">
        <v>40.095999999999997</v>
      </c>
      <c r="G25" s="25">
        <v>40.064</v>
      </c>
      <c r="H25" s="25">
        <f t="shared" si="9"/>
        <v>40.11366666666666</v>
      </c>
      <c r="I25" s="25">
        <f>$C$24+((H25-H24)/(H27-H24))</f>
        <v>19.178062067699088</v>
      </c>
      <c r="J25" s="25">
        <f>H25/H20</f>
        <v>1.1832474632266181</v>
      </c>
      <c r="K25" s="25"/>
      <c r="L25" s="25">
        <v>27.565999999999999</v>
      </c>
      <c r="M25" s="25">
        <v>27.515999999999998</v>
      </c>
      <c r="N25" s="25">
        <v>27.495999999999999</v>
      </c>
      <c r="O25" s="25">
        <f t="shared" si="0"/>
        <v>27.525999999999996</v>
      </c>
      <c r="P25" s="25">
        <f>$C$24+((O25-O24)/(O27-O24))</f>
        <v>19.247288125761354</v>
      </c>
      <c r="Q25" s="25">
        <f>O25/O20</f>
        <v>1.1472034675335498</v>
      </c>
      <c r="R25" s="25"/>
      <c r="S25" s="25">
        <v>21.867000000000001</v>
      </c>
      <c r="T25" s="25">
        <v>21.827000000000002</v>
      </c>
      <c r="U25" s="25">
        <v>21.815999999999999</v>
      </c>
      <c r="V25" s="42">
        <f t="shared" ref="V25:V33" si="10">AVERAGE(S25:U25)</f>
        <v>21.83666666666667</v>
      </c>
      <c r="W25" s="42">
        <f>$C$24+((V25-V24)/(V27-V24))</f>
        <v>19.28990339403266</v>
      </c>
      <c r="X25" s="42">
        <f>V25/V20</f>
        <v>1.1289572095748532</v>
      </c>
      <c r="Y25" s="25"/>
      <c r="Z25" s="25">
        <v>18.516999999999999</v>
      </c>
      <c r="AA25" s="25">
        <v>18.484000000000002</v>
      </c>
      <c r="AB25" s="25">
        <v>18.472999999999999</v>
      </c>
      <c r="AC25" s="42">
        <f t="shared" ref="AC25:AC31" si="11">AVERAGE(Z25:AB25)</f>
        <v>18.491333333333333</v>
      </c>
      <c r="AD25" s="42">
        <f>$C$24+((AC25-AC24)/(AC27-AC24))</f>
        <v>19.322053017484489</v>
      </c>
      <c r="AE25" s="42">
        <f>AC25/AC20</f>
        <v>1.117076117599678</v>
      </c>
      <c r="AF25" s="25"/>
      <c r="AG25" s="25">
        <v>16.279</v>
      </c>
      <c r="AH25" s="25">
        <v>16.254000000000001</v>
      </c>
      <c r="AI25" s="25">
        <v>16.239000000000001</v>
      </c>
      <c r="AJ25" s="25">
        <f t="shared" si="3"/>
        <v>16.257333333333335</v>
      </c>
      <c r="AK25" s="25">
        <f>$C$24+((AJ25-AJ24)/(AJ27-AJ24))</f>
        <v>19.347862767154108</v>
      </c>
      <c r="AL25" s="25">
        <f>AJ25/AJ20</f>
        <v>1.1085805205136947</v>
      </c>
      <c r="AM25" s="25"/>
      <c r="AN25" s="41">
        <v>14.662000000000001</v>
      </c>
      <c r="AO25" s="152">
        <v>14.638</v>
      </c>
      <c r="AP25" s="152">
        <v>14.632</v>
      </c>
      <c r="AQ25" s="152">
        <f t="shared" si="4"/>
        <v>14.644</v>
      </c>
      <c r="AR25" s="152">
        <f>$C$24+((AQ25-AQ24)/(AQ27-AQ24))</f>
        <v>19.369656328583403</v>
      </c>
      <c r="AS25" s="152">
        <f>AQ25/AQ20</f>
        <v>1.1017705773185535</v>
      </c>
      <c r="AT25" s="25"/>
      <c r="AU25" s="41">
        <v>13.430999999999999</v>
      </c>
      <c r="AV25" s="41">
        <v>13.41</v>
      </c>
      <c r="AW25" s="41">
        <v>13.403</v>
      </c>
      <c r="AX25" s="25">
        <f t="shared" si="5"/>
        <v>13.414666666666667</v>
      </c>
      <c r="AY25" s="25">
        <f>$C$24+((AX25-AX24)/(AX27-AX24))</f>
        <v>19.385430983703124</v>
      </c>
      <c r="AZ25" s="25">
        <f>AX25/AX20</f>
        <v>1.0960291954899504</v>
      </c>
      <c r="BA25" s="25"/>
      <c r="BB25" s="41">
        <v>12.462999999999999</v>
      </c>
      <c r="BC25" s="41">
        <v>12.446</v>
      </c>
      <c r="BD25" s="41">
        <v>12.439</v>
      </c>
      <c r="BE25" s="25">
        <f t="shared" si="6"/>
        <v>12.449333333333334</v>
      </c>
      <c r="BF25" s="25">
        <f>$C$24+((BE25-BE24)/(BE27-BE24))</f>
        <v>19.402550906243007</v>
      </c>
      <c r="BG25" s="25">
        <f>BE25/BE20</f>
        <v>1.0913128597726676</v>
      </c>
      <c r="BH25" s="25"/>
      <c r="BI25" s="41">
        <v>11.677</v>
      </c>
      <c r="BJ25" s="41">
        <v>11.662000000000001</v>
      </c>
      <c r="BK25" s="41">
        <v>11.656000000000001</v>
      </c>
      <c r="BL25" s="25">
        <f t="shared" si="7"/>
        <v>11.664999999999999</v>
      </c>
      <c r="BM25" s="25">
        <f>$C$24+((BL25-BL24)/(BL27-BL24))</f>
        <v>19.414314516129028</v>
      </c>
      <c r="BN25" s="25">
        <f>BL25/BL20</f>
        <v>1.0869700264016151</v>
      </c>
      <c r="BO25" s="25"/>
      <c r="BP25" s="41">
        <v>11.028</v>
      </c>
      <c r="BQ25" s="41">
        <v>11.010999999999999</v>
      </c>
      <c r="BR25" s="41">
        <v>11.009</v>
      </c>
      <c r="BS25" s="25">
        <f t="shared" ref="BS25" si="12">AVERAGE(BP25:BR25)</f>
        <v>11.016</v>
      </c>
      <c r="BT25" s="25">
        <f>$C$24+((BS25-BS24)/(BS27-BS24))</f>
        <v>19.42593627724986</v>
      </c>
      <c r="BU25" s="25">
        <f>BS25/BS20</f>
        <v>1.0832213445212888</v>
      </c>
      <c r="BV25" s="36"/>
      <c r="BW25" s="37"/>
      <c r="BX25" s="37"/>
    </row>
    <row r="26" spans="1:76" ht="60" customHeight="1">
      <c r="A26" s="178" t="s">
        <v>183</v>
      </c>
      <c r="B26" s="28">
        <v>3</v>
      </c>
      <c r="C26" s="182">
        <v>18</v>
      </c>
      <c r="D26" s="93">
        <v>292</v>
      </c>
      <c r="E26" s="25">
        <v>42.975000000000001</v>
      </c>
      <c r="F26" s="25">
        <v>42.899000000000001</v>
      </c>
      <c r="G26" s="25">
        <v>42.863</v>
      </c>
      <c r="H26" s="41">
        <f t="shared" si="9"/>
        <v>42.912333333333329</v>
      </c>
      <c r="I26" s="41">
        <f>$C$24+((H26-H24)/(H27-H24))</f>
        <v>19.691987513007284</v>
      </c>
      <c r="J26" s="41">
        <f>H26/H20</f>
        <v>1.2658007551325414</v>
      </c>
      <c r="K26" s="25"/>
      <c r="L26" s="25">
        <v>29.12</v>
      </c>
      <c r="M26" s="25">
        <v>29.074000000000002</v>
      </c>
      <c r="N26" s="25">
        <v>29.05</v>
      </c>
      <c r="O26" s="25">
        <f t="shared" si="0"/>
        <v>29.081333333333333</v>
      </c>
      <c r="P26" s="25">
        <f>$C$24+((O26-O24)/(O27-O24))</f>
        <v>19.788618829398459</v>
      </c>
      <c r="Q26" s="25">
        <f>O26/O20</f>
        <v>1.2120252285293545</v>
      </c>
      <c r="R26" s="25"/>
      <c r="S26" s="25">
        <v>22.954999999999998</v>
      </c>
      <c r="T26" s="25">
        <v>22.916</v>
      </c>
      <c r="U26" s="25">
        <v>22.9</v>
      </c>
      <c r="V26" s="25">
        <f t="shared" si="10"/>
        <v>22.923666666666662</v>
      </c>
      <c r="W26" s="25">
        <f>$C$24+((V26-V24)/(V27-V24))</f>
        <v>19.84748226040865</v>
      </c>
      <c r="X26" s="25">
        <f>V26/V20</f>
        <v>1.1851551863787546</v>
      </c>
      <c r="Y26" s="25"/>
      <c r="Z26" s="40">
        <v>19.361000000000001</v>
      </c>
      <c r="AA26" s="40">
        <v>19.324999999999999</v>
      </c>
      <c r="AB26" s="40">
        <v>19.318999999999999</v>
      </c>
      <c r="AC26" s="40">
        <f t="shared" si="11"/>
        <v>19.334999999999997</v>
      </c>
      <c r="AD26" s="40">
        <f>$C$24+((AC26-AC24)/(AC27-AC24))</f>
        <v>19.893062605752959</v>
      </c>
      <c r="AE26" s="40">
        <f>AC26/AC20</f>
        <v>1.1680426902939991</v>
      </c>
      <c r="AF26" s="25"/>
      <c r="AG26" s="40">
        <v>16.966999999999999</v>
      </c>
      <c r="AH26" s="40">
        <v>16.937999999999999</v>
      </c>
      <c r="AI26" s="40">
        <v>16.928000000000001</v>
      </c>
      <c r="AJ26" s="40">
        <f t="shared" si="3"/>
        <v>16.944333333333333</v>
      </c>
      <c r="AK26" s="40">
        <f>$C$24+((AJ26-AJ24)/(AJ27-AJ24))</f>
        <v>19.927446569178855</v>
      </c>
      <c r="AL26" s="40">
        <f>AJ26/AJ20</f>
        <v>1.1554267530401181</v>
      </c>
      <c r="AM26" s="75"/>
      <c r="AN26" s="44">
        <v>15.244</v>
      </c>
      <c r="AO26" s="44">
        <v>15.22</v>
      </c>
      <c r="AP26" s="123">
        <v>15.212999999999999</v>
      </c>
      <c r="AQ26" s="52">
        <f t="shared" si="4"/>
        <v>15.225666666666667</v>
      </c>
      <c r="AR26" s="52">
        <f>$C$24+((AQ26-AQ24)/(AQ27-AQ24))</f>
        <v>19.954735959765298</v>
      </c>
      <c r="AS26" s="52">
        <f>AQ26/AQ20</f>
        <v>1.1455334303054623</v>
      </c>
      <c r="AT26" s="76"/>
      <c r="AU26" s="44">
        <v>13.938000000000001</v>
      </c>
      <c r="AV26" s="44">
        <v>13.917</v>
      </c>
      <c r="AW26" s="44">
        <v>13.91</v>
      </c>
      <c r="AX26" s="44">
        <f t="shared" si="5"/>
        <v>13.921666666666667</v>
      </c>
      <c r="AY26" s="44">
        <f>$C$24+((AX26-AX24)/(AX27-AX24))</f>
        <v>19.982721382289419</v>
      </c>
      <c r="AZ26" s="44">
        <f>AX26/AX20</f>
        <v>1.1374530203170106</v>
      </c>
      <c r="BA26" s="75"/>
      <c r="BB26" s="46">
        <v>12.912000000000001</v>
      </c>
      <c r="BC26" s="46">
        <v>12.891</v>
      </c>
      <c r="BD26" s="46">
        <v>12.884</v>
      </c>
      <c r="BE26" s="46">
        <f t="shared" si="6"/>
        <v>12.895666666666665</v>
      </c>
      <c r="BF26" s="46">
        <f>$C$24+2*((BE26-BE24)/(BE30-BE24))</f>
        <v>20.027188252839277</v>
      </c>
      <c r="BG26" s="46">
        <f>BE26/BE20</f>
        <v>1.1304385939280601</v>
      </c>
      <c r="BH26" s="75"/>
      <c r="BI26" s="46">
        <v>12.077</v>
      </c>
      <c r="BJ26" s="46">
        <v>12.061999999999999</v>
      </c>
      <c r="BK26" s="46">
        <v>12.055</v>
      </c>
      <c r="BL26" s="46">
        <f t="shared" si="7"/>
        <v>12.064666666666668</v>
      </c>
      <c r="BM26" s="46">
        <f>$C$24+2*((BL26-BL24)/(BL30-BL24))</f>
        <v>20.04525471942074</v>
      </c>
      <c r="BN26" s="46">
        <f>BL26/BL20</f>
        <v>1.1242118341357354</v>
      </c>
      <c r="BO26" s="75"/>
      <c r="BP26" s="46">
        <v>11.391999999999999</v>
      </c>
      <c r="BQ26" s="46">
        <v>11.378</v>
      </c>
      <c r="BR26" s="46">
        <v>11.367000000000001</v>
      </c>
      <c r="BS26" s="46">
        <f>AVERAGE(BP26:BR26)</f>
        <v>11.379</v>
      </c>
      <c r="BT26" s="46">
        <f>$C$24+2*((BS26-BS24)/(BS30-BS24))</f>
        <v>20.063182079264788</v>
      </c>
      <c r="BU26" s="46">
        <f>BS26/BS20</f>
        <v>1.1189157297846537</v>
      </c>
      <c r="BV26" s="36"/>
      <c r="BW26" s="37"/>
      <c r="BX26" s="37"/>
    </row>
    <row r="27" spans="1:76" ht="60" customHeight="1" thickBot="1">
      <c r="A27" s="178" t="s">
        <v>15</v>
      </c>
      <c r="B27" s="30">
        <v>0</v>
      </c>
      <c r="C27" s="181">
        <v>20</v>
      </c>
      <c r="D27" s="93">
        <v>326</v>
      </c>
      <c r="E27" s="108">
        <v>44.680999999999997</v>
      </c>
      <c r="F27" s="108">
        <v>44.572000000000003</v>
      </c>
      <c r="G27" s="108">
        <v>44.515999999999998</v>
      </c>
      <c r="H27" s="251">
        <f>AVERAGE(E27:G27)</f>
        <v>44.589666666666666</v>
      </c>
      <c r="I27" s="251">
        <v>20</v>
      </c>
      <c r="J27" s="251">
        <f>H27/H20</f>
        <v>1.3152776685282781</v>
      </c>
      <c r="K27" s="25"/>
      <c r="L27" s="25">
        <v>29.747</v>
      </c>
      <c r="M27" s="25">
        <v>29.670999999999999</v>
      </c>
      <c r="N27" s="25">
        <v>29.648</v>
      </c>
      <c r="O27" s="39">
        <f>AVERAGE(L27:N27)</f>
        <v>29.688666666666666</v>
      </c>
      <c r="P27" s="39">
        <v>20</v>
      </c>
      <c r="Q27" s="39">
        <f>O27/O20</f>
        <v>1.2373371120557917</v>
      </c>
      <c r="R27" s="25"/>
      <c r="S27" s="25">
        <v>23.265999999999998</v>
      </c>
      <c r="T27" s="25">
        <v>23.207999999999998</v>
      </c>
      <c r="U27" s="25">
        <v>23.189</v>
      </c>
      <c r="V27" s="25">
        <f t="shared" si="10"/>
        <v>23.221</v>
      </c>
      <c r="W27" s="25">
        <v>20</v>
      </c>
      <c r="X27" s="25">
        <f>V27/V20</f>
        <v>1.2005273407206991</v>
      </c>
      <c r="Y27" s="25"/>
      <c r="Z27" s="40">
        <v>19.53</v>
      </c>
      <c r="AA27" s="40">
        <v>19.481999999999999</v>
      </c>
      <c r="AB27" s="40">
        <v>19.466999999999999</v>
      </c>
      <c r="AC27" s="40">
        <f t="shared" si="11"/>
        <v>19.492999999999999</v>
      </c>
      <c r="AD27" s="40">
        <v>20</v>
      </c>
      <c r="AE27" s="40">
        <f>AC27/AC20</f>
        <v>1.1775875956504229</v>
      </c>
      <c r="AF27" s="25"/>
      <c r="AG27" s="40">
        <v>17.056000000000001</v>
      </c>
      <c r="AH27" s="40">
        <v>17.021000000000001</v>
      </c>
      <c r="AI27" s="40">
        <v>17.013999999999999</v>
      </c>
      <c r="AJ27" s="40">
        <f t="shared" si="3"/>
        <v>17.030333333333331</v>
      </c>
      <c r="AK27" s="40">
        <v>20</v>
      </c>
      <c r="AL27" s="40">
        <f>AJ27/AJ20</f>
        <v>1.1612910558017955</v>
      </c>
      <c r="AM27" s="75"/>
      <c r="AN27" s="45">
        <v>15.301</v>
      </c>
      <c r="AO27" s="45">
        <v>15.260999999999999</v>
      </c>
      <c r="AP27" s="124">
        <v>15.25</v>
      </c>
      <c r="AQ27" s="55">
        <f t="shared" si="4"/>
        <v>15.270666666666665</v>
      </c>
      <c r="AR27" s="55">
        <v>20</v>
      </c>
      <c r="AS27" s="55">
        <f>AQ27/AQ20</f>
        <v>1.1489190951497217</v>
      </c>
      <c r="AT27" s="76"/>
      <c r="AU27" s="45">
        <v>13.96</v>
      </c>
      <c r="AV27" s="45">
        <v>13.93</v>
      </c>
      <c r="AW27" s="45">
        <v>13.919</v>
      </c>
      <c r="AX27" s="45">
        <f t="shared" si="5"/>
        <v>13.936333333333332</v>
      </c>
      <c r="AY27" s="45">
        <v>20</v>
      </c>
      <c r="AZ27" s="45">
        <f>AX27/AX20</f>
        <v>1.1386513426657223</v>
      </c>
      <c r="BA27" s="75"/>
      <c r="BB27" s="67">
        <v>12.912000000000001</v>
      </c>
      <c r="BC27" s="67">
        <v>12.887</v>
      </c>
      <c r="BD27" s="67">
        <v>12.884</v>
      </c>
      <c r="BE27" s="67">
        <f t="shared" si="6"/>
        <v>12.894333333333334</v>
      </c>
      <c r="BF27" s="67">
        <v>20</v>
      </c>
      <c r="BG27" s="67">
        <f>BE27/BE20</f>
        <v>1.1303217134675512</v>
      </c>
      <c r="BH27" s="75"/>
      <c r="BI27" s="67">
        <v>12.068</v>
      </c>
      <c r="BJ27" s="67">
        <v>12.05</v>
      </c>
      <c r="BK27" s="67">
        <v>12.039</v>
      </c>
      <c r="BL27" s="67">
        <f t="shared" si="7"/>
        <v>12.052333333333335</v>
      </c>
      <c r="BM27" s="67">
        <v>20</v>
      </c>
      <c r="BN27" s="67">
        <f>BL27/BL20</f>
        <v>1.1230625873582856</v>
      </c>
      <c r="BO27" s="75"/>
      <c r="BP27" s="67">
        <v>11.375</v>
      </c>
      <c r="BQ27" s="67">
        <v>11.353</v>
      </c>
      <c r="BR27" s="67">
        <v>11.347</v>
      </c>
      <c r="BS27" s="67">
        <f>AVERAGE(BP27:BR27)</f>
        <v>11.358333333333334</v>
      </c>
      <c r="BT27" s="67">
        <v>20</v>
      </c>
      <c r="BU27" s="67">
        <f>BS27/BS20</f>
        <v>1.1168835425612116</v>
      </c>
      <c r="BV27" s="36"/>
      <c r="BW27" s="37"/>
      <c r="BX27" s="37"/>
    </row>
    <row r="28" spans="1:76" ht="80.099999999999994" customHeight="1">
      <c r="A28" s="178" t="s">
        <v>159</v>
      </c>
      <c r="B28" s="23">
        <v>3</v>
      </c>
      <c r="C28" s="32">
        <v>18</v>
      </c>
      <c r="D28" s="31">
        <v>292</v>
      </c>
      <c r="E28" s="108">
        <v>45.014000000000003</v>
      </c>
      <c r="F28" s="108">
        <v>44.918999999999997</v>
      </c>
      <c r="G28" s="108">
        <v>44.895000000000003</v>
      </c>
      <c r="H28" s="252">
        <f>AVERAGE(E28:G28)</f>
        <v>44.942666666666668</v>
      </c>
      <c r="I28" s="252">
        <f>$C$27+((H28-H27)/(H30-H27))</f>
        <v>20.065707017435006</v>
      </c>
      <c r="J28" s="252">
        <f>H28/H20</f>
        <v>1.3256902383387084</v>
      </c>
      <c r="K28" s="25"/>
      <c r="L28" s="25">
        <v>30.190999999999999</v>
      </c>
      <c r="M28" s="25">
        <v>30.140999999999998</v>
      </c>
      <c r="N28" s="25">
        <v>30.114000000000001</v>
      </c>
      <c r="O28" s="39">
        <f>AVERAGE(L28:N28)</f>
        <v>30.148666666666667</v>
      </c>
      <c r="P28" s="39">
        <f>$C$27+((O28-O27)/(O30-O27))</f>
        <v>20.164933667981355</v>
      </c>
      <c r="Q28" s="39">
        <f>O28/O20</f>
        <v>1.2565085715873414</v>
      </c>
      <c r="R28" s="25"/>
      <c r="S28" s="25">
        <v>23.678999999999998</v>
      </c>
      <c r="T28" s="25">
        <v>23.640999999999998</v>
      </c>
      <c r="U28" s="25">
        <v>23.626000000000001</v>
      </c>
      <c r="V28" s="25">
        <f t="shared" si="10"/>
        <v>23.648666666666667</v>
      </c>
      <c r="W28" s="25">
        <f>$C$27+((V28-V27)/(V30-V27))</f>
        <v>20.227522610391912</v>
      </c>
      <c r="X28" s="25">
        <f>V28/V20</f>
        <v>1.2226377376049082</v>
      </c>
      <c r="Y28" s="25"/>
      <c r="Z28" s="25">
        <v>19.908000000000001</v>
      </c>
      <c r="AA28" s="25">
        <v>19.873000000000001</v>
      </c>
      <c r="AB28" s="25">
        <v>19.863</v>
      </c>
      <c r="AC28" s="25">
        <f t="shared" si="11"/>
        <v>19.881333333333334</v>
      </c>
      <c r="AD28" s="25">
        <f>$C$27+((AC28-AC27)/(AC30-AC27))</f>
        <v>20.274440518256775</v>
      </c>
      <c r="AE28" s="25">
        <f>AC28/AC20</f>
        <v>1.2010471204188484</v>
      </c>
      <c r="AF28" s="25"/>
      <c r="AG28" s="25">
        <v>17.402000000000001</v>
      </c>
      <c r="AH28" s="25">
        <v>17.38</v>
      </c>
      <c r="AI28" s="25">
        <v>17.369</v>
      </c>
      <c r="AJ28" s="25">
        <f t="shared" si="3"/>
        <v>17.383666666666667</v>
      </c>
      <c r="AK28" s="25">
        <f>$C$27+((AJ28-AJ27)/(AJ30-AJ27))</f>
        <v>20.311673037341961</v>
      </c>
      <c r="AL28" s="25">
        <f>AJ28/AJ20</f>
        <v>1.1853847028071371</v>
      </c>
      <c r="AM28" s="25"/>
      <c r="AN28" s="42">
        <v>15.612</v>
      </c>
      <c r="AO28" s="42">
        <v>15.587</v>
      </c>
      <c r="AP28" s="42">
        <v>15.58</v>
      </c>
      <c r="AQ28" s="42">
        <f t="shared" si="4"/>
        <v>15.592999999999998</v>
      </c>
      <c r="AR28" s="42">
        <f>$C$27+((AQ28-AQ27)/(AQ30-AQ27))</f>
        <v>20.341696113074203</v>
      </c>
      <c r="AS28" s="42">
        <f>AQ28/AQ20</f>
        <v>1.1731704870341575</v>
      </c>
      <c r="AT28" s="25"/>
      <c r="AU28" s="42">
        <v>14.253</v>
      </c>
      <c r="AV28" s="42">
        <v>14.23</v>
      </c>
      <c r="AW28" s="42">
        <v>14.224</v>
      </c>
      <c r="AX28" s="25">
        <f t="shared" si="5"/>
        <v>14.235666666666667</v>
      </c>
      <c r="AY28" s="25">
        <f>$C$27+((AX28-AX27)/(AX30-AX27))</f>
        <v>20.369243421052634</v>
      </c>
      <c r="AZ28" s="25">
        <f>AX28/AX20</f>
        <v>1.163108012418977</v>
      </c>
      <c r="BA28" s="25"/>
      <c r="BB28" s="42">
        <v>13.186999999999999</v>
      </c>
      <c r="BC28" s="42">
        <v>13.167</v>
      </c>
      <c r="BD28" s="42">
        <v>13.16</v>
      </c>
      <c r="BE28" s="25">
        <f t="shared" si="6"/>
        <v>13.171333333333331</v>
      </c>
      <c r="BF28" s="25">
        <f>$C$27+((BE28-BE27)/(BE30-BE27))</f>
        <v>20.391242937853104</v>
      </c>
      <c r="BG28" s="25">
        <f>BE28/BE20</f>
        <v>1.1546036291382986</v>
      </c>
      <c r="BH28" s="25"/>
      <c r="BI28" s="42">
        <v>12.324999999999999</v>
      </c>
      <c r="BJ28" s="42">
        <v>12.308999999999999</v>
      </c>
      <c r="BK28" s="42">
        <v>12.298999999999999</v>
      </c>
      <c r="BL28" s="25">
        <f t="shared" si="7"/>
        <v>12.311</v>
      </c>
      <c r="BM28" s="25">
        <f>$C$27+((BL28-BL27)/(BL30-BL27))</f>
        <v>20.412108337758895</v>
      </c>
      <c r="BN28" s="25">
        <f>BL28/BL20</f>
        <v>1.1471657089610188</v>
      </c>
      <c r="BO28" s="25"/>
      <c r="BP28" s="42">
        <v>11.61</v>
      </c>
      <c r="BQ28" s="42">
        <v>11.596</v>
      </c>
      <c r="BR28" s="42">
        <v>11.59</v>
      </c>
      <c r="BS28" s="25">
        <f t="shared" ref="BS28:BS31" si="13">AVERAGE(BP28:BR28)</f>
        <v>11.598666666666666</v>
      </c>
      <c r="BT28" s="25">
        <f>$C$27+((BS28-BS27)/(BS30-BS27))</f>
        <v>20.425871234494977</v>
      </c>
      <c r="BU28" s="25">
        <f>BS28/BS20</f>
        <v>1.1405159133370482</v>
      </c>
      <c r="BV28" s="36"/>
      <c r="BW28" s="37"/>
      <c r="BX28" s="37"/>
    </row>
    <row r="29" spans="1:76" ht="60" customHeight="1">
      <c r="A29" s="177" t="s">
        <v>16</v>
      </c>
      <c r="B29" s="23">
        <v>1</v>
      </c>
      <c r="C29" s="32">
        <v>20</v>
      </c>
      <c r="D29" s="31">
        <v>324</v>
      </c>
      <c r="E29" s="25">
        <v>46.896999999999998</v>
      </c>
      <c r="F29" s="25">
        <v>46.79</v>
      </c>
      <c r="G29" s="25">
        <v>46.738</v>
      </c>
      <c r="H29" s="42">
        <f t="shared" ref="H29:H32" si="14">AVERAGE(E29:G29)</f>
        <v>46.808333333333337</v>
      </c>
      <c r="I29" s="42">
        <f>$C$27+((H29-H27)/(H30-H27))</f>
        <v>20.412980083142024</v>
      </c>
      <c r="J29" s="42">
        <f>H29/H20</f>
        <v>1.3807224887910015</v>
      </c>
      <c r="K29" s="25"/>
      <c r="L29" s="25">
        <v>31.016999999999999</v>
      </c>
      <c r="M29" s="25">
        <v>30.949000000000002</v>
      </c>
      <c r="N29" s="25">
        <v>30.93</v>
      </c>
      <c r="O29" s="25">
        <f t="shared" ref="O29:O33" si="15">AVERAGE(L29:N29)</f>
        <v>30.965333333333334</v>
      </c>
      <c r="P29" s="25">
        <f>$C$27+((O29-O27)/(O30-O27))</f>
        <v>20.457750687223616</v>
      </c>
      <c r="Q29" s="25">
        <f>O29/O20</f>
        <v>1.2905448584368315</v>
      </c>
      <c r="R29" s="25"/>
      <c r="S29" s="25">
        <v>24.175999999999998</v>
      </c>
      <c r="T29" s="25">
        <v>24.126999999999999</v>
      </c>
      <c r="U29" s="25">
        <v>24.108000000000001</v>
      </c>
      <c r="V29" s="25">
        <f t="shared" si="10"/>
        <v>24.137</v>
      </c>
      <c r="W29" s="25">
        <f>$C$27+((V29-V27)/(V30-V27))</f>
        <v>20.487320446887747</v>
      </c>
      <c r="X29" s="25">
        <f>V29/V20</f>
        <v>1.2478846054422943</v>
      </c>
      <c r="Y29" s="25"/>
      <c r="Z29" s="25">
        <v>20.241</v>
      </c>
      <c r="AA29" s="25">
        <v>20.199000000000002</v>
      </c>
      <c r="AB29" s="25">
        <v>20.187999999999999</v>
      </c>
      <c r="AC29" s="25">
        <f t="shared" si="11"/>
        <v>20.209333333333333</v>
      </c>
      <c r="AD29" s="25">
        <f>$C$27+((AC29-AC27)/(AC30-AC27))</f>
        <v>20.506242638398117</v>
      </c>
      <c r="AE29" s="25">
        <f>AC29/AC20</f>
        <v>1.2208618606524368</v>
      </c>
      <c r="AF29" s="25"/>
      <c r="AG29" s="25">
        <v>17.646999999999998</v>
      </c>
      <c r="AH29" s="25">
        <v>17.614000000000001</v>
      </c>
      <c r="AI29" s="25">
        <v>17.603999999999999</v>
      </c>
      <c r="AJ29" s="25">
        <f t="shared" si="3"/>
        <v>17.621666666666666</v>
      </c>
      <c r="AK29" s="25">
        <f>$C$27+((AJ29-AJ27)/(AJ30-AJ27))</f>
        <v>20.521611290796827</v>
      </c>
      <c r="AL29" s="25">
        <f>AJ29/AJ20</f>
        <v>1.2016138197522446</v>
      </c>
      <c r="AM29" s="25"/>
      <c r="AN29" s="25">
        <v>15.798999999999999</v>
      </c>
      <c r="AO29" s="25">
        <v>15.768000000000001</v>
      </c>
      <c r="AP29" s="25">
        <v>15.760999999999999</v>
      </c>
      <c r="AQ29" s="25">
        <f t="shared" si="4"/>
        <v>15.776000000000002</v>
      </c>
      <c r="AR29" s="25">
        <f>$C$27+((AQ29-AQ27)/(AQ30-AQ27))</f>
        <v>20.535689045936397</v>
      </c>
      <c r="AS29" s="25">
        <f>AQ29/AQ20</f>
        <v>1.1869388574008128</v>
      </c>
      <c r="AT29" s="25"/>
      <c r="AU29" s="25">
        <v>14.4</v>
      </c>
      <c r="AV29" s="25">
        <v>14.375</v>
      </c>
      <c r="AW29" s="25">
        <v>14.364000000000001</v>
      </c>
      <c r="AX29" s="25">
        <f t="shared" si="5"/>
        <v>14.379666666666665</v>
      </c>
      <c r="AY29" s="25">
        <f>$C$27+((AX29-AX27)/(AX30-AX27))</f>
        <v>20.546875</v>
      </c>
      <c r="AZ29" s="25">
        <f>AX29/AX20</f>
        <v>1.1748733591154199</v>
      </c>
      <c r="BA29" s="25"/>
      <c r="BB29" s="25">
        <v>13.303000000000001</v>
      </c>
      <c r="BC29" s="25">
        <v>13.282</v>
      </c>
      <c r="BD29" s="25">
        <v>13.276</v>
      </c>
      <c r="BE29" s="25">
        <f t="shared" si="6"/>
        <v>13.287000000000001</v>
      </c>
      <c r="BF29" s="25">
        <f>$C$27+((BE29-BE27)/(BE30-BE27))</f>
        <v>20.554613935969869</v>
      </c>
      <c r="BG29" s="25">
        <f>BE29/BE20</f>
        <v>1.164743009087456</v>
      </c>
      <c r="BH29" s="25"/>
      <c r="BI29" s="25">
        <v>12.419</v>
      </c>
      <c r="BJ29" s="25">
        <v>12.404</v>
      </c>
      <c r="BK29" s="25">
        <v>12.393000000000001</v>
      </c>
      <c r="BL29" s="25">
        <f t="shared" si="7"/>
        <v>12.405333333333333</v>
      </c>
      <c r="BM29" s="25">
        <f>$C$27+((BL29-BL27)/(BL30-BL27))</f>
        <v>20.562400424853955</v>
      </c>
      <c r="BN29" s="25">
        <f>BL29/BL20</f>
        <v>1.1559558937723249</v>
      </c>
      <c r="BO29" s="25"/>
      <c r="BP29" s="25">
        <v>11.694000000000001</v>
      </c>
      <c r="BQ29" s="25">
        <v>11.675000000000001</v>
      </c>
      <c r="BR29" s="25">
        <v>11.667999999999999</v>
      </c>
      <c r="BS29" s="25">
        <f t="shared" si="13"/>
        <v>11.679</v>
      </c>
      <c r="BT29" s="25">
        <f>$C$27+((BS29-BS27)/(BS30-BS27))</f>
        <v>20.568222090962788</v>
      </c>
      <c r="BU29" s="25">
        <f>BS29/BS20</f>
        <v>1.1484152217378478</v>
      </c>
      <c r="BV29" s="36"/>
      <c r="BW29" s="37"/>
      <c r="BX29" s="37"/>
    </row>
    <row r="30" spans="1:76" ht="60" customHeight="1">
      <c r="A30" s="177" t="s">
        <v>17</v>
      </c>
      <c r="B30" s="23">
        <v>0</v>
      </c>
      <c r="C30" s="32">
        <v>21</v>
      </c>
      <c r="D30" s="31">
        <v>340</v>
      </c>
      <c r="E30" s="25">
        <v>50.06</v>
      </c>
      <c r="F30" s="25">
        <v>49.939</v>
      </c>
      <c r="G30" s="25">
        <v>49.887</v>
      </c>
      <c r="H30" s="25">
        <f t="shared" si="14"/>
        <v>49.961999999999996</v>
      </c>
      <c r="I30" s="25">
        <v>21</v>
      </c>
      <c r="J30" s="25">
        <f>H30/H20</f>
        <v>1.4737473452371588</v>
      </c>
      <c r="K30" s="25"/>
      <c r="L30" s="25">
        <v>32.531999999999996</v>
      </c>
      <c r="M30" s="25">
        <v>32.462000000000003</v>
      </c>
      <c r="N30" s="25">
        <v>32.439</v>
      </c>
      <c r="O30" s="25">
        <f t="shared" si="15"/>
        <v>32.477666666666664</v>
      </c>
      <c r="P30" s="25">
        <v>21</v>
      </c>
      <c r="Q30" s="25">
        <f>O30/O20</f>
        <v>1.3535745047372953</v>
      </c>
      <c r="R30" s="25"/>
      <c r="S30" s="25">
        <v>25.145</v>
      </c>
      <c r="T30" s="25">
        <v>25.088000000000001</v>
      </c>
      <c r="U30" s="25">
        <v>25.068999999999999</v>
      </c>
      <c r="V30" s="25">
        <f t="shared" si="10"/>
        <v>25.100666666666669</v>
      </c>
      <c r="W30" s="25">
        <v>21</v>
      </c>
      <c r="X30" s="25">
        <f>V30/V20</f>
        <v>1.2977062401985284</v>
      </c>
      <c r="Y30" s="25"/>
      <c r="Z30" s="25">
        <v>20.943000000000001</v>
      </c>
      <c r="AA30" s="25">
        <v>20.9</v>
      </c>
      <c r="AB30" s="25">
        <v>20.881</v>
      </c>
      <c r="AC30" s="25">
        <f t="shared" si="11"/>
        <v>20.908000000000001</v>
      </c>
      <c r="AD30" s="25">
        <v>21</v>
      </c>
      <c r="AE30" s="25">
        <f>AC30/AC20</f>
        <v>1.2630688683044706</v>
      </c>
      <c r="AF30" s="25"/>
      <c r="AG30" s="25">
        <v>18.189</v>
      </c>
      <c r="AH30" s="25">
        <v>18.158999999999999</v>
      </c>
      <c r="AI30" s="25">
        <v>18.143999999999998</v>
      </c>
      <c r="AJ30" s="25">
        <f t="shared" si="3"/>
        <v>18.163999999999998</v>
      </c>
      <c r="AK30" s="25">
        <v>21</v>
      </c>
      <c r="AL30" s="25">
        <f>AJ30/AJ20</f>
        <v>1.2385952949198771</v>
      </c>
      <c r="AM30" s="25"/>
      <c r="AN30" s="25">
        <v>16.242999999999999</v>
      </c>
      <c r="AO30" s="25">
        <v>16.204999999999998</v>
      </c>
      <c r="AP30" s="25">
        <v>16.193999999999999</v>
      </c>
      <c r="AQ30" s="25">
        <f t="shared" si="4"/>
        <v>16.213999999999999</v>
      </c>
      <c r="AR30" s="25">
        <v>21</v>
      </c>
      <c r="AS30" s="25">
        <f>AQ30/AQ20</f>
        <v>1.2198926618849375</v>
      </c>
      <c r="AT30" s="25"/>
      <c r="AU30" s="25">
        <v>14.768000000000001</v>
      </c>
      <c r="AV30" s="25">
        <v>14.742000000000001</v>
      </c>
      <c r="AW30" s="25">
        <v>14.731</v>
      </c>
      <c r="AX30" s="25">
        <f t="shared" si="5"/>
        <v>14.747</v>
      </c>
      <c r="AY30" s="25">
        <v>21</v>
      </c>
      <c r="AZ30" s="25">
        <f>AX30/AX20</f>
        <v>1.2048858870308838</v>
      </c>
      <c r="BA30" s="25"/>
      <c r="BB30" s="25">
        <v>13.622</v>
      </c>
      <c r="BC30" s="25">
        <v>13.596</v>
      </c>
      <c r="BD30" s="25">
        <v>13.589</v>
      </c>
      <c r="BE30" s="25">
        <f t="shared" si="6"/>
        <v>13.602333333333334</v>
      </c>
      <c r="BF30" s="25">
        <v>21</v>
      </c>
      <c r="BG30" s="25">
        <f>BE30/BE20</f>
        <v>1.1923852379978379</v>
      </c>
      <c r="BH30" s="25"/>
      <c r="BI30" s="25">
        <v>12.699</v>
      </c>
      <c r="BJ30" s="25">
        <v>12.676</v>
      </c>
      <c r="BK30" s="25">
        <v>12.664999999999999</v>
      </c>
      <c r="BL30" s="25">
        <f t="shared" si="7"/>
        <v>12.68</v>
      </c>
      <c r="BM30" s="25">
        <v>21</v>
      </c>
      <c r="BN30" s="25">
        <f>BL30/BL20</f>
        <v>1.1815499301133716</v>
      </c>
      <c r="BO30" s="25"/>
      <c r="BP30" s="25">
        <v>11.939</v>
      </c>
      <c r="BQ30" s="25">
        <v>11.917999999999999</v>
      </c>
      <c r="BR30" s="25">
        <v>11.911</v>
      </c>
      <c r="BS30" s="25">
        <f t="shared" si="13"/>
        <v>11.922666666666666</v>
      </c>
      <c r="BT30" s="25">
        <v>21</v>
      </c>
      <c r="BU30" s="25">
        <f>BS30/BS20</f>
        <v>1.1723753646464978</v>
      </c>
      <c r="BV30" s="36"/>
      <c r="BW30" s="37"/>
      <c r="BX30" s="37"/>
    </row>
    <row r="31" spans="1:76" ht="60" customHeight="1" thickBot="1">
      <c r="A31" s="177" t="s">
        <v>18</v>
      </c>
      <c r="B31" s="32">
        <v>2</v>
      </c>
      <c r="C31" s="32">
        <v>20</v>
      </c>
      <c r="D31" s="31">
        <v>322</v>
      </c>
      <c r="E31" s="25">
        <v>50.978999999999999</v>
      </c>
      <c r="F31" s="25">
        <v>50.871000000000002</v>
      </c>
      <c r="G31" s="25">
        <v>50.826999999999998</v>
      </c>
      <c r="H31" s="25">
        <f t="shared" si="14"/>
        <v>50.892333333333333</v>
      </c>
      <c r="I31" s="25">
        <f>$C$30+((H31-H30)/(H33-H30))</f>
        <v>21.171500553029372</v>
      </c>
      <c r="J31" s="25">
        <f>H31/H20</f>
        <v>1.5011897270510501</v>
      </c>
      <c r="K31" s="25"/>
      <c r="L31" s="25">
        <v>33.210999999999999</v>
      </c>
      <c r="M31" s="25">
        <v>33.15</v>
      </c>
      <c r="N31" s="25">
        <v>33.122999999999998</v>
      </c>
      <c r="O31" s="25">
        <f t="shared" si="15"/>
        <v>33.161333333333324</v>
      </c>
      <c r="P31" s="25">
        <f>I30+((O31-O30)/(O33-O30))</f>
        <v>21.246781374082538</v>
      </c>
      <c r="Q31" s="25">
        <f>O31/O20</f>
        <v>1.3820677391570111</v>
      </c>
      <c r="R31" s="25"/>
      <c r="S31" s="25">
        <v>25.687000000000001</v>
      </c>
      <c r="T31" s="25">
        <v>25.643999999999998</v>
      </c>
      <c r="U31" s="25">
        <v>25.620999999999999</v>
      </c>
      <c r="V31" s="25">
        <f t="shared" si="10"/>
        <v>25.650666666666666</v>
      </c>
      <c r="W31" s="25">
        <f>P30+((V31-V30)/(V33-V30))</f>
        <v>21.294642857142858</v>
      </c>
      <c r="X31" s="25">
        <f>V31/V20</f>
        <v>1.326141279059748</v>
      </c>
      <c r="Y31" s="25"/>
      <c r="Z31" s="41">
        <v>21.4</v>
      </c>
      <c r="AA31" s="41">
        <v>21.361000000000001</v>
      </c>
      <c r="AB31" s="41">
        <v>21.350999999999999</v>
      </c>
      <c r="AC31" s="25">
        <f t="shared" si="11"/>
        <v>21.370666666666665</v>
      </c>
      <c r="AD31" s="25">
        <f>W30+((AC31-AC30)/(AC33-AC30))</f>
        <v>21.330004755111744</v>
      </c>
      <c r="AE31" s="25">
        <f>AC31/AC20</f>
        <v>1.2910189287152638</v>
      </c>
      <c r="AF31" s="25"/>
      <c r="AG31" s="41">
        <v>18.588000000000001</v>
      </c>
      <c r="AH31" s="41">
        <v>18.558</v>
      </c>
      <c r="AI31" s="41">
        <v>18.547999999999998</v>
      </c>
      <c r="AJ31" s="41">
        <f t="shared" si="3"/>
        <v>18.564666666666668</v>
      </c>
      <c r="AK31" s="41">
        <f>AD30+((AJ31-AJ30)/(AJ33-AJ30))</f>
        <v>21.356253704801425</v>
      </c>
      <c r="AL31" s="41">
        <f>AJ31/AJ20</f>
        <v>1.265916581429708</v>
      </c>
      <c r="AM31" s="25"/>
      <c r="AN31" s="41">
        <v>16.594000000000001</v>
      </c>
      <c r="AO31" s="78">
        <v>16.559000000000001</v>
      </c>
      <c r="AP31" s="78">
        <v>16.553000000000001</v>
      </c>
      <c r="AQ31" s="25">
        <f t="shared" si="4"/>
        <v>16.568666666666669</v>
      </c>
      <c r="AR31" s="25">
        <f>AK30+((AQ31-AQ30)/(AQ33-AQ30))</f>
        <v>21.377706780262692</v>
      </c>
      <c r="AS31" s="25">
        <f>AQ31/AQ20</f>
        <v>1.2465767166574713</v>
      </c>
      <c r="AT31" s="80"/>
      <c r="AU31" s="25">
        <v>15.084</v>
      </c>
      <c r="AV31" s="25">
        <v>15.058999999999999</v>
      </c>
      <c r="AW31" s="25">
        <v>15.052</v>
      </c>
      <c r="AX31" s="41">
        <f t="shared" si="5"/>
        <v>15.065</v>
      </c>
      <c r="AY31" s="41">
        <f>AR30+((AX31-AX30)/(AX33-AX30))</f>
        <v>21.397169025811824</v>
      </c>
      <c r="AZ31" s="41">
        <f>AX31/AX20</f>
        <v>1.2308676943188626</v>
      </c>
      <c r="BA31" s="25"/>
      <c r="BB31" s="41">
        <v>13.907</v>
      </c>
      <c r="BC31" s="41">
        <v>13.884</v>
      </c>
      <c r="BD31" s="41">
        <v>13.877000000000001</v>
      </c>
      <c r="BE31" s="41">
        <f t="shared" si="6"/>
        <v>13.889333333333333</v>
      </c>
      <c r="BF31" s="41">
        <f>AY30+((BE31-BE30)/(BE33-BE30))</f>
        <v>21.40941512125535</v>
      </c>
      <c r="BG31" s="41">
        <f>BE31/BE20</f>
        <v>1.217543757122403</v>
      </c>
      <c r="BH31" s="25"/>
      <c r="BI31" s="41">
        <v>12.961</v>
      </c>
      <c r="BJ31" s="41">
        <v>12.94</v>
      </c>
      <c r="BK31" s="41">
        <v>12.933</v>
      </c>
      <c r="BL31" s="25">
        <f t="shared" si="7"/>
        <v>12.944666666666668</v>
      </c>
      <c r="BM31" s="25">
        <f>BF30+((BL31-BL30)/(BL33-BL30))</f>
        <v>21.425281199785758</v>
      </c>
      <c r="BN31" s="25">
        <f>BL31/BL20</f>
        <v>1.2062121447429726</v>
      </c>
      <c r="BO31" s="25"/>
      <c r="BP31" s="41">
        <v>12.183</v>
      </c>
      <c r="BQ31" s="41">
        <v>12.164999999999999</v>
      </c>
      <c r="BR31" s="41">
        <v>12.159000000000001</v>
      </c>
      <c r="BS31" s="25">
        <f t="shared" si="13"/>
        <v>12.168999999999999</v>
      </c>
      <c r="BT31" s="25">
        <f>BM30+((BS31-BS30)/(BS33-BS30))</f>
        <v>21.450335161486894</v>
      </c>
      <c r="BU31" s="25">
        <f>BS31/BS20</f>
        <v>1.1965977252613982</v>
      </c>
      <c r="BV31" s="36"/>
      <c r="BW31" s="37"/>
      <c r="BX31" s="37"/>
    </row>
    <row r="32" spans="1:76" ht="60" customHeight="1" thickBot="1">
      <c r="A32" s="177" t="s">
        <v>19</v>
      </c>
      <c r="B32" s="23">
        <v>3</v>
      </c>
      <c r="C32" s="32">
        <v>20</v>
      </c>
      <c r="D32" s="31">
        <v>320</v>
      </c>
      <c r="E32" s="41">
        <v>53.698</v>
      </c>
      <c r="F32" s="41">
        <v>53.607999999999997</v>
      </c>
      <c r="G32" s="41">
        <v>53.567999999999998</v>
      </c>
      <c r="H32" s="25">
        <f t="shared" si="14"/>
        <v>53.624666666666663</v>
      </c>
      <c r="I32" s="25">
        <f>$C$30+((H32-H30)/(H33-H30))</f>
        <v>21.675187415509402</v>
      </c>
      <c r="J32" s="25">
        <f>H32/H20</f>
        <v>1.5817863604184692</v>
      </c>
      <c r="K32" s="25"/>
      <c r="L32" s="25">
        <v>34.698999999999998</v>
      </c>
      <c r="M32" s="25">
        <v>34.643000000000001</v>
      </c>
      <c r="N32" s="25">
        <v>34.622999999999998</v>
      </c>
      <c r="O32" s="25">
        <f t="shared" si="15"/>
        <v>34.655000000000001</v>
      </c>
      <c r="P32" s="25">
        <f>$C$30+((O32-O30)/(O33-O30))</f>
        <v>21.785946336180967</v>
      </c>
      <c r="Q32" s="25">
        <f>O32/O20</f>
        <v>1.4443194131866302</v>
      </c>
      <c r="R32" s="25"/>
      <c r="S32" s="25">
        <v>26.725999999999999</v>
      </c>
      <c r="T32" s="25">
        <v>26.683</v>
      </c>
      <c r="U32" s="25">
        <v>26.667999999999999</v>
      </c>
      <c r="V32" s="25">
        <f t="shared" si="10"/>
        <v>26.692333333333334</v>
      </c>
      <c r="W32" s="25">
        <f>$C$30+((V32-V30)/(V33-V30))</f>
        <v>21.852678571428573</v>
      </c>
      <c r="X32" s="25">
        <f>V32/V20</f>
        <v>1.3799955193272098</v>
      </c>
      <c r="Y32" s="75"/>
      <c r="Z32" s="59">
        <v>22.2</v>
      </c>
      <c r="AA32" s="59">
        <v>22.164999999999999</v>
      </c>
      <c r="AB32" s="59">
        <v>22.154</v>
      </c>
      <c r="AC32" s="59">
        <f>AVERAGE(Z32:AB32)</f>
        <v>22.172999999999998</v>
      </c>
      <c r="AD32" s="59">
        <f>$C$30+((AC32-AC30)/(AC33-AC30))</f>
        <v>21.90228245363766</v>
      </c>
      <c r="AE32" s="59">
        <f>AC32/AC20</f>
        <v>1.3394885219492549</v>
      </c>
      <c r="AF32" s="75"/>
      <c r="AG32" s="44">
        <v>19.245999999999999</v>
      </c>
      <c r="AH32" s="44">
        <v>19.218</v>
      </c>
      <c r="AI32" s="44">
        <v>19.207000000000001</v>
      </c>
      <c r="AJ32" s="44">
        <f t="shared" si="3"/>
        <v>19.223666666666666</v>
      </c>
      <c r="AK32" s="44">
        <f>$C$30+((AJ32-AJ30)/(AJ33-AJ30))</f>
        <v>21.942205097806756</v>
      </c>
      <c r="AL32" s="44">
        <f>AJ32/AJ20</f>
        <v>1.3108535060802362</v>
      </c>
      <c r="AM32" s="76"/>
      <c r="AN32" s="44">
        <v>17.149000000000001</v>
      </c>
      <c r="AO32" s="44">
        <v>17.116</v>
      </c>
      <c r="AP32" s="44">
        <v>17.109000000000002</v>
      </c>
      <c r="AQ32" s="44">
        <f t="shared" si="4"/>
        <v>17.124666666666666</v>
      </c>
      <c r="AR32" s="44">
        <f>$C$30+((AQ32-AQ30)/(AQ33-AQ30))</f>
        <v>21.969826056088035</v>
      </c>
      <c r="AS32" s="44">
        <f>AQ32/AQ20</f>
        <v>1.2884084867332097</v>
      </c>
      <c r="AT32" s="444"/>
      <c r="AU32" s="47">
        <v>15.568</v>
      </c>
      <c r="AV32" s="47">
        <v>15.545</v>
      </c>
      <c r="AW32" s="120">
        <v>15.534000000000001</v>
      </c>
      <c r="AX32" s="47">
        <f t="shared" si="5"/>
        <v>15.548999999999999</v>
      </c>
      <c r="AY32" s="47">
        <f>$C$30+2*((AX32-AX30)/(AX37-AX30))</f>
        <v>22.029084687767323</v>
      </c>
      <c r="AZ32" s="47">
        <f>AX32/AX20</f>
        <v>1.270412331826352</v>
      </c>
      <c r="BA32" s="76"/>
      <c r="BB32" s="47">
        <v>14.337</v>
      </c>
      <c r="BC32" s="47">
        <v>14.317</v>
      </c>
      <c r="BD32" s="47">
        <v>14.305999999999999</v>
      </c>
      <c r="BE32" s="47">
        <f t="shared" si="6"/>
        <v>14.32</v>
      </c>
      <c r="BF32" s="47">
        <f>$C$30+2*((BE32-BE30)/(BE37-BE30))</f>
        <v>22.054358472086189</v>
      </c>
      <c r="BG32" s="47">
        <f>BE32/BE20</f>
        <v>1.2552961458668148</v>
      </c>
      <c r="BH32" s="76"/>
      <c r="BI32" s="47">
        <v>13.343</v>
      </c>
      <c r="BJ32" s="47">
        <v>13.323</v>
      </c>
      <c r="BK32" s="47">
        <v>13.317</v>
      </c>
      <c r="BL32" s="47">
        <f>AVERAGE(BI32:BK32)</f>
        <v>13.327666666666667</v>
      </c>
      <c r="BM32" s="47">
        <f>$C$30+2*((BL32-BL30)/(BL37-BL30))</f>
        <v>22.030495889684435</v>
      </c>
      <c r="BN32" s="47">
        <f>BL32/BL20</f>
        <v>1.2419009162913497</v>
      </c>
      <c r="BO32" s="75"/>
      <c r="BP32" s="47">
        <v>12.538</v>
      </c>
      <c r="BQ32" s="47">
        <v>12.523999999999999</v>
      </c>
      <c r="BR32" s="47">
        <v>12.516999999999999</v>
      </c>
      <c r="BS32" s="47">
        <f>AVERAGE(BP32:BR32)</f>
        <v>12.526333333333332</v>
      </c>
      <c r="BT32" s="47">
        <f>$C$30+2*((BS32-BS30)/(BS37-BS30))</f>
        <v>22.068121498083155</v>
      </c>
      <c r="BU32" s="47">
        <f>BS32/BS20</f>
        <v>1.2317348978989806</v>
      </c>
      <c r="BV32" s="103" t="s">
        <v>136</v>
      </c>
      <c r="BW32" s="37"/>
      <c r="BX32" s="37"/>
    </row>
    <row r="33" spans="1:76" ht="60" customHeight="1" thickBot="1">
      <c r="A33" s="177" t="s">
        <v>160</v>
      </c>
      <c r="B33" s="23">
        <v>0</v>
      </c>
      <c r="C33" s="32">
        <v>22</v>
      </c>
      <c r="D33" s="31">
        <v>354</v>
      </c>
      <c r="E33" s="46">
        <v>55.497</v>
      </c>
      <c r="F33" s="46">
        <v>55.36</v>
      </c>
      <c r="G33" s="46">
        <v>55.302999999999997</v>
      </c>
      <c r="H33" s="46">
        <f>AVERAGE(E33:G33)</f>
        <v>55.386666666666663</v>
      </c>
      <c r="I33" s="46">
        <v>22</v>
      </c>
      <c r="J33" s="46">
        <f>H33/H20</f>
        <v>1.6337607173759143</v>
      </c>
      <c r="K33" s="25"/>
      <c r="L33" s="41">
        <v>35.311999999999998</v>
      </c>
      <c r="M33" s="41">
        <v>35.228000000000002</v>
      </c>
      <c r="N33" s="41">
        <v>35.204000000000001</v>
      </c>
      <c r="O33" s="25">
        <f t="shared" si="15"/>
        <v>35.247999999999998</v>
      </c>
      <c r="P33" s="25">
        <v>22</v>
      </c>
      <c r="Q33" s="25">
        <f>O33/O20</f>
        <v>1.4690339251479536</v>
      </c>
      <c r="R33" s="25"/>
      <c r="S33" s="41">
        <v>27.018999999999998</v>
      </c>
      <c r="T33" s="41">
        <v>26.951000000000001</v>
      </c>
      <c r="U33" s="41">
        <v>26.931999999999999</v>
      </c>
      <c r="V33" s="25">
        <f t="shared" si="10"/>
        <v>26.967333333333332</v>
      </c>
      <c r="W33" s="25">
        <v>22</v>
      </c>
      <c r="X33" s="25">
        <f>V33/V20</f>
        <v>1.3942130387578195</v>
      </c>
      <c r="Y33" s="75"/>
      <c r="Z33" s="60">
        <v>22.350999999999999</v>
      </c>
      <c r="AA33" s="60">
        <v>22.297000000000001</v>
      </c>
      <c r="AB33" s="60">
        <v>22.282</v>
      </c>
      <c r="AC33" s="60">
        <f>AVERAGE(Z33:AB33)</f>
        <v>22.31</v>
      </c>
      <c r="AD33" s="60">
        <v>22</v>
      </c>
      <c r="AE33" s="60">
        <f>AC33/AC20</f>
        <v>1.3477648006443819</v>
      </c>
      <c r="AF33" s="75"/>
      <c r="AG33" s="45">
        <v>19.317</v>
      </c>
      <c r="AH33" s="45">
        <v>19.28</v>
      </c>
      <c r="AI33" s="45">
        <v>19.268999999999998</v>
      </c>
      <c r="AJ33" s="45">
        <f t="shared" si="3"/>
        <v>19.288666666666668</v>
      </c>
      <c r="AK33" s="45">
        <v>22</v>
      </c>
      <c r="AL33" s="45">
        <f>AJ33/AJ20</f>
        <v>1.3152858279349926</v>
      </c>
      <c r="AM33" s="76"/>
      <c r="AN33" s="45">
        <v>17.189</v>
      </c>
      <c r="AO33" s="45">
        <v>17.14</v>
      </c>
      <c r="AP33" s="45">
        <v>17.13</v>
      </c>
      <c r="AQ33" s="45">
        <f t="shared" si="4"/>
        <v>17.153000000000002</v>
      </c>
      <c r="AR33" s="45">
        <v>22</v>
      </c>
      <c r="AS33" s="45">
        <f>AQ33/AQ20</f>
        <v>1.290540201635151</v>
      </c>
      <c r="AT33" s="445"/>
      <c r="AU33" s="49">
        <v>15.571999999999999</v>
      </c>
      <c r="AV33" s="49">
        <v>15.541</v>
      </c>
      <c r="AW33" s="121">
        <v>15.53</v>
      </c>
      <c r="AX33" s="49">
        <f t="shared" si="5"/>
        <v>15.547666666666666</v>
      </c>
      <c r="AY33" s="49">
        <v>22</v>
      </c>
      <c r="AZ33" s="49">
        <f>AX33/AX20</f>
        <v>1.2703033934310146</v>
      </c>
      <c r="BA33" s="76"/>
      <c r="BB33" s="49">
        <v>14.324</v>
      </c>
      <c r="BC33" s="49">
        <v>14.295999999999999</v>
      </c>
      <c r="BD33" s="49">
        <v>14.29</v>
      </c>
      <c r="BE33" s="49">
        <f>AVERAGE(BB33:BD33)</f>
        <v>14.303333333333333</v>
      </c>
      <c r="BF33" s="49">
        <v>22</v>
      </c>
      <c r="BG33" s="49">
        <f>BE33/BE20</f>
        <v>1.2538351401104522</v>
      </c>
      <c r="BH33" s="76"/>
      <c r="BI33" s="49">
        <v>13.32</v>
      </c>
      <c r="BJ33" s="49">
        <v>13.298999999999999</v>
      </c>
      <c r="BK33" s="49">
        <v>13.288</v>
      </c>
      <c r="BL33" s="143">
        <f>AVERAGE(BI33:BK33)</f>
        <v>13.302333333333332</v>
      </c>
      <c r="BM33" s="143">
        <v>22</v>
      </c>
      <c r="BN33" s="143">
        <f>BL33/BL20</f>
        <v>1.2395403012890198</v>
      </c>
      <c r="BO33" s="75"/>
      <c r="BP33" s="49">
        <v>12.512</v>
      </c>
      <c r="BQ33" s="49">
        <v>12.417</v>
      </c>
      <c r="BR33" s="49">
        <v>12.48</v>
      </c>
      <c r="BS33" s="143">
        <f>AVERAGE(BP33:BR33)</f>
        <v>12.469666666666669</v>
      </c>
      <c r="BT33" s="143">
        <v>22</v>
      </c>
      <c r="BU33" s="143">
        <f>BS33/BS20</f>
        <v>1.2261627716411554</v>
      </c>
      <c r="BV33" s="104" t="s">
        <v>137</v>
      </c>
      <c r="BW33" s="37"/>
      <c r="BX33" s="37"/>
    </row>
    <row r="34" spans="1:76" ht="60" customHeight="1" thickBot="1">
      <c r="A34" s="177" t="s">
        <v>20</v>
      </c>
      <c r="B34" s="32">
        <v>3</v>
      </c>
      <c r="C34" s="32">
        <v>20</v>
      </c>
      <c r="D34" s="31">
        <v>320</v>
      </c>
      <c r="E34" s="69">
        <v>55.771999999999998</v>
      </c>
      <c r="F34" s="69">
        <v>55.680999999999997</v>
      </c>
      <c r="G34" s="69">
        <v>55.645000000000003</v>
      </c>
      <c r="H34" s="69">
        <f>AVERAGE(E34:G34)</f>
        <v>55.699333333333335</v>
      </c>
      <c r="I34" s="69">
        <f>$C$33+((H34-H33)/(H37-H33))</f>
        <v>22.059966756169288</v>
      </c>
      <c r="J34" s="69">
        <f>H34/H20</f>
        <v>1.6429835601352947</v>
      </c>
      <c r="K34" s="75"/>
      <c r="L34" s="44">
        <v>35.765000000000001</v>
      </c>
      <c r="M34" s="44">
        <v>35.706000000000003</v>
      </c>
      <c r="N34" s="44">
        <v>35.683</v>
      </c>
      <c r="O34" s="52">
        <f>AVERAGE(L34:N34)</f>
        <v>35.717999999999996</v>
      </c>
      <c r="P34" s="52">
        <f>$C$33+(O34-O33)/(O37-O33)</f>
        <v>22.176713873919038</v>
      </c>
      <c r="Q34" s="52">
        <f>O34/O20</f>
        <v>1.4886221555388846</v>
      </c>
      <c r="R34" s="75"/>
      <c r="S34" s="44">
        <v>27.431999999999999</v>
      </c>
      <c r="T34" s="44">
        <v>27.388000000000002</v>
      </c>
      <c r="U34" s="44">
        <v>27.369</v>
      </c>
      <c r="V34" s="44">
        <f>AVERAGE(S34:U34)</f>
        <v>27.396333333333331</v>
      </c>
      <c r="W34" s="44">
        <f>$C$33+(V34-V33)/(V37-V33)</f>
        <v>22.241826381059752</v>
      </c>
      <c r="X34" s="44">
        <f>V34/V20</f>
        <v>1.416392369069571</v>
      </c>
      <c r="Y34" s="75"/>
      <c r="Z34" s="65">
        <v>22.728000000000002</v>
      </c>
      <c r="AA34" s="65">
        <v>22.696999999999999</v>
      </c>
      <c r="AB34" s="65">
        <v>22.678000000000001</v>
      </c>
      <c r="AC34" s="65">
        <f>AVERAGE(Z34:AB34)</f>
        <v>22.700999999999997</v>
      </c>
      <c r="AD34" s="65">
        <f>$C$33+(AC34-AC33)/(AC37-AC33)</f>
        <v>22.293543543543542</v>
      </c>
      <c r="AE34" s="65">
        <f>AC34/AC20</f>
        <v>1.3713854208618608</v>
      </c>
      <c r="AF34" s="25"/>
      <c r="AG34" s="54">
        <v>19.663</v>
      </c>
      <c r="AH34" s="54">
        <v>19.634</v>
      </c>
      <c r="AI34" s="54">
        <v>19.628</v>
      </c>
      <c r="AJ34" s="54">
        <f t="shared" si="3"/>
        <v>19.641666666666666</v>
      </c>
      <c r="AK34" s="54">
        <f>$C$33+(AJ34-AJ33)/(AJ37-AJ33)</f>
        <v>22.332079021636876</v>
      </c>
      <c r="AL34" s="54">
        <f>AJ34/AJ20</f>
        <v>1.3393567450846686</v>
      </c>
      <c r="AM34" s="25"/>
      <c r="AN34" s="54">
        <v>17.495999999999999</v>
      </c>
      <c r="AO34" s="54">
        <v>17.466000000000001</v>
      </c>
      <c r="AP34" s="54">
        <v>17.459</v>
      </c>
      <c r="AQ34" s="40">
        <f t="shared" si="4"/>
        <v>17.47366666666667</v>
      </c>
      <c r="AR34" s="40">
        <f>$C$33+(AQ34-AQ33)/(AQ37-AQ33)</f>
        <v>22.362608367885414</v>
      </c>
      <c r="AS34" s="40">
        <f>AQ34/AQ20</f>
        <v>1.3146661985253552</v>
      </c>
      <c r="AT34" s="446"/>
      <c r="AU34" s="54">
        <v>15.861000000000001</v>
      </c>
      <c r="AV34" s="54">
        <v>15.842000000000001</v>
      </c>
      <c r="AW34" s="54">
        <v>15.831</v>
      </c>
      <c r="AX34" s="54">
        <f t="shared" si="5"/>
        <v>15.844666666666669</v>
      </c>
      <c r="AY34" s="54">
        <f>$C$33+(AX34-AX33)/(AX37-AX33)</f>
        <v>22.391820580474938</v>
      </c>
      <c r="AZ34" s="54">
        <f>AX34/AX20</f>
        <v>1.2945694209924288</v>
      </c>
      <c r="BA34" s="75"/>
      <c r="BB34" s="66">
        <v>14.595000000000001</v>
      </c>
      <c r="BC34" s="66">
        <v>14.573</v>
      </c>
      <c r="BD34" s="66">
        <v>14.566000000000001</v>
      </c>
      <c r="BE34" s="48">
        <f t="shared" si="6"/>
        <v>14.578000000000001</v>
      </c>
      <c r="BF34" s="48">
        <f>$C$33+(BE34-BE33)/(BE37-BE33)</f>
        <v>22.415951539626455</v>
      </c>
      <c r="BG34" s="48">
        <f>BE34/BE20</f>
        <v>1.2779125149753092</v>
      </c>
      <c r="BH34" s="76"/>
      <c r="BI34" s="66">
        <v>13.574</v>
      </c>
      <c r="BJ34" s="66">
        <v>13.558</v>
      </c>
      <c r="BK34" s="66">
        <v>13.552</v>
      </c>
      <c r="BL34" s="48">
        <f t="shared" ref="BL34:BL42" si="16">AVERAGE(BI34:BK34)</f>
        <v>13.561333333333332</v>
      </c>
      <c r="BM34" s="48">
        <f>$C$33+(BL34-BL33)/(BL37-BL33)</f>
        <v>22.408088235294116</v>
      </c>
      <c r="BN34" s="48">
        <f>BL34/BL20</f>
        <v>1.2636744836154681</v>
      </c>
      <c r="BO34" s="75"/>
      <c r="BP34" s="102">
        <v>12.756</v>
      </c>
      <c r="BQ34" s="102">
        <v>12.742000000000001</v>
      </c>
      <c r="BR34" s="102">
        <v>12.734999999999999</v>
      </c>
      <c r="BS34" s="81">
        <f>AVERAGE(BP34:BR34)</f>
        <v>12.744333333333335</v>
      </c>
      <c r="BT34" s="81">
        <f>$C$33+(BS34-BS33)/(BS37-BS33)</f>
        <v>22.470857142857142</v>
      </c>
      <c r="BU34" s="81">
        <f>BS34/BS20</f>
        <v>1.2531711953849687</v>
      </c>
      <c r="BV34" s="36"/>
      <c r="BW34" s="37"/>
      <c r="BX34" s="37"/>
    </row>
    <row r="35" spans="1:76" ht="60" customHeight="1" thickBot="1">
      <c r="A35" s="177" t="s">
        <v>21</v>
      </c>
      <c r="B35" s="23">
        <v>4</v>
      </c>
      <c r="C35" s="32">
        <v>20</v>
      </c>
      <c r="D35" s="31">
        <v>318</v>
      </c>
      <c r="E35" s="67">
        <v>55.71</v>
      </c>
      <c r="F35" s="67">
        <v>55.619</v>
      </c>
      <c r="G35" s="67">
        <v>55.579000000000001</v>
      </c>
      <c r="H35" s="67">
        <f>AVERAGE(E35:G35)</f>
        <v>55.636000000000003</v>
      </c>
      <c r="I35" s="67">
        <f>$C$33+((H35-H33)/(H37-H33))</f>
        <v>22.047819971870606</v>
      </c>
      <c r="J35" s="67">
        <f>H35/H20</f>
        <v>1.6411153936914971</v>
      </c>
      <c r="K35" s="75"/>
      <c r="L35" s="45">
        <v>35.787999999999997</v>
      </c>
      <c r="M35" s="45">
        <v>35.722000000000001</v>
      </c>
      <c r="N35" s="45">
        <v>35.703000000000003</v>
      </c>
      <c r="O35" s="55">
        <f>AVERAGE(L35:N35)</f>
        <v>35.737666666666662</v>
      </c>
      <c r="P35" s="55">
        <f>$C$33+(O35-O33)/(O37-O33)</f>
        <v>22.184108284246147</v>
      </c>
      <c r="Q35" s="55">
        <f>O35/O20</f>
        <v>1.4894418048956681</v>
      </c>
      <c r="R35" s="75"/>
      <c r="S35" s="45">
        <v>27.486000000000001</v>
      </c>
      <c r="T35" s="45">
        <v>27.437000000000001</v>
      </c>
      <c r="U35" s="45">
        <v>27.425999999999998</v>
      </c>
      <c r="V35" s="45">
        <f>AVERAGE(S35:U35)</f>
        <v>27.449666666666669</v>
      </c>
      <c r="W35" s="45">
        <f>$C$33+(V35-V33)/(V37-V33)</f>
        <v>22.271890266816989</v>
      </c>
      <c r="X35" s="45">
        <f>V35/V20</f>
        <v>1.4191497061712652</v>
      </c>
      <c r="Y35" s="75"/>
      <c r="Z35" s="45">
        <v>22.791</v>
      </c>
      <c r="AA35" s="45">
        <v>22.763000000000002</v>
      </c>
      <c r="AB35" s="45">
        <v>22.748000000000001</v>
      </c>
      <c r="AC35" s="45">
        <f>AVERAGE(Z35:AB35)</f>
        <v>22.767333333333337</v>
      </c>
      <c r="AD35" s="45">
        <f>$C$33+(AC35-AC33)/(AC37-AC33)</f>
        <v>22.343343343343346</v>
      </c>
      <c r="AE35" s="45">
        <f>AC35/AC20</f>
        <v>1.3753926701570685</v>
      </c>
      <c r="AF35" s="25"/>
      <c r="AG35" s="40">
        <v>19.73</v>
      </c>
      <c r="AH35" s="40">
        <v>19.704000000000001</v>
      </c>
      <c r="AI35" s="40">
        <v>19.693999999999999</v>
      </c>
      <c r="AJ35" s="54">
        <f t="shared" si="3"/>
        <v>19.709333333333333</v>
      </c>
      <c r="AK35" s="54">
        <f>$C$33+(AJ35-AJ33)/(AJ37-AJ33)</f>
        <v>22.395735340232047</v>
      </c>
      <c r="AL35" s="54">
        <f>AJ35/AJ20</f>
        <v>1.3439709057847482</v>
      </c>
      <c r="AM35" s="25"/>
      <c r="AN35" s="40">
        <v>17.558</v>
      </c>
      <c r="AO35" s="40">
        <v>17.532</v>
      </c>
      <c r="AP35" s="40">
        <v>17.521000000000001</v>
      </c>
      <c r="AQ35" s="40">
        <f t="shared" si="4"/>
        <v>17.537000000000003</v>
      </c>
      <c r="AR35" s="40">
        <f>$C$33+(AQ35-AQ33)/(AQ37-AQ33)</f>
        <v>22.434225405201659</v>
      </c>
      <c r="AS35" s="40">
        <f>AQ35/AQ20</f>
        <v>1.3194312083061648</v>
      </c>
      <c r="AT35" s="221"/>
      <c r="AU35" s="40">
        <v>15.928000000000001</v>
      </c>
      <c r="AV35" s="40">
        <v>15.904</v>
      </c>
      <c r="AW35" s="40">
        <v>15.897</v>
      </c>
      <c r="AX35" s="40">
        <f t="shared" si="5"/>
        <v>15.909666666666666</v>
      </c>
      <c r="AY35" s="40">
        <f>$C$33+(AX35-AX33)/(AX37-AX33)</f>
        <v>22.477572559366756</v>
      </c>
      <c r="AZ35" s="40">
        <f>AX35/AX20</f>
        <v>1.2998801677651286</v>
      </c>
      <c r="BA35" s="75"/>
      <c r="BB35" s="65">
        <v>14.653</v>
      </c>
      <c r="BC35" s="65">
        <v>14.634</v>
      </c>
      <c r="BD35" s="65">
        <v>14.628</v>
      </c>
      <c r="BE35" s="44">
        <f t="shared" si="6"/>
        <v>14.638333333333334</v>
      </c>
      <c r="BF35" s="44">
        <f>$C$33+(BE35-BE33)/(BE37-BE33)</f>
        <v>22.507319535588088</v>
      </c>
      <c r="BG35" s="44">
        <f>BE35/BE20</f>
        <v>1.2832013558133419</v>
      </c>
      <c r="BH35" s="76"/>
      <c r="BI35" s="44">
        <v>13.631</v>
      </c>
      <c r="BJ35" s="44">
        <v>13.616</v>
      </c>
      <c r="BK35" s="44">
        <v>13.609</v>
      </c>
      <c r="BL35" s="44">
        <f t="shared" si="16"/>
        <v>13.618666666666668</v>
      </c>
      <c r="BM35" s="44">
        <f>$C$33+(BL35-BL33)/(BL37-BL33)</f>
        <v>22.498424369747902</v>
      </c>
      <c r="BN35" s="44">
        <f>BL35/BL20</f>
        <v>1.2690169280944246</v>
      </c>
      <c r="BO35" s="75"/>
      <c r="BP35" s="100">
        <v>12.818</v>
      </c>
      <c r="BQ35" s="100">
        <v>12.795999999999999</v>
      </c>
      <c r="BR35" s="100">
        <v>12.792999999999999</v>
      </c>
      <c r="BS35" s="65">
        <f>AVERAGE(BP35:BR35)</f>
        <v>12.802333333333332</v>
      </c>
      <c r="BT35" s="65">
        <f>$C$33+(BS35-BS33)/(BS37-BS33)</f>
        <v>22.570285714285706</v>
      </c>
      <c r="BU35" s="65">
        <f>BS35/BS20</f>
        <v>1.2588744304959192</v>
      </c>
      <c r="BV35" s="36"/>
      <c r="BW35" s="37"/>
      <c r="BX35" s="37"/>
    </row>
    <row r="36" spans="1:76" ht="60" customHeight="1" thickBot="1">
      <c r="A36" s="177" t="s">
        <v>161</v>
      </c>
      <c r="B36" s="23">
        <v>1</v>
      </c>
      <c r="C36" s="32">
        <v>22</v>
      </c>
      <c r="D36" s="184">
        <v>352</v>
      </c>
      <c r="E36" s="161">
        <v>57.628999999999998</v>
      </c>
      <c r="F36" s="161">
        <v>57.511000000000003</v>
      </c>
      <c r="G36" s="161">
        <v>57.454999999999998</v>
      </c>
      <c r="H36" s="25">
        <f t="shared" ref="H36" si="17">AVERAGE(E36:G36)</f>
        <v>57.531666666666666</v>
      </c>
      <c r="I36" s="25">
        <f>$C$33+((H36-H33)/(H37-H33))</f>
        <v>22.411392405063292</v>
      </c>
      <c r="J36" s="25">
        <f>H36/H20</f>
        <v>1.6970325650908518</v>
      </c>
      <c r="K36" s="25"/>
      <c r="L36" s="152">
        <v>36.529000000000003</v>
      </c>
      <c r="M36" s="152">
        <v>36.46</v>
      </c>
      <c r="N36" s="152">
        <v>36.433</v>
      </c>
      <c r="O36" s="25">
        <f t="shared" ref="O36" si="18">AVERAGE(L36:N36)</f>
        <v>36.473999999999997</v>
      </c>
      <c r="P36" s="25">
        <f>$C$33+(O36-O33)/(O37-O33)</f>
        <v>22.460960020052639</v>
      </c>
      <c r="Q36" s="25">
        <f>O36/O20</f>
        <v>1.5201300325081268</v>
      </c>
      <c r="R36" s="25"/>
      <c r="S36" s="42">
        <v>27.885000000000002</v>
      </c>
      <c r="T36" s="42">
        <v>27.829000000000001</v>
      </c>
      <c r="U36" s="42">
        <v>27.806000000000001</v>
      </c>
      <c r="V36" s="25">
        <f t="shared" ref="V36:V37" si="19">AVERAGE(S36:U36)</f>
        <v>27.84</v>
      </c>
      <c r="W36" s="25">
        <f>$C$33+(V36-V33)/(V37-V33)</f>
        <v>22.491920330702744</v>
      </c>
      <c r="X36" s="25">
        <f>V36/V20</f>
        <v>1.4393299670842885</v>
      </c>
      <c r="Y36" s="25"/>
      <c r="Z36" s="42">
        <v>23.026</v>
      </c>
      <c r="AA36" s="42">
        <v>22.981000000000002</v>
      </c>
      <c r="AB36" s="42">
        <v>22.966000000000001</v>
      </c>
      <c r="AC36" s="42">
        <f t="shared" ref="AC36:AC37" si="20">AVERAGE(Z36:AB36)</f>
        <v>22.991000000000003</v>
      </c>
      <c r="AD36" s="42">
        <f>$C$33+(AC36-AC33)/(AC37-AC33)</f>
        <v>22.511261261261264</v>
      </c>
      <c r="AE36" s="42">
        <f>AC36/AC20</f>
        <v>1.3889045509464362</v>
      </c>
      <c r="AF36" s="25"/>
      <c r="AG36" s="25">
        <v>19.876999999999999</v>
      </c>
      <c r="AH36" s="25">
        <v>19.844000000000001</v>
      </c>
      <c r="AI36" s="25">
        <v>19.829999999999998</v>
      </c>
      <c r="AJ36" s="25">
        <f t="shared" si="3"/>
        <v>19.850333333333335</v>
      </c>
      <c r="AK36" s="25">
        <f>$C$33+(AJ36-AJ33)/(AJ37-AJ33)</f>
        <v>22.52837880213233</v>
      </c>
      <c r="AL36" s="25">
        <f>AJ36/AJ20</f>
        <v>1.3535856347312194</v>
      </c>
      <c r="AM36" s="25"/>
      <c r="AN36" s="25">
        <v>17.655999999999999</v>
      </c>
      <c r="AO36" s="25">
        <v>17.619</v>
      </c>
      <c r="AP36" s="25">
        <v>17.611999999999998</v>
      </c>
      <c r="AQ36" s="25">
        <f t="shared" si="4"/>
        <v>17.629000000000001</v>
      </c>
      <c r="AR36" s="25">
        <f>$C$33+(AQ36-AQ33)/(AQ37-AQ33)</f>
        <v>22.53825857519789</v>
      </c>
      <c r="AS36" s="25">
        <f>AQ36/AQ20</f>
        <v>1.3263530119877616</v>
      </c>
      <c r="AT36" s="221"/>
      <c r="AU36" s="40">
        <v>15.986000000000001</v>
      </c>
      <c r="AV36" s="40">
        <v>15.962</v>
      </c>
      <c r="AW36" s="40">
        <v>15.951000000000001</v>
      </c>
      <c r="AX36" s="40">
        <f t="shared" si="5"/>
        <v>15.966333333333333</v>
      </c>
      <c r="AY36" s="40">
        <f>$C$33+(AX36-AX33)/(AX37-AX33)</f>
        <v>22.552330694810905</v>
      </c>
      <c r="AZ36" s="40">
        <f>AX36/AX20</f>
        <v>1.3045100495669697</v>
      </c>
      <c r="BA36" s="75"/>
      <c r="BB36" s="45">
        <v>14.693</v>
      </c>
      <c r="BC36" s="45">
        <v>14.672000000000001</v>
      </c>
      <c r="BD36" s="45">
        <v>14.661</v>
      </c>
      <c r="BE36" s="124">
        <f t="shared" si="6"/>
        <v>14.675333333333334</v>
      </c>
      <c r="BF36" s="124">
        <f>$C$33+(BE36-BE33)/(BE37-BE33)</f>
        <v>22.563351842503788</v>
      </c>
      <c r="BG36" s="124">
        <f>BE36/BE20</f>
        <v>1.2864447885924672</v>
      </c>
      <c r="BH36" s="447"/>
      <c r="BI36" s="45">
        <v>13.662000000000001</v>
      </c>
      <c r="BJ36" s="45">
        <v>13.637</v>
      </c>
      <c r="BK36" s="45">
        <v>13.625999999999999</v>
      </c>
      <c r="BL36" s="45">
        <f t="shared" si="16"/>
        <v>13.641666666666666</v>
      </c>
      <c r="BM36" s="45">
        <f>$C$33+(BL36-BL33)/(BL37-BL33)</f>
        <v>22.534663865546218</v>
      </c>
      <c r="BN36" s="45">
        <f>BL36/BL20</f>
        <v>1.2711601180307499</v>
      </c>
      <c r="BO36" s="75"/>
      <c r="BP36" s="101">
        <v>12.832000000000001</v>
      </c>
      <c r="BQ36" s="101">
        <v>12.808</v>
      </c>
      <c r="BR36" s="101">
        <v>12.802</v>
      </c>
      <c r="BS36" s="45">
        <f>AVERAGE(BP36:BR36)</f>
        <v>12.814</v>
      </c>
      <c r="BT36" s="45">
        <f>$C$33+(BS36-BS33)/(BS37-BS33)</f>
        <v>22.590285714285709</v>
      </c>
      <c r="BU36" s="45">
        <f>BS36/BS20</f>
        <v>1.2600216329607656</v>
      </c>
      <c r="BV36" s="36"/>
      <c r="BW36" s="37"/>
      <c r="BX36" s="37"/>
    </row>
    <row r="37" spans="1:76" ht="60" customHeight="1" thickBot="1">
      <c r="A37" s="177" t="s">
        <v>22</v>
      </c>
      <c r="B37" s="33">
        <v>0</v>
      </c>
      <c r="C37" s="32">
        <v>23</v>
      </c>
      <c r="D37" s="185">
        <v>368</v>
      </c>
      <c r="E37" s="106">
        <v>60.703000000000003</v>
      </c>
      <c r="F37" s="106">
        <v>60.578000000000003</v>
      </c>
      <c r="G37" s="106">
        <v>60.521000000000001</v>
      </c>
      <c r="H37" s="106">
        <f>AVERAGE(E37:G37)</f>
        <v>60.600666666666676</v>
      </c>
      <c r="I37" s="106">
        <v>23</v>
      </c>
      <c r="J37" s="106">
        <f>H37/H20</f>
        <v>1.7875599779753011</v>
      </c>
      <c r="K37" s="75"/>
      <c r="L37" s="171">
        <v>37.969000000000001</v>
      </c>
      <c r="M37" s="171">
        <v>37.890999999999998</v>
      </c>
      <c r="N37" s="171">
        <v>37.863</v>
      </c>
      <c r="O37" s="40">
        <f>AVERAGE(L37:N37)</f>
        <v>37.907666666666664</v>
      </c>
      <c r="P37" s="40">
        <v>23</v>
      </c>
      <c r="Q37" s="40">
        <f>O37/O20</f>
        <v>1.5798810813814563</v>
      </c>
      <c r="R37" s="25"/>
      <c r="S37" s="41">
        <v>28.792000000000002</v>
      </c>
      <c r="T37" s="41">
        <v>28.728000000000002</v>
      </c>
      <c r="U37" s="41">
        <v>28.704000000000001</v>
      </c>
      <c r="V37" s="25">
        <f t="shared" si="19"/>
        <v>28.741333333333333</v>
      </c>
      <c r="W37" s="25">
        <v>23</v>
      </c>
      <c r="X37" s="25">
        <f>V37/V20</f>
        <v>1.4859289641029176</v>
      </c>
      <c r="Y37" s="25"/>
      <c r="Z37" s="41">
        <v>23.678999999999998</v>
      </c>
      <c r="AA37" s="41">
        <v>23.632999999999999</v>
      </c>
      <c r="AB37" s="41">
        <v>23.614000000000001</v>
      </c>
      <c r="AC37" s="25">
        <f t="shared" si="20"/>
        <v>23.641999999999999</v>
      </c>
      <c r="AD37" s="25">
        <v>23</v>
      </c>
      <c r="AE37" s="25">
        <f>AC37/AC20</f>
        <v>1.4282319774466372</v>
      </c>
      <c r="AF37" s="25"/>
      <c r="AG37" s="25">
        <v>20.379000000000001</v>
      </c>
      <c r="AH37" s="25">
        <v>20.343</v>
      </c>
      <c r="AI37" s="25">
        <v>20.332999999999998</v>
      </c>
      <c r="AJ37" s="41">
        <f t="shared" si="3"/>
        <v>20.351666666666667</v>
      </c>
      <c r="AK37" s="41">
        <v>23</v>
      </c>
      <c r="AL37" s="41">
        <f>AJ37/AJ20</f>
        <v>1.3877713376520058</v>
      </c>
      <c r="AM37" s="25"/>
      <c r="AN37" s="25">
        <v>18.068999999999999</v>
      </c>
      <c r="AO37" s="25">
        <v>18.027000000000001</v>
      </c>
      <c r="AP37" s="25">
        <v>18.015999999999998</v>
      </c>
      <c r="AQ37" s="25">
        <f t="shared" si="4"/>
        <v>18.037333333333333</v>
      </c>
      <c r="AR37" s="25">
        <v>23</v>
      </c>
      <c r="AS37" s="25">
        <f>AQ37/AQ20</f>
        <v>1.35707478557456</v>
      </c>
      <c r="AT37" s="221"/>
      <c r="AU37" s="25">
        <v>16.327999999999999</v>
      </c>
      <c r="AV37" s="25">
        <v>16.3</v>
      </c>
      <c r="AW37" s="25">
        <v>16.289000000000001</v>
      </c>
      <c r="AX37" s="25">
        <f t="shared" si="5"/>
        <v>16.305666666666667</v>
      </c>
      <c r="AY37" s="25">
        <v>23</v>
      </c>
      <c r="AZ37" s="25">
        <f>AX37/AX20</f>
        <v>1.3322348711803473</v>
      </c>
      <c r="BA37" s="25"/>
      <c r="BB37" s="42">
        <v>14.986000000000001</v>
      </c>
      <c r="BC37" s="42">
        <v>14.956</v>
      </c>
      <c r="BD37" s="42">
        <v>14.949</v>
      </c>
      <c r="BE37" s="42">
        <f t="shared" si="6"/>
        <v>14.963666666666667</v>
      </c>
      <c r="BF37" s="42">
        <v>23</v>
      </c>
      <c r="BG37" s="42">
        <f>BE37/BE20</f>
        <v>1.3117201881775415</v>
      </c>
      <c r="BH37" s="25"/>
      <c r="BI37" s="42">
        <v>13.925000000000001</v>
      </c>
      <c r="BJ37" s="42">
        <v>13.896000000000001</v>
      </c>
      <c r="BK37" s="42">
        <v>13.99</v>
      </c>
      <c r="BL37" s="25">
        <f t="shared" si="16"/>
        <v>13.936999999999999</v>
      </c>
      <c r="BM37" s="25">
        <v>23</v>
      </c>
      <c r="BN37" s="25">
        <f>BL37/BL20</f>
        <v>1.2986799192421181</v>
      </c>
      <c r="BO37" s="25"/>
      <c r="BP37" s="42">
        <v>13.071</v>
      </c>
      <c r="BQ37" s="42">
        <v>13.047000000000001</v>
      </c>
      <c r="BR37" s="42">
        <v>13.041</v>
      </c>
      <c r="BS37" s="25">
        <f t="shared" ref="BS37" si="21">AVERAGE(BP37:BR37)</f>
        <v>13.053000000000003</v>
      </c>
      <c r="BT37" s="25">
        <v>23</v>
      </c>
      <c r="BU37" s="25">
        <f>BS37/BS20</f>
        <v>1.2835228948834774</v>
      </c>
      <c r="BV37" s="36"/>
      <c r="BW37" s="37"/>
      <c r="BX37" s="37"/>
    </row>
    <row r="38" spans="1:76" ht="60" customHeight="1" thickBot="1">
      <c r="A38" s="177" t="s">
        <v>23</v>
      </c>
      <c r="B38" s="33">
        <v>2</v>
      </c>
      <c r="C38" s="33">
        <v>22</v>
      </c>
      <c r="D38" s="105">
        <v>350</v>
      </c>
      <c r="E38" s="231">
        <v>61.613999999999997</v>
      </c>
      <c r="F38" s="231">
        <v>61.509</v>
      </c>
      <c r="G38" s="231">
        <v>61.465000000000003</v>
      </c>
      <c r="H38" s="231">
        <f>AVERAGE(E38:G38)</f>
        <v>61.529333333333334</v>
      </c>
      <c r="I38" s="231">
        <f>$C$37+((H38-H37)/(H40-H37))</f>
        <v>23.176362600493764</v>
      </c>
      <c r="J38" s="231">
        <f>H38/H20</f>
        <v>1.8149531975143554</v>
      </c>
      <c r="K38" s="75"/>
      <c r="L38" s="448">
        <v>38.639000000000003</v>
      </c>
      <c r="M38" s="448">
        <v>38.575000000000003</v>
      </c>
      <c r="N38" s="448">
        <v>38.546999999999997</v>
      </c>
      <c r="O38" s="63">
        <f>AVERAGE(L38:N38)</f>
        <v>38.586999999999996</v>
      </c>
      <c r="P38" s="63">
        <f>$C$37+(O38-O37)/(O40-O37)</f>
        <v>23.256675062972292</v>
      </c>
      <c r="Q38" s="63">
        <f>O38/O20</f>
        <v>1.6081937150954404</v>
      </c>
      <c r="R38" s="75"/>
      <c r="S38" s="46">
        <v>29.324999999999999</v>
      </c>
      <c r="T38" s="46">
        <v>29.271999999999998</v>
      </c>
      <c r="U38" s="46">
        <v>29.251999999999999</v>
      </c>
      <c r="V38" s="46">
        <f>AVERAGE(S38:U38)</f>
        <v>29.282999999999998</v>
      </c>
      <c r="W38" s="46">
        <f>$C$37+(V38-V37)/(V40-V37)</f>
        <v>23.306084008287812</v>
      </c>
      <c r="X38" s="46">
        <f>V38/V20</f>
        <v>1.5139331690419977</v>
      </c>
      <c r="Y38" s="75"/>
      <c r="Z38" s="44">
        <v>24.137</v>
      </c>
      <c r="AA38" s="44">
        <v>24.094000000000001</v>
      </c>
      <c r="AB38" s="44">
        <v>24.082999999999998</v>
      </c>
      <c r="AC38" s="100">
        <f>AVERAGE(Z38:AB38)</f>
        <v>24.104666666666663</v>
      </c>
      <c r="AD38" s="100">
        <f>$C$37+(AC38-AC37)/(AC40-AC37)</f>
        <v>23.348131427138195</v>
      </c>
      <c r="AE38" s="100">
        <f>AC38/AC20</f>
        <v>1.4561820378574306</v>
      </c>
      <c r="AF38" s="25"/>
      <c r="AG38" s="40">
        <v>20.774000000000001</v>
      </c>
      <c r="AH38" s="40">
        <v>20.742999999999999</v>
      </c>
      <c r="AI38" s="117">
        <v>20.731999999999999</v>
      </c>
      <c r="AJ38" s="118">
        <f t="shared" si="3"/>
        <v>20.749666666666666</v>
      </c>
      <c r="AK38" s="118">
        <f>$C$37+(AJ38-AJ37)/(AJ40-AJ37)</f>
        <v>23.374412041392286</v>
      </c>
      <c r="AL38" s="118">
        <f>AJ38/AJ20</f>
        <v>1.414910785316513</v>
      </c>
      <c r="AM38" s="71"/>
      <c r="AN38" s="40">
        <v>18.411000000000001</v>
      </c>
      <c r="AO38" s="40">
        <v>18.376999999999999</v>
      </c>
      <c r="AP38" s="40">
        <v>18.37</v>
      </c>
      <c r="AQ38" s="40">
        <f t="shared" si="4"/>
        <v>18.385999999999999</v>
      </c>
      <c r="AR38" s="40">
        <f>$C$37+(AQ38-AQ37)/(AQ40-AQ37)</f>
        <v>23.393677079412871</v>
      </c>
      <c r="AS38" s="40">
        <f>AQ38/AQ20</f>
        <v>1.3833074183678589</v>
      </c>
      <c r="AT38" s="221"/>
      <c r="AU38" s="40">
        <v>16.638999999999999</v>
      </c>
      <c r="AV38" s="40">
        <v>16.613</v>
      </c>
      <c r="AW38" s="40">
        <v>16.602</v>
      </c>
      <c r="AX38" s="40">
        <f t="shared" si="5"/>
        <v>16.617999999999999</v>
      </c>
      <c r="AY38" s="40">
        <f>$C$37+(AX38-AX37)/(AX40-AX37)</f>
        <v>23.412593571114044</v>
      </c>
      <c r="AZ38" s="40">
        <f>AX38/AX20</f>
        <v>1.3577536902881417</v>
      </c>
      <c r="BA38" s="25"/>
      <c r="BB38" s="40">
        <v>15.266</v>
      </c>
      <c r="BC38" s="40">
        <v>15.244</v>
      </c>
      <c r="BD38" s="40">
        <v>15.238</v>
      </c>
      <c r="BE38" s="40">
        <f t="shared" si="6"/>
        <v>15.249333333333333</v>
      </c>
      <c r="BF38" s="40">
        <f>$C$37+(BE38-BE37)/(BE40-BE37)</f>
        <v>23.420098039215684</v>
      </c>
      <c r="BG38" s="40">
        <f>BE38/BE20</f>
        <v>1.3367618268415977</v>
      </c>
      <c r="BH38" s="25"/>
      <c r="BI38" s="40">
        <v>14.195</v>
      </c>
      <c r="BJ38" s="40">
        <v>14.177</v>
      </c>
      <c r="BK38" s="40">
        <v>14.166</v>
      </c>
      <c r="BL38" s="40">
        <f t="shared" si="16"/>
        <v>14.179333333333332</v>
      </c>
      <c r="BM38" s="40">
        <f>$C$37+(BL38-BL37)/(BL40-BL37)</f>
        <v>23.403888888888886</v>
      </c>
      <c r="BN38" s="40">
        <f>BL38/BL20</f>
        <v>1.3212610653828232</v>
      </c>
      <c r="BO38" s="25"/>
      <c r="BP38" s="40">
        <v>13.337999999999999</v>
      </c>
      <c r="BQ38" s="40">
        <v>13.315</v>
      </c>
      <c r="BR38" s="40">
        <v>13.313000000000001</v>
      </c>
      <c r="BS38" s="40">
        <f>AVERAGE(BP38:BR38)</f>
        <v>13.322000000000001</v>
      </c>
      <c r="BT38" s="40">
        <f>$C$37+(BS38-BS37)/(BS40-BS37)</f>
        <v>23.44933184855234</v>
      </c>
      <c r="BU38" s="40">
        <f>BS38/BS20</f>
        <v>1.309974106001508</v>
      </c>
      <c r="BV38" s="36"/>
      <c r="BW38" s="37"/>
      <c r="BX38" s="37"/>
    </row>
    <row r="39" spans="1:76" ht="60" customHeight="1" thickBot="1">
      <c r="A39" s="177" t="s">
        <v>24</v>
      </c>
      <c r="B39" s="33">
        <v>5</v>
      </c>
      <c r="C39" s="32">
        <v>20</v>
      </c>
      <c r="D39" s="105">
        <v>316</v>
      </c>
      <c r="E39" s="106">
        <v>60.658999999999999</v>
      </c>
      <c r="F39" s="106">
        <v>60.573999999999998</v>
      </c>
      <c r="G39" s="106">
        <v>60.517000000000003</v>
      </c>
      <c r="H39" s="106">
        <f>AVERAGE(E39:G39)</f>
        <v>60.583333333333336</v>
      </c>
      <c r="I39" s="106">
        <f>$C$33+((H39-H33)/(H37-H33))</f>
        <v>22.99667561692878</v>
      </c>
      <c r="J39" s="106">
        <f>H39/H20</f>
        <v>1.7870486903169984</v>
      </c>
      <c r="K39" s="75"/>
      <c r="L39" s="449">
        <v>38.408000000000001</v>
      </c>
      <c r="M39" s="449">
        <v>38.360999999999997</v>
      </c>
      <c r="N39" s="449">
        <v>38.337000000000003</v>
      </c>
      <c r="O39" s="63">
        <f>AVERAGE(L39:N39)</f>
        <v>38.36866666666667</v>
      </c>
      <c r="P39" s="63">
        <f>$C$37+(O39-O37)/(O40-O37)</f>
        <v>23.174181360201512</v>
      </c>
      <c r="Q39" s="63">
        <f>O39/O20</f>
        <v>1.5990942179989442</v>
      </c>
      <c r="R39" s="75"/>
      <c r="S39" s="67">
        <v>29.285</v>
      </c>
      <c r="T39" s="67">
        <v>29.239000000000001</v>
      </c>
      <c r="U39" s="67">
        <v>29.228000000000002</v>
      </c>
      <c r="V39" s="67">
        <f>AVERAGE(S39:U39)</f>
        <v>29.250666666666671</v>
      </c>
      <c r="W39" s="67">
        <f>$C$37+(V39-V37)/(V40-V37)</f>
        <v>23.287813147485405</v>
      </c>
      <c r="X39" s="67">
        <f>V39/V20</f>
        <v>1.5122615334240959</v>
      </c>
      <c r="Y39" s="75"/>
      <c r="Z39" s="45">
        <v>24.154</v>
      </c>
      <c r="AA39" s="45">
        <v>24.123000000000001</v>
      </c>
      <c r="AB39" s="45">
        <v>24.111999999999998</v>
      </c>
      <c r="AC39" s="101">
        <f>AVERAGE(Z39:AB39)</f>
        <v>24.129666666666665</v>
      </c>
      <c r="AD39" s="101">
        <f>$C$37+(AC39-AC37)/(AC40-AC37)</f>
        <v>23.366942563330824</v>
      </c>
      <c r="AE39" s="101">
        <f>AC39/AC20</f>
        <v>1.4576923076923078</v>
      </c>
      <c r="AF39" s="25"/>
      <c r="AG39" s="40">
        <v>20.832000000000001</v>
      </c>
      <c r="AH39" s="40">
        <v>20.805</v>
      </c>
      <c r="AI39" s="117">
        <v>20.794</v>
      </c>
      <c r="AJ39" s="118">
        <f t="shared" si="3"/>
        <v>20.810333333333332</v>
      </c>
      <c r="AK39" s="118">
        <f>$C$37+(AJ39-AJ37)/(AJ40-AJ37)</f>
        <v>23.431483223581061</v>
      </c>
      <c r="AL39" s="118">
        <f>AJ39/AJ20</f>
        <v>1.4190476190476189</v>
      </c>
      <c r="AM39" s="71"/>
      <c r="AN39" s="40">
        <v>18.481999999999999</v>
      </c>
      <c r="AO39" s="40">
        <v>18.46</v>
      </c>
      <c r="AP39" s="40">
        <v>18.452999999999999</v>
      </c>
      <c r="AQ39" s="40">
        <f t="shared" si="4"/>
        <v>18.465</v>
      </c>
      <c r="AR39" s="40">
        <f>$C$37+(AQ39-AQ37)/(AQ40-AQ37)</f>
        <v>23.482875423409862</v>
      </c>
      <c r="AS39" s="40">
        <f>AQ39/AQ20</f>
        <v>1.3892511410944477</v>
      </c>
      <c r="AT39" s="221"/>
      <c r="AU39" s="40">
        <v>16.722999999999999</v>
      </c>
      <c r="AV39" s="40">
        <v>16.704000000000001</v>
      </c>
      <c r="AW39" s="40">
        <v>16.696999999999999</v>
      </c>
      <c r="AX39" s="40">
        <f t="shared" si="5"/>
        <v>16.707999999999998</v>
      </c>
      <c r="AY39" s="40">
        <f>$C$37+(AX39-AX37)/(AX40-AX37)</f>
        <v>23.531483927785114</v>
      </c>
      <c r="AZ39" s="40">
        <f>AX39/AX20</f>
        <v>1.3651070319734189</v>
      </c>
      <c r="BA39" s="25"/>
      <c r="BB39" s="40">
        <v>15.364000000000001</v>
      </c>
      <c r="BC39" s="40">
        <v>15.343</v>
      </c>
      <c r="BD39" s="40">
        <v>15.333</v>
      </c>
      <c r="BE39" s="40">
        <f t="shared" si="6"/>
        <v>15.346666666666666</v>
      </c>
      <c r="BF39" s="40">
        <f>$C$37+(BE39-BE37)/(BE40-BE37)</f>
        <v>23.563235294117646</v>
      </c>
      <c r="BG39" s="40">
        <f>BE39/BE20</f>
        <v>1.3452941004587557</v>
      </c>
      <c r="BH39" s="25"/>
      <c r="BI39" s="40">
        <v>14.298</v>
      </c>
      <c r="BJ39" s="40">
        <v>14.276</v>
      </c>
      <c r="BK39" s="40">
        <v>14.269</v>
      </c>
      <c r="BL39" s="40">
        <f t="shared" si="16"/>
        <v>14.280999999999999</v>
      </c>
      <c r="BM39" s="40">
        <f>$C$37+(BL39-BL37)/(BL40-BL37)</f>
        <v>23.573333333333331</v>
      </c>
      <c r="BN39" s="40">
        <f>BL39/BL20</f>
        <v>1.3307345861158564</v>
      </c>
      <c r="BO39" s="25"/>
      <c r="BP39" s="40">
        <v>13.445</v>
      </c>
      <c r="BQ39" s="40">
        <v>13.427</v>
      </c>
      <c r="BR39" s="40">
        <v>13.42</v>
      </c>
      <c r="BS39" s="40">
        <f>AVERAGE(BP39:BR39)</f>
        <v>13.430666666666667</v>
      </c>
      <c r="BT39" s="40">
        <f>$C$37+(BS39-BS37)/(BS40-BS37)</f>
        <v>23.630846325167038</v>
      </c>
      <c r="BU39" s="40">
        <f>BS39/BS20</f>
        <v>1.3206594775312204</v>
      </c>
      <c r="BV39" s="36"/>
      <c r="BW39" s="37"/>
      <c r="BX39" s="37"/>
    </row>
    <row r="40" spans="1:76" ht="60" customHeight="1">
      <c r="A40" s="177" t="s">
        <v>162</v>
      </c>
      <c r="B40" s="23">
        <v>0</v>
      </c>
      <c r="C40" s="32">
        <v>24</v>
      </c>
      <c r="D40" s="105">
        <v>382</v>
      </c>
      <c r="E40" s="42">
        <v>65.983999999999995</v>
      </c>
      <c r="F40" s="42">
        <v>65.837999999999994</v>
      </c>
      <c r="G40" s="42">
        <v>65.777000000000001</v>
      </c>
      <c r="H40" s="25">
        <f t="shared" ref="H40:H42" si="22">AVERAGE(E40:G40)</f>
        <v>65.86633333333333</v>
      </c>
      <c r="I40" s="25">
        <v>24</v>
      </c>
      <c r="J40" s="25">
        <f>H40/H20</f>
        <v>1.9428832690946274</v>
      </c>
      <c r="K40" s="25"/>
      <c r="L40" s="42">
        <v>40.621000000000002</v>
      </c>
      <c r="M40" s="42">
        <v>40.536999999999999</v>
      </c>
      <c r="N40" s="42">
        <v>40.505000000000003</v>
      </c>
      <c r="O40" s="25">
        <f t="shared" ref="O40:O42" si="23">AVERAGE(L40:N40)</f>
        <v>40.554333333333339</v>
      </c>
      <c r="P40" s="25">
        <v>24</v>
      </c>
      <c r="Q40" s="25">
        <f>O40/O20</f>
        <v>1.6901864354977636</v>
      </c>
      <c r="R40" s="25"/>
      <c r="S40" s="42">
        <v>30.573</v>
      </c>
      <c r="T40" s="42">
        <v>30.488</v>
      </c>
      <c r="U40" s="42">
        <v>30.472000000000001</v>
      </c>
      <c r="V40" s="25">
        <f t="shared" ref="V40:V42" si="24">AVERAGE(S40:U40)</f>
        <v>30.510999999999999</v>
      </c>
      <c r="W40" s="25">
        <v>24</v>
      </c>
      <c r="X40" s="25">
        <f>V40/V20</f>
        <v>1.577420855808503</v>
      </c>
      <c r="Y40" s="25"/>
      <c r="Z40" s="42">
        <v>25.012</v>
      </c>
      <c r="AA40" s="42">
        <v>24.96</v>
      </c>
      <c r="AB40" s="42">
        <v>24.940999999999999</v>
      </c>
      <c r="AC40" s="25">
        <f t="shared" ref="AC40:AC42" si="25">AVERAGE(Z40:AB40)</f>
        <v>24.971</v>
      </c>
      <c r="AD40" s="25">
        <v>24</v>
      </c>
      <c r="AE40" s="25">
        <f>AC40/AC20</f>
        <v>1.5085179218687075</v>
      </c>
      <c r="AF40" s="25"/>
      <c r="AG40" s="25">
        <v>21.445</v>
      </c>
      <c r="AH40" s="25">
        <v>21.407</v>
      </c>
      <c r="AI40" s="25">
        <v>21.391999999999999</v>
      </c>
      <c r="AJ40" s="42">
        <f t="shared" si="3"/>
        <v>21.414666666666665</v>
      </c>
      <c r="AK40" s="42">
        <v>24</v>
      </c>
      <c r="AL40" s="42">
        <f>AJ40/AJ20</f>
        <v>1.460256847369019</v>
      </c>
      <c r="AM40" s="25"/>
      <c r="AN40" s="25">
        <v>18.962</v>
      </c>
      <c r="AO40" s="25">
        <v>18.908999999999999</v>
      </c>
      <c r="AP40" s="25">
        <v>18.898</v>
      </c>
      <c r="AQ40" s="25">
        <f t="shared" si="4"/>
        <v>18.922999999999998</v>
      </c>
      <c r="AR40" s="25">
        <v>24</v>
      </c>
      <c r="AS40" s="25">
        <f>AQ40/AQ20</f>
        <v>1.4237096855093545</v>
      </c>
      <c r="AT40" s="221"/>
      <c r="AU40" s="25">
        <v>17.087</v>
      </c>
      <c r="AV40" s="25">
        <v>17.058</v>
      </c>
      <c r="AW40" s="25">
        <v>17.042999999999999</v>
      </c>
      <c r="AX40" s="25">
        <f t="shared" si="5"/>
        <v>17.062666666666665</v>
      </c>
      <c r="AY40" s="25">
        <v>24</v>
      </c>
      <c r="AZ40" s="25">
        <f>AX40/AX20</f>
        <v>1.394084645133177</v>
      </c>
      <c r="BA40" s="25"/>
      <c r="BB40" s="25">
        <v>15.67</v>
      </c>
      <c r="BC40" s="25">
        <v>15.632</v>
      </c>
      <c r="BD40" s="25">
        <v>15.629</v>
      </c>
      <c r="BE40" s="25">
        <f t="shared" si="6"/>
        <v>15.643666666666666</v>
      </c>
      <c r="BF40" s="25">
        <v>24</v>
      </c>
      <c r="BG40" s="25">
        <f>BE40/BE20</f>
        <v>1.3713292230371388</v>
      </c>
      <c r="BH40" s="25"/>
      <c r="BI40" s="25">
        <v>14.56</v>
      </c>
      <c r="BJ40" s="25">
        <v>14.531000000000001</v>
      </c>
      <c r="BK40" s="25">
        <v>14.52</v>
      </c>
      <c r="BL40" s="25">
        <f t="shared" si="16"/>
        <v>14.537000000000001</v>
      </c>
      <c r="BM40" s="25">
        <v>24</v>
      </c>
      <c r="BN40" s="25">
        <f>BL40/BL20</f>
        <v>1.3545892219288709</v>
      </c>
      <c r="BO40" s="25"/>
      <c r="BP40" s="25">
        <v>13.676</v>
      </c>
      <c r="BQ40" s="25">
        <v>13.645</v>
      </c>
      <c r="BR40" s="25">
        <v>13.634</v>
      </c>
      <c r="BS40" s="25">
        <f>AVERAGE(BP40:BR40)</f>
        <v>13.651666666666666</v>
      </c>
      <c r="BT40" s="25">
        <v>24</v>
      </c>
      <c r="BU40" s="25">
        <f>BS40/BS20</f>
        <v>1.3423907699367399</v>
      </c>
      <c r="BV40" s="36"/>
      <c r="BW40" s="37"/>
      <c r="BX40" s="37"/>
    </row>
    <row r="41" spans="1:76" ht="60" customHeight="1">
      <c r="A41" s="177" t="s">
        <v>163</v>
      </c>
      <c r="B41" s="23">
        <v>1</v>
      </c>
      <c r="C41" s="32">
        <v>24</v>
      </c>
      <c r="D41" s="105">
        <v>380</v>
      </c>
      <c r="E41" s="25">
        <v>68.013999999999996</v>
      </c>
      <c r="F41" s="25">
        <v>67.899000000000001</v>
      </c>
      <c r="G41" s="25">
        <v>67.837999999999994</v>
      </c>
      <c r="H41" s="25">
        <f t="shared" si="22"/>
        <v>67.917000000000002</v>
      </c>
      <c r="I41" s="25"/>
      <c r="J41" s="25">
        <f>H41/H20</f>
        <v>2.0033725320538034</v>
      </c>
      <c r="K41" s="25"/>
      <c r="L41" s="25">
        <v>41.78</v>
      </c>
      <c r="M41" s="25">
        <v>41.707999999999998</v>
      </c>
      <c r="N41" s="25">
        <v>41.68</v>
      </c>
      <c r="O41" s="25">
        <f t="shared" si="23"/>
        <v>41.722666666666669</v>
      </c>
      <c r="P41" s="25"/>
      <c r="Q41" s="25">
        <f>O41/O20</f>
        <v>1.7388791642355035</v>
      </c>
      <c r="R41" s="25"/>
      <c r="S41" s="25">
        <v>31.39</v>
      </c>
      <c r="T41" s="25">
        <v>31.327999999999999</v>
      </c>
      <c r="U41" s="25">
        <v>31.309000000000001</v>
      </c>
      <c r="V41" s="25">
        <f t="shared" si="24"/>
        <v>31.342333333333332</v>
      </c>
      <c r="W41" s="25"/>
      <c r="X41" s="25">
        <f>V41/V20</f>
        <v>1.6204008478811589</v>
      </c>
      <c r="Y41" s="25"/>
      <c r="Z41" s="25">
        <v>25.651</v>
      </c>
      <c r="AA41" s="25">
        <v>25.611000000000001</v>
      </c>
      <c r="AB41" s="25">
        <v>25.591999999999999</v>
      </c>
      <c r="AC41" s="25">
        <f t="shared" si="25"/>
        <v>25.617999999999999</v>
      </c>
      <c r="AD41" s="25"/>
      <c r="AE41" s="25">
        <f>AC41/AC20</f>
        <v>1.5476037051953284</v>
      </c>
      <c r="AF41" s="25"/>
      <c r="AG41" s="25">
        <v>21.972999999999999</v>
      </c>
      <c r="AH41" s="25">
        <v>21.937999999999999</v>
      </c>
      <c r="AI41" s="25">
        <v>21.928000000000001</v>
      </c>
      <c r="AJ41" s="42">
        <f t="shared" si="3"/>
        <v>21.946333333333332</v>
      </c>
      <c r="AK41" s="42"/>
      <c r="AL41" s="42">
        <f>AJ41/AJ20</f>
        <v>1.4965109671553583</v>
      </c>
      <c r="AM41" s="25"/>
      <c r="AN41" s="25">
        <v>19.405999999999999</v>
      </c>
      <c r="AO41" s="25">
        <v>19.366</v>
      </c>
      <c r="AP41" s="25">
        <v>19.355</v>
      </c>
      <c r="AQ41" s="25">
        <f t="shared" si="4"/>
        <v>19.375666666666664</v>
      </c>
      <c r="AR41" s="25"/>
      <c r="AS41" s="25">
        <f>AQ41/AQ20</f>
        <v>1.4577669659427195</v>
      </c>
      <c r="AT41" s="221"/>
      <c r="AU41" s="25">
        <v>17.486999999999998</v>
      </c>
      <c r="AV41" s="25">
        <v>17.457999999999998</v>
      </c>
      <c r="AW41" s="25">
        <v>17.446999999999999</v>
      </c>
      <c r="AX41" s="25">
        <f t="shared" si="5"/>
        <v>17.463999999999999</v>
      </c>
      <c r="AY41" s="25"/>
      <c r="AZ41" s="25">
        <f>AX41/AX20</f>
        <v>1.4268751021297454</v>
      </c>
      <c r="BA41" s="25"/>
      <c r="BB41" s="25">
        <v>16.042999999999999</v>
      </c>
      <c r="BC41" s="25">
        <v>16.015000000000001</v>
      </c>
      <c r="BD41" s="25">
        <v>16.009</v>
      </c>
      <c r="BE41" s="25">
        <f t="shared" si="6"/>
        <v>16.022333333333332</v>
      </c>
      <c r="BF41" s="25"/>
      <c r="BG41" s="25">
        <f>BE41/BE20</f>
        <v>1.4045232738216988</v>
      </c>
      <c r="BH41" s="25"/>
      <c r="BI41" s="25">
        <v>14.92</v>
      </c>
      <c r="BJ41" s="25">
        <v>14.894</v>
      </c>
      <c r="BK41" s="25">
        <v>14.882999999999999</v>
      </c>
      <c r="BL41" s="25">
        <f t="shared" si="16"/>
        <v>14.899000000000001</v>
      </c>
      <c r="BM41" s="25"/>
      <c r="BN41" s="25">
        <f>BL41/BL20</f>
        <v>1.3883211678832117</v>
      </c>
      <c r="BO41" s="25"/>
      <c r="BP41" s="25">
        <v>14.018000000000001</v>
      </c>
      <c r="BQ41" s="25">
        <v>13.991</v>
      </c>
      <c r="BR41" s="25">
        <v>13.984999999999999</v>
      </c>
      <c r="BS41" s="25">
        <f t="shared" ref="BS41:BS42" si="26">AVERAGE(BP41:BR41)</f>
        <v>13.997999999999999</v>
      </c>
      <c r="BT41" s="25"/>
      <c r="BU41" s="25">
        <f>BS41/BS20</f>
        <v>1.3764462945360385</v>
      </c>
      <c r="BV41" s="36"/>
      <c r="BW41" s="37"/>
      <c r="BX41" s="37"/>
    </row>
    <row r="42" spans="1:76" ht="60" customHeight="1">
      <c r="A42" s="177" t="s">
        <v>26</v>
      </c>
      <c r="B42" s="23">
        <v>6</v>
      </c>
      <c r="C42" s="32">
        <v>22</v>
      </c>
      <c r="D42" s="105">
        <v>342</v>
      </c>
      <c r="E42" s="25">
        <v>73.3</v>
      </c>
      <c r="F42" s="25">
        <v>73.212000000000003</v>
      </c>
      <c r="G42" s="25">
        <v>73.159000000000006</v>
      </c>
      <c r="H42" s="25">
        <f t="shared" si="22"/>
        <v>73.223666666666659</v>
      </c>
      <c r="I42" s="25"/>
      <c r="J42" s="25">
        <f>H42/H20</f>
        <v>2.1599052151341143</v>
      </c>
      <c r="K42" s="25"/>
      <c r="L42" s="25">
        <v>44.84</v>
      </c>
      <c r="M42" s="25">
        <v>44.786999999999999</v>
      </c>
      <c r="N42" s="25">
        <v>44.759</v>
      </c>
      <c r="O42" s="25">
        <f t="shared" si="23"/>
        <v>44.795333333333339</v>
      </c>
      <c r="P42" s="25"/>
      <c r="Q42" s="25">
        <f>O42/O20</f>
        <v>1.8669389569614629</v>
      </c>
      <c r="R42" s="25"/>
      <c r="S42" s="25">
        <v>33.588999999999999</v>
      </c>
      <c r="T42" s="25">
        <v>33.545999999999999</v>
      </c>
      <c r="U42" s="25">
        <v>33.530999999999999</v>
      </c>
      <c r="V42" s="25">
        <f t="shared" si="24"/>
        <v>33.55533333333333</v>
      </c>
      <c r="W42" s="25"/>
      <c r="X42" s="25">
        <f>V42/V20</f>
        <v>1.7348131042445758</v>
      </c>
      <c r="Y42" s="25"/>
      <c r="Z42" s="25">
        <v>27.393000000000001</v>
      </c>
      <c r="AA42" s="25">
        <v>27.363</v>
      </c>
      <c r="AB42" s="25">
        <v>27.347999999999999</v>
      </c>
      <c r="AC42" s="25">
        <f t="shared" si="25"/>
        <v>27.367999999999999</v>
      </c>
      <c r="AD42" s="25"/>
      <c r="AE42" s="25">
        <f>AC42/AC20</f>
        <v>1.65332259363673</v>
      </c>
      <c r="AF42" s="25"/>
      <c r="AG42" s="25">
        <v>23.425999999999998</v>
      </c>
      <c r="AH42" s="25">
        <v>23.402000000000001</v>
      </c>
      <c r="AI42" s="25">
        <v>23.387</v>
      </c>
      <c r="AJ42" s="42">
        <f t="shared" si="3"/>
        <v>23.405000000000001</v>
      </c>
      <c r="AK42" s="42"/>
      <c r="AL42" s="42">
        <f>AJ42/AJ20</f>
        <v>1.5959768155472212</v>
      </c>
      <c r="AM42" s="25"/>
      <c r="AN42" s="25">
        <v>20.654</v>
      </c>
      <c r="AO42" s="25">
        <v>20.635999999999999</v>
      </c>
      <c r="AP42" s="25">
        <v>20.629000000000001</v>
      </c>
      <c r="AQ42" s="25">
        <f t="shared" si="4"/>
        <v>20.639666666666667</v>
      </c>
      <c r="AR42" s="25"/>
      <c r="AS42" s="25">
        <f>AQ42/AQ20</f>
        <v>1.5528665295681399</v>
      </c>
      <c r="AT42" s="221"/>
      <c r="AU42" s="25">
        <v>18.677</v>
      </c>
      <c r="AV42" s="25">
        <v>18.652999999999999</v>
      </c>
      <c r="AW42" s="25">
        <v>18.646000000000001</v>
      </c>
      <c r="AX42" s="25">
        <f t="shared" si="5"/>
        <v>18.658666666666665</v>
      </c>
      <c r="AY42" s="25"/>
      <c r="AZ42" s="25">
        <f>AX42/AX20</f>
        <v>1.5244839043520886</v>
      </c>
      <c r="BA42" s="25"/>
      <c r="BB42" s="25">
        <v>17.189</v>
      </c>
      <c r="BC42" s="25">
        <v>17.164999999999999</v>
      </c>
      <c r="BD42" s="25">
        <v>17.154</v>
      </c>
      <c r="BE42" s="25">
        <f t="shared" si="6"/>
        <v>17.169333333333331</v>
      </c>
      <c r="BF42" s="25"/>
      <c r="BG42" s="25">
        <f>BE42/BE20</f>
        <v>1.5050696899745784</v>
      </c>
      <c r="BH42" s="25"/>
      <c r="BI42" s="25">
        <v>16.026</v>
      </c>
      <c r="BJ42" s="25">
        <v>16.003</v>
      </c>
      <c r="BK42" s="25">
        <v>15.992000000000001</v>
      </c>
      <c r="BL42" s="25">
        <f t="shared" si="16"/>
        <v>16.007000000000001</v>
      </c>
      <c r="BM42" s="25"/>
      <c r="BN42" s="25">
        <f>BL42/BL20</f>
        <v>1.491567013511415</v>
      </c>
      <c r="BO42" s="25"/>
      <c r="BP42" s="25">
        <v>15.093</v>
      </c>
      <c r="BQ42" s="25">
        <v>15.063000000000001</v>
      </c>
      <c r="BR42" s="25">
        <v>15.065</v>
      </c>
      <c r="BS42" s="25">
        <f t="shared" si="26"/>
        <v>15.073666666666666</v>
      </c>
      <c r="BT42" s="25"/>
      <c r="BU42" s="25">
        <f>BS42/BS20</f>
        <v>1.4822183617948803</v>
      </c>
      <c r="BV42" s="26"/>
    </row>
    <row r="43" spans="1:76" ht="18.75"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34"/>
      <c r="BQ43" s="34"/>
      <c r="BR43" s="34"/>
      <c r="BS43" s="34"/>
      <c r="BT43" s="34"/>
      <c r="BU43" s="34"/>
      <c r="BV43" s="26"/>
    </row>
    <row r="44" spans="1:76" ht="19.5" thickBot="1">
      <c r="E44" s="26" t="s">
        <v>138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</row>
    <row r="45" spans="1:76" ht="19.5" thickBot="1">
      <c r="E45" s="97" t="s">
        <v>134</v>
      </c>
      <c r="F45" s="205"/>
      <c r="G45" s="205"/>
    </row>
    <row r="46" spans="1:76" ht="15.75" thickBot="1">
      <c r="E46" s="98" t="s">
        <v>132</v>
      </c>
      <c r="F46" s="98"/>
      <c r="G46" s="98"/>
      <c r="H46" t="s">
        <v>135</v>
      </c>
    </row>
    <row r="47" spans="1:76" ht="19.5" thickBot="1">
      <c r="E47" s="97" t="s">
        <v>133</v>
      </c>
      <c r="F47" s="205"/>
      <c r="G47" s="205"/>
    </row>
  </sheetData>
  <mergeCells count="20">
    <mergeCell ref="AN5:AT5"/>
    <mergeCell ref="E3:H4"/>
    <mergeCell ref="L3:O4"/>
    <mergeCell ref="S3:V4"/>
    <mergeCell ref="Z3:AC4"/>
    <mergeCell ref="AG3:AJ4"/>
    <mergeCell ref="AN3:AQ4"/>
    <mergeCell ref="E5:K5"/>
    <mergeCell ref="L5:R5"/>
    <mergeCell ref="S5:Y5"/>
    <mergeCell ref="Z5:AF5"/>
    <mergeCell ref="AG5:AM5"/>
    <mergeCell ref="AU5:BA5"/>
    <mergeCell ref="BB5:BH5"/>
    <mergeCell ref="BI5:BO5"/>
    <mergeCell ref="BP5:BU5"/>
    <mergeCell ref="AU3:AX4"/>
    <mergeCell ref="BB3:BE4"/>
    <mergeCell ref="BI3:BL4"/>
    <mergeCell ref="BP3:BS4"/>
  </mergeCells>
  <pageMargins left="0.7" right="0.7" top="0.75" bottom="0.75" header="0.3" footer="0.3"/>
  <pageSetup paperSize="9" orientation="portrait" verticalDpi="0" r:id="rId1"/>
  <ignoredErrors>
    <ignoredError sqref="H8 H9:H42" formulaRange="1"/>
    <ignoredError sqref="AC24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BY44"/>
  <sheetViews>
    <sheetView zoomScaleNormal="100" workbookViewId="0">
      <pane xSplit="4" ySplit="6" topLeftCell="T7" activePane="bottomRight" state="frozen"/>
      <selection pane="topRight" activeCell="E1" sqref="E1"/>
      <selection pane="bottomLeft" activeCell="A7" sqref="A7"/>
      <selection pane="bottomRight" activeCell="H26" sqref="H26"/>
    </sheetView>
  </sheetViews>
  <sheetFormatPr defaultRowHeight="15"/>
  <cols>
    <col min="1" max="1" width="25.28515625" customWidth="1"/>
    <col min="5" max="5" width="14.42578125" customWidth="1"/>
    <col min="6" max="7" width="12.7109375" customWidth="1"/>
    <col min="8" max="8" width="10.85546875" customWidth="1"/>
    <col min="9" max="10" width="14.5703125" customWidth="1"/>
    <col min="12" max="12" width="13.140625" customWidth="1"/>
    <col min="13" max="13" width="12.42578125" customWidth="1"/>
    <col min="14" max="14" width="12" customWidth="1"/>
    <col min="15" max="17" width="10.5703125" customWidth="1"/>
    <col min="18" max="18" width="11.42578125" customWidth="1"/>
    <col min="19" max="21" width="12.7109375" customWidth="1"/>
    <col min="22" max="22" width="13" customWidth="1"/>
    <col min="23" max="24" width="11.28515625" customWidth="1"/>
    <col min="26" max="28" width="12.42578125" customWidth="1"/>
    <col min="29" max="31" width="11.42578125" customWidth="1"/>
    <col min="32" max="32" width="11.5703125" customWidth="1"/>
    <col min="33" max="35" width="13.140625" customWidth="1"/>
    <col min="36" max="36" width="11.85546875" customWidth="1"/>
    <col min="37" max="38" width="10.5703125" customWidth="1"/>
    <col min="40" max="42" width="12.85546875" customWidth="1"/>
    <col min="43" max="45" width="10.42578125" customWidth="1"/>
    <col min="47" max="49" width="12.5703125" customWidth="1"/>
    <col min="50" max="50" width="12.7109375" customWidth="1"/>
    <col min="51" max="51" width="11" bestFit="1" customWidth="1"/>
    <col min="52" max="52" width="9.7109375" bestFit="1" customWidth="1"/>
    <col min="54" max="54" width="11.28515625" customWidth="1"/>
    <col min="55" max="56" width="11.42578125" customWidth="1"/>
    <col min="57" max="59" width="10.5703125" customWidth="1"/>
    <col min="61" max="63" width="11.42578125" customWidth="1"/>
    <col min="64" max="66" width="10.5703125" customWidth="1"/>
    <col min="68" max="68" width="11" bestFit="1" customWidth="1"/>
    <col min="69" max="70" width="11.42578125" customWidth="1"/>
    <col min="71" max="71" width="13.28515625" customWidth="1"/>
    <col min="72" max="73" width="11.7109375" customWidth="1"/>
    <col min="74" max="74" width="12.28515625" customWidth="1"/>
  </cols>
  <sheetData>
    <row r="1" spans="1:75" ht="18.75">
      <c r="B1" s="1"/>
      <c r="D1" s="2"/>
      <c r="K1" s="3"/>
      <c r="L1" s="1"/>
      <c r="M1" s="1"/>
      <c r="N1" s="1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75" ht="18.75">
      <c r="B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2"/>
      <c r="AK2" s="2"/>
      <c r="AL2" s="2"/>
      <c r="AM2" s="1"/>
      <c r="AN2" s="6"/>
      <c r="AO2" s="6"/>
      <c r="AP2" s="6"/>
      <c r="AQ2" s="6"/>
      <c r="AR2" s="6"/>
      <c r="AS2" s="6"/>
      <c r="AT2" s="7"/>
    </row>
    <row r="3" spans="1:75" ht="18.75">
      <c r="B3" s="8"/>
      <c r="E3" s="498" t="s">
        <v>0</v>
      </c>
      <c r="F3" s="499"/>
      <c r="G3" s="499"/>
      <c r="H3" s="500"/>
      <c r="I3" s="315"/>
      <c r="J3" s="430"/>
      <c r="K3" s="9"/>
      <c r="L3" s="498" t="s">
        <v>0</v>
      </c>
      <c r="M3" s="499"/>
      <c r="N3" s="499"/>
      <c r="O3" s="500"/>
      <c r="P3" s="374"/>
      <c r="Q3" s="430"/>
      <c r="R3" s="10"/>
      <c r="S3" s="498" t="s">
        <v>0</v>
      </c>
      <c r="T3" s="499"/>
      <c r="U3" s="499"/>
      <c r="V3" s="500"/>
      <c r="W3" s="374"/>
      <c r="X3" s="430"/>
      <c r="Y3" s="11"/>
      <c r="Z3" s="498" t="s">
        <v>0</v>
      </c>
      <c r="AA3" s="499"/>
      <c r="AB3" s="499"/>
      <c r="AC3" s="500"/>
      <c r="AD3" s="374"/>
      <c r="AE3" s="430"/>
      <c r="AF3" s="12"/>
      <c r="AG3" s="493" t="s">
        <v>0</v>
      </c>
      <c r="AH3" s="491"/>
      <c r="AI3" s="491"/>
      <c r="AJ3" s="491"/>
      <c r="AK3" s="376"/>
      <c r="AL3" s="432"/>
      <c r="AM3" s="12"/>
      <c r="AN3" s="493" t="s">
        <v>0</v>
      </c>
      <c r="AO3" s="491"/>
      <c r="AP3" s="491"/>
      <c r="AQ3" s="491"/>
      <c r="AR3" s="376"/>
      <c r="AS3" s="432"/>
      <c r="AT3" s="11"/>
      <c r="AU3" s="491" t="s">
        <v>0</v>
      </c>
      <c r="AV3" s="491"/>
      <c r="AW3" s="491"/>
      <c r="AX3" s="491"/>
      <c r="AY3" s="376"/>
      <c r="AZ3" s="432"/>
      <c r="BA3" s="11"/>
      <c r="BB3" s="493" t="s">
        <v>0</v>
      </c>
      <c r="BC3" s="491"/>
      <c r="BD3" s="491"/>
      <c r="BE3" s="491"/>
      <c r="BF3" s="376"/>
      <c r="BG3" s="432"/>
      <c r="BH3" s="13"/>
      <c r="BI3" s="493" t="s">
        <v>0</v>
      </c>
      <c r="BJ3" s="491"/>
      <c r="BK3" s="491"/>
      <c r="BL3" s="491"/>
      <c r="BM3" s="376"/>
      <c r="BN3" s="432"/>
      <c r="BO3" s="11"/>
      <c r="BP3" s="493" t="s">
        <v>0</v>
      </c>
      <c r="BQ3" s="491"/>
      <c r="BR3" s="491"/>
      <c r="BS3" s="491"/>
      <c r="BT3" s="376"/>
      <c r="BU3" s="432"/>
      <c r="BV3" s="10"/>
    </row>
    <row r="4" spans="1:75">
      <c r="E4" s="501"/>
      <c r="F4" s="502"/>
      <c r="G4" s="502"/>
      <c r="H4" s="502"/>
      <c r="I4" s="316"/>
      <c r="J4" s="431"/>
      <c r="K4" s="14"/>
      <c r="L4" s="501"/>
      <c r="M4" s="502"/>
      <c r="N4" s="502"/>
      <c r="O4" s="502"/>
      <c r="P4" s="375"/>
      <c r="Q4" s="431"/>
      <c r="R4" s="15"/>
      <c r="S4" s="501"/>
      <c r="T4" s="502"/>
      <c r="U4" s="502"/>
      <c r="V4" s="502"/>
      <c r="W4" s="375"/>
      <c r="X4" s="431"/>
      <c r="Y4" s="15"/>
      <c r="Z4" s="501"/>
      <c r="AA4" s="502"/>
      <c r="AB4" s="502"/>
      <c r="AC4" s="502"/>
      <c r="AD4" s="375"/>
      <c r="AE4" s="431"/>
      <c r="AF4" s="16"/>
      <c r="AG4" s="494"/>
      <c r="AH4" s="492"/>
      <c r="AI4" s="492"/>
      <c r="AJ4" s="492"/>
      <c r="AK4" s="377"/>
      <c r="AL4" s="433"/>
      <c r="AM4" s="16"/>
      <c r="AN4" s="494"/>
      <c r="AO4" s="492"/>
      <c r="AP4" s="492"/>
      <c r="AQ4" s="492"/>
      <c r="AR4" s="377"/>
      <c r="AS4" s="433"/>
      <c r="AT4" s="15"/>
      <c r="AU4" s="492"/>
      <c r="AV4" s="492"/>
      <c r="AW4" s="492"/>
      <c r="AX4" s="492"/>
      <c r="AY4" s="377"/>
      <c r="AZ4" s="433"/>
      <c r="BA4" s="15"/>
      <c r="BB4" s="494"/>
      <c r="BC4" s="492"/>
      <c r="BD4" s="492"/>
      <c r="BE4" s="492"/>
      <c r="BF4" s="377"/>
      <c r="BG4" s="433"/>
      <c r="BH4" s="15"/>
      <c r="BI4" s="494"/>
      <c r="BJ4" s="492"/>
      <c r="BK4" s="492"/>
      <c r="BL4" s="492"/>
      <c r="BM4" s="377"/>
      <c r="BN4" s="433"/>
      <c r="BO4" s="15"/>
      <c r="BP4" s="494"/>
      <c r="BQ4" s="492"/>
      <c r="BR4" s="492"/>
      <c r="BS4" s="492"/>
      <c r="BT4" s="377"/>
      <c r="BU4" s="433"/>
      <c r="BV4" s="15"/>
    </row>
    <row r="5" spans="1:75" ht="21">
      <c r="B5" s="17"/>
      <c r="C5" s="18"/>
      <c r="D5" s="17"/>
      <c r="E5" s="503" t="s">
        <v>107</v>
      </c>
      <c r="F5" s="504"/>
      <c r="G5" s="504"/>
      <c r="H5" s="504"/>
      <c r="I5" s="504"/>
      <c r="J5" s="504"/>
      <c r="K5" s="505"/>
      <c r="L5" s="506" t="s">
        <v>108</v>
      </c>
      <c r="M5" s="507"/>
      <c r="N5" s="507"/>
      <c r="O5" s="507"/>
      <c r="P5" s="507"/>
      <c r="Q5" s="507"/>
      <c r="R5" s="508"/>
      <c r="S5" s="509" t="s">
        <v>109</v>
      </c>
      <c r="T5" s="510"/>
      <c r="U5" s="510"/>
      <c r="V5" s="510"/>
      <c r="W5" s="510"/>
      <c r="X5" s="510"/>
      <c r="Y5" s="511"/>
      <c r="Z5" s="512" t="s">
        <v>110</v>
      </c>
      <c r="AA5" s="513"/>
      <c r="AB5" s="513"/>
      <c r="AC5" s="513"/>
      <c r="AD5" s="513"/>
      <c r="AE5" s="513"/>
      <c r="AF5" s="514"/>
      <c r="AG5" s="515" t="s">
        <v>111</v>
      </c>
      <c r="AH5" s="516"/>
      <c r="AI5" s="516"/>
      <c r="AJ5" s="516"/>
      <c r="AK5" s="516"/>
      <c r="AL5" s="516"/>
      <c r="AM5" s="517"/>
      <c r="AN5" s="495" t="s">
        <v>112</v>
      </c>
      <c r="AO5" s="496"/>
      <c r="AP5" s="496"/>
      <c r="AQ5" s="496"/>
      <c r="AR5" s="496"/>
      <c r="AS5" s="496"/>
      <c r="AT5" s="497"/>
      <c r="AU5" s="479" t="s">
        <v>113</v>
      </c>
      <c r="AV5" s="480"/>
      <c r="AW5" s="480"/>
      <c r="AX5" s="480"/>
      <c r="AY5" s="480"/>
      <c r="AZ5" s="480"/>
      <c r="BA5" s="481"/>
      <c r="BB5" s="482" t="s">
        <v>114</v>
      </c>
      <c r="BC5" s="483"/>
      <c r="BD5" s="483"/>
      <c r="BE5" s="483"/>
      <c r="BF5" s="483"/>
      <c r="BG5" s="483"/>
      <c r="BH5" s="484"/>
      <c r="BI5" s="485" t="s">
        <v>115</v>
      </c>
      <c r="BJ5" s="486"/>
      <c r="BK5" s="486"/>
      <c r="BL5" s="486"/>
      <c r="BM5" s="486"/>
      <c r="BN5" s="486"/>
      <c r="BO5" s="487"/>
      <c r="BP5" s="488" t="s">
        <v>116</v>
      </c>
      <c r="BQ5" s="489"/>
      <c r="BR5" s="489"/>
      <c r="BS5" s="489"/>
      <c r="BT5" s="489"/>
      <c r="BU5" s="524"/>
      <c r="BV5" s="490"/>
    </row>
    <row r="6" spans="1:75" ht="31.5">
      <c r="A6" s="19"/>
      <c r="B6" s="35" t="s">
        <v>1</v>
      </c>
      <c r="C6" s="20" t="s">
        <v>2</v>
      </c>
      <c r="D6" s="21" t="s">
        <v>3</v>
      </c>
      <c r="E6" s="384" t="s">
        <v>144</v>
      </c>
      <c r="F6" s="384" t="s">
        <v>145</v>
      </c>
      <c r="G6" s="384" t="s">
        <v>146</v>
      </c>
      <c r="H6" s="385" t="s">
        <v>207</v>
      </c>
      <c r="I6" s="386" t="s">
        <v>4</v>
      </c>
      <c r="J6" s="387" t="s">
        <v>5</v>
      </c>
      <c r="K6" s="387"/>
      <c r="L6" s="388" t="s">
        <v>144</v>
      </c>
      <c r="M6" s="388" t="s">
        <v>145</v>
      </c>
      <c r="N6" s="388" t="s">
        <v>146</v>
      </c>
      <c r="O6" s="388" t="s">
        <v>207</v>
      </c>
      <c r="P6" s="388" t="s">
        <v>4</v>
      </c>
      <c r="Q6" s="388" t="s">
        <v>5</v>
      </c>
      <c r="R6" s="388"/>
      <c r="S6" s="127" t="s">
        <v>144</v>
      </c>
      <c r="T6" s="127" t="s">
        <v>145</v>
      </c>
      <c r="U6" s="127" t="s">
        <v>146</v>
      </c>
      <c r="V6" s="127" t="s">
        <v>207</v>
      </c>
      <c r="W6" s="127" t="s">
        <v>4</v>
      </c>
      <c r="X6" s="127" t="s">
        <v>5</v>
      </c>
      <c r="Y6" s="127"/>
      <c r="Z6" s="389" t="s">
        <v>144</v>
      </c>
      <c r="AA6" s="389" t="s">
        <v>145</v>
      </c>
      <c r="AB6" s="389" t="s">
        <v>146</v>
      </c>
      <c r="AC6" s="389" t="s">
        <v>207</v>
      </c>
      <c r="AD6" s="389" t="s">
        <v>4</v>
      </c>
      <c r="AE6" s="389" t="s">
        <v>5</v>
      </c>
      <c r="AF6" s="389"/>
      <c r="AG6" s="139" t="s">
        <v>144</v>
      </c>
      <c r="AH6" s="139" t="s">
        <v>145</v>
      </c>
      <c r="AI6" s="139" t="s">
        <v>146</v>
      </c>
      <c r="AJ6" s="139" t="s">
        <v>207</v>
      </c>
      <c r="AK6" s="139" t="s">
        <v>4</v>
      </c>
      <c r="AL6" s="139" t="s">
        <v>5</v>
      </c>
      <c r="AM6" s="139"/>
      <c r="AN6" s="390" t="s">
        <v>142</v>
      </c>
      <c r="AO6" s="390" t="s">
        <v>141</v>
      </c>
      <c r="AP6" s="390" t="s">
        <v>147</v>
      </c>
      <c r="AQ6" s="390" t="s">
        <v>207</v>
      </c>
      <c r="AR6" s="390" t="s">
        <v>4</v>
      </c>
      <c r="AS6" s="390" t="s">
        <v>5</v>
      </c>
      <c r="AT6" s="390"/>
      <c r="AU6" s="138" t="s">
        <v>142</v>
      </c>
      <c r="AV6" s="138" t="s">
        <v>141</v>
      </c>
      <c r="AW6" s="138" t="s">
        <v>147</v>
      </c>
      <c r="AX6" s="138" t="s">
        <v>211</v>
      </c>
      <c r="AY6" s="138" t="s">
        <v>4</v>
      </c>
      <c r="AZ6" s="138" t="s">
        <v>5</v>
      </c>
      <c r="BA6" s="138"/>
      <c r="BB6" s="137" t="s">
        <v>142</v>
      </c>
      <c r="BC6" s="137" t="s">
        <v>141</v>
      </c>
      <c r="BD6" s="137" t="s">
        <v>147</v>
      </c>
      <c r="BE6" s="137" t="s">
        <v>207</v>
      </c>
      <c r="BF6" s="137" t="s">
        <v>4</v>
      </c>
      <c r="BG6" s="137" t="s">
        <v>5</v>
      </c>
      <c r="BH6" s="137"/>
      <c r="BI6" s="136" t="s">
        <v>142</v>
      </c>
      <c r="BJ6" s="136" t="s">
        <v>141</v>
      </c>
      <c r="BK6" s="136" t="s">
        <v>147</v>
      </c>
      <c r="BL6" s="136" t="s">
        <v>207</v>
      </c>
      <c r="BM6" s="136" t="s">
        <v>4</v>
      </c>
      <c r="BN6" s="136" t="s">
        <v>5</v>
      </c>
      <c r="BO6" s="136"/>
      <c r="BP6" s="135" t="s">
        <v>142</v>
      </c>
      <c r="BQ6" s="135" t="s">
        <v>141</v>
      </c>
      <c r="BR6" s="135" t="s">
        <v>147</v>
      </c>
      <c r="BS6" s="383" t="s">
        <v>207</v>
      </c>
      <c r="BT6" s="382" t="s">
        <v>4</v>
      </c>
      <c r="BU6" s="285" t="s">
        <v>5</v>
      </c>
      <c r="BV6" s="438"/>
      <c r="BW6" s="3"/>
    </row>
    <row r="7" spans="1:75" ht="35.1" customHeight="1">
      <c r="A7" s="176" t="s">
        <v>6</v>
      </c>
      <c r="B7" s="180">
        <v>0</v>
      </c>
      <c r="C7" s="32">
        <v>8</v>
      </c>
      <c r="D7" s="105">
        <v>158</v>
      </c>
      <c r="E7" s="24"/>
      <c r="F7" s="24"/>
      <c r="G7" s="24"/>
      <c r="H7" s="75"/>
      <c r="I7" s="25">
        <v>8</v>
      </c>
      <c r="J7" s="25"/>
      <c r="K7" s="29"/>
      <c r="L7" s="24"/>
      <c r="M7" s="24"/>
      <c r="N7" s="24"/>
      <c r="O7" s="25"/>
      <c r="P7" s="25">
        <v>8</v>
      </c>
      <c r="Q7" s="25"/>
      <c r="R7" s="24"/>
      <c r="S7" s="24"/>
      <c r="T7" s="24"/>
      <c r="U7" s="24"/>
      <c r="V7" s="25"/>
      <c r="W7" s="25">
        <v>8</v>
      </c>
      <c r="X7" s="25"/>
      <c r="Y7" s="24"/>
      <c r="Z7" s="24"/>
      <c r="AA7" s="24"/>
      <c r="AB7" s="24"/>
      <c r="AC7" s="25"/>
      <c r="AD7" s="25">
        <v>8</v>
      </c>
      <c r="AE7" s="25"/>
      <c r="AF7" s="24"/>
      <c r="AG7" s="25"/>
      <c r="AH7" s="25"/>
      <c r="AI7" s="25"/>
      <c r="AJ7" s="25"/>
      <c r="AK7" s="25">
        <v>8</v>
      </c>
      <c r="AL7" s="25"/>
      <c r="AM7" s="24"/>
      <c r="AN7" s="24"/>
      <c r="AO7" s="24"/>
      <c r="AP7" s="24"/>
      <c r="AQ7" s="25"/>
      <c r="AR7" s="25">
        <v>8</v>
      </c>
      <c r="AS7" s="25"/>
      <c r="AT7" s="24"/>
      <c r="AU7" s="24"/>
      <c r="AV7" s="24"/>
      <c r="AW7" s="24"/>
      <c r="AX7" s="24"/>
      <c r="AY7" s="25">
        <v>8</v>
      </c>
      <c r="AZ7" s="25"/>
      <c r="BA7" s="24"/>
      <c r="BB7" s="25"/>
      <c r="BC7" s="25"/>
      <c r="BD7" s="25"/>
      <c r="BE7" s="25"/>
      <c r="BF7" s="25">
        <v>8</v>
      </c>
      <c r="BG7" s="25"/>
      <c r="BH7" s="24"/>
      <c r="BI7" s="25"/>
      <c r="BJ7" s="25"/>
      <c r="BK7" s="25"/>
      <c r="BL7" s="25"/>
      <c r="BM7" s="25">
        <v>8</v>
      </c>
      <c r="BN7" s="25"/>
      <c r="BO7" s="24"/>
      <c r="BP7" s="24"/>
      <c r="BQ7" s="24"/>
      <c r="BR7" s="24"/>
      <c r="BS7" s="25"/>
      <c r="BT7" s="25">
        <v>8</v>
      </c>
      <c r="BU7" s="25"/>
      <c r="BV7" s="24"/>
      <c r="BW7" s="26"/>
    </row>
    <row r="8" spans="1:75" ht="35.1" customHeight="1">
      <c r="A8" s="176" t="s">
        <v>7</v>
      </c>
      <c r="B8" s="180">
        <v>0</v>
      </c>
      <c r="C8" s="32">
        <v>10</v>
      </c>
      <c r="D8" s="105">
        <v>186</v>
      </c>
      <c r="E8" s="196">
        <v>6.4489999999999998</v>
      </c>
      <c r="F8" s="196">
        <v>6.4349999999999996</v>
      </c>
      <c r="G8" s="196">
        <v>6.4320000000000004</v>
      </c>
      <c r="H8" s="295">
        <f>AVERAGE(E8:G8)</f>
        <v>6.4386666666666672</v>
      </c>
      <c r="I8" s="196">
        <v>10</v>
      </c>
      <c r="J8" s="196">
        <f>H8/H20</f>
        <v>0.24299300558546777</v>
      </c>
      <c r="K8" s="71"/>
      <c r="L8" s="196">
        <v>6.2140000000000004</v>
      </c>
      <c r="M8" s="196">
        <v>6.2080000000000002</v>
      </c>
      <c r="N8" s="196">
        <v>6.2009999999999996</v>
      </c>
      <c r="O8" s="196">
        <f t="shared" ref="O8:O26" si="0">AVERAGE(L8:N8)</f>
        <v>6.2076666666666673</v>
      </c>
      <c r="P8" s="196">
        <v>10</v>
      </c>
      <c r="Q8" s="196">
        <f>O8/O20</f>
        <v>0.31287065504090861</v>
      </c>
      <c r="R8" s="25"/>
      <c r="S8" s="196">
        <v>6.032</v>
      </c>
      <c r="T8" s="196">
        <v>6.0140000000000002</v>
      </c>
      <c r="U8" s="196">
        <v>6.016</v>
      </c>
      <c r="V8" s="196">
        <f t="shared" ref="V8:V22" si="1">AVERAGE(S8:U8)</f>
        <v>6.0206666666666662</v>
      </c>
      <c r="W8" s="196">
        <v>10</v>
      </c>
      <c r="X8" s="196">
        <f>V8/V20</f>
        <v>0.36605731425560367</v>
      </c>
      <c r="Y8" s="25"/>
      <c r="Z8" s="196">
        <v>5.8630000000000004</v>
      </c>
      <c r="AA8" s="196">
        <v>5.8620000000000001</v>
      </c>
      <c r="AB8" s="196">
        <v>5.859</v>
      </c>
      <c r="AC8" s="196">
        <f t="shared" ref="AC8:AC22" si="2">AVERAGE(Z8:AB8)</f>
        <v>5.8613333333333344</v>
      </c>
      <c r="AD8" s="196">
        <v>10</v>
      </c>
      <c r="AE8" s="196">
        <f>AC8/AC20</f>
        <v>0.40902535473365909</v>
      </c>
      <c r="AF8" s="25"/>
      <c r="AG8" s="196">
        <v>5.734</v>
      </c>
      <c r="AH8" s="196">
        <v>5.7229999999999999</v>
      </c>
      <c r="AI8" s="196">
        <v>5.7229999999999999</v>
      </c>
      <c r="AJ8" s="196">
        <f t="shared" ref="AJ8:AJ42" si="3">AVERAGE(AG8:AI8)</f>
        <v>5.7266666666666666</v>
      </c>
      <c r="AK8" s="196">
        <v>10</v>
      </c>
      <c r="AL8" s="196">
        <f>AJ8/AJ20</f>
        <v>0.44528536623295845</v>
      </c>
      <c r="AM8" s="25"/>
      <c r="AN8" s="196">
        <v>5.6139999999999999</v>
      </c>
      <c r="AO8" s="196">
        <v>5.6059999999999999</v>
      </c>
      <c r="AP8" s="196">
        <v>5.5949999999999998</v>
      </c>
      <c r="AQ8" s="196">
        <f t="shared" ref="AQ8:AQ42" si="4">AVERAGE(AN8:AP8)</f>
        <v>5.6049999999999995</v>
      </c>
      <c r="AR8" s="196">
        <v>10</v>
      </c>
      <c r="AS8" s="196">
        <f>AQ8/AQ20</f>
        <v>0.47612979952429491</v>
      </c>
      <c r="AT8" s="25"/>
      <c r="AU8" s="196">
        <v>5.508</v>
      </c>
      <c r="AV8" s="196">
        <v>5.4989999999999997</v>
      </c>
      <c r="AW8" s="196">
        <v>5.5</v>
      </c>
      <c r="AX8" s="196">
        <f t="shared" ref="AX8:AX42" si="5">AVERAGE(AU8:AW8)</f>
        <v>5.5023333333333326</v>
      </c>
      <c r="AY8" s="196">
        <v>10</v>
      </c>
      <c r="AZ8" s="196">
        <f>AX8/AX20</f>
        <v>0.50330822941122666</v>
      </c>
      <c r="BA8" s="25"/>
      <c r="BB8" s="196">
        <v>5.4189999999999996</v>
      </c>
      <c r="BC8" s="196">
        <v>5.4119999999999999</v>
      </c>
      <c r="BD8" s="196">
        <v>5.4139999999999997</v>
      </c>
      <c r="BE8" s="196">
        <f t="shared" ref="BE8:BE42" si="6">AVERAGE(BB8:BD8)</f>
        <v>5.4149999999999991</v>
      </c>
      <c r="BF8" s="196">
        <v>10</v>
      </c>
      <c r="BG8" s="196">
        <f>BE8/BE20</f>
        <v>0.52801794188389772</v>
      </c>
      <c r="BH8" s="25"/>
      <c r="BI8" s="196">
        <v>5.3390000000000004</v>
      </c>
      <c r="BJ8" s="196">
        <v>5.3339999999999996</v>
      </c>
      <c r="BK8" s="196">
        <v>5.3310000000000004</v>
      </c>
      <c r="BL8" s="196">
        <f t="shared" ref="BL8:BL31" si="7">AVERAGE(BI8:BK8)</f>
        <v>5.3346666666666671</v>
      </c>
      <c r="BM8" s="196">
        <v>10</v>
      </c>
      <c r="BN8" s="196">
        <f>BL8/BL20</f>
        <v>0.54983337341532967</v>
      </c>
      <c r="BO8" s="25"/>
      <c r="BP8" s="196">
        <v>5.2679999999999998</v>
      </c>
      <c r="BQ8" s="196">
        <v>5.26</v>
      </c>
      <c r="BR8" s="196">
        <v>5.2619999999999996</v>
      </c>
      <c r="BS8" s="196">
        <f t="shared" ref="BS8:BS22" si="8">AVERAGE(BP8:BR8)</f>
        <v>5.2633333333333328</v>
      </c>
      <c r="BT8" s="196">
        <v>10</v>
      </c>
      <c r="BU8" s="196">
        <f>BS8/BS20</f>
        <v>0.56960427113018997</v>
      </c>
      <c r="BV8" s="24"/>
      <c r="BW8" s="26"/>
    </row>
    <row r="9" spans="1:75" ht="35.1" customHeight="1">
      <c r="A9" s="176" t="s">
        <v>8</v>
      </c>
      <c r="B9" s="180">
        <v>0</v>
      </c>
      <c r="C9" s="32">
        <v>11</v>
      </c>
      <c r="D9" s="105">
        <v>200</v>
      </c>
      <c r="E9" s="196">
        <v>7.3780000000000001</v>
      </c>
      <c r="F9" s="196">
        <v>7.3659999999999997</v>
      </c>
      <c r="G9" s="196">
        <v>7.3630000000000004</v>
      </c>
      <c r="H9" s="295">
        <f t="shared" ref="H9:H26" si="9">AVERAGE(E9:G9)</f>
        <v>7.3689999999999998</v>
      </c>
      <c r="I9" s="196">
        <v>11</v>
      </c>
      <c r="J9" s="196">
        <f>H9/H20</f>
        <v>0.27810345695164296</v>
      </c>
      <c r="K9" s="71"/>
      <c r="L9" s="196">
        <v>6.9960000000000004</v>
      </c>
      <c r="M9" s="196">
        <v>6.9909999999999997</v>
      </c>
      <c r="N9" s="196">
        <v>6.984</v>
      </c>
      <c r="O9" s="196">
        <f t="shared" si="0"/>
        <v>6.9903333333333331</v>
      </c>
      <c r="P9" s="196">
        <v>11</v>
      </c>
      <c r="Q9" s="196">
        <f>O9/O20</f>
        <v>0.35231759151924469</v>
      </c>
      <c r="R9" s="25"/>
      <c r="S9" s="196">
        <v>6.7069999999999999</v>
      </c>
      <c r="T9" s="196">
        <v>6.694</v>
      </c>
      <c r="U9" s="196">
        <v>6.6959999999999997</v>
      </c>
      <c r="V9" s="196">
        <f t="shared" si="1"/>
        <v>6.6990000000000007</v>
      </c>
      <c r="W9" s="196">
        <v>11</v>
      </c>
      <c r="X9" s="196">
        <f>V9/V20</f>
        <v>0.40730006890681364</v>
      </c>
      <c r="Y9" s="25"/>
      <c r="Z9" s="196">
        <v>6.4669999999999996</v>
      </c>
      <c r="AA9" s="196">
        <v>6.4550000000000001</v>
      </c>
      <c r="AB9" s="196">
        <v>6.4530000000000003</v>
      </c>
      <c r="AC9" s="196">
        <f t="shared" si="2"/>
        <v>6.458333333333333</v>
      </c>
      <c r="AD9" s="196">
        <v>11</v>
      </c>
      <c r="AE9" s="196">
        <f>AC9/AC20</f>
        <v>0.45068620609444054</v>
      </c>
      <c r="AF9" s="25"/>
      <c r="AG9" s="196">
        <v>6.2670000000000003</v>
      </c>
      <c r="AH9" s="196">
        <v>6.2549999999999999</v>
      </c>
      <c r="AI9" s="196">
        <v>6.2549999999999999</v>
      </c>
      <c r="AJ9" s="196">
        <f t="shared" si="3"/>
        <v>6.2590000000000003</v>
      </c>
      <c r="AK9" s="196">
        <v>11</v>
      </c>
      <c r="AL9" s="196">
        <f>AJ9/AJ20</f>
        <v>0.48667772536415954</v>
      </c>
      <c r="AM9" s="25"/>
      <c r="AN9" s="196">
        <v>6.0940000000000003</v>
      </c>
      <c r="AO9" s="196">
        <v>6.0880000000000001</v>
      </c>
      <c r="AP9" s="196">
        <v>6.0780000000000003</v>
      </c>
      <c r="AQ9" s="196">
        <f t="shared" si="4"/>
        <v>6.0866666666666669</v>
      </c>
      <c r="AR9" s="196">
        <v>11</v>
      </c>
      <c r="AS9" s="196">
        <f>AQ9/AQ20</f>
        <v>0.51704609808585344</v>
      </c>
      <c r="AT9" s="25"/>
      <c r="AU9" s="196">
        <v>5.9429999999999996</v>
      </c>
      <c r="AV9" s="196">
        <v>5.9359999999999999</v>
      </c>
      <c r="AW9" s="196">
        <v>5.9370000000000003</v>
      </c>
      <c r="AX9" s="196">
        <f t="shared" si="5"/>
        <v>5.9386666666666663</v>
      </c>
      <c r="AY9" s="196">
        <v>11</v>
      </c>
      <c r="AZ9" s="196">
        <f>AX9/AX20</f>
        <v>0.54322041650150932</v>
      </c>
      <c r="BA9" s="25"/>
      <c r="BB9" s="196">
        <v>5.8140000000000001</v>
      </c>
      <c r="BC9" s="196">
        <v>5.8120000000000003</v>
      </c>
      <c r="BD9" s="196">
        <v>5.81</v>
      </c>
      <c r="BE9" s="196">
        <f t="shared" si="6"/>
        <v>5.8120000000000003</v>
      </c>
      <c r="BF9" s="196">
        <v>11</v>
      </c>
      <c r="BG9" s="196">
        <f>BE9/BE20</f>
        <v>0.56672950659819288</v>
      </c>
      <c r="BH9" s="25"/>
      <c r="BI9" s="196">
        <v>5.7030000000000003</v>
      </c>
      <c r="BJ9" s="196">
        <v>5.7009999999999996</v>
      </c>
      <c r="BK9" s="196">
        <v>5.694</v>
      </c>
      <c r="BL9" s="196">
        <f t="shared" si="7"/>
        <v>5.6993333333333327</v>
      </c>
      <c r="BM9" s="196">
        <v>11</v>
      </c>
      <c r="BN9" s="196">
        <f>BL9/BL20</f>
        <v>0.58741883395746719</v>
      </c>
      <c r="BO9" s="25"/>
      <c r="BP9" s="196">
        <v>5.6059999999999999</v>
      </c>
      <c r="BQ9" s="196">
        <v>5.5979999999999999</v>
      </c>
      <c r="BR9" s="196">
        <v>5.5949999999999998</v>
      </c>
      <c r="BS9" s="196">
        <f t="shared" si="8"/>
        <v>5.5996666666666668</v>
      </c>
      <c r="BT9" s="196">
        <v>11</v>
      </c>
      <c r="BU9" s="196">
        <f>BS9/BS20</f>
        <v>0.60600266945636883</v>
      </c>
      <c r="BV9" s="24"/>
      <c r="BW9" s="26"/>
    </row>
    <row r="10" spans="1:75" ht="35.1" customHeight="1">
      <c r="A10" s="176" t="s">
        <v>9</v>
      </c>
      <c r="B10" s="180">
        <v>0</v>
      </c>
      <c r="C10" s="32">
        <v>12</v>
      </c>
      <c r="D10" s="105">
        <v>214</v>
      </c>
      <c r="E10" s="196">
        <v>8.6530000000000005</v>
      </c>
      <c r="F10" s="196">
        <v>8.6229999999999993</v>
      </c>
      <c r="G10" s="196">
        <v>8.6210000000000004</v>
      </c>
      <c r="H10" s="295">
        <f t="shared" si="9"/>
        <v>8.6323333333333334</v>
      </c>
      <c r="I10" s="196">
        <v>12</v>
      </c>
      <c r="J10" s="196">
        <f>H10/H20</f>
        <v>0.32578121068786803</v>
      </c>
      <c r="K10" s="71"/>
      <c r="L10" s="196">
        <v>8.0350000000000001</v>
      </c>
      <c r="M10" s="196">
        <v>8.0220000000000002</v>
      </c>
      <c r="N10" s="196">
        <v>8.0109999999999992</v>
      </c>
      <c r="O10" s="196">
        <f t="shared" si="0"/>
        <v>8.0226666666666677</v>
      </c>
      <c r="P10" s="196">
        <v>12</v>
      </c>
      <c r="Q10" s="196">
        <f>O10/O20</f>
        <v>0.40434789913142827</v>
      </c>
      <c r="R10" s="25"/>
      <c r="S10" s="196">
        <v>7.5780000000000003</v>
      </c>
      <c r="T10" s="196">
        <v>7.556</v>
      </c>
      <c r="U10" s="196">
        <v>7.5570000000000004</v>
      </c>
      <c r="V10" s="196">
        <f t="shared" si="1"/>
        <v>7.5636666666666672</v>
      </c>
      <c r="W10" s="196">
        <v>12</v>
      </c>
      <c r="X10" s="196">
        <f>V10/V20</f>
        <v>0.45987191439341729</v>
      </c>
      <c r="Y10" s="25"/>
      <c r="Z10" s="196">
        <v>7.2130000000000001</v>
      </c>
      <c r="AA10" s="196">
        <v>7.2009999999999996</v>
      </c>
      <c r="AB10" s="196">
        <v>7.1989999999999998</v>
      </c>
      <c r="AC10" s="196">
        <f t="shared" si="2"/>
        <v>7.2043333333333335</v>
      </c>
      <c r="AD10" s="196">
        <v>12</v>
      </c>
      <c r="AE10" s="196">
        <f>AC10/AC20</f>
        <v>0.50274482437776224</v>
      </c>
      <c r="AF10" s="25"/>
      <c r="AG10" s="196">
        <v>6.92</v>
      </c>
      <c r="AH10" s="196">
        <v>6.9109999999999996</v>
      </c>
      <c r="AI10" s="196">
        <v>6.91</v>
      </c>
      <c r="AJ10" s="196">
        <f t="shared" si="3"/>
        <v>6.9136666666666668</v>
      </c>
      <c r="AK10" s="196">
        <v>12</v>
      </c>
      <c r="AL10" s="196">
        <f>AJ10/AJ20</f>
        <v>0.5375822922606398</v>
      </c>
      <c r="AM10" s="25"/>
      <c r="AN10" s="196">
        <v>6.68</v>
      </c>
      <c r="AO10" s="196">
        <v>6.6660000000000004</v>
      </c>
      <c r="AP10" s="196">
        <v>6.6589999999999998</v>
      </c>
      <c r="AQ10" s="196">
        <f t="shared" si="4"/>
        <v>6.668333333333333</v>
      </c>
      <c r="AR10" s="196">
        <v>12</v>
      </c>
      <c r="AS10" s="196">
        <f>AQ10/AQ20</f>
        <v>0.5664571299127874</v>
      </c>
      <c r="AT10" s="25"/>
      <c r="AU10" s="196">
        <v>6.4710000000000001</v>
      </c>
      <c r="AV10" s="196">
        <v>6.4589999999999996</v>
      </c>
      <c r="AW10" s="196">
        <v>6.4610000000000003</v>
      </c>
      <c r="AX10" s="196">
        <f t="shared" si="5"/>
        <v>6.4636666666666658</v>
      </c>
      <c r="AY10" s="196">
        <v>12</v>
      </c>
      <c r="AZ10" s="196">
        <f>AX10/AX20</f>
        <v>0.59124310150318626</v>
      </c>
      <c r="BA10" s="25"/>
      <c r="BB10" s="196">
        <v>6.298</v>
      </c>
      <c r="BC10" s="196">
        <v>6.2859999999999996</v>
      </c>
      <c r="BD10" s="196">
        <v>6.2839999999999998</v>
      </c>
      <c r="BE10" s="196">
        <f t="shared" si="6"/>
        <v>6.2893333333333326</v>
      </c>
      <c r="BF10" s="196">
        <v>12</v>
      </c>
      <c r="BG10" s="196">
        <f>BE10/BE20</f>
        <v>0.61327439381135018</v>
      </c>
      <c r="BH10" s="25"/>
      <c r="BI10" s="196">
        <v>6.1429999999999998</v>
      </c>
      <c r="BJ10" s="196">
        <v>6.1340000000000003</v>
      </c>
      <c r="BK10" s="196">
        <v>6.1310000000000002</v>
      </c>
      <c r="BL10" s="196">
        <f t="shared" si="7"/>
        <v>6.1360000000000001</v>
      </c>
      <c r="BM10" s="196">
        <v>12</v>
      </c>
      <c r="BN10" s="196">
        <f>BL10/BL20</f>
        <v>0.63242518981688256</v>
      </c>
      <c r="BO10" s="25"/>
      <c r="BP10" s="196">
        <v>6.01</v>
      </c>
      <c r="BQ10" s="196">
        <v>5.9969999999999999</v>
      </c>
      <c r="BR10" s="196">
        <v>5.9989999999999997</v>
      </c>
      <c r="BS10" s="196">
        <f t="shared" si="8"/>
        <v>6.0019999999999998</v>
      </c>
      <c r="BT10" s="196">
        <v>12</v>
      </c>
      <c r="BU10" s="196">
        <f>BS10/BS20</f>
        <v>0.64954366725587098</v>
      </c>
      <c r="BV10" s="24"/>
      <c r="BW10" s="26"/>
    </row>
    <row r="11" spans="1:75" ht="35.1" customHeight="1">
      <c r="A11" s="176" t="s">
        <v>10</v>
      </c>
      <c r="B11" s="180">
        <v>0</v>
      </c>
      <c r="C11" s="32">
        <v>13</v>
      </c>
      <c r="D11" s="105">
        <v>228</v>
      </c>
      <c r="E11" s="196">
        <v>10.336</v>
      </c>
      <c r="F11" s="196">
        <v>10.301</v>
      </c>
      <c r="G11" s="196">
        <v>10.29</v>
      </c>
      <c r="H11" s="295">
        <f t="shared" si="9"/>
        <v>10.308999999999999</v>
      </c>
      <c r="I11" s="196">
        <v>13</v>
      </c>
      <c r="J11" s="196">
        <f>H11/H20</f>
        <v>0.38905801841694765</v>
      </c>
      <c r="K11" s="71"/>
      <c r="L11" s="196">
        <v>9.3409999999999993</v>
      </c>
      <c r="M11" s="196">
        <v>9.3239999999999998</v>
      </c>
      <c r="N11" s="196">
        <v>9.3089999999999993</v>
      </c>
      <c r="O11" s="196">
        <f t="shared" si="0"/>
        <v>9.3246666666666655</v>
      </c>
      <c r="P11" s="196">
        <v>13</v>
      </c>
      <c r="Q11" s="196">
        <f>O11/O20</f>
        <v>0.46996959158644558</v>
      </c>
      <c r="R11" s="25"/>
      <c r="S11" s="196">
        <v>8.6479999999999997</v>
      </c>
      <c r="T11" s="196">
        <v>8.6229999999999993</v>
      </c>
      <c r="U11" s="196">
        <v>8.6210000000000004</v>
      </c>
      <c r="V11" s="196">
        <f t="shared" si="1"/>
        <v>8.6306666666666683</v>
      </c>
      <c r="W11" s="196">
        <v>13</v>
      </c>
      <c r="X11" s="196">
        <f>V11/V20</f>
        <v>0.52474565279072594</v>
      </c>
      <c r="Y11" s="25"/>
      <c r="Z11" s="196">
        <v>8.1189999999999998</v>
      </c>
      <c r="AA11" s="196">
        <v>8.1</v>
      </c>
      <c r="AB11" s="196">
        <v>8.0969999999999995</v>
      </c>
      <c r="AC11" s="196">
        <f t="shared" si="2"/>
        <v>8.1053333333333342</v>
      </c>
      <c r="AD11" s="196">
        <v>13</v>
      </c>
      <c r="AE11" s="196">
        <f>AC11/AC20</f>
        <v>0.56561991160735059</v>
      </c>
      <c r="AF11" s="25"/>
      <c r="AG11" s="196">
        <v>7.702</v>
      </c>
      <c r="AH11" s="196">
        <v>7.6859999999999999</v>
      </c>
      <c r="AI11" s="196">
        <v>7.6849999999999996</v>
      </c>
      <c r="AJ11" s="196">
        <f t="shared" si="3"/>
        <v>7.6909999999999998</v>
      </c>
      <c r="AK11" s="196">
        <v>13</v>
      </c>
      <c r="AL11" s="196">
        <f>AJ11/AJ20</f>
        <v>0.5980249857446478</v>
      </c>
      <c r="AM11" s="25"/>
      <c r="AN11" s="196">
        <v>7.3689999999999998</v>
      </c>
      <c r="AO11" s="196">
        <v>7.35</v>
      </c>
      <c r="AP11" s="196">
        <v>7.3470000000000004</v>
      </c>
      <c r="AQ11" s="196">
        <f t="shared" si="4"/>
        <v>7.3553333333333333</v>
      </c>
      <c r="AR11" s="196">
        <v>13</v>
      </c>
      <c r="AS11" s="196">
        <f>AQ11/AQ20</f>
        <v>0.62481594744591684</v>
      </c>
      <c r="AT11" s="25"/>
      <c r="AU11" s="196">
        <v>7.0839999999999996</v>
      </c>
      <c r="AV11" s="196">
        <v>7.069</v>
      </c>
      <c r="AW11" s="196">
        <v>7.0709999999999997</v>
      </c>
      <c r="AX11" s="196">
        <f t="shared" si="5"/>
        <v>7.0746666666666655</v>
      </c>
      <c r="AY11" s="196">
        <v>13</v>
      </c>
      <c r="AZ11" s="196">
        <f>AX11/AX20</f>
        <v>0.64713235966704263</v>
      </c>
      <c r="BA11" s="25"/>
      <c r="BB11" s="196">
        <v>6.8490000000000002</v>
      </c>
      <c r="BC11" s="196">
        <v>6.8339999999999996</v>
      </c>
      <c r="BD11" s="196">
        <v>6.8319999999999999</v>
      </c>
      <c r="BE11" s="196">
        <f t="shared" si="6"/>
        <v>6.8383333333333338</v>
      </c>
      <c r="BF11" s="196">
        <v>13</v>
      </c>
      <c r="BG11" s="196">
        <f>BE11/BE20</f>
        <v>0.66680751478905298</v>
      </c>
      <c r="BH11" s="25"/>
      <c r="BI11" s="196">
        <v>6.641</v>
      </c>
      <c r="BJ11" s="196">
        <v>6.633</v>
      </c>
      <c r="BK11" s="196">
        <v>6.63</v>
      </c>
      <c r="BL11" s="196">
        <f t="shared" si="7"/>
        <v>6.6346666666666669</v>
      </c>
      <c r="BM11" s="196">
        <v>13</v>
      </c>
      <c r="BN11" s="196">
        <f>BL11/BL20</f>
        <v>0.68382176108839798</v>
      </c>
      <c r="BO11" s="25"/>
      <c r="BP11" s="196">
        <v>6.4720000000000004</v>
      </c>
      <c r="BQ11" s="196">
        <v>6.4589999999999996</v>
      </c>
      <c r="BR11" s="196">
        <v>6.4569999999999999</v>
      </c>
      <c r="BS11" s="196">
        <f t="shared" si="8"/>
        <v>6.4626666666666672</v>
      </c>
      <c r="BT11" s="196">
        <v>13</v>
      </c>
      <c r="BU11" s="196">
        <f>BS11/BS20</f>
        <v>0.69939756863028035</v>
      </c>
      <c r="BV11" s="24"/>
      <c r="BW11" s="26"/>
    </row>
    <row r="12" spans="1:75" ht="60" customHeight="1">
      <c r="A12" s="176" t="s">
        <v>153</v>
      </c>
      <c r="B12" s="180">
        <v>0</v>
      </c>
      <c r="C12" s="32">
        <v>14</v>
      </c>
      <c r="D12" s="105">
        <v>242</v>
      </c>
      <c r="E12" s="196">
        <v>12.513</v>
      </c>
      <c r="F12" s="196">
        <v>12.461</v>
      </c>
      <c r="G12" s="196">
        <v>12.45</v>
      </c>
      <c r="H12" s="295">
        <f t="shared" si="9"/>
        <v>12.474666666666666</v>
      </c>
      <c r="I12" s="196">
        <v>14</v>
      </c>
      <c r="J12" s="196">
        <f>H12/H20</f>
        <v>0.47078951341015451</v>
      </c>
      <c r="K12" s="71"/>
      <c r="L12" s="196">
        <v>10.954000000000001</v>
      </c>
      <c r="M12" s="196">
        <v>10.92</v>
      </c>
      <c r="N12" s="196">
        <v>10.907999999999999</v>
      </c>
      <c r="O12" s="196">
        <f t="shared" si="0"/>
        <v>10.927333333333335</v>
      </c>
      <c r="P12" s="196">
        <v>14</v>
      </c>
      <c r="Q12" s="196">
        <f>O12/O20</f>
        <v>0.55074509013322592</v>
      </c>
      <c r="R12" s="25"/>
      <c r="S12" s="196">
        <v>9.923</v>
      </c>
      <c r="T12" s="196">
        <v>9.8889999999999993</v>
      </c>
      <c r="U12" s="196">
        <v>9.8819999999999997</v>
      </c>
      <c r="V12" s="196">
        <f t="shared" si="1"/>
        <v>9.8979999999999979</v>
      </c>
      <c r="W12" s="196">
        <v>14</v>
      </c>
      <c r="X12" s="196">
        <f>V12/V20</f>
        <v>0.60179968383932525</v>
      </c>
      <c r="Y12" s="25"/>
      <c r="Z12" s="196">
        <v>9.1720000000000006</v>
      </c>
      <c r="AA12" s="196">
        <v>9.1470000000000002</v>
      </c>
      <c r="AB12" s="196">
        <v>9.14</v>
      </c>
      <c r="AC12" s="196">
        <f t="shared" si="2"/>
        <v>9.1530000000000005</v>
      </c>
      <c r="AD12" s="196">
        <v>14</v>
      </c>
      <c r="AE12" s="196">
        <f>AC12/AC20</f>
        <v>0.63872993719469651</v>
      </c>
      <c r="AF12" s="25"/>
      <c r="AG12" s="196">
        <v>8.5990000000000002</v>
      </c>
      <c r="AH12" s="196">
        <v>8.5760000000000005</v>
      </c>
      <c r="AI12" s="196">
        <v>8.5749999999999993</v>
      </c>
      <c r="AJ12" s="196">
        <f t="shared" si="3"/>
        <v>8.5833333333333339</v>
      </c>
      <c r="AK12" s="196">
        <v>14</v>
      </c>
      <c r="AL12" s="196">
        <f>AJ12/AJ20</f>
        <v>0.66740967290446329</v>
      </c>
      <c r="AM12" s="25"/>
      <c r="AN12" s="196">
        <v>8.1460000000000008</v>
      </c>
      <c r="AO12" s="196">
        <v>8.125</v>
      </c>
      <c r="AP12" s="196">
        <v>8.1219999999999999</v>
      </c>
      <c r="AQ12" s="196">
        <f t="shared" si="4"/>
        <v>8.1310000000000002</v>
      </c>
      <c r="AR12" s="196">
        <v>14</v>
      </c>
      <c r="AS12" s="196">
        <f>AQ12/AQ20</f>
        <v>0.6907067618076792</v>
      </c>
      <c r="AT12" s="25"/>
      <c r="AU12" s="196">
        <v>7.7729999999999997</v>
      </c>
      <c r="AV12" s="196">
        <v>7.7539999999999996</v>
      </c>
      <c r="AW12" s="196">
        <v>7.7510000000000003</v>
      </c>
      <c r="AX12" s="196">
        <f t="shared" si="5"/>
        <v>7.7593333333333332</v>
      </c>
      <c r="AY12" s="196">
        <v>14</v>
      </c>
      <c r="AZ12" s="196">
        <f>AX12/AX20</f>
        <v>0.70976003902795992</v>
      </c>
      <c r="BA12" s="25"/>
      <c r="BB12" s="196">
        <v>7.4619999999999997</v>
      </c>
      <c r="BC12" s="196">
        <v>7.4489999999999998</v>
      </c>
      <c r="BD12" s="196">
        <v>7.4459999999999997</v>
      </c>
      <c r="BE12" s="196">
        <f t="shared" si="6"/>
        <v>7.4523333333333328</v>
      </c>
      <c r="BF12" s="196">
        <v>14</v>
      </c>
      <c r="BG12" s="196">
        <f>BE12/BE20</f>
        <v>0.72667880127413376</v>
      </c>
      <c r="BH12" s="25"/>
      <c r="BI12" s="196">
        <v>7.2050000000000001</v>
      </c>
      <c r="BJ12" s="196">
        <v>7.1929999999999996</v>
      </c>
      <c r="BK12" s="196">
        <v>7.1820000000000004</v>
      </c>
      <c r="BL12" s="196">
        <f t="shared" si="7"/>
        <v>7.1933333333333325</v>
      </c>
      <c r="BM12" s="196">
        <v>14</v>
      </c>
      <c r="BN12" s="196">
        <f>BL12/BL20</f>
        <v>0.74140241179097799</v>
      </c>
      <c r="BO12" s="25"/>
      <c r="BP12" s="196">
        <v>6.9779999999999998</v>
      </c>
      <c r="BQ12" s="196">
        <v>6.9619999999999997</v>
      </c>
      <c r="BR12" s="196">
        <v>6.96</v>
      </c>
      <c r="BS12" s="196">
        <f t="shared" si="8"/>
        <v>6.9666666666666659</v>
      </c>
      <c r="BT12" s="196">
        <v>14</v>
      </c>
      <c r="BU12" s="196">
        <f>BS12/BS20</f>
        <v>0.75394105551747759</v>
      </c>
      <c r="BV12" s="24"/>
      <c r="BW12" s="26"/>
    </row>
    <row r="13" spans="1:75" ht="69.95" customHeight="1">
      <c r="A13" s="177" t="s">
        <v>154</v>
      </c>
      <c r="B13" s="32">
        <v>1</v>
      </c>
      <c r="C13" s="32">
        <v>14</v>
      </c>
      <c r="D13" s="105">
        <v>240</v>
      </c>
      <c r="E13" s="145">
        <v>14.324999999999999</v>
      </c>
      <c r="F13" s="145">
        <v>14.275</v>
      </c>
      <c r="G13" s="145">
        <v>14.255000000000001</v>
      </c>
      <c r="H13" s="75">
        <f t="shared" si="9"/>
        <v>14.285000000000002</v>
      </c>
      <c r="I13" s="25">
        <f>$C$12+((H13-H12)/(H14-H12))</f>
        <v>14.668677665599606</v>
      </c>
      <c r="J13" s="25">
        <f>H13/H20</f>
        <v>0.53911085392240743</v>
      </c>
      <c r="K13" s="71"/>
      <c r="L13" s="145">
        <v>12.255000000000001</v>
      </c>
      <c r="M13" s="145">
        <v>12.222</v>
      </c>
      <c r="N13" s="145">
        <v>12.207000000000001</v>
      </c>
      <c r="O13" s="25">
        <f t="shared" si="0"/>
        <v>12.228</v>
      </c>
      <c r="P13" s="25">
        <f>$C$12+((O13-O12)/(O14-O12))</f>
        <v>14.69013088079236</v>
      </c>
      <c r="Q13" s="25">
        <f>O13/O20</f>
        <v>0.61629958167431087</v>
      </c>
      <c r="R13" s="25"/>
      <c r="S13" s="145">
        <v>10.949</v>
      </c>
      <c r="T13" s="145">
        <v>10.911</v>
      </c>
      <c r="U13" s="145">
        <v>10.913</v>
      </c>
      <c r="V13" s="25">
        <f t="shared" si="1"/>
        <v>10.924333333333331</v>
      </c>
      <c r="W13" s="25">
        <f>$C$12+((V13-V12)/(V14-V12))</f>
        <v>14.709774089442138</v>
      </c>
      <c r="X13" s="25">
        <f>V13/V20</f>
        <v>0.66420088362855145</v>
      </c>
      <c r="Y13" s="25"/>
      <c r="Z13" s="145">
        <v>10.021000000000001</v>
      </c>
      <c r="AA13" s="145">
        <v>9.9920000000000009</v>
      </c>
      <c r="AB13" s="145">
        <v>9.9890000000000008</v>
      </c>
      <c r="AC13" s="25">
        <f t="shared" si="2"/>
        <v>10.000666666666667</v>
      </c>
      <c r="AD13" s="25">
        <f>$C$12+((AC13-AC12)/(AC14-AC12))</f>
        <v>14.721827987510645</v>
      </c>
      <c r="AE13" s="25">
        <f>AC13/AC20</f>
        <v>0.69788322865782748</v>
      </c>
      <c r="AF13" s="25"/>
      <c r="AG13" s="145">
        <v>9.3230000000000004</v>
      </c>
      <c r="AH13" s="145">
        <v>9.3010000000000002</v>
      </c>
      <c r="AI13" s="145">
        <v>9.2970000000000006</v>
      </c>
      <c r="AJ13" s="25">
        <f t="shared" si="3"/>
        <v>9.3070000000000004</v>
      </c>
      <c r="AK13" s="25">
        <f>$C$12+((AJ13-AJ12)/(AJ14-AJ12))</f>
        <v>14.733198243836544</v>
      </c>
      <c r="AL13" s="25">
        <f>AJ13/AJ20</f>
        <v>0.72367943600642803</v>
      </c>
      <c r="AM13" s="25"/>
      <c r="AN13" s="145">
        <v>8.7769999999999992</v>
      </c>
      <c r="AO13" s="145">
        <v>8.7550000000000008</v>
      </c>
      <c r="AP13" s="145">
        <v>8.7530000000000001</v>
      </c>
      <c r="AQ13" s="25">
        <f t="shared" si="4"/>
        <v>8.7616666666666667</v>
      </c>
      <c r="AR13" s="25">
        <f>$C$12+((AQ13-AQ12)/(AQ14-AQ12))</f>
        <v>14.745175265852698</v>
      </c>
      <c r="AS13" s="25">
        <f>AQ13/AQ20</f>
        <v>0.74428021293464719</v>
      </c>
      <c r="AT13" s="25"/>
      <c r="AU13" s="145">
        <v>8.3330000000000002</v>
      </c>
      <c r="AV13" s="145">
        <v>8.3179999999999996</v>
      </c>
      <c r="AW13" s="145">
        <v>8.3119999999999994</v>
      </c>
      <c r="AX13" s="145">
        <f t="shared" si="5"/>
        <v>8.3209999999999997</v>
      </c>
      <c r="AY13" s="145">
        <f>$C$12+((AX13-AX12)/(AX14-AX12))</f>
        <v>14.751226036558181</v>
      </c>
      <c r="AZ13" s="145">
        <f>AX13/AX20</f>
        <v>0.76113668933134138</v>
      </c>
      <c r="BA13" s="25"/>
      <c r="BB13" s="145">
        <v>7.9690000000000003</v>
      </c>
      <c r="BC13" s="145">
        <v>7.9509999999999996</v>
      </c>
      <c r="BD13" s="145">
        <v>7.9489999999999998</v>
      </c>
      <c r="BE13" s="25">
        <f t="shared" si="6"/>
        <v>7.9563333333333333</v>
      </c>
      <c r="BF13" s="25">
        <f>$C$12+((BE13-BE12)/(BE14-BE12))</f>
        <v>14.760180995475112</v>
      </c>
      <c r="BG13" s="25">
        <f>BE13/BE20</f>
        <v>0.77582396151595923</v>
      </c>
      <c r="BH13" s="25"/>
      <c r="BI13" s="145">
        <v>7.6619999999999999</v>
      </c>
      <c r="BJ13" s="145">
        <v>7.6470000000000002</v>
      </c>
      <c r="BK13" s="145">
        <v>7.64</v>
      </c>
      <c r="BL13" s="25">
        <f t="shared" si="7"/>
        <v>7.6496666666666675</v>
      </c>
      <c r="BM13" s="25">
        <f>$C$12+((BL13-BL12)/(BL14-BL12))</f>
        <v>14.764377442769405</v>
      </c>
      <c r="BN13" s="25">
        <f>BL13/BL20</f>
        <v>0.78843577146390909</v>
      </c>
      <c r="BO13" s="25"/>
      <c r="BP13" s="145">
        <v>7.3959999999999999</v>
      </c>
      <c r="BQ13" s="145">
        <v>7.3819999999999997</v>
      </c>
      <c r="BR13" s="145">
        <v>7.38</v>
      </c>
      <c r="BS13" s="25">
        <f t="shared" si="8"/>
        <v>7.3859999999999992</v>
      </c>
      <c r="BT13" s="25">
        <f>$C$12+((BS13-BS12)/(BS14-BS12))</f>
        <v>14.771779141104293</v>
      </c>
      <c r="BU13" s="25">
        <f>BS13/BS20</f>
        <v>0.79932181378738132</v>
      </c>
      <c r="BV13" s="24"/>
      <c r="BW13" s="26"/>
    </row>
    <row r="14" spans="1:75" ht="39.950000000000003" customHeight="1">
      <c r="A14" s="177" t="s">
        <v>11</v>
      </c>
      <c r="B14" s="32">
        <v>0</v>
      </c>
      <c r="C14" s="32">
        <v>15</v>
      </c>
      <c r="D14" s="105">
        <v>256</v>
      </c>
      <c r="E14" s="145">
        <v>15.231</v>
      </c>
      <c r="F14" s="145">
        <v>15.169</v>
      </c>
      <c r="G14" s="145">
        <v>15.146000000000001</v>
      </c>
      <c r="H14" s="75">
        <f t="shared" si="9"/>
        <v>15.182</v>
      </c>
      <c r="I14" s="25">
        <v>15</v>
      </c>
      <c r="J14" s="25">
        <f>H14/H20</f>
        <v>0.57296331706335235</v>
      </c>
      <c r="K14" s="71"/>
      <c r="L14" s="145">
        <v>12.840999999999999</v>
      </c>
      <c r="M14" s="145">
        <v>12.807</v>
      </c>
      <c r="N14" s="145">
        <v>12.788</v>
      </c>
      <c r="O14" s="25">
        <f t="shared" si="0"/>
        <v>12.811999999999999</v>
      </c>
      <c r="P14" s="25">
        <v>15</v>
      </c>
      <c r="Q14" s="25">
        <f>O14/O20</f>
        <v>0.64573358197671493</v>
      </c>
      <c r="R14" s="25"/>
      <c r="S14" s="145">
        <v>11.367000000000001</v>
      </c>
      <c r="T14" s="145">
        <v>11.336</v>
      </c>
      <c r="U14" s="145">
        <v>11.329000000000001</v>
      </c>
      <c r="V14" s="25">
        <f t="shared" si="1"/>
        <v>11.344000000000001</v>
      </c>
      <c r="W14" s="25">
        <v>15</v>
      </c>
      <c r="X14" s="25">
        <f>V14/V20</f>
        <v>0.68971667139556558</v>
      </c>
      <c r="Y14" s="25"/>
      <c r="Z14" s="145">
        <v>10.349</v>
      </c>
      <c r="AA14" s="145">
        <v>10.318</v>
      </c>
      <c r="AB14" s="145">
        <v>10.315</v>
      </c>
      <c r="AC14" s="25">
        <f t="shared" si="2"/>
        <v>10.327333333333334</v>
      </c>
      <c r="AD14" s="25">
        <v>15</v>
      </c>
      <c r="AE14" s="25">
        <f>AC14/AC20</f>
        <v>0.72067922772737847</v>
      </c>
      <c r="AF14" s="25"/>
      <c r="AG14" s="145">
        <v>9.59</v>
      </c>
      <c r="AH14" s="145">
        <v>9.5649999999999995</v>
      </c>
      <c r="AI14" s="145">
        <v>9.5559999999999992</v>
      </c>
      <c r="AJ14" s="25">
        <f t="shared" si="3"/>
        <v>9.5703333333333322</v>
      </c>
      <c r="AK14" s="25">
        <v>15</v>
      </c>
      <c r="AL14" s="25">
        <f>AJ14/AJ20</f>
        <v>0.74415530558291432</v>
      </c>
      <c r="AM14" s="25"/>
      <c r="AN14" s="145">
        <v>8.9949999999999992</v>
      </c>
      <c r="AO14" s="145">
        <v>8.9700000000000006</v>
      </c>
      <c r="AP14" s="145">
        <v>8.9670000000000005</v>
      </c>
      <c r="AQ14" s="25">
        <f t="shared" si="4"/>
        <v>8.9773333333333341</v>
      </c>
      <c r="AR14" s="25">
        <v>15</v>
      </c>
      <c r="AS14" s="25">
        <f>AQ14/AQ20</f>
        <v>0.76260052101030695</v>
      </c>
      <c r="AT14" s="25"/>
      <c r="AU14" s="145">
        <v>8.5239999999999991</v>
      </c>
      <c r="AV14" s="145">
        <v>8.5</v>
      </c>
      <c r="AW14" s="145">
        <v>8.4969999999999999</v>
      </c>
      <c r="AX14" s="145">
        <f t="shared" si="5"/>
        <v>8.5069999999999997</v>
      </c>
      <c r="AY14" s="145">
        <v>15</v>
      </c>
      <c r="AZ14" s="145">
        <f>AX14/AX20</f>
        <v>0.77815044058907834</v>
      </c>
      <c r="BA14" s="25"/>
      <c r="BB14" s="145">
        <v>8.1280000000000001</v>
      </c>
      <c r="BC14" s="145">
        <v>8.1120000000000001</v>
      </c>
      <c r="BD14" s="145">
        <v>8.1059999999999999</v>
      </c>
      <c r="BE14" s="25">
        <f t="shared" si="6"/>
        <v>8.115333333333334</v>
      </c>
      <c r="BF14" s="25">
        <v>15</v>
      </c>
      <c r="BG14" s="25">
        <f>BE14/BE20</f>
        <v>0.79132808944939226</v>
      </c>
      <c r="BH14" s="25"/>
      <c r="BI14" s="145">
        <v>7.8</v>
      </c>
      <c r="BJ14" s="145">
        <v>7.7869999999999999</v>
      </c>
      <c r="BK14" s="145">
        <v>7.7839999999999998</v>
      </c>
      <c r="BL14" s="25">
        <f t="shared" si="7"/>
        <v>7.7903333333333329</v>
      </c>
      <c r="BM14" s="25">
        <v>15</v>
      </c>
      <c r="BN14" s="25">
        <f>BL14/BL20</f>
        <v>0.80293400213007171</v>
      </c>
      <c r="BO14" s="25"/>
      <c r="BP14" s="145">
        <v>7.52</v>
      </c>
      <c r="BQ14" s="145">
        <v>7.5060000000000002</v>
      </c>
      <c r="BR14" s="145">
        <v>7.5039999999999996</v>
      </c>
      <c r="BS14" s="25">
        <f t="shared" si="8"/>
        <v>7.5100000000000007</v>
      </c>
      <c r="BT14" s="25">
        <v>15</v>
      </c>
      <c r="BU14" s="25">
        <f>BS14/BS20</f>
        <v>0.81274124310089824</v>
      </c>
      <c r="BV14" s="24"/>
      <c r="BW14" s="26"/>
    </row>
    <row r="15" spans="1:75" ht="50.1" customHeight="1">
      <c r="A15" s="177" t="s">
        <v>152</v>
      </c>
      <c r="B15" s="32">
        <v>1</v>
      </c>
      <c r="C15" s="32">
        <v>15</v>
      </c>
      <c r="D15" s="105">
        <v>254</v>
      </c>
      <c r="E15" s="145">
        <v>17.411999999999999</v>
      </c>
      <c r="F15" s="145">
        <v>17.350000000000001</v>
      </c>
      <c r="G15" s="145">
        <v>17.321999999999999</v>
      </c>
      <c r="H15" s="75">
        <f t="shared" si="9"/>
        <v>17.361333333333334</v>
      </c>
      <c r="I15" s="25">
        <f>$C$14+((H15-H14)/(H16-H14))</f>
        <v>15.666326946596005</v>
      </c>
      <c r="J15" s="25">
        <f>H15/H20</f>
        <v>0.65521058722890368</v>
      </c>
      <c r="K15" s="71"/>
      <c r="L15" s="145">
        <v>14.337999999999999</v>
      </c>
      <c r="M15" s="145">
        <v>14.291</v>
      </c>
      <c r="N15" s="145">
        <v>14.276</v>
      </c>
      <c r="O15" s="25">
        <f t="shared" si="0"/>
        <v>14.301666666666668</v>
      </c>
      <c r="P15" s="25">
        <f>$C$14+((O15-O14)/(O16-O14))</f>
        <v>15.691367574257427</v>
      </c>
      <c r="Q15" s="25">
        <f>O15/O20</f>
        <v>0.72081380306772191</v>
      </c>
      <c r="R15" s="25"/>
      <c r="S15" s="145">
        <v>12.513</v>
      </c>
      <c r="T15" s="145">
        <v>12.477</v>
      </c>
      <c r="U15" s="145">
        <v>12.471</v>
      </c>
      <c r="V15" s="25">
        <f t="shared" si="1"/>
        <v>12.487</v>
      </c>
      <c r="W15" s="25">
        <f>$C$14+((V15-V14)/(V16-V14))</f>
        <v>15.712889812889813</v>
      </c>
      <c r="X15" s="25">
        <f>V15/V20</f>
        <v>0.75921121965060179</v>
      </c>
      <c r="Y15" s="25"/>
      <c r="Z15" s="145">
        <v>11.278</v>
      </c>
      <c r="AA15" s="145">
        <v>11.244999999999999</v>
      </c>
      <c r="AB15" s="145">
        <v>11.242000000000001</v>
      </c>
      <c r="AC15" s="25">
        <f t="shared" si="2"/>
        <v>11.255000000000001</v>
      </c>
      <c r="AD15" s="25">
        <f>$C$14+((AC15-AC14)/(AC16-AC14))</f>
        <v>15.726442182197861</v>
      </c>
      <c r="AE15" s="25">
        <f>AC15/AC20</f>
        <v>0.78541521284019544</v>
      </c>
      <c r="AF15" s="25"/>
      <c r="AG15" s="145">
        <v>10.372</v>
      </c>
      <c r="AH15" s="145">
        <v>10.343999999999999</v>
      </c>
      <c r="AI15" s="145">
        <v>10.34</v>
      </c>
      <c r="AJ15" s="25">
        <f t="shared" si="3"/>
        <v>10.352</v>
      </c>
      <c r="AK15" s="25">
        <f>$C$14+((AJ15-AJ14)/(AJ16-AJ14))</f>
        <v>15.738350125944585</v>
      </c>
      <c r="AL15" s="25">
        <f>AJ15/AJ20</f>
        <v>0.80493494375615582</v>
      </c>
      <c r="AM15" s="25"/>
      <c r="AN15" s="145">
        <v>9.6739999999999995</v>
      </c>
      <c r="AO15" s="145">
        <v>9.65</v>
      </c>
      <c r="AP15" s="145">
        <v>9.6430000000000007</v>
      </c>
      <c r="AQ15" s="25">
        <f t="shared" si="4"/>
        <v>9.6556666666666668</v>
      </c>
      <c r="AR15" s="25">
        <f>$C$14+((AQ15-AQ14)/(AQ16-AQ14))</f>
        <v>15.747063142437591</v>
      </c>
      <c r="AS15" s="25">
        <f>AQ15/AQ20</f>
        <v>0.82022312832710387</v>
      </c>
      <c r="AT15" s="25"/>
      <c r="AU15" s="145">
        <v>9.1189999999999998</v>
      </c>
      <c r="AV15" s="145">
        <v>9.0969999999999995</v>
      </c>
      <c r="AW15" s="145">
        <v>9.0950000000000006</v>
      </c>
      <c r="AX15" s="145">
        <f t="shared" si="5"/>
        <v>9.1036666666666672</v>
      </c>
      <c r="AY15" s="145">
        <f>$C$14+((AX15-AX14)/(AX16-AX14))</f>
        <v>15.755912162162163</v>
      </c>
      <c r="AZ15" s="145">
        <f>AX15/AX20</f>
        <v>0.83272860322590492</v>
      </c>
      <c r="BA15" s="25"/>
      <c r="BB15" s="145">
        <v>8.6660000000000004</v>
      </c>
      <c r="BC15" s="145">
        <v>8.6479999999999997</v>
      </c>
      <c r="BD15" s="145">
        <v>8.641</v>
      </c>
      <c r="BE15" s="25">
        <f t="shared" si="6"/>
        <v>8.6516666666666655</v>
      </c>
      <c r="BF15" s="25">
        <f>$C$14+((BE15-BE14)/(BE16-BE14))</f>
        <v>15.768019093078758</v>
      </c>
      <c r="BG15" s="25">
        <f>BE15/BE20</f>
        <v>0.84362608073847745</v>
      </c>
      <c r="BH15" s="25"/>
      <c r="BI15" s="145">
        <v>8.2840000000000007</v>
      </c>
      <c r="BJ15" s="145">
        <v>8.2690000000000001</v>
      </c>
      <c r="BK15" s="145">
        <v>8.266</v>
      </c>
      <c r="BL15" s="25">
        <f t="shared" si="7"/>
        <v>8.2730000000000015</v>
      </c>
      <c r="BM15" s="25">
        <f>$C$14+((BL15-BL14)/(BL16-BL14))</f>
        <v>15.77062267163385</v>
      </c>
      <c r="BN15" s="25">
        <f>BL15/BL20</f>
        <v>0.85268148555330348</v>
      </c>
      <c r="BO15" s="25"/>
      <c r="BP15" s="145">
        <v>7.9640000000000004</v>
      </c>
      <c r="BQ15" s="145">
        <v>7.9470000000000001</v>
      </c>
      <c r="BR15" s="145">
        <v>7.9450000000000003</v>
      </c>
      <c r="BS15" s="25">
        <f t="shared" si="8"/>
        <v>7.9520000000000008</v>
      </c>
      <c r="BT15" s="25">
        <f>$C$14+((BS15-BS14)/(BS16-BS14))</f>
        <v>15.778625954198473</v>
      </c>
      <c r="BU15" s="25">
        <f>BS15/BS20</f>
        <v>0.86057501533133729</v>
      </c>
      <c r="BV15" s="24"/>
      <c r="BW15" s="26"/>
    </row>
    <row r="16" spans="1:75" ht="39.950000000000003" customHeight="1">
      <c r="A16" s="177" t="s">
        <v>12</v>
      </c>
      <c r="B16" s="32">
        <v>0</v>
      </c>
      <c r="C16" s="32">
        <v>16</v>
      </c>
      <c r="D16" s="105">
        <v>270</v>
      </c>
      <c r="E16" s="145">
        <v>18.513999999999999</v>
      </c>
      <c r="F16" s="145">
        <v>18.437999999999999</v>
      </c>
      <c r="G16" s="145">
        <v>18.405999999999999</v>
      </c>
      <c r="H16" s="75">
        <f t="shared" si="9"/>
        <v>18.452666666666666</v>
      </c>
      <c r="I16" s="25">
        <v>16</v>
      </c>
      <c r="J16" s="25">
        <f>H16/H20</f>
        <v>0.69639712172294077</v>
      </c>
      <c r="K16" s="71"/>
      <c r="L16" s="145">
        <v>15.009</v>
      </c>
      <c r="M16" s="145">
        <v>14.955</v>
      </c>
      <c r="N16" s="145">
        <v>14.936</v>
      </c>
      <c r="O16" s="25">
        <f t="shared" si="0"/>
        <v>14.966666666666667</v>
      </c>
      <c r="P16" s="25">
        <v>16</v>
      </c>
      <c r="Q16" s="25">
        <f>O16/O20</f>
        <v>0.75433025889152105</v>
      </c>
      <c r="R16" s="25"/>
      <c r="S16" s="145">
        <v>12.978999999999999</v>
      </c>
      <c r="T16" s="145">
        <v>12.935</v>
      </c>
      <c r="U16" s="145">
        <v>12.928000000000001</v>
      </c>
      <c r="V16" s="25">
        <f t="shared" si="1"/>
        <v>12.947333333333333</v>
      </c>
      <c r="W16" s="25">
        <v>16</v>
      </c>
      <c r="X16" s="25">
        <f>V16/V20</f>
        <v>0.78719954602569797</v>
      </c>
      <c r="Y16" s="25"/>
      <c r="Z16" s="145">
        <v>11.632999999999999</v>
      </c>
      <c r="AA16" s="145">
        <v>11.590999999999999</v>
      </c>
      <c r="AB16" s="145">
        <v>11.589</v>
      </c>
      <c r="AC16" s="25">
        <f t="shared" si="2"/>
        <v>11.604333333333331</v>
      </c>
      <c r="AD16" s="25">
        <v>16</v>
      </c>
      <c r="AE16" s="25">
        <f>AC16/AC20</f>
        <v>0.80979297511049064</v>
      </c>
      <c r="AF16" s="25"/>
      <c r="AG16" s="145">
        <v>10.651</v>
      </c>
      <c r="AH16" s="145">
        <v>10.62</v>
      </c>
      <c r="AI16" s="145">
        <v>10.616</v>
      </c>
      <c r="AJ16" s="25">
        <f t="shared" si="3"/>
        <v>10.629</v>
      </c>
      <c r="AK16" s="25">
        <v>16</v>
      </c>
      <c r="AL16" s="25">
        <f>AJ16/AJ20</f>
        <v>0.82647348504483964</v>
      </c>
      <c r="AM16" s="25"/>
      <c r="AN16" s="145">
        <v>9.9049999999999994</v>
      </c>
      <c r="AO16" s="145">
        <v>9.8770000000000007</v>
      </c>
      <c r="AP16" s="145">
        <v>9.8740000000000006</v>
      </c>
      <c r="AQ16" s="25">
        <f t="shared" si="4"/>
        <v>9.8853333333333335</v>
      </c>
      <c r="AR16" s="25">
        <v>16</v>
      </c>
      <c r="AS16" s="25">
        <f>AQ16/AQ20</f>
        <v>0.83973269905991621</v>
      </c>
      <c r="AT16" s="25"/>
      <c r="AU16" s="145">
        <v>9.3140000000000001</v>
      </c>
      <c r="AV16" s="145">
        <v>9.2870000000000008</v>
      </c>
      <c r="AW16" s="145">
        <v>9.2880000000000003</v>
      </c>
      <c r="AX16" s="145">
        <f t="shared" si="5"/>
        <v>9.2963333333333331</v>
      </c>
      <c r="AY16" s="145">
        <v>16</v>
      </c>
      <c r="AZ16" s="145">
        <f>AX16/AX20</f>
        <v>0.85035216635667898</v>
      </c>
      <c r="BA16" s="25"/>
      <c r="BB16" s="145">
        <v>8.83</v>
      </c>
      <c r="BC16" s="145">
        <v>8.8089999999999993</v>
      </c>
      <c r="BD16" s="145">
        <v>8.8019999999999996</v>
      </c>
      <c r="BE16" s="25">
        <f t="shared" si="6"/>
        <v>8.8136666666666663</v>
      </c>
      <c r="BF16" s="25">
        <v>16</v>
      </c>
      <c r="BG16" s="25">
        <f>BE16/BE20</f>
        <v>0.85942273938763569</v>
      </c>
      <c r="BH16" s="25"/>
      <c r="BI16" s="145">
        <v>8.4309999999999992</v>
      </c>
      <c r="BJ16" s="145">
        <v>8.4130000000000003</v>
      </c>
      <c r="BK16" s="145">
        <v>8.4060000000000006</v>
      </c>
      <c r="BL16" s="25">
        <f t="shared" si="7"/>
        <v>8.4166666666666661</v>
      </c>
      <c r="BM16" s="25">
        <v>16</v>
      </c>
      <c r="BN16" s="25">
        <f>BL16/BL20</f>
        <v>0.8674889201910192</v>
      </c>
      <c r="BO16" s="25"/>
      <c r="BP16" s="145">
        <v>8.093</v>
      </c>
      <c r="BQ16" s="145">
        <v>8.0709999999999997</v>
      </c>
      <c r="BR16" s="145">
        <v>8.0690000000000008</v>
      </c>
      <c r="BS16" s="25">
        <f t="shared" si="8"/>
        <v>8.0776666666666674</v>
      </c>
      <c r="BT16" s="25">
        <v>16</v>
      </c>
      <c r="BU16" s="25">
        <f>BS16/BS20</f>
        <v>0.87417481331842284</v>
      </c>
      <c r="BV16" s="24"/>
      <c r="BW16" s="26"/>
    </row>
    <row r="17" spans="1:77" ht="39.950000000000003" customHeight="1">
      <c r="A17" s="177" t="s">
        <v>213</v>
      </c>
      <c r="B17" s="32">
        <v>1</v>
      </c>
      <c r="C17" s="32">
        <v>16</v>
      </c>
      <c r="D17" s="105">
        <v>268</v>
      </c>
      <c r="E17" s="145">
        <v>20.526</v>
      </c>
      <c r="F17" s="145">
        <v>20.445</v>
      </c>
      <c r="G17" s="145">
        <v>20.417999999999999</v>
      </c>
      <c r="H17" s="75">
        <f t="shared" si="9"/>
        <v>20.463000000000001</v>
      </c>
      <c r="I17" s="25">
        <f>$C$16+((H17-H16)/(H18-H16))</f>
        <v>16.531225226812296</v>
      </c>
      <c r="J17" s="25">
        <f>H17/H20</f>
        <v>0.77226639158657484</v>
      </c>
      <c r="K17" s="71"/>
      <c r="L17" s="145">
        <v>16.324000000000002</v>
      </c>
      <c r="M17" s="145">
        <v>16.274000000000001</v>
      </c>
      <c r="N17" s="145">
        <v>16.254999999999999</v>
      </c>
      <c r="O17" s="25">
        <f t="shared" si="0"/>
        <v>16.284333333333333</v>
      </c>
      <c r="P17" s="25">
        <f>$C$16+((O17-O16)/(O18-O16))</f>
        <v>16.561186825667235</v>
      </c>
      <c r="Q17" s="25">
        <f>O17/O20</f>
        <v>0.8207415620852444</v>
      </c>
      <c r="R17" s="25"/>
      <c r="S17" s="145">
        <v>13.974</v>
      </c>
      <c r="T17" s="145">
        <v>13.936999999999999</v>
      </c>
      <c r="U17" s="145">
        <v>13.922000000000001</v>
      </c>
      <c r="V17" s="25">
        <f t="shared" si="1"/>
        <v>13.944333333333333</v>
      </c>
      <c r="W17" s="25">
        <f>$C$16+((V17-V16)/(V18-V16))</f>
        <v>16.583723653395783</v>
      </c>
      <c r="X17" s="25">
        <f>V17/V20</f>
        <v>0.84781727534352058</v>
      </c>
      <c r="Y17" s="25"/>
      <c r="Z17" s="145">
        <v>12.428000000000001</v>
      </c>
      <c r="AA17" s="145">
        <v>12.395</v>
      </c>
      <c r="AB17" s="145">
        <v>12.391999999999999</v>
      </c>
      <c r="AC17" s="25">
        <f t="shared" si="2"/>
        <v>12.405000000000001</v>
      </c>
      <c r="AD17" s="25">
        <f>$C$16+((AC17-AC16)/(AC18-AC16))</f>
        <v>16.598703888334995</v>
      </c>
      <c r="AE17" s="25">
        <f>AC17/AC20</f>
        <v>0.86566643405443133</v>
      </c>
      <c r="AF17" s="25"/>
      <c r="AG17" s="145">
        <v>11.321999999999999</v>
      </c>
      <c r="AH17" s="145">
        <v>11.292</v>
      </c>
      <c r="AI17" s="145">
        <v>11.288</v>
      </c>
      <c r="AJ17" s="25">
        <f t="shared" si="3"/>
        <v>11.300666666666666</v>
      </c>
      <c r="AK17" s="25">
        <f>$C$16+((AJ17-AJ16)/(AJ18-AJ16))</f>
        <v>16.61079114883298</v>
      </c>
      <c r="AL17" s="25">
        <f>AJ17/AJ20</f>
        <v>0.87869991187600449</v>
      </c>
      <c r="AM17" s="25"/>
      <c r="AN17" s="145">
        <v>10.487</v>
      </c>
      <c r="AO17" s="145">
        <v>10.458</v>
      </c>
      <c r="AP17" s="145">
        <v>10.451000000000001</v>
      </c>
      <c r="AQ17" s="25">
        <f t="shared" si="4"/>
        <v>10.465333333333334</v>
      </c>
      <c r="AR17" s="25">
        <f>$C$16+((AQ17-AQ16)/(AQ18-AQ16))</f>
        <v>16.622317596566525</v>
      </c>
      <c r="AS17" s="25">
        <f>AQ17/AQ20</f>
        <v>0.88900215199909394</v>
      </c>
      <c r="AT17" s="25"/>
      <c r="AU17" s="145">
        <v>9.8249999999999993</v>
      </c>
      <c r="AV17" s="145">
        <v>9.798</v>
      </c>
      <c r="AW17" s="145">
        <v>9.7949999999999999</v>
      </c>
      <c r="AX17" s="145">
        <f t="shared" si="5"/>
        <v>9.8059999999999992</v>
      </c>
      <c r="AY17" s="145">
        <f>$C$16+((AX17-AX16)/(AX18-AX16))</f>
        <v>16.629477151090985</v>
      </c>
      <c r="AZ17" s="145">
        <f>AX17/AX20</f>
        <v>0.89697228405037044</v>
      </c>
      <c r="BA17" s="25"/>
      <c r="BB17" s="145">
        <v>9.2880000000000003</v>
      </c>
      <c r="BC17" s="145">
        <v>9.266</v>
      </c>
      <c r="BD17" s="145">
        <v>9.26</v>
      </c>
      <c r="BE17" s="25">
        <f t="shared" si="6"/>
        <v>9.2713333333333328</v>
      </c>
      <c r="BF17" s="25">
        <f>$C$16+((BE17-BE16)/(BE18-BE16))</f>
        <v>16.64009324009324</v>
      </c>
      <c r="BG17" s="25">
        <f>BE17/BE20</f>
        <v>0.90404992524215044</v>
      </c>
      <c r="BH17" s="25"/>
      <c r="BI17" s="145">
        <v>8.8439999999999994</v>
      </c>
      <c r="BJ17" s="145">
        <v>8.8260000000000005</v>
      </c>
      <c r="BK17" s="145">
        <v>8.8190000000000008</v>
      </c>
      <c r="BL17" s="25">
        <f t="shared" si="7"/>
        <v>8.8296666666666681</v>
      </c>
      <c r="BM17" s="25">
        <f>$C$16+((BL17-BL16)/(BL18-BL16))</f>
        <v>16.646322378716746</v>
      </c>
      <c r="BN17" s="25">
        <f>BL17/BL20</f>
        <v>0.91005600027484812</v>
      </c>
      <c r="BO17" s="25"/>
      <c r="BP17" s="145">
        <v>8.4659999999999993</v>
      </c>
      <c r="BQ17" s="145">
        <v>8.4499999999999993</v>
      </c>
      <c r="BR17" s="145">
        <v>8.4480000000000004</v>
      </c>
      <c r="BS17" s="25">
        <f t="shared" si="8"/>
        <v>8.4546666666666663</v>
      </c>
      <c r="BT17" s="25">
        <f>$C$16+((BS17-BS16)/(BS18-BS16))</f>
        <v>16.653379549393414</v>
      </c>
      <c r="BU17" s="25">
        <f>BS17/BS20</f>
        <v>0.9149742072796796</v>
      </c>
      <c r="BV17" s="24"/>
      <c r="BW17" s="26"/>
    </row>
    <row r="18" spans="1:77" ht="39.950000000000003" customHeight="1">
      <c r="A18" s="177" t="s">
        <v>13</v>
      </c>
      <c r="B18" s="32">
        <v>0</v>
      </c>
      <c r="C18" s="32">
        <v>17</v>
      </c>
      <c r="D18" s="31">
        <v>284</v>
      </c>
      <c r="E18" s="145">
        <v>22.306999999999999</v>
      </c>
      <c r="F18" s="145">
        <v>22.218</v>
      </c>
      <c r="G18" s="145">
        <v>22.186</v>
      </c>
      <c r="H18" s="75">
        <f t="shared" si="9"/>
        <v>22.236999999999998</v>
      </c>
      <c r="I18" s="25">
        <v>17</v>
      </c>
      <c r="J18" s="25">
        <f>H18/H20</f>
        <v>0.83921652493332666</v>
      </c>
      <c r="K18" s="71"/>
      <c r="L18" s="145">
        <v>17.359000000000002</v>
      </c>
      <c r="M18" s="145">
        <v>17.3</v>
      </c>
      <c r="N18" s="145">
        <v>17.285</v>
      </c>
      <c r="O18" s="25">
        <f t="shared" si="0"/>
        <v>17.314666666666668</v>
      </c>
      <c r="P18" s="25">
        <v>17</v>
      </c>
      <c r="Q18" s="25">
        <f>O18/O20</f>
        <v>0.87267106832652941</v>
      </c>
      <c r="R18" s="25"/>
      <c r="S18" s="145">
        <v>14.685</v>
      </c>
      <c r="T18" s="145">
        <v>14.646000000000001</v>
      </c>
      <c r="U18" s="145">
        <v>14.635</v>
      </c>
      <c r="V18" s="25">
        <f t="shared" si="1"/>
        <v>14.655333333333333</v>
      </c>
      <c r="W18" s="25">
        <v>17</v>
      </c>
      <c r="X18" s="25">
        <f>V18/V20</f>
        <v>0.89104616756515731</v>
      </c>
      <c r="Y18" s="25"/>
      <c r="Z18" s="145">
        <v>12.97</v>
      </c>
      <c r="AA18" s="145">
        <v>12.930999999999999</v>
      </c>
      <c r="AB18" s="145">
        <v>12.923999999999999</v>
      </c>
      <c r="AC18" s="25">
        <f t="shared" si="2"/>
        <v>12.941666666666668</v>
      </c>
      <c r="AD18" s="25">
        <v>17</v>
      </c>
      <c r="AE18" s="25">
        <f>AC18/AC20</f>
        <v>0.90311700395440808</v>
      </c>
      <c r="AF18" s="25"/>
      <c r="AG18" s="145">
        <v>11.753</v>
      </c>
      <c r="AH18" s="145">
        <v>11.721</v>
      </c>
      <c r="AI18" s="145">
        <v>11.712</v>
      </c>
      <c r="AJ18" s="25">
        <f t="shared" si="3"/>
        <v>11.728666666666667</v>
      </c>
      <c r="AK18" s="25">
        <v>17</v>
      </c>
      <c r="AL18" s="25">
        <f>AJ18/AJ20</f>
        <v>0.91197967964335713</v>
      </c>
      <c r="AM18" s="25"/>
      <c r="AN18" s="145">
        <v>10.837999999999999</v>
      </c>
      <c r="AO18" s="145">
        <v>10.808</v>
      </c>
      <c r="AP18" s="145">
        <v>10.805999999999999</v>
      </c>
      <c r="AQ18" s="25">
        <f t="shared" si="4"/>
        <v>10.817333333333332</v>
      </c>
      <c r="AR18" s="25">
        <v>17</v>
      </c>
      <c r="AS18" s="25">
        <f>AQ18/AQ20</f>
        <v>0.91890361309321544</v>
      </c>
      <c r="AT18" s="25"/>
      <c r="AU18" s="145">
        <v>10.122999999999999</v>
      </c>
      <c r="AV18" s="145">
        <v>10.099</v>
      </c>
      <c r="AW18" s="145">
        <v>10.096</v>
      </c>
      <c r="AX18" s="145">
        <f t="shared" si="5"/>
        <v>10.106</v>
      </c>
      <c r="AY18" s="145">
        <v>17</v>
      </c>
      <c r="AZ18" s="145">
        <f>AX18/AX20</f>
        <v>0.92441381833704306</v>
      </c>
      <c r="BA18" s="25"/>
      <c r="BB18" s="145">
        <v>9.5449999999999999</v>
      </c>
      <c r="BC18" s="145">
        <v>9.5220000000000002</v>
      </c>
      <c r="BD18" s="145">
        <v>9.5190000000000001</v>
      </c>
      <c r="BE18" s="25">
        <f t="shared" si="6"/>
        <v>9.5286666666666662</v>
      </c>
      <c r="BF18" s="25">
        <v>17</v>
      </c>
      <c r="BG18" s="25">
        <f>BE18/BE20</f>
        <v>0.92914255996879669</v>
      </c>
      <c r="BH18" s="25"/>
      <c r="BI18" s="145">
        <v>9.07</v>
      </c>
      <c r="BJ18" s="145">
        <v>9.0519999999999996</v>
      </c>
      <c r="BK18" s="145">
        <v>9.0449999999999999</v>
      </c>
      <c r="BL18" s="25">
        <f t="shared" si="7"/>
        <v>9.0556666666666672</v>
      </c>
      <c r="BM18" s="25">
        <v>17</v>
      </c>
      <c r="BN18" s="25">
        <f>BL18/BL20</f>
        <v>0.93334936613185837</v>
      </c>
      <c r="BO18" s="25"/>
      <c r="BP18" s="145">
        <v>8.67</v>
      </c>
      <c r="BQ18" s="145">
        <v>8.6479999999999997</v>
      </c>
      <c r="BR18" s="145">
        <v>8.6460000000000008</v>
      </c>
      <c r="BS18" s="25">
        <f t="shared" si="8"/>
        <v>8.6546666666666656</v>
      </c>
      <c r="BT18" s="25">
        <v>17</v>
      </c>
      <c r="BU18" s="25">
        <f>BS18/BS20</f>
        <v>0.93661844810793249</v>
      </c>
      <c r="BV18" s="24"/>
      <c r="BW18" s="26"/>
    </row>
    <row r="19" spans="1:77" ht="50.1" customHeight="1">
      <c r="A19" s="177" t="s">
        <v>151</v>
      </c>
      <c r="B19" s="32">
        <v>1</v>
      </c>
      <c r="C19" s="32">
        <v>17</v>
      </c>
      <c r="D19" s="31">
        <v>282</v>
      </c>
      <c r="E19" s="145">
        <v>24.555</v>
      </c>
      <c r="F19" s="145">
        <v>24.463999999999999</v>
      </c>
      <c r="G19" s="145">
        <v>24.428000000000001</v>
      </c>
      <c r="H19" s="75">
        <f t="shared" si="9"/>
        <v>24.482333333333333</v>
      </c>
      <c r="I19" s="25">
        <f>$C$18+((H19-H18)/(H20-H18))</f>
        <v>17.527032313590485</v>
      </c>
      <c r="J19" s="25">
        <f>H19/H20</f>
        <v>0.92395461178483385</v>
      </c>
      <c r="K19" s="71"/>
      <c r="L19" s="145">
        <v>18.78</v>
      </c>
      <c r="M19" s="145">
        <v>18.722000000000001</v>
      </c>
      <c r="N19" s="145">
        <v>18.699000000000002</v>
      </c>
      <c r="O19" s="25">
        <f t="shared" si="0"/>
        <v>18.733666666666668</v>
      </c>
      <c r="P19" s="25">
        <f>I18+((O19-O18)/(O20-O18))</f>
        <v>17.56168359941945</v>
      </c>
      <c r="Q19" s="25">
        <f>O19/O20</f>
        <v>0.94418964097911751</v>
      </c>
      <c r="R19" s="25"/>
      <c r="S19" s="145">
        <v>15.733000000000001</v>
      </c>
      <c r="T19" s="145">
        <v>15.693</v>
      </c>
      <c r="U19" s="145">
        <v>15.677</v>
      </c>
      <c r="V19" s="25">
        <f t="shared" si="1"/>
        <v>15.701000000000001</v>
      </c>
      <c r="W19" s="25">
        <f>P18+((V19-V18)/(V20-V18))</f>
        <v>17.583519345238095</v>
      </c>
      <c r="X19" s="25">
        <f>V19/V20</f>
        <v>0.95462283652871782</v>
      </c>
      <c r="Y19" s="25"/>
      <c r="Z19" s="145">
        <v>13.801</v>
      </c>
      <c r="AA19" s="145">
        <v>13.763</v>
      </c>
      <c r="AB19" s="145">
        <v>13.757</v>
      </c>
      <c r="AC19" s="25">
        <f t="shared" si="2"/>
        <v>13.773666666666665</v>
      </c>
      <c r="AD19" s="25">
        <f>W18+((AC19-AC18)/(AC20-AC18))</f>
        <v>17.599279711884751</v>
      </c>
      <c r="AE19" s="25">
        <f>AC19/AC20</f>
        <v>0.96117701791114207</v>
      </c>
      <c r="AF19" s="25"/>
      <c r="AG19" s="145">
        <v>12.446</v>
      </c>
      <c r="AH19" s="145">
        <v>12.413</v>
      </c>
      <c r="AI19" s="145">
        <v>12.409000000000001</v>
      </c>
      <c r="AJ19" s="25">
        <f t="shared" si="3"/>
        <v>12.422666666666666</v>
      </c>
      <c r="AK19" s="25">
        <f>AD18+((AJ19-AJ18)/(AJ20-AJ18))</f>
        <v>17.613074204946997</v>
      </c>
      <c r="AL19" s="25">
        <f>AJ19/AJ20</f>
        <v>0.96594266756518588</v>
      </c>
      <c r="AM19" s="25"/>
      <c r="AN19" s="145">
        <v>11.433</v>
      </c>
      <c r="AO19" s="145">
        <v>11.406000000000001</v>
      </c>
      <c r="AP19" s="145">
        <v>11.398999999999999</v>
      </c>
      <c r="AQ19" s="25">
        <f t="shared" si="4"/>
        <v>11.412666666666667</v>
      </c>
      <c r="AR19" s="25">
        <f>AK18+((AQ19-AQ18)/(AQ20-AQ18))</f>
        <v>17.623603351955307</v>
      </c>
      <c r="AS19" s="25">
        <f>AQ19/AQ20</f>
        <v>0.96947559179975074</v>
      </c>
      <c r="AT19" s="25"/>
      <c r="AU19" s="145">
        <v>10.647</v>
      </c>
      <c r="AV19" s="145">
        <v>10.618</v>
      </c>
      <c r="AW19" s="145">
        <v>10.616</v>
      </c>
      <c r="AX19" s="145">
        <f t="shared" si="5"/>
        <v>10.627000000000001</v>
      </c>
      <c r="AY19" s="145">
        <f>AR18+((AX19-AX18)/(AX20-AX18))</f>
        <v>17.630496167809603</v>
      </c>
      <c r="AZ19" s="145">
        <f>AX19/AX20</f>
        <v>0.97207061621489788</v>
      </c>
      <c r="BA19" s="25"/>
      <c r="BB19" s="145">
        <v>10.012</v>
      </c>
      <c r="BC19" s="145">
        <v>9.9879999999999995</v>
      </c>
      <c r="BD19" s="145">
        <v>9.9849999999999994</v>
      </c>
      <c r="BE19" s="25">
        <f t="shared" si="6"/>
        <v>9.9949999999999992</v>
      </c>
      <c r="BF19" s="25">
        <f>AY18+((BE19-BE18)/(BE20-BE18))</f>
        <v>17.641743119266053</v>
      </c>
      <c r="BG19" s="25">
        <f>BE19/BE20</f>
        <v>0.97461483455762854</v>
      </c>
      <c r="BH19" s="25"/>
      <c r="BI19" s="145">
        <v>9.4920000000000009</v>
      </c>
      <c r="BJ19" s="145">
        <v>9.4689999999999994</v>
      </c>
      <c r="BK19" s="145">
        <v>9.4659999999999993</v>
      </c>
      <c r="BL19" s="25">
        <f t="shared" si="7"/>
        <v>9.4756666666666671</v>
      </c>
      <c r="BM19" s="25">
        <f>BF18+((BL19-BL18)/(BL20-BL18))</f>
        <v>17.649484536082475</v>
      </c>
      <c r="BN19" s="25">
        <f>BL19/BL20</f>
        <v>0.97663792214931122</v>
      </c>
      <c r="BO19" s="25"/>
      <c r="BP19" s="145">
        <v>9.0519999999999996</v>
      </c>
      <c r="BQ19" s="145">
        <v>9.0310000000000006</v>
      </c>
      <c r="BR19" s="145">
        <v>9.0289999999999999</v>
      </c>
      <c r="BS19" s="25">
        <f t="shared" si="8"/>
        <v>9.0373333333333328</v>
      </c>
      <c r="BT19" s="25">
        <f>BM18+((BS19-BS18)/(BS20-BS18))</f>
        <v>17.653386454183266</v>
      </c>
      <c r="BU19" s="25">
        <f>BS19/BS20</f>
        <v>0.9780310955593231</v>
      </c>
      <c r="BV19" s="24"/>
      <c r="BW19" s="26"/>
    </row>
    <row r="20" spans="1:77" ht="39.950000000000003" customHeight="1">
      <c r="A20" s="177" t="s">
        <v>14</v>
      </c>
      <c r="B20" s="181">
        <v>0</v>
      </c>
      <c r="C20" s="181">
        <v>18</v>
      </c>
      <c r="D20" s="31">
        <v>298</v>
      </c>
      <c r="E20" s="145">
        <v>26.588999999999999</v>
      </c>
      <c r="F20" s="145">
        <v>26.475999999999999</v>
      </c>
      <c r="G20" s="145">
        <v>26.427</v>
      </c>
      <c r="H20" s="75">
        <f t="shared" si="9"/>
        <v>26.49733333333333</v>
      </c>
      <c r="I20" s="25">
        <v>18</v>
      </c>
      <c r="J20" s="25">
        <f>H20/H20</f>
        <v>1</v>
      </c>
      <c r="K20" s="71"/>
      <c r="L20" s="145">
        <v>19.899999999999999</v>
      </c>
      <c r="M20" s="145">
        <v>19.818999999999999</v>
      </c>
      <c r="N20" s="145">
        <v>19.803999999999998</v>
      </c>
      <c r="O20" s="25">
        <f t="shared" si="0"/>
        <v>19.840999999999998</v>
      </c>
      <c r="P20" s="25">
        <v>18</v>
      </c>
      <c r="Q20" s="25">
        <f>O20/O20</f>
        <v>1</v>
      </c>
      <c r="R20" s="25"/>
      <c r="S20" s="145">
        <v>16.484000000000002</v>
      </c>
      <c r="T20" s="145">
        <v>16.434000000000001</v>
      </c>
      <c r="U20" s="145">
        <v>16.423999999999999</v>
      </c>
      <c r="V20" s="25">
        <f t="shared" si="1"/>
        <v>16.447333333333336</v>
      </c>
      <c r="W20" s="25">
        <v>18</v>
      </c>
      <c r="X20" s="25">
        <f>V20/V20</f>
        <v>1</v>
      </c>
      <c r="Y20" s="25"/>
      <c r="Z20" s="145">
        <v>14.365</v>
      </c>
      <c r="AA20" s="145">
        <v>14.316000000000001</v>
      </c>
      <c r="AB20" s="145">
        <v>14.308999999999999</v>
      </c>
      <c r="AC20" s="25">
        <f t="shared" si="2"/>
        <v>14.33</v>
      </c>
      <c r="AD20" s="25">
        <v>18</v>
      </c>
      <c r="AE20" s="25">
        <f>AC20/AC20</f>
        <v>1</v>
      </c>
      <c r="AF20" s="25"/>
      <c r="AG20" s="145">
        <v>12.885999999999999</v>
      </c>
      <c r="AH20" s="145">
        <v>12.85</v>
      </c>
      <c r="AI20" s="145">
        <v>12.846</v>
      </c>
      <c r="AJ20" s="25">
        <f t="shared" si="3"/>
        <v>12.860666666666665</v>
      </c>
      <c r="AK20" s="25">
        <v>18</v>
      </c>
      <c r="AL20" s="25">
        <f>AJ20/AJ20</f>
        <v>1</v>
      </c>
      <c r="AM20" s="25"/>
      <c r="AN20" s="145">
        <v>11.798</v>
      </c>
      <c r="AO20" s="145">
        <v>11.76</v>
      </c>
      <c r="AP20" s="145">
        <v>11.757999999999999</v>
      </c>
      <c r="AQ20" s="25">
        <f t="shared" si="4"/>
        <v>11.772</v>
      </c>
      <c r="AR20" s="25">
        <v>18</v>
      </c>
      <c r="AS20" s="25">
        <f>AQ20/AQ20</f>
        <v>1</v>
      </c>
      <c r="AT20" s="25"/>
      <c r="AU20" s="145">
        <v>10.952999999999999</v>
      </c>
      <c r="AV20" s="145">
        <v>10.923</v>
      </c>
      <c r="AW20" s="145">
        <v>10.920999999999999</v>
      </c>
      <c r="AX20" s="145">
        <f t="shared" si="5"/>
        <v>10.932333333333332</v>
      </c>
      <c r="AY20" s="145">
        <v>18</v>
      </c>
      <c r="AZ20" s="145">
        <f>AX20/AX20</f>
        <v>1</v>
      </c>
      <c r="BA20" s="25"/>
      <c r="BB20" s="145">
        <v>10.273999999999999</v>
      </c>
      <c r="BC20" s="145">
        <v>10.247</v>
      </c>
      <c r="BD20" s="145">
        <v>10.244999999999999</v>
      </c>
      <c r="BE20" s="25">
        <f t="shared" si="6"/>
        <v>10.255333333333333</v>
      </c>
      <c r="BF20" s="25">
        <v>18</v>
      </c>
      <c r="BG20" s="25">
        <f>BE20/BE20</f>
        <v>1</v>
      </c>
      <c r="BH20" s="25"/>
      <c r="BI20" s="145">
        <v>9.7189999999999994</v>
      </c>
      <c r="BJ20" s="145">
        <v>9.6950000000000003</v>
      </c>
      <c r="BK20" s="145">
        <v>9.6929999999999996</v>
      </c>
      <c r="BL20" s="25">
        <f t="shared" si="7"/>
        <v>9.7023333333333337</v>
      </c>
      <c r="BM20" s="25">
        <v>18</v>
      </c>
      <c r="BN20" s="25">
        <f>BL20/BL20</f>
        <v>1</v>
      </c>
      <c r="BO20" s="25"/>
      <c r="BP20" s="145">
        <v>9.2569999999999997</v>
      </c>
      <c r="BQ20" s="145">
        <v>9.2330000000000005</v>
      </c>
      <c r="BR20" s="145">
        <v>9.2309999999999999</v>
      </c>
      <c r="BS20" s="25">
        <f t="shared" si="8"/>
        <v>9.240333333333334</v>
      </c>
      <c r="BT20" s="25">
        <v>18</v>
      </c>
      <c r="BU20" s="25">
        <f>BS20/BS20</f>
        <v>1</v>
      </c>
      <c r="BV20" s="24"/>
      <c r="BW20" s="26"/>
    </row>
    <row r="21" spans="1:77" ht="69.95" customHeight="1">
      <c r="A21" s="178" t="s">
        <v>155</v>
      </c>
      <c r="B21" s="181">
        <v>1</v>
      </c>
      <c r="C21" s="181">
        <v>18</v>
      </c>
      <c r="D21" s="31">
        <v>296</v>
      </c>
      <c r="E21" s="145">
        <v>27.952999999999999</v>
      </c>
      <c r="F21" s="145">
        <v>27.844000000000001</v>
      </c>
      <c r="G21" s="145">
        <v>27.812000000000001</v>
      </c>
      <c r="H21" s="75">
        <f t="shared" si="9"/>
        <v>27.869666666666664</v>
      </c>
      <c r="I21" s="25">
        <f>$C$20+((H21-H20)/(H24-H20))</f>
        <v>18.300906300248503</v>
      </c>
      <c r="J21" s="25">
        <f>H21/H20</f>
        <v>1.0517913752327279</v>
      </c>
      <c r="K21" s="71"/>
      <c r="L21" s="145">
        <v>20.73</v>
      </c>
      <c r="M21" s="145">
        <v>20.66</v>
      </c>
      <c r="N21" s="145">
        <v>20.64</v>
      </c>
      <c r="O21" s="25">
        <f t="shared" si="0"/>
        <v>20.676666666666666</v>
      </c>
      <c r="P21" s="25">
        <f>$C$20+((O21-O20)/(O24-O20))</f>
        <v>18.323212789273512</v>
      </c>
      <c r="Q21" s="25">
        <f>O21/O20</f>
        <v>1.0421181728071502</v>
      </c>
      <c r="R21" s="25"/>
      <c r="S21" s="145">
        <v>17.091999999999999</v>
      </c>
      <c r="T21" s="145">
        <v>17.045000000000002</v>
      </c>
      <c r="U21" s="145">
        <v>17.029</v>
      </c>
      <c r="V21" s="25">
        <f t="shared" si="1"/>
        <v>17.055333333333333</v>
      </c>
      <c r="W21" s="25">
        <f>$C$20+((V21-V20)/(V24-V20))</f>
        <v>18.337558989543812</v>
      </c>
      <c r="X21" s="25">
        <f>V21/V20</f>
        <v>1.0369664788618214</v>
      </c>
      <c r="Y21" s="25"/>
      <c r="Z21" s="145">
        <v>14.845000000000001</v>
      </c>
      <c r="AA21" s="145">
        <v>14.798</v>
      </c>
      <c r="AB21" s="145">
        <v>14.791</v>
      </c>
      <c r="AC21" s="25">
        <f t="shared" si="2"/>
        <v>14.811333333333332</v>
      </c>
      <c r="AD21" s="25">
        <f>$C$20+((AC21-AC20)/(AC24-AC20))</f>
        <v>18.348413560139942</v>
      </c>
      <c r="AE21" s="25">
        <f>AC21/AC20</f>
        <v>1.0335892067922772</v>
      </c>
      <c r="AF21" s="25"/>
      <c r="AG21" s="145">
        <v>13.286</v>
      </c>
      <c r="AH21" s="145">
        <v>13.246</v>
      </c>
      <c r="AI21" s="145">
        <v>13.246</v>
      </c>
      <c r="AJ21" s="25">
        <f t="shared" si="3"/>
        <v>13.259333333333332</v>
      </c>
      <c r="AK21" s="25">
        <f>$C$20+((AJ21-AJ20)/(AJ24-AJ20))</f>
        <v>18.356323551318336</v>
      </c>
      <c r="AL21" s="25">
        <f>AJ21/AJ20</f>
        <v>1.0309989114094655</v>
      </c>
      <c r="AM21" s="25"/>
      <c r="AN21" s="145">
        <v>12.135</v>
      </c>
      <c r="AO21" s="145">
        <v>12.102</v>
      </c>
      <c r="AP21" s="145">
        <v>12.1</v>
      </c>
      <c r="AQ21" s="25">
        <f t="shared" si="4"/>
        <v>12.112333333333334</v>
      </c>
      <c r="AR21" s="25">
        <f>$C$20+((AQ21-AQ20)/(AQ24-AQ20))</f>
        <v>18.360713654831301</v>
      </c>
      <c r="AS21" s="25">
        <f>AQ21/AQ20</f>
        <v>1.0289104088798278</v>
      </c>
      <c r="AT21" s="25"/>
      <c r="AU21" s="145">
        <v>11.250999999999999</v>
      </c>
      <c r="AV21" s="145">
        <v>11.22</v>
      </c>
      <c r="AW21" s="145">
        <v>11.218</v>
      </c>
      <c r="AX21" s="145">
        <f t="shared" si="5"/>
        <v>11.229666666666667</v>
      </c>
      <c r="AY21" s="145">
        <f>$C$20+((AX21-AX20)/(AX24-AX20))</f>
        <v>18.367002674346843</v>
      </c>
      <c r="AZ21" s="145">
        <f>AX21/AX20</f>
        <v>1.0271976095374578</v>
      </c>
      <c r="BA21" s="25"/>
      <c r="BB21" s="145">
        <v>10.536</v>
      </c>
      <c r="BC21" s="145">
        <v>10.515000000000001</v>
      </c>
      <c r="BD21" s="145">
        <v>10.509</v>
      </c>
      <c r="BE21" s="25">
        <f t="shared" si="6"/>
        <v>10.520000000000001</v>
      </c>
      <c r="BF21" s="25">
        <f>$C$20+((BE21-BE20)/(BE24-BE20))</f>
        <v>18.460156476383659</v>
      </c>
      <c r="BG21" s="25">
        <f>BE21/BE20</f>
        <v>1.0258077098095302</v>
      </c>
      <c r="BH21" s="25"/>
      <c r="BI21" s="145">
        <v>9.9589999999999996</v>
      </c>
      <c r="BJ21" s="145">
        <v>9.9339999999999993</v>
      </c>
      <c r="BK21" s="145">
        <v>9.9320000000000004</v>
      </c>
      <c r="BL21" s="25">
        <f t="shared" si="7"/>
        <v>9.9416666666666682</v>
      </c>
      <c r="BM21" s="25">
        <f>$C$20+((BL21-BL20)/(BL24-BL20))</f>
        <v>18.377100840336137</v>
      </c>
      <c r="BN21" s="25">
        <f>BL21/BL20</f>
        <v>1.0246676057305804</v>
      </c>
      <c r="BO21" s="25"/>
      <c r="BP21" s="145">
        <v>9.4700000000000006</v>
      </c>
      <c r="BQ21" s="145">
        <v>9.452</v>
      </c>
      <c r="BR21" s="145">
        <v>9.4450000000000003</v>
      </c>
      <c r="BS21" s="25">
        <f t="shared" si="8"/>
        <v>9.4556666666666676</v>
      </c>
      <c r="BT21" s="25">
        <f>$C$20+((BS21-BS20)/(BS24-BS20))</f>
        <v>18.378663540445487</v>
      </c>
      <c r="BU21" s="25">
        <f>BS21/BS20</f>
        <v>1.0233036326250857</v>
      </c>
      <c r="BV21" s="24"/>
      <c r="BW21" s="26"/>
    </row>
    <row r="22" spans="1:77" ht="69.95" customHeight="1" thickBot="1">
      <c r="A22" s="178" t="s">
        <v>156</v>
      </c>
      <c r="B22" s="181">
        <v>1</v>
      </c>
      <c r="C22" s="181">
        <v>18</v>
      </c>
      <c r="D22" s="31">
        <v>296</v>
      </c>
      <c r="E22" s="145">
        <v>28.623999999999999</v>
      </c>
      <c r="F22" s="145">
        <v>28.5</v>
      </c>
      <c r="G22" s="145">
        <v>28.46</v>
      </c>
      <c r="H22" s="75">
        <f t="shared" si="9"/>
        <v>28.528000000000002</v>
      </c>
      <c r="I22" s="25">
        <f>$C$20+((H22-H20)/(H24-H20))</f>
        <v>18.44525654144131</v>
      </c>
      <c r="J22" s="25">
        <f>H22/H20</f>
        <v>1.0766366426810248</v>
      </c>
      <c r="K22" s="71"/>
      <c r="L22" s="145">
        <v>21.143000000000001</v>
      </c>
      <c r="M22" s="145">
        <v>21.068000000000001</v>
      </c>
      <c r="N22" s="145">
        <v>21.053000000000001</v>
      </c>
      <c r="O22" s="25">
        <f t="shared" si="0"/>
        <v>21.087999999999997</v>
      </c>
      <c r="P22" s="25">
        <f>$C$20+((O22-O20)/(O24-O20))</f>
        <v>18.482305163411333</v>
      </c>
      <c r="Q22" s="25">
        <f>O22/O20</f>
        <v>1.0628496547553046</v>
      </c>
      <c r="R22" s="25"/>
      <c r="S22" s="145">
        <v>17.399000000000001</v>
      </c>
      <c r="T22" s="145">
        <v>17.350000000000001</v>
      </c>
      <c r="U22" s="145">
        <v>17.335000000000001</v>
      </c>
      <c r="V22" s="25">
        <f t="shared" si="1"/>
        <v>17.361333333333334</v>
      </c>
      <c r="W22" s="25">
        <f>$C$20+((V22-V20)/(V24-V20))</f>
        <v>18.507448875728695</v>
      </c>
      <c r="X22" s="25">
        <f>V22/V20</f>
        <v>1.055571318552146</v>
      </c>
      <c r="Y22" s="25"/>
      <c r="Z22" s="145">
        <v>15.089</v>
      </c>
      <c r="AA22" s="145">
        <v>15.045</v>
      </c>
      <c r="AB22" s="145">
        <v>15.035</v>
      </c>
      <c r="AC22" s="25">
        <f t="shared" si="2"/>
        <v>15.056333333333333</v>
      </c>
      <c r="AD22" s="25">
        <f>$C$20+((AC22-AC20)/(AC24-AC20))</f>
        <v>18.525757027385691</v>
      </c>
      <c r="AE22" s="25">
        <f>AC22/AC20</f>
        <v>1.0506862060944406</v>
      </c>
      <c r="AF22" s="25"/>
      <c r="AG22" s="145">
        <v>13.49</v>
      </c>
      <c r="AH22" s="145">
        <v>13.452</v>
      </c>
      <c r="AI22" s="145">
        <v>13.448</v>
      </c>
      <c r="AJ22" s="25">
        <f t="shared" si="3"/>
        <v>13.463333333333333</v>
      </c>
      <c r="AK22" s="25">
        <f>$C$20+((AJ22-AJ20)/(AJ24-AJ20))</f>
        <v>18.538656338447787</v>
      </c>
      <c r="AL22" s="25">
        <f>AJ22/AJ20</f>
        <v>1.0468612306256804</v>
      </c>
      <c r="AM22" s="25"/>
      <c r="AN22" s="145">
        <v>12.313000000000001</v>
      </c>
      <c r="AO22" s="145">
        <v>12.28</v>
      </c>
      <c r="AP22" s="145">
        <v>12.276999999999999</v>
      </c>
      <c r="AQ22" s="41">
        <f t="shared" si="4"/>
        <v>12.29</v>
      </c>
      <c r="AR22" s="41">
        <f>$C$20+((AQ22-AQ20)/(AQ24-AQ20))</f>
        <v>18.549019607843135</v>
      </c>
      <c r="AS22" s="41">
        <f>AQ22/AQ20</f>
        <v>1.0440027183146448</v>
      </c>
      <c r="AT22" s="25"/>
      <c r="AU22" s="145">
        <v>11.407</v>
      </c>
      <c r="AV22" s="145">
        <v>11.377000000000001</v>
      </c>
      <c r="AW22" s="145">
        <v>11.374000000000001</v>
      </c>
      <c r="AX22" s="145">
        <f t="shared" si="5"/>
        <v>11.386000000000001</v>
      </c>
      <c r="AY22" s="145">
        <f>$C$20+((AX22-AX20)/(AX24-AX20))</f>
        <v>18.559967084961944</v>
      </c>
      <c r="AZ22" s="145">
        <f>AX22/AX20</f>
        <v>1.0414976979601795</v>
      </c>
      <c r="BA22" s="25"/>
      <c r="BB22" s="145">
        <v>10.678000000000001</v>
      </c>
      <c r="BC22" s="145">
        <v>10.656000000000001</v>
      </c>
      <c r="BD22" s="145">
        <v>10.648999999999999</v>
      </c>
      <c r="BE22" s="25">
        <f t="shared" si="6"/>
        <v>10.661000000000001</v>
      </c>
      <c r="BF22" s="25">
        <f>$C$20+((BE22-BE20)/(BE24-BE20))</f>
        <v>18.705302810779486</v>
      </c>
      <c r="BG22" s="25">
        <f>BE22/BE20</f>
        <v>1.0395566534486123</v>
      </c>
      <c r="BH22" s="25"/>
      <c r="BI22" s="145">
        <v>10.087</v>
      </c>
      <c r="BJ22" s="145">
        <v>10.061999999999999</v>
      </c>
      <c r="BK22" s="145">
        <v>10.058999999999999</v>
      </c>
      <c r="BL22" s="25">
        <f t="shared" si="7"/>
        <v>10.069333333333333</v>
      </c>
      <c r="BM22" s="25">
        <f>$C$20+((BL22-BL20)/(BL24-BL20))</f>
        <v>18.578256302521009</v>
      </c>
      <c r="BN22" s="25">
        <f>BL22/BL20</f>
        <v>1.0378259525200122</v>
      </c>
      <c r="BO22" s="25"/>
      <c r="BP22" s="145">
        <v>9.59</v>
      </c>
      <c r="BQ22" s="207">
        <v>9.5670000000000002</v>
      </c>
      <c r="BR22" s="145">
        <v>9.5649999999999995</v>
      </c>
      <c r="BS22" s="25">
        <f t="shared" si="8"/>
        <v>9.5739999999999998</v>
      </c>
      <c r="BT22" s="25">
        <f>$C$20+((BS22-BS20)/(BS24-BS20))</f>
        <v>18.586752637749118</v>
      </c>
      <c r="BU22" s="25">
        <f>BS22/BS20</f>
        <v>1.0361098084484686</v>
      </c>
      <c r="BV22" s="24"/>
      <c r="BW22" s="26"/>
    </row>
    <row r="23" spans="1:77" ht="69.95" customHeight="1">
      <c r="A23" s="178" t="s">
        <v>157</v>
      </c>
      <c r="B23" s="181">
        <v>2</v>
      </c>
      <c r="C23" s="181">
        <v>18</v>
      </c>
      <c r="D23" s="31">
        <v>294</v>
      </c>
      <c r="E23" s="25">
        <v>30.623000000000001</v>
      </c>
      <c r="F23" s="25">
        <v>30.503</v>
      </c>
      <c r="G23" s="25">
        <v>30.475000000000001</v>
      </c>
      <c r="H23" s="75">
        <f t="shared" si="9"/>
        <v>30.533666666666665</v>
      </c>
      <c r="I23" s="25">
        <f>$C$20+((H23-H20)/(H24-H20))</f>
        <v>18.885031428153777</v>
      </c>
      <c r="J23" s="25">
        <f>H23/H20</f>
        <v>1.1523297941931265</v>
      </c>
      <c r="K23" s="71"/>
      <c r="L23" s="25">
        <v>22.257999999999999</v>
      </c>
      <c r="M23" s="25">
        <v>22.184999999999999</v>
      </c>
      <c r="N23" s="25">
        <v>22.166</v>
      </c>
      <c r="O23" s="25">
        <f t="shared" si="0"/>
        <v>22.202999999999999</v>
      </c>
      <c r="P23" s="25">
        <f>$C$20+((O23-O20)/(O24-O20))</f>
        <v>18.913556372075032</v>
      </c>
      <c r="Q23" s="25">
        <f>O23/O20</f>
        <v>1.119046419031299</v>
      </c>
      <c r="R23" s="25"/>
      <c r="S23" s="25">
        <v>18.163</v>
      </c>
      <c r="T23" s="40">
        <v>18.111999999999998</v>
      </c>
      <c r="U23" s="40">
        <v>18.100999999999999</v>
      </c>
      <c r="V23" s="44">
        <f>AVERAGE(S23:U23)</f>
        <v>18.125333333333334</v>
      </c>
      <c r="W23" s="44">
        <f>$C$20+((V23-V20)/(V24-V20))</f>
        <v>18.93161839548441</v>
      </c>
      <c r="X23" s="44">
        <f>V23/V20</f>
        <v>1.1020226176482508</v>
      </c>
      <c r="Y23" s="25"/>
      <c r="Z23" s="25">
        <v>15.662000000000001</v>
      </c>
      <c r="AA23" s="40">
        <v>15.618</v>
      </c>
      <c r="AB23" s="40">
        <v>15.616</v>
      </c>
      <c r="AC23" s="44">
        <f>AVERAGE(Z23:AB23)</f>
        <v>15.632</v>
      </c>
      <c r="AD23" s="44">
        <f>$C$20+((AC23-AC20)/(AC24-AC20))</f>
        <v>18.94245385450597</v>
      </c>
      <c r="AE23" s="44">
        <f>AC23/AC20</f>
        <v>1.0908583391486393</v>
      </c>
      <c r="AF23" s="25"/>
      <c r="AG23" s="25">
        <v>13.952</v>
      </c>
      <c r="AH23" s="40">
        <v>13.917999999999999</v>
      </c>
      <c r="AI23" s="40">
        <v>13.917</v>
      </c>
      <c r="AJ23" s="40">
        <f t="shared" si="3"/>
        <v>13.929</v>
      </c>
      <c r="AK23" s="40">
        <f>$C$20+((AJ23-AJ20)/(AJ24-AJ20))</f>
        <v>18.95486369730374</v>
      </c>
      <c r="AL23" s="40">
        <f>AJ23/AJ20</f>
        <v>1.0830698253071382</v>
      </c>
      <c r="AM23" s="25"/>
      <c r="AN23" s="25">
        <v>12.699</v>
      </c>
      <c r="AO23" s="44">
        <v>12.670999999999999</v>
      </c>
      <c r="AP23" s="44">
        <v>12.664999999999999</v>
      </c>
      <c r="AQ23" s="44">
        <f t="shared" si="4"/>
        <v>12.678333333333333</v>
      </c>
      <c r="AR23" s="44">
        <f>$C$20+((AQ23-AQ20)/(AQ24-AQ20))</f>
        <v>18.96060766649002</v>
      </c>
      <c r="AS23" s="44">
        <f>AQ23/AQ20</f>
        <v>1.0769905991618529</v>
      </c>
      <c r="AT23" s="71"/>
      <c r="AU23" s="25">
        <v>11.734999999999999</v>
      </c>
      <c r="AV23" s="44">
        <v>11.711</v>
      </c>
      <c r="AW23" s="44">
        <v>11.708</v>
      </c>
      <c r="AX23" s="44">
        <f t="shared" si="5"/>
        <v>11.717999999999998</v>
      </c>
      <c r="AY23" s="44">
        <f>$C$20+((AX23-AX20)/(AX24-AX20))</f>
        <v>18.969759308784198</v>
      </c>
      <c r="AZ23" s="44">
        <f>AX23/AX20</f>
        <v>1.0718663292374302</v>
      </c>
      <c r="BA23" s="25"/>
      <c r="BB23" s="25">
        <v>10.967000000000001</v>
      </c>
      <c r="BC23" s="44">
        <v>10.944000000000001</v>
      </c>
      <c r="BD23" s="44">
        <v>10.941000000000001</v>
      </c>
      <c r="BE23" s="44">
        <f t="shared" si="6"/>
        <v>10.950666666666669</v>
      </c>
      <c r="BF23" s="44">
        <f>$C$20+((BE23-BE20)/(BE24-BE20))</f>
        <v>19.208924949290061</v>
      </c>
      <c r="BG23" s="44">
        <f>BE23/BE20</f>
        <v>1.0678021192225187</v>
      </c>
      <c r="BH23" s="25"/>
      <c r="BI23" s="25">
        <v>10.340999999999999</v>
      </c>
      <c r="BJ23" s="44">
        <v>10.32</v>
      </c>
      <c r="BK23" s="44">
        <v>10.315</v>
      </c>
      <c r="BL23" s="44">
        <f t="shared" si="7"/>
        <v>10.325333333333333</v>
      </c>
      <c r="BM23" s="44">
        <f>$C$20+((BL23-BL20)/(BL24-BL20))</f>
        <v>18.981617647058822</v>
      </c>
      <c r="BN23" s="44">
        <f>BL23/BL20</f>
        <v>1.064211358092555</v>
      </c>
      <c r="BO23" s="25"/>
      <c r="BP23" s="75">
        <v>9.8170000000000002</v>
      </c>
      <c r="BQ23" s="44">
        <v>9.7940000000000005</v>
      </c>
      <c r="BR23" s="44">
        <v>9.7919999999999998</v>
      </c>
      <c r="BS23" s="44">
        <f>AVERAGE(BP23:BR23)</f>
        <v>9.8010000000000002</v>
      </c>
      <c r="BT23" s="44">
        <f>$C$20+((BS23-BS20)/(BS24-BS20))</f>
        <v>18.985932004689332</v>
      </c>
      <c r="BU23" s="44">
        <f>BS23/BS20</f>
        <v>1.0606760217885358</v>
      </c>
      <c r="BV23" s="24"/>
      <c r="BW23" s="36"/>
      <c r="BX23" s="37"/>
      <c r="BY23" s="37"/>
    </row>
    <row r="24" spans="1:77" ht="50.1" customHeight="1" thickBot="1">
      <c r="A24" s="178" t="s">
        <v>148</v>
      </c>
      <c r="B24" s="181">
        <v>0</v>
      </c>
      <c r="C24" s="181">
        <v>19</v>
      </c>
      <c r="D24" s="186">
        <v>312</v>
      </c>
      <c r="E24" s="25"/>
      <c r="F24" s="25">
        <v>31.08</v>
      </c>
      <c r="G24" s="25">
        <v>31.036000000000001</v>
      </c>
      <c r="H24" s="75">
        <f t="shared" si="9"/>
        <v>31.058</v>
      </c>
      <c r="I24" s="25">
        <v>19</v>
      </c>
      <c r="J24" s="25">
        <f>H24/H20</f>
        <v>1.1721179489759976</v>
      </c>
      <c r="K24" s="71"/>
      <c r="L24" s="25"/>
      <c r="M24" s="25">
        <v>22.436</v>
      </c>
      <c r="N24" s="25">
        <v>22.417000000000002</v>
      </c>
      <c r="O24" s="25">
        <f t="shared" si="0"/>
        <v>22.426500000000001</v>
      </c>
      <c r="P24" s="25">
        <v>19</v>
      </c>
      <c r="Q24" s="25">
        <f>O24/O20</f>
        <v>1.1303109722292224</v>
      </c>
      <c r="R24" s="25"/>
      <c r="S24" s="25"/>
      <c r="T24" s="40">
        <v>18.256</v>
      </c>
      <c r="U24" s="40">
        <v>18.241</v>
      </c>
      <c r="V24" s="45">
        <f>AVERAGE(S24:U24)</f>
        <v>18.2485</v>
      </c>
      <c r="W24" s="45">
        <v>19</v>
      </c>
      <c r="X24" s="45">
        <f>V24/V20</f>
        <v>1.109511166957156</v>
      </c>
      <c r="Y24" s="25"/>
      <c r="Z24" s="41"/>
      <c r="AA24" s="204">
        <v>15.717000000000001</v>
      </c>
      <c r="AB24" s="204">
        <v>15.706</v>
      </c>
      <c r="AC24" s="45">
        <f>AVERAGE(AA24:AB24)</f>
        <v>15.711500000000001</v>
      </c>
      <c r="AD24" s="45">
        <v>19</v>
      </c>
      <c r="AE24" s="45">
        <f>AC24/AC20</f>
        <v>1.0964061409630148</v>
      </c>
      <c r="AF24" s="25"/>
      <c r="AG24" s="41"/>
      <c r="AH24" s="204">
        <v>13.98</v>
      </c>
      <c r="AI24" s="204">
        <v>13.978999999999999</v>
      </c>
      <c r="AJ24" s="40">
        <f t="shared" si="3"/>
        <v>13.9795</v>
      </c>
      <c r="AK24" s="40">
        <v>19</v>
      </c>
      <c r="AL24" s="40">
        <f>AJ24/AJ20</f>
        <v>1.0869965268778188</v>
      </c>
      <c r="AM24" s="25"/>
      <c r="AN24" s="41"/>
      <c r="AO24" s="45">
        <v>12.717000000000001</v>
      </c>
      <c r="AP24" s="45">
        <v>12.714</v>
      </c>
      <c r="AQ24" s="45">
        <f t="shared" si="4"/>
        <v>12.7155</v>
      </c>
      <c r="AR24" s="45">
        <v>19</v>
      </c>
      <c r="AS24" s="45">
        <f>AQ24/AQ20</f>
        <v>1.0801478083588176</v>
      </c>
      <c r="AT24" s="71"/>
      <c r="AU24" s="41"/>
      <c r="AV24" s="45">
        <v>11.744</v>
      </c>
      <c r="AW24" s="45">
        <v>11.741</v>
      </c>
      <c r="AX24" s="45">
        <f t="shared" si="5"/>
        <v>11.7425</v>
      </c>
      <c r="AY24" s="45">
        <v>19</v>
      </c>
      <c r="AZ24" s="45">
        <f>AX24/AX20</f>
        <v>1.0741073878708418</v>
      </c>
      <c r="BA24" s="25"/>
      <c r="BB24" s="41"/>
      <c r="BC24" s="45">
        <v>10.968999999999999</v>
      </c>
      <c r="BD24" s="45">
        <v>10.692</v>
      </c>
      <c r="BE24" s="45">
        <f t="shared" si="6"/>
        <v>10.830500000000001</v>
      </c>
      <c r="BF24" s="45">
        <v>19</v>
      </c>
      <c r="BG24" s="45">
        <f>BE24/BE20</f>
        <v>1.0560846388870833</v>
      </c>
      <c r="BH24" s="25"/>
      <c r="BI24" s="41"/>
      <c r="BJ24" s="45">
        <v>10.337999999999999</v>
      </c>
      <c r="BK24" s="45">
        <v>10.336</v>
      </c>
      <c r="BL24" s="45">
        <f t="shared" si="7"/>
        <v>10.337</v>
      </c>
      <c r="BM24" s="45">
        <v>19</v>
      </c>
      <c r="BN24" s="45">
        <f>BL24/BL20</f>
        <v>1.0654138179819286</v>
      </c>
      <c r="BO24" s="25"/>
      <c r="BP24" s="78"/>
      <c r="BQ24" s="45">
        <v>9.81</v>
      </c>
      <c r="BR24" s="45">
        <v>9.8079999999999998</v>
      </c>
      <c r="BS24" s="45">
        <f>AVERAGE(BP24:BR24)</f>
        <v>9.8090000000000011</v>
      </c>
      <c r="BT24" s="45">
        <v>19</v>
      </c>
      <c r="BU24" s="45">
        <f>BS24/BS20</f>
        <v>1.0615417914216658</v>
      </c>
      <c r="BV24" s="24"/>
      <c r="BW24" s="36"/>
      <c r="BX24" s="37"/>
      <c r="BY24" s="37"/>
    </row>
    <row r="25" spans="1:77" ht="48" thickBot="1">
      <c r="A25" s="178" t="s">
        <v>158</v>
      </c>
      <c r="B25" s="182">
        <v>2</v>
      </c>
      <c r="C25" s="182">
        <v>18</v>
      </c>
      <c r="D25" s="31">
        <v>294</v>
      </c>
      <c r="E25" s="25">
        <v>32.167999999999999</v>
      </c>
      <c r="F25" s="25">
        <v>32.057000000000002</v>
      </c>
      <c r="G25" s="25">
        <v>32.021000000000001</v>
      </c>
      <c r="H25" s="75">
        <f t="shared" si="9"/>
        <v>32.082000000000001</v>
      </c>
      <c r="I25" s="25">
        <f>$C$24+((H25-H24)/(H27-H24))</f>
        <v>19.208483203257551</v>
      </c>
      <c r="J25" s="25">
        <f>H25/H20</f>
        <v>1.2107633472550698</v>
      </c>
      <c r="K25" s="71"/>
      <c r="L25" s="25">
        <v>23.196000000000002</v>
      </c>
      <c r="M25" s="25">
        <v>23.129000000000001</v>
      </c>
      <c r="N25" s="25">
        <v>23.117999999999999</v>
      </c>
      <c r="O25" s="25">
        <f t="shared" si="0"/>
        <v>23.147666666666666</v>
      </c>
      <c r="P25" s="25">
        <f>$C$24+((O25-O24)/(O27-O24))</f>
        <v>19.267577762661553</v>
      </c>
      <c r="Q25" s="25">
        <f>O25/O20</f>
        <v>1.1666582665524252</v>
      </c>
      <c r="R25" s="25"/>
      <c r="S25" s="25">
        <v>18.86</v>
      </c>
      <c r="T25" s="25">
        <v>18.817</v>
      </c>
      <c r="U25" s="25">
        <v>18.797999999999998</v>
      </c>
      <c r="V25" s="25">
        <f t="shared" ref="V25:V33" si="10">AVERAGE(S25:U25)</f>
        <v>18.824999999999999</v>
      </c>
      <c r="W25" s="25">
        <f>$C$24+((V25-V24)/(V27-V24))</f>
        <v>19.310530568273634</v>
      </c>
      <c r="X25" s="25">
        <f>V25/V20</f>
        <v>1.1445624417332088</v>
      </c>
      <c r="Y25" s="25"/>
      <c r="Z25" s="41">
        <v>16.225999999999999</v>
      </c>
      <c r="AA25" s="41">
        <v>16.183</v>
      </c>
      <c r="AB25" s="41">
        <v>16.175999999999998</v>
      </c>
      <c r="AC25" s="41">
        <f t="shared" ref="AC25:AC31" si="11">AVERAGE(Z25:AB25)</f>
        <v>16.194999999999997</v>
      </c>
      <c r="AD25" s="41">
        <f>$C$24+((AC25-AC24)/(AC27-AC24))</f>
        <v>19.340772935510394</v>
      </c>
      <c r="AE25" s="41">
        <f>AC25/AC20</f>
        <v>1.130146545708304</v>
      </c>
      <c r="AF25" s="25"/>
      <c r="AG25" s="41">
        <v>14.423</v>
      </c>
      <c r="AH25" s="41">
        <v>14.388</v>
      </c>
      <c r="AI25" s="41">
        <v>14.382999999999999</v>
      </c>
      <c r="AJ25" s="41">
        <f t="shared" si="3"/>
        <v>14.398000000000001</v>
      </c>
      <c r="AK25" s="41">
        <f>$C$24+((AJ25-AJ24)/(AJ27-AJ24))</f>
        <v>19.365874981786391</v>
      </c>
      <c r="AL25" s="41">
        <f>AJ25/AJ20</f>
        <v>1.1195376082110831</v>
      </c>
      <c r="AM25" s="25"/>
      <c r="AN25" s="41">
        <v>13.103999999999999</v>
      </c>
      <c r="AO25" s="41">
        <v>13.074999999999999</v>
      </c>
      <c r="AP25" s="41">
        <v>13.069000000000001</v>
      </c>
      <c r="AQ25" s="152">
        <f t="shared" si="4"/>
        <v>13.082666666666666</v>
      </c>
      <c r="AR25" s="152">
        <f>$C$24+((AQ25-AQ24)/(AQ27-AQ24))</f>
        <v>19.383597422949677</v>
      </c>
      <c r="AS25" s="152">
        <f>AQ25/AQ20</f>
        <v>1.1113376373315211</v>
      </c>
      <c r="AT25" s="25"/>
      <c r="AU25" s="41">
        <v>12.090999999999999</v>
      </c>
      <c r="AV25" s="41">
        <v>12.065</v>
      </c>
      <c r="AW25" s="41">
        <v>12.063000000000001</v>
      </c>
      <c r="AX25" s="41">
        <f t="shared" si="5"/>
        <v>12.073</v>
      </c>
      <c r="AY25" s="41">
        <f>$C$24+((AX25-AX24)/(AX27-AX24))</f>
        <v>19.401498279003846</v>
      </c>
      <c r="AZ25" s="41">
        <f>AX25/AX20</f>
        <v>1.1043388114766597</v>
      </c>
      <c r="BA25" s="25"/>
      <c r="BB25" s="41">
        <v>11.287000000000001</v>
      </c>
      <c r="BC25" s="41">
        <v>11.260999999999999</v>
      </c>
      <c r="BD25" s="41">
        <v>11.259</v>
      </c>
      <c r="BE25" s="25">
        <f t="shared" si="6"/>
        <v>11.269</v>
      </c>
      <c r="BF25" s="25">
        <f>$C$24+((BE25-BE24)/(BE27-BE24))</f>
        <v>19.510973004466887</v>
      </c>
      <c r="BG25" s="25">
        <f>BE25/BE20</f>
        <v>1.0988428785022428</v>
      </c>
      <c r="BH25" s="25"/>
      <c r="BI25" s="41">
        <v>10.629</v>
      </c>
      <c r="BJ25" s="41">
        <v>10.606</v>
      </c>
      <c r="BK25" s="41">
        <v>10.603</v>
      </c>
      <c r="BL25" s="25">
        <f t="shared" si="7"/>
        <v>10.612666666666668</v>
      </c>
      <c r="BM25" s="25">
        <f>$C$24+((BL25-BL24)/(BL27-BL24))</f>
        <v>19.430280957336109</v>
      </c>
      <c r="BN25" s="25">
        <f>BL25/BL20</f>
        <v>1.0938262273679871</v>
      </c>
      <c r="BO25" s="25"/>
      <c r="BP25" s="41">
        <v>10.079000000000001</v>
      </c>
      <c r="BQ25" s="152">
        <v>10.061999999999999</v>
      </c>
      <c r="BR25" s="145">
        <v>10.055</v>
      </c>
      <c r="BS25" s="25">
        <f t="shared" ref="BS25" si="12">AVERAGE(BP25:BR25)</f>
        <v>10.065333333333333</v>
      </c>
      <c r="BT25" s="25">
        <f>$C$24+((BS25-BS24)/(BS27-BS24))</f>
        <v>19.442972350230413</v>
      </c>
      <c r="BU25" s="25">
        <f>BS25/BS20</f>
        <v>1.0892824934165433</v>
      </c>
      <c r="BV25" s="24"/>
      <c r="BW25" s="36"/>
      <c r="BX25" s="37"/>
      <c r="BY25" s="37"/>
    </row>
    <row r="26" spans="1:77" ht="80.099999999999994" customHeight="1">
      <c r="A26" s="178" t="s">
        <v>183</v>
      </c>
      <c r="B26" s="182">
        <v>3</v>
      </c>
      <c r="C26" s="182">
        <v>18</v>
      </c>
      <c r="D26" s="93">
        <v>292</v>
      </c>
      <c r="E26" s="25">
        <v>34.722999999999999</v>
      </c>
      <c r="F26" s="25">
        <v>34.607999999999997</v>
      </c>
      <c r="G26" s="25">
        <v>34.567999999999998</v>
      </c>
      <c r="H26" s="78">
        <f t="shared" si="9"/>
        <v>34.632999999999996</v>
      </c>
      <c r="I26" s="41">
        <f>$C$24+((H26-H24)/(H27-H24))</f>
        <v>19.727858839497795</v>
      </c>
      <c r="J26" s="41">
        <f>H26/H20</f>
        <v>1.3070371861319379</v>
      </c>
      <c r="K26" s="71"/>
      <c r="L26" s="25">
        <v>24.666</v>
      </c>
      <c r="M26" s="25">
        <v>24.6</v>
      </c>
      <c r="N26" s="25">
        <v>24.585000000000001</v>
      </c>
      <c r="O26" s="25">
        <f t="shared" si="0"/>
        <v>24.617000000000001</v>
      </c>
      <c r="P26" s="25">
        <f>$C$24+((O26-O24)/(O27-O24))</f>
        <v>19.81275122132212</v>
      </c>
      <c r="Q26" s="25">
        <f>O26/O20</f>
        <v>1.2407136737059625</v>
      </c>
      <c r="R26" s="25"/>
      <c r="S26" s="25">
        <v>19.904</v>
      </c>
      <c r="T26" s="25">
        <v>19.856000000000002</v>
      </c>
      <c r="U26" s="25">
        <v>19.844999999999999</v>
      </c>
      <c r="V26" s="25">
        <f t="shared" si="10"/>
        <v>19.868333333333336</v>
      </c>
      <c r="W26" s="25">
        <f>$C$24+((V26-V24)/(V27-V24))</f>
        <v>19.872519974863096</v>
      </c>
      <c r="X26" s="25">
        <f>V26/V20</f>
        <v>1.2079972437274533</v>
      </c>
      <c r="Y26" s="75"/>
      <c r="Z26" s="59">
        <v>17.033999999999999</v>
      </c>
      <c r="AA26" s="59">
        <v>16.998999999999999</v>
      </c>
      <c r="AB26" s="195">
        <v>16.988</v>
      </c>
      <c r="AC26" s="267">
        <f t="shared" si="11"/>
        <v>17.007000000000001</v>
      </c>
      <c r="AD26" s="267">
        <f>$C$24+((AC26-AC24)/(AC27-AC24))</f>
        <v>19.913074121931164</v>
      </c>
      <c r="AE26" s="267">
        <f>AC26/AC20</f>
        <v>1.186810886252617</v>
      </c>
      <c r="AF26" s="76"/>
      <c r="AG26" s="44">
        <v>15.089</v>
      </c>
      <c r="AH26" s="44">
        <v>15.055999999999999</v>
      </c>
      <c r="AI26" s="44">
        <v>15.055</v>
      </c>
      <c r="AJ26" s="44">
        <f t="shared" si="3"/>
        <v>15.066666666666668</v>
      </c>
      <c r="AK26" s="44">
        <f>$C$24+((AJ26-AJ24)/(AJ27-AJ24))</f>
        <v>19.95045898295206</v>
      </c>
      <c r="AL26" s="44">
        <f>AJ26/AJ20</f>
        <v>1.1715307656420095</v>
      </c>
      <c r="AM26" s="76"/>
      <c r="AN26" s="44">
        <v>13.672000000000001</v>
      </c>
      <c r="AO26" s="44">
        <v>13.635999999999999</v>
      </c>
      <c r="AP26" s="44">
        <v>13.632999999999999</v>
      </c>
      <c r="AQ26" s="52">
        <f t="shared" si="4"/>
        <v>13.647</v>
      </c>
      <c r="AR26" s="52">
        <f>$C$24+((AQ26-AQ24)/(AQ27-AQ24))</f>
        <v>19.973184746648094</v>
      </c>
      <c r="AS26" s="52">
        <f>AQ26/AQ20</f>
        <v>1.1592762487257899</v>
      </c>
      <c r="AT26" s="75"/>
      <c r="AU26" s="44">
        <v>12.584</v>
      </c>
      <c r="AV26" s="44">
        <v>12.555999999999999</v>
      </c>
      <c r="AW26" s="44">
        <v>12.553000000000001</v>
      </c>
      <c r="AX26" s="44">
        <f t="shared" si="5"/>
        <v>12.564333333333332</v>
      </c>
      <c r="AY26" s="44">
        <f>$C$24+((AX26-AX24)/(AX27-AX24))</f>
        <v>19.998380238914759</v>
      </c>
      <c r="AZ26" s="44">
        <f>AX26/AX20</f>
        <v>1.1492819465194988</v>
      </c>
      <c r="BA26" s="75"/>
      <c r="BB26" s="46">
        <v>11.722</v>
      </c>
      <c r="BC26" s="46">
        <v>11.698</v>
      </c>
      <c r="BD26" s="46">
        <v>11.692</v>
      </c>
      <c r="BE26" s="46">
        <f t="shared" si="6"/>
        <v>11.704000000000001</v>
      </c>
      <c r="BF26" s="46">
        <f>$C$24+2*((BE26-BE24)/(BE30-BE24))</f>
        <v>20.125523461827552</v>
      </c>
      <c r="BG26" s="46">
        <f>BE26/BE20</f>
        <v>1.1412598322823897</v>
      </c>
      <c r="BH26" s="75"/>
      <c r="BI26" s="46">
        <v>11.02</v>
      </c>
      <c r="BJ26" s="46">
        <v>11.002000000000001</v>
      </c>
      <c r="BK26" s="46">
        <v>10.994999999999999</v>
      </c>
      <c r="BL26" s="46">
        <f t="shared" si="7"/>
        <v>11.005666666666665</v>
      </c>
      <c r="BM26" s="46">
        <f>$C$24+2*((BL26-BL24)/(BL30-BL24))</f>
        <v>20.062218692083661</v>
      </c>
      <c r="BN26" s="46">
        <f>BL26/BL20</f>
        <v>1.1343319476414606</v>
      </c>
      <c r="BO26" s="75"/>
      <c r="BP26" s="46">
        <v>10.433999999999999</v>
      </c>
      <c r="BQ26" s="46">
        <v>10.416</v>
      </c>
      <c r="BR26" s="46">
        <v>10.414</v>
      </c>
      <c r="BS26" s="46">
        <f>AVERAGE(BP26:BR26)</f>
        <v>10.421333333333335</v>
      </c>
      <c r="BT26" s="46">
        <f>$C$24+2*((BS26-BS24)/(BS30-BS24))</f>
        <v>20.079001468428782</v>
      </c>
      <c r="BU26" s="46">
        <f>BS26/BS20</f>
        <v>1.1278092420908337</v>
      </c>
      <c r="BV26" s="24"/>
      <c r="BW26" s="36"/>
      <c r="BX26" s="37"/>
      <c r="BY26" s="37"/>
    </row>
    <row r="27" spans="1:77" ht="50.1" customHeight="1" thickBot="1">
      <c r="A27" s="178" t="s">
        <v>15</v>
      </c>
      <c r="B27" s="183">
        <v>0</v>
      </c>
      <c r="C27" s="181">
        <v>20</v>
      </c>
      <c r="D27" s="93">
        <v>326</v>
      </c>
      <c r="E27" s="108">
        <v>36.082000000000001</v>
      </c>
      <c r="F27" s="108">
        <v>35.936</v>
      </c>
      <c r="G27" s="108">
        <v>35.890999999999998</v>
      </c>
      <c r="H27" s="365">
        <f>AVERAGE(E27:G27)</f>
        <v>35.969666666666662</v>
      </c>
      <c r="I27" s="399">
        <v>20</v>
      </c>
      <c r="J27" s="399">
        <f>H27/H20</f>
        <v>1.3574825139636693</v>
      </c>
      <c r="K27" s="71"/>
      <c r="L27" s="25">
        <v>25.19</v>
      </c>
      <c r="M27" s="25">
        <v>25.094999999999999</v>
      </c>
      <c r="N27" s="25">
        <v>25.08</v>
      </c>
      <c r="O27" s="39">
        <f>AVERAGE(L27:N27)</f>
        <v>25.121666666666666</v>
      </c>
      <c r="P27" s="39">
        <v>20</v>
      </c>
      <c r="Q27" s="39">
        <f>O27/O20</f>
        <v>1.2661492196293871</v>
      </c>
      <c r="R27" s="25"/>
      <c r="S27" s="25">
        <v>20.148</v>
      </c>
      <c r="T27" s="25">
        <v>20.091000000000001</v>
      </c>
      <c r="U27" s="25">
        <v>20.076000000000001</v>
      </c>
      <c r="V27" s="25">
        <f t="shared" si="10"/>
        <v>20.105</v>
      </c>
      <c r="W27" s="25">
        <v>20</v>
      </c>
      <c r="X27" s="25">
        <f>V27/V20</f>
        <v>1.2223866077580963</v>
      </c>
      <c r="Y27" s="75"/>
      <c r="Z27" s="60">
        <v>17.167999999999999</v>
      </c>
      <c r="AA27" s="60">
        <v>17.114999999999998</v>
      </c>
      <c r="AB27" s="202">
        <v>17.108000000000001</v>
      </c>
      <c r="AC27" s="157">
        <f t="shared" si="11"/>
        <v>17.130333333333336</v>
      </c>
      <c r="AD27" s="157">
        <v>20</v>
      </c>
      <c r="AE27" s="157">
        <f>AC27/AC20</f>
        <v>1.1954175389625497</v>
      </c>
      <c r="AF27" s="76"/>
      <c r="AG27" s="45">
        <v>15.156000000000001</v>
      </c>
      <c r="AH27" s="45">
        <v>15.109</v>
      </c>
      <c r="AI27" s="45">
        <v>15.105</v>
      </c>
      <c r="AJ27" s="45">
        <f t="shared" si="3"/>
        <v>15.123333333333335</v>
      </c>
      <c r="AK27" s="45">
        <v>20</v>
      </c>
      <c r="AL27" s="45">
        <f>AJ27/AJ20</f>
        <v>1.1759369654242913</v>
      </c>
      <c r="AM27" s="76"/>
      <c r="AN27" s="45">
        <v>13.699</v>
      </c>
      <c r="AO27" s="45">
        <v>13.661</v>
      </c>
      <c r="AP27" s="45">
        <v>13.657999999999999</v>
      </c>
      <c r="AQ27" s="55">
        <f t="shared" si="4"/>
        <v>13.672666666666666</v>
      </c>
      <c r="AR27" s="55">
        <v>20</v>
      </c>
      <c r="AS27" s="55">
        <f>AQ27/AQ20</f>
        <v>1.1614565635972363</v>
      </c>
      <c r="AT27" s="75"/>
      <c r="AU27" s="45">
        <v>12.587999999999999</v>
      </c>
      <c r="AV27" s="45">
        <v>12.555999999999999</v>
      </c>
      <c r="AW27" s="45">
        <v>12.553000000000001</v>
      </c>
      <c r="AX27" s="45">
        <f t="shared" si="5"/>
        <v>12.565666666666667</v>
      </c>
      <c r="AY27" s="45">
        <v>20</v>
      </c>
      <c r="AZ27" s="45">
        <f>AX27/AX20</f>
        <v>1.1494039088941064</v>
      </c>
      <c r="BA27" s="75"/>
      <c r="BB27" s="67">
        <v>11.709</v>
      </c>
      <c r="BC27" s="67">
        <v>11.682</v>
      </c>
      <c r="BD27" s="67">
        <v>11.675000000000001</v>
      </c>
      <c r="BE27" s="67">
        <f t="shared" si="6"/>
        <v>11.688666666666668</v>
      </c>
      <c r="BF27" s="67">
        <v>20</v>
      </c>
      <c r="BG27" s="67">
        <f>BE27/BE20</f>
        <v>1.1397646752909059</v>
      </c>
      <c r="BH27" s="75"/>
      <c r="BI27" s="67">
        <v>10.997999999999999</v>
      </c>
      <c r="BJ27" s="67">
        <v>10.968999999999999</v>
      </c>
      <c r="BK27" s="67">
        <v>10.965999999999999</v>
      </c>
      <c r="BL27" s="67">
        <f t="shared" si="7"/>
        <v>10.977666666666666</v>
      </c>
      <c r="BM27" s="67">
        <v>20</v>
      </c>
      <c r="BN27" s="67">
        <f>BL27/BL20</f>
        <v>1.1314460439069638</v>
      </c>
      <c r="BO27" s="75"/>
      <c r="BP27" s="67">
        <v>10.407</v>
      </c>
      <c r="BQ27" s="67">
        <v>10.379</v>
      </c>
      <c r="BR27" s="67">
        <v>10.377000000000001</v>
      </c>
      <c r="BS27" s="67">
        <f>AVERAGE(BP27:BR27)</f>
        <v>10.387666666666668</v>
      </c>
      <c r="BT27" s="67">
        <v>20</v>
      </c>
      <c r="BU27" s="67">
        <f>BS27/BS20</f>
        <v>1.1241657948847446</v>
      </c>
      <c r="BV27" s="24"/>
      <c r="BW27" s="36"/>
      <c r="BX27" s="37"/>
      <c r="BY27" s="37"/>
    </row>
    <row r="28" spans="1:77" ht="80.099999999999994" customHeight="1">
      <c r="A28" s="178" t="s">
        <v>159</v>
      </c>
      <c r="B28" s="32">
        <v>3</v>
      </c>
      <c r="C28" s="32">
        <v>18</v>
      </c>
      <c r="D28" s="31">
        <v>292</v>
      </c>
      <c r="E28" s="108">
        <v>36.561999999999998</v>
      </c>
      <c r="F28" s="108">
        <v>36.442999999999998</v>
      </c>
      <c r="G28" s="108">
        <v>36.423000000000002</v>
      </c>
      <c r="H28" s="366">
        <f>AVERAGE(E28:G28)</f>
        <v>36.475999999999999</v>
      </c>
      <c r="I28" s="400">
        <f>$C$27+((H28-H27)/(H30-H27))</f>
        <v>20.101741460147355</v>
      </c>
      <c r="J28" s="400">
        <f>H28/H20</f>
        <v>1.3765913551049163</v>
      </c>
      <c r="K28" s="71"/>
      <c r="L28" s="25">
        <v>25.673999999999999</v>
      </c>
      <c r="M28" s="25">
        <v>25.606000000000002</v>
      </c>
      <c r="N28" s="25">
        <v>25.587</v>
      </c>
      <c r="O28" s="39">
        <f>AVERAGE(L28:N28)</f>
        <v>25.622333333333334</v>
      </c>
      <c r="P28" s="39">
        <f>$C$27+((O28-O27)/(O30-O27))</f>
        <v>20.188362177075497</v>
      </c>
      <c r="Q28" s="39">
        <f>O28/O20</f>
        <v>1.2913831628110144</v>
      </c>
      <c r="R28" s="25"/>
      <c r="S28" s="25">
        <v>20.597000000000001</v>
      </c>
      <c r="T28" s="25">
        <v>20.547999999999998</v>
      </c>
      <c r="U28" s="25">
        <v>20.533000000000001</v>
      </c>
      <c r="V28" s="25">
        <f t="shared" si="10"/>
        <v>20.559333333333331</v>
      </c>
      <c r="W28" s="25">
        <f>$C$27+((V28-V27)/(V30-V27))</f>
        <v>20.250413374977033</v>
      </c>
      <c r="X28" s="25">
        <f>V28/V20</f>
        <v>1.2500101333549507</v>
      </c>
      <c r="Y28" s="25"/>
      <c r="Z28" s="42">
        <v>17.562999999999999</v>
      </c>
      <c r="AA28" s="42">
        <v>17.523</v>
      </c>
      <c r="AB28" s="42">
        <v>17.515999999999998</v>
      </c>
      <c r="AC28" s="42">
        <f t="shared" si="11"/>
        <v>17.533999999999999</v>
      </c>
      <c r="AD28" s="42">
        <f>$C$27+((AC28-AC27)/(AC30-AC27))</f>
        <v>20.293932038834949</v>
      </c>
      <c r="AE28" s="42">
        <f>AC28/AC20</f>
        <v>1.223586880669923</v>
      </c>
      <c r="AF28" s="25"/>
      <c r="AG28" s="42">
        <v>15.515000000000001</v>
      </c>
      <c r="AH28" s="42">
        <v>15.48</v>
      </c>
      <c r="AI28" s="42">
        <v>15.476000000000001</v>
      </c>
      <c r="AJ28" s="42">
        <f t="shared" si="3"/>
        <v>15.490333333333334</v>
      </c>
      <c r="AK28" s="42">
        <f>$C$27+((AJ28-AJ27)/(AJ30-AJ27))</f>
        <v>20.331726423621571</v>
      </c>
      <c r="AL28" s="42">
        <f>AJ28/AJ20</f>
        <v>1.2044735887201288</v>
      </c>
      <c r="AM28" s="25"/>
      <c r="AN28" s="42">
        <v>14.028</v>
      </c>
      <c r="AO28" s="42">
        <v>13.994</v>
      </c>
      <c r="AP28" s="42">
        <v>13.992000000000001</v>
      </c>
      <c r="AQ28" s="42">
        <f t="shared" si="4"/>
        <v>14.004666666666665</v>
      </c>
      <c r="AR28" s="42">
        <f>$C$27+((AQ28-AQ27)/(AQ30-AQ27))</f>
        <v>20.359566787003608</v>
      </c>
      <c r="AS28" s="42">
        <f>AQ28/AQ20</f>
        <v>1.1896590780382827</v>
      </c>
      <c r="AT28" s="25"/>
      <c r="AU28" s="42">
        <v>12.895</v>
      </c>
      <c r="AV28" s="42">
        <v>12.865</v>
      </c>
      <c r="AW28" s="42">
        <v>12.862</v>
      </c>
      <c r="AX28" s="42">
        <f t="shared" si="5"/>
        <v>12.874000000000001</v>
      </c>
      <c r="AY28" s="42">
        <f>$C$27+((AX28-AX27)/(AX30-AX27))</f>
        <v>20.389145982330671</v>
      </c>
      <c r="AZ28" s="42">
        <f>AX28/AX20</f>
        <v>1.1776077080220753</v>
      </c>
      <c r="BA28" s="25"/>
      <c r="BB28" s="42">
        <v>11.993</v>
      </c>
      <c r="BC28" s="42">
        <v>11.965999999999999</v>
      </c>
      <c r="BD28" s="42">
        <v>11.964</v>
      </c>
      <c r="BE28" s="25">
        <f t="shared" si="6"/>
        <v>11.974333333333334</v>
      </c>
      <c r="BF28" s="25">
        <f>$C$27+((BE28-BE27)/(BE30-BE27))</f>
        <v>20.411623439000959</v>
      </c>
      <c r="BG28" s="25">
        <f>BE28/BE20</f>
        <v>1.1676201001105118</v>
      </c>
      <c r="BH28" s="25"/>
      <c r="BI28" s="42">
        <v>11.26</v>
      </c>
      <c r="BJ28" s="42">
        <v>11.237</v>
      </c>
      <c r="BK28" s="42">
        <v>11.234</v>
      </c>
      <c r="BL28" s="25">
        <f t="shared" si="7"/>
        <v>11.243666666666668</v>
      </c>
      <c r="BM28" s="25">
        <f>$C$27+((BL28-BL27)/(BL30-BL27))</f>
        <v>20.430188679245287</v>
      </c>
      <c r="BN28" s="25">
        <f>BL28/BL20</f>
        <v>1.1588621293846841</v>
      </c>
      <c r="BO28" s="25"/>
      <c r="BP28" s="42">
        <v>10.651999999999999</v>
      </c>
      <c r="BQ28" s="42">
        <v>10.63</v>
      </c>
      <c r="BR28" s="145">
        <v>10.628</v>
      </c>
      <c r="BS28" s="25">
        <f t="shared" ref="BS28:BS31" si="13">AVERAGE(BP28:BR28)</f>
        <v>10.636666666666667</v>
      </c>
      <c r="BT28" s="25">
        <f>$C$27+((BS28-BS27)/(BS30-BS27))</f>
        <v>20.447573397243858</v>
      </c>
      <c r="BU28" s="25">
        <f>BS28/BS20</f>
        <v>1.1511128747159192</v>
      </c>
      <c r="BV28" s="24"/>
      <c r="BW28" s="36"/>
      <c r="BX28" s="37"/>
      <c r="BY28" s="37"/>
    </row>
    <row r="29" spans="1:77" ht="50.1" customHeight="1">
      <c r="A29" s="177" t="s">
        <v>16</v>
      </c>
      <c r="B29" s="32">
        <v>1</v>
      </c>
      <c r="C29" s="32">
        <v>20</v>
      </c>
      <c r="D29" s="31">
        <v>324</v>
      </c>
      <c r="E29" s="25">
        <v>38.192</v>
      </c>
      <c r="F29" s="25">
        <v>38.054000000000002</v>
      </c>
      <c r="G29" s="25">
        <v>38.018000000000001</v>
      </c>
      <c r="H29" s="116">
        <f t="shared" ref="H29:H32" si="14">AVERAGE(E29:G29)</f>
        <v>38.088000000000001</v>
      </c>
      <c r="I29" s="42">
        <f>$C$27+((H29-H27)/(H30-H27))</f>
        <v>20.425653047555258</v>
      </c>
      <c r="J29" s="42">
        <f>H29/H20</f>
        <v>1.4374276656770495</v>
      </c>
      <c r="K29" s="71"/>
      <c r="L29" s="25">
        <v>26.428999999999998</v>
      </c>
      <c r="M29" s="25">
        <v>26.347999999999999</v>
      </c>
      <c r="N29" s="25">
        <v>26.324999999999999</v>
      </c>
      <c r="O29" s="25">
        <f t="shared" ref="O29:O33" si="15">AVERAGE(L29:N29)</f>
        <v>26.367333333333335</v>
      </c>
      <c r="P29" s="25">
        <f>$C$27+((O29-O27)/(O30-O27))</f>
        <v>20.468648106345622</v>
      </c>
      <c r="Q29" s="25">
        <f>O29/O20</f>
        <v>1.3289316734707595</v>
      </c>
      <c r="R29" s="25"/>
      <c r="S29" s="25">
        <v>21.045999999999999</v>
      </c>
      <c r="T29" s="25">
        <v>20.992999999999999</v>
      </c>
      <c r="U29" s="25">
        <v>20.978000000000002</v>
      </c>
      <c r="V29" s="25">
        <f t="shared" si="10"/>
        <v>21.005666666666666</v>
      </c>
      <c r="W29" s="25">
        <f>$C$27+((V29-V27)/(V30-V27))</f>
        <v>20.4964174168657</v>
      </c>
      <c r="X29" s="25">
        <f>V29/V20</f>
        <v>1.2771472579141501</v>
      </c>
      <c r="Y29" s="25"/>
      <c r="Z29" s="25">
        <v>17.87</v>
      </c>
      <c r="AA29" s="25">
        <v>17.824000000000002</v>
      </c>
      <c r="AB29" s="25">
        <v>17.817</v>
      </c>
      <c r="AC29" s="25">
        <f t="shared" si="11"/>
        <v>17.837</v>
      </c>
      <c r="AD29" s="25">
        <f>$C$27+((AC29-AC27)/(AC30-AC27))</f>
        <v>20.514563106796118</v>
      </c>
      <c r="AE29" s="25">
        <f>AC29/AC20</f>
        <v>1.2447313328681089</v>
      </c>
      <c r="AF29" s="25"/>
      <c r="AG29" s="25">
        <v>15.737</v>
      </c>
      <c r="AH29" s="25">
        <v>15.699</v>
      </c>
      <c r="AI29" s="25">
        <v>15.694000000000001</v>
      </c>
      <c r="AJ29" s="25">
        <f t="shared" si="3"/>
        <v>15.71</v>
      </c>
      <c r="AK29" s="25">
        <f>$C$27+((AJ29-AJ27)/(AJ30-AJ27))</f>
        <v>20.530280204880988</v>
      </c>
      <c r="AL29" s="25">
        <f>AJ29/AJ20</f>
        <v>1.2215540925820332</v>
      </c>
      <c r="AM29" s="25"/>
      <c r="AN29" s="25">
        <v>14.201000000000001</v>
      </c>
      <c r="AO29" s="25">
        <v>14.163</v>
      </c>
      <c r="AP29" s="25">
        <v>14.157</v>
      </c>
      <c r="AQ29" s="25">
        <f t="shared" si="4"/>
        <v>14.173666666666668</v>
      </c>
      <c r="AR29" s="25">
        <f>$C$27+((AQ29-AQ27)/(AQ30-AQ27))</f>
        <v>20.54259927797834</v>
      </c>
      <c r="AS29" s="25">
        <f>AQ29/AQ20</f>
        <v>1.2040151772567675</v>
      </c>
      <c r="AT29" s="25"/>
      <c r="AU29" s="25">
        <v>13.028</v>
      </c>
      <c r="AV29" s="25">
        <v>12.993</v>
      </c>
      <c r="AW29" s="25">
        <v>12.99</v>
      </c>
      <c r="AX29" s="25">
        <f t="shared" si="5"/>
        <v>13.003666666666668</v>
      </c>
      <c r="AY29" s="25">
        <f>$C$27+((AX29-AX27)/(AX30-AX27))</f>
        <v>20.552797644089189</v>
      </c>
      <c r="AZ29" s="25">
        <f>AX29/AX20</f>
        <v>1.1894685489526482</v>
      </c>
      <c r="BA29" s="25"/>
      <c r="BB29" s="25">
        <v>12.1</v>
      </c>
      <c r="BC29" s="25">
        <v>12.073</v>
      </c>
      <c r="BD29" s="25">
        <v>12.067</v>
      </c>
      <c r="BE29" s="25">
        <f t="shared" si="6"/>
        <v>12.08</v>
      </c>
      <c r="BF29" s="25">
        <f>$C$27+((BE29-BE27)/(BE30-BE27))</f>
        <v>20.563880883765609</v>
      </c>
      <c r="BG29" s="25">
        <f>BE29/BE20</f>
        <v>1.1779236819866086</v>
      </c>
      <c r="BH29" s="25"/>
      <c r="BI29" s="25">
        <v>11.349</v>
      </c>
      <c r="BJ29" s="25">
        <v>11.323</v>
      </c>
      <c r="BK29" s="25">
        <v>11.321</v>
      </c>
      <c r="BL29" s="25">
        <f t="shared" si="7"/>
        <v>11.331000000000001</v>
      </c>
      <c r="BM29" s="25">
        <f>$C$27+((BL29-BL27)/(BL30-BL27))</f>
        <v>20.571428571428577</v>
      </c>
      <c r="BN29" s="25">
        <f>BL29/BL20</f>
        <v>1.1678634005565673</v>
      </c>
      <c r="BO29" s="25"/>
      <c r="BP29" s="25">
        <v>10.723000000000001</v>
      </c>
      <c r="BQ29" s="25">
        <v>10.701000000000001</v>
      </c>
      <c r="BR29" s="145">
        <v>10.698</v>
      </c>
      <c r="BS29" s="25">
        <f t="shared" si="13"/>
        <v>10.707333333333333</v>
      </c>
      <c r="BT29" s="25">
        <f>$C$27+((BS29-BS27)/(BS30-BS27))</f>
        <v>20.574595566207307</v>
      </c>
      <c r="BU29" s="25">
        <f>BS29/BS20</f>
        <v>1.1587605064752353</v>
      </c>
      <c r="BV29" s="24"/>
      <c r="BW29" s="36"/>
      <c r="BX29" s="37"/>
      <c r="BY29" s="37"/>
    </row>
    <row r="30" spans="1:77" ht="39.950000000000003" customHeight="1">
      <c r="A30" s="177" t="s">
        <v>17</v>
      </c>
      <c r="B30" s="32">
        <v>0</v>
      </c>
      <c r="C30" s="32">
        <v>21</v>
      </c>
      <c r="D30" s="31">
        <v>340</v>
      </c>
      <c r="E30" s="25">
        <v>41.061</v>
      </c>
      <c r="F30" s="25">
        <v>40.911000000000001</v>
      </c>
      <c r="G30" s="25">
        <v>40.866999999999997</v>
      </c>
      <c r="H30" s="75">
        <f t="shared" si="14"/>
        <v>40.946333333333335</v>
      </c>
      <c r="I30" s="25">
        <v>21</v>
      </c>
      <c r="J30" s="25">
        <f>H30/H20</f>
        <v>1.5453001559905402</v>
      </c>
      <c r="K30" s="71"/>
      <c r="L30" s="25">
        <v>27.846</v>
      </c>
      <c r="M30" s="25">
        <v>27.754000000000001</v>
      </c>
      <c r="N30" s="25">
        <v>27.739000000000001</v>
      </c>
      <c r="O30" s="25">
        <f t="shared" si="15"/>
        <v>27.779666666666667</v>
      </c>
      <c r="P30" s="25">
        <v>21</v>
      </c>
      <c r="Q30" s="25">
        <f>O30/O20</f>
        <v>1.4001142415536854</v>
      </c>
      <c r="R30" s="25"/>
      <c r="S30" s="25">
        <v>21.960999999999999</v>
      </c>
      <c r="T30" s="25">
        <v>21.908000000000001</v>
      </c>
      <c r="U30" s="25">
        <v>21.888999999999999</v>
      </c>
      <c r="V30" s="25">
        <f t="shared" si="10"/>
        <v>21.919333333333331</v>
      </c>
      <c r="W30" s="25">
        <v>21</v>
      </c>
      <c r="X30" s="25">
        <f>V30/V20</f>
        <v>1.3326983097563938</v>
      </c>
      <c r="Y30" s="25"/>
      <c r="Z30" s="25">
        <v>18.54</v>
      </c>
      <c r="AA30" s="25">
        <v>18.491</v>
      </c>
      <c r="AB30" s="25">
        <v>18.48</v>
      </c>
      <c r="AC30" s="25">
        <f t="shared" si="11"/>
        <v>18.503666666666664</v>
      </c>
      <c r="AD30" s="25">
        <v>21</v>
      </c>
      <c r="AE30" s="25">
        <f>AC30/AC20</f>
        <v>1.2912537799488251</v>
      </c>
      <c r="AF30" s="25"/>
      <c r="AG30" s="25">
        <v>16.262</v>
      </c>
      <c r="AH30" s="25">
        <v>16.218</v>
      </c>
      <c r="AI30" s="25">
        <v>16.209</v>
      </c>
      <c r="AJ30" s="25">
        <f t="shared" si="3"/>
        <v>16.22966666666667</v>
      </c>
      <c r="AK30" s="25">
        <v>21</v>
      </c>
      <c r="AL30" s="25">
        <f>AJ30/AJ20</f>
        <v>1.2619615364677834</v>
      </c>
      <c r="AM30" s="25"/>
      <c r="AN30" s="25">
        <v>14.622999999999999</v>
      </c>
      <c r="AO30" s="25">
        <v>14.584</v>
      </c>
      <c r="AP30" s="25">
        <v>14.581</v>
      </c>
      <c r="AQ30" s="25">
        <f t="shared" si="4"/>
        <v>14.595999999999998</v>
      </c>
      <c r="AR30" s="25">
        <v>21</v>
      </c>
      <c r="AS30" s="25">
        <f>AQ30/AQ20</f>
        <v>1.2398912674142031</v>
      </c>
      <c r="AT30" s="25"/>
      <c r="AU30" s="25">
        <v>13.382999999999999</v>
      </c>
      <c r="AV30" s="25">
        <v>13.347</v>
      </c>
      <c r="AW30" s="25">
        <v>13.343999999999999</v>
      </c>
      <c r="AX30" s="25">
        <f t="shared" si="5"/>
        <v>13.357999999999999</v>
      </c>
      <c r="AY30" s="25">
        <v>21</v>
      </c>
      <c r="AZ30" s="25">
        <f>AX30/AX20</f>
        <v>1.2218800500045737</v>
      </c>
      <c r="BA30" s="25"/>
      <c r="BB30" s="25">
        <v>12.406000000000001</v>
      </c>
      <c r="BC30" s="25">
        <v>12.374000000000001</v>
      </c>
      <c r="BD30" s="25">
        <v>12.368</v>
      </c>
      <c r="BE30" s="25">
        <f t="shared" si="6"/>
        <v>12.382666666666667</v>
      </c>
      <c r="BF30" s="25">
        <v>21</v>
      </c>
      <c r="BG30" s="25">
        <f>BE30/BE20</f>
        <v>1.2074367808619906</v>
      </c>
      <c r="BH30" s="25"/>
      <c r="BI30" s="25">
        <v>11.616</v>
      </c>
      <c r="BJ30" s="25">
        <v>11.587</v>
      </c>
      <c r="BK30" s="25">
        <v>11.585000000000001</v>
      </c>
      <c r="BL30" s="25">
        <f t="shared" si="7"/>
        <v>11.595999999999998</v>
      </c>
      <c r="BM30" s="25">
        <v>21</v>
      </c>
      <c r="BN30" s="25">
        <f>BL30/BL20</f>
        <v>1.1951764180437694</v>
      </c>
      <c r="BO30" s="25"/>
      <c r="BP30" s="25">
        <v>10.962999999999999</v>
      </c>
      <c r="BQ30" s="25">
        <v>10.936</v>
      </c>
      <c r="BR30" s="145">
        <v>10.933</v>
      </c>
      <c r="BS30" s="25">
        <f t="shared" si="13"/>
        <v>10.944000000000001</v>
      </c>
      <c r="BT30" s="25">
        <v>21</v>
      </c>
      <c r="BU30" s="25">
        <f>BS30/BS20</f>
        <v>1.1843728581220014</v>
      </c>
      <c r="BV30" s="24"/>
      <c r="BW30" s="36"/>
      <c r="BX30" s="37"/>
      <c r="BY30" s="37"/>
    </row>
    <row r="31" spans="1:77" ht="54.95" customHeight="1" thickBot="1">
      <c r="A31" s="177" t="s">
        <v>18</v>
      </c>
      <c r="B31" s="32">
        <v>2</v>
      </c>
      <c r="C31" s="32">
        <v>20</v>
      </c>
      <c r="D31" s="31">
        <v>322</v>
      </c>
      <c r="E31" s="25">
        <v>42.033999999999999</v>
      </c>
      <c r="F31" s="25">
        <v>41.892000000000003</v>
      </c>
      <c r="G31" s="25">
        <v>41.851999999999997</v>
      </c>
      <c r="H31" s="75">
        <f t="shared" si="14"/>
        <v>41.925999999999995</v>
      </c>
      <c r="I31" s="25">
        <f>$C$30+((H31-H30)/(H33-H30))</f>
        <v>21.191515704418087</v>
      </c>
      <c r="J31" s="25">
        <f>H31/H20</f>
        <v>1.5822724299300559</v>
      </c>
      <c r="K31" s="71"/>
      <c r="L31" s="25">
        <v>28.544</v>
      </c>
      <c r="M31" s="25">
        <v>28.463000000000001</v>
      </c>
      <c r="N31" s="25">
        <v>28.443000000000001</v>
      </c>
      <c r="O31" s="25">
        <f t="shared" si="15"/>
        <v>28.483333333333334</v>
      </c>
      <c r="P31" s="25">
        <f>I30+((O31-O30)/(O33-O30))</f>
        <v>21.262073246430788</v>
      </c>
      <c r="Q31" s="25">
        <f>O31/O20</f>
        <v>1.435579523881525</v>
      </c>
      <c r="R31" s="25"/>
      <c r="S31" s="25">
        <v>22.515999999999998</v>
      </c>
      <c r="T31" s="25">
        <v>22.469000000000001</v>
      </c>
      <c r="U31" s="25">
        <v>22.45</v>
      </c>
      <c r="V31" s="25">
        <f t="shared" si="10"/>
        <v>22.478333333333335</v>
      </c>
      <c r="W31" s="25">
        <f>P30+((V31-V30)/(V33-V30))</f>
        <v>21.307762892273814</v>
      </c>
      <c r="X31" s="25">
        <f>V31/V20</f>
        <v>1.3666855822625754</v>
      </c>
      <c r="Y31" s="25"/>
      <c r="Z31" s="41">
        <v>19.001999999999999</v>
      </c>
      <c r="AA31" s="41">
        <v>18.957000000000001</v>
      </c>
      <c r="AB31" s="41">
        <v>18.95</v>
      </c>
      <c r="AC31" s="25">
        <f t="shared" si="11"/>
        <v>18.969666666666669</v>
      </c>
      <c r="AD31" s="25">
        <f>W30+((AC31-AC30)/(AC33-AC30))</f>
        <v>21.339320388349517</v>
      </c>
      <c r="AE31" s="25">
        <f>AC31/AC20</f>
        <v>1.3237729704582462</v>
      </c>
      <c r="AF31" s="25"/>
      <c r="AG31" s="41">
        <v>16.661000000000001</v>
      </c>
      <c r="AH31" s="41">
        <v>16.626000000000001</v>
      </c>
      <c r="AI31" s="41">
        <v>16.617000000000001</v>
      </c>
      <c r="AJ31" s="41">
        <f t="shared" si="3"/>
        <v>16.634666666666671</v>
      </c>
      <c r="AK31" s="41">
        <f>AD30+((AJ31-AJ30)/(AJ33-AJ30))</f>
        <v>21.368405093996365</v>
      </c>
      <c r="AL31" s="41">
        <f>AJ31/AJ20</f>
        <v>1.2934529054999746</v>
      </c>
      <c r="AM31" s="25"/>
      <c r="AN31" s="41">
        <v>14.978</v>
      </c>
      <c r="AO31" s="41">
        <v>14.942</v>
      </c>
      <c r="AP31" s="41">
        <v>14.94</v>
      </c>
      <c r="AQ31" s="25">
        <f t="shared" si="4"/>
        <v>14.953333333333333</v>
      </c>
      <c r="AR31" s="25">
        <f>AK30+((AQ31-AQ30)/(AQ33-AQ30))</f>
        <v>21.388124547429399</v>
      </c>
      <c r="AS31" s="25">
        <f>AQ31/AQ20</f>
        <v>1.2702457809491448</v>
      </c>
      <c r="AT31" s="25"/>
      <c r="AU31" s="41">
        <v>13.699</v>
      </c>
      <c r="AV31" s="41">
        <v>13.669</v>
      </c>
      <c r="AW31" s="41">
        <v>13.666</v>
      </c>
      <c r="AX31" s="41">
        <f t="shared" si="5"/>
        <v>13.678000000000003</v>
      </c>
      <c r="AY31" s="41">
        <f>AR30+((AX31-AX30)/(AX33-AX30))</f>
        <v>21.405748098055795</v>
      </c>
      <c r="AZ31" s="41">
        <f>AX31/AX20</f>
        <v>1.2511510199103579</v>
      </c>
      <c r="BA31" s="25"/>
      <c r="BB31" s="41">
        <v>12.695</v>
      </c>
      <c r="BC31" s="41">
        <v>12.667</v>
      </c>
      <c r="BD31" s="41">
        <v>12.66</v>
      </c>
      <c r="BE31" s="41">
        <f t="shared" si="6"/>
        <v>12.674000000000001</v>
      </c>
      <c r="BF31" s="41">
        <f>AY30+((BE31-BE30)/(BE33-BE30))</f>
        <v>21.421407907425266</v>
      </c>
      <c r="BG31" s="41">
        <f>BE31/BE20</f>
        <v>1.2358447637001888</v>
      </c>
      <c r="BH31" s="25"/>
      <c r="BI31" s="41">
        <v>11.878</v>
      </c>
      <c r="BJ31" s="41">
        <v>11.855</v>
      </c>
      <c r="BK31" s="41">
        <v>11.852</v>
      </c>
      <c r="BL31" s="25">
        <f t="shared" si="7"/>
        <v>11.861666666666666</v>
      </c>
      <c r="BM31" s="25">
        <f>BF30+((BL31-BL30)/(BL33-BL30))</f>
        <v>21.434806328423353</v>
      </c>
      <c r="BN31" s="25">
        <f>BL31/BL20</f>
        <v>1.2225581475246503</v>
      </c>
      <c r="BO31" s="25"/>
      <c r="BP31" s="141">
        <v>11.207000000000001</v>
      </c>
      <c r="BQ31" s="25">
        <v>11.183</v>
      </c>
      <c r="BR31" s="145">
        <v>11.180999999999999</v>
      </c>
      <c r="BS31" s="41">
        <f t="shared" si="13"/>
        <v>11.190333333333333</v>
      </c>
      <c r="BT31" s="41">
        <f>BM30+((BS31-BS30)/(BS33-BS30))</f>
        <v>21.438575667655787</v>
      </c>
      <c r="BU31" s="41">
        <f>BS31/BS20</f>
        <v>1.2110313480754662</v>
      </c>
      <c r="BV31" s="24"/>
      <c r="BW31" s="36"/>
      <c r="BX31" s="37"/>
      <c r="BY31" s="37"/>
    </row>
    <row r="32" spans="1:77" ht="54.95" customHeight="1" thickBot="1">
      <c r="A32" s="177" t="s">
        <v>19</v>
      </c>
      <c r="B32" s="32">
        <v>3</v>
      </c>
      <c r="C32" s="32">
        <v>20</v>
      </c>
      <c r="D32" s="31">
        <v>320</v>
      </c>
      <c r="E32" s="41">
        <v>44.637</v>
      </c>
      <c r="F32" s="41">
        <v>44.509</v>
      </c>
      <c r="G32" s="41">
        <v>44.472999999999999</v>
      </c>
      <c r="H32" s="78">
        <f t="shared" si="14"/>
        <v>44.539666666666669</v>
      </c>
      <c r="I32" s="41">
        <f>$C$30+((H32-H30)/(H33-H30))</f>
        <v>21.702463182588296</v>
      </c>
      <c r="J32" s="41">
        <f>H32/H20</f>
        <v>1.6809112866703571</v>
      </c>
      <c r="K32" s="71"/>
      <c r="L32" s="25">
        <v>29.995999999999999</v>
      </c>
      <c r="M32" s="25">
        <v>29.922000000000001</v>
      </c>
      <c r="N32" s="25">
        <v>29.898</v>
      </c>
      <c r="O32" s="25">
        <f t="shared" si="15"/>
        <v>29.938666666666666</v>
      </c>
      <c r="P32" s="25">
        <f>$C$30+((O32-O30)/(O33-O30))</f>
        <v>21.804096834264435</v>
      </c>
      <c r="Q32" s="25">
        <f>O32/O20</f>
        <v>1.5089293214387718</v>
      </c>
      <c r="R32" s="25"/>
      <c r="S32" s="25">
        <v>23.542000000000002</v>
      </c>
      <c r="T32" s="25">
        <v>23.491</v>
      </c>
      <c r="U32" s="25">
        <v>23.475999999999999</v>
      </c>
      <c r="V32" s="25">
        <f t="shared" si="10"/>
        <v>23.503</v>
      </c>
      <c r="W32" s="25">
        <f>$C$30+((V32-V30)/(V33-V30))</f>
        <v>21.87190310148651</v>
      </c>
      <c r="X32" s="25">
        <f>V32/V20</f>
        <v>1.4289854485022899</v>
      </c>
      <c r="Y32" s="75"/>
      <c r="Z32" s="59">
        <v>19.797000000000001</v>
      </c>
      <c r="AA32" s="59">
        <v>19.748999999999999</v>
      </c>
      <c r="AB32" s="59">
        <v>19.742000000000001</v>
      </c>
      <c r="AC32" s="59">
        <f>AVERAGE(Z32:AB32)</f>
        <v>19.762666666666664</v>
      </c>
      <c r="AD32" s="59">
        <f>$C$30+((AC32-AC30)/(AC33-AC30))</f>
        <v>21.916747572815535</v>
      </c>
      <c r="AE32" s="59">
        <f>AC32/AC20</f>
        <v>1.3791114212607583</v>
      </c>
      <c r="AF32" s="75"/>
      <c r="AG32" s="44">
        <v>17.309999999999999</v>
      </c>
      <c r="AH32" s="44">
        <v>17.273</v>
      </c>
      <c r="AI32" s="44">
        <v>17.268999999999998</v>
      </c>
      <c r="AJ32" s="44">
        <f t="shared" si="3"/>
        <v>17.283999999999999</v>
      </c>
      <c r="AK32" s="44">
        <f>$C$30+((AJ32-AJ30)/(AJ33-AJ30))</f>
        <v>21.959066100667073</v>
      </c>
      <c r="AL32" s="44">
        <f>AJ32/AJ20</f>
        <v>1.343942771240475</v>
      </c>
      <c r="AM32" s="75"/>
      <c r="AN32" s="44">
        <v>15.529</v>
      </c>
      <c r="AO32" s="44">
        <v>15.494999999999999</v>
      </c>
      <c r="AP32" s="44">
        <v>15.488</v>
      </c>
      <c r="AQ32" s="44">
        <f t="shared" si="4"/>
        <v>15.504</v>
      </c>
      <c r="AR32" s="44">
        <f>$C$30+((AQ32-AQ30)/(AQ33-AQ30))</f>
        <v>21.986241853729183</v>
      </c>
      <c r="AS32" s="44">
        <f>AQ32/AQ20</f>
        <v>1.3170234454638123</v>
      </c>
      <c r="AT32" s="75"/>
      <c r="AU32" s="46">
        <v>14.178000000000001</v>
      </c>
      <c r="AV32" s="46">
        <v>14.147</v>
      </c>
      <c r="AW32" s="208">
        <v>14.144</v>
      </c>
      <c r="AX32" s="307">
        <f t="shared" si="5"/>
        <v>14.156333333333334</v>
      </c>
      <c r="AY32" s="307">
        <f>$C$30+2*((AX32-AX30)/(AX37-AX30))</f>
        <v>22.037245560848852</v>
      </c>
      <c r="AZ32" s="307">
        <f>AX32/AX20</f>
        <v>1.2949050218007747</v>
      </c>
      <c r="BA32" s="76"/>
      <c r="BB32" s="47">
        <v>13.117000000000001</v>
      </c>
      <c r="BC32" s="47">
        <v>13.092000000000001</v>
      </c>
      <c r="BD32" s="47">
        <v>13.085000000000001</v>
      </c>
      <c r="BE32" s="47">
        <f t="shared" si="6"/>
        <v>13.098000000000001</v>
      </c>
      <c r="BF32" s="47">
        <f>$C$30+2*((BE32-BE30)/(BE37-BE30))</f>
        <v>22.063165717116672</v>
      </c>
      <c r="BG32" s="47">
        <f>BE32/BE20</f>
        <v>1.27718910485601</v>
      </c>
      <c r="BH32" s="75"/>
      <c r="BI32" s="47">
        <v>12.26</v>
      </c>
      <c r="BJ32" s="47">
        <v>12.234</v>
      </c>
      <c r="BK32" s="47">
        <v>12.231999999999999</v>
      </c>
      <c r="BL32" s="47">
        <f>AVERAGE(BI32:BK32)</f>
        <v>12.241999999999999</v>
      </c>
      <c r="BM32" s="47">
        <f>$C$30+2*((BL32-BL30)/(BL37-BL30))</f>
        <v>22.069831631244824</v>
      </c>
      <c r="BN32" s="47">
        <f>BL32/BL20</f>
        <v>1.2617583399182326</v>
      </c>
      <c r="BO32" s="75"/>
      <c r="BP32" s="142">
        <v>11.567</v>
      </c>
      <c r="BQ32" s="142">
        <v>11.541</v>
      </c>
      <c r="BR32" s="268">
        <v>11.539</v>
      </c>
      <c r="BS32" s="271">
        <f>AVERAGE(BP32:BR32)</f>
        <v>11.548999999999999</v>
      </c>
      <c r="BT32" s="271">
        <f>$C$30+2*((BS32-BS30)/(BS37-BS30))</f>
        <v>22.080035703659625</v>
      </c>
      <c r="BU32" s="271">
        <f>BS32/BS20</f>
        <v>1.2498466866274665</v>
      </c>
      <c r="BV32" s="29"/>
      <c r="BW32" s="36"/>
      <c r="BX32" s="37"/>
      <c r="BY32" s="37"/>
    </row>
    <row r="33" spans="1:77" ht="54.95" customHeight="1" thickBot="1">
      <c r="A33" s="177" t="s">
        <v>160</v>
      </c>
      <c r="B33" s="32">
        <v>0</v>
      </c>
      <c r="C33" s="32">
        <v>22</v>
      </c>
      <c r="D33" s="31">
        <v>354</v>
      </c>
      <c r="E33" s="418">
        <v>46.204999999999998</v>
      </c>
      <c r="F33" s="418">
        <v>46.006</v>
      </c>
      <c r="G33" s="266">
        <v>45.973999999999997</v>
      </c>
      <c r="H33" s="266">
        <f>AVERAGE(E33:G33)</f>
        <v>46.061666666666667</v>
      </c>
      <c r="I33" s="401">
        <v>22</v>
      </c>
      <c r="J33" s="401">
        <f>H33/H20</f>
        <v>1.7383510290343684</v>
      </c>
      <c r="K33" s="71"/>
      <c r="L33" s="41">
        <v>30.542999999999999</v>
      </c>
      <c r="M33" s="41">
        <v>30.428999999999998</v>
      </c>
      <c r="N33" s="41">
        <v>30.422000000000001</v>
      </c>
      <c r="O33" s="25">
        <f t="shared" si="15"/>
        <v>30.464666666666663</v>
      </c>
      <c r="P33" s="25">
        <v>22</v>
      </c>
      <c r="Q33" s="25">
        <f>O33/O20</f>
        <v>1.5354400819851151</v>
      </c>
      <c r="R33" s="25"/>
      <c r="S33" s="41">
        <v>23.786000000000001</v>
      </c>
      <c r="T33" s="41">
        <v>23.718</v>
      </c>
      <c r="U33" s="41">
        <v>23.702999999999999</v>
      </c>
      <c r="V33" s="25">
        <f t="shared" si="10"/>
        <v>23.73566666666667</v>
      </c>
      <c r="W33" s="25">
        <v>22</v>
      </c>
      <c r="X33" s="25">
        <f>V33/V20</f>
        <v>1.4431316120141056</v>
      </c>
      <c r="Y33" s="75"/>
      <c r="Z33" s="70">
        <v>19.922000000000001</v>
      </c>
      <c r="AA33" s="60">
        <v>19.86</v>
      </c>
      <c r="AB33" s="60">
        <v>19.849</v>
      </c>
      <c r="AC33" s="70">
        <f>AVERAGE(Z33:AB33)</f>
        <v>19.876999999999999</v>
      </c>
      <c r="AD33" s="70">
        <v>22</v>
      </c>
      <c r="AE33" s="70">
        <f>AC33/AC20</f>
        <v>1.3870900209351011</v>
      </c>
      <c r="AF33" s="75"/>
      <c r="AG33" s="45">
        <v>17.363</v>
      </c>
      <c r="AH33" s="45">
        <v>17.314</v>
      </c>
      <c r="AI33" s="45">
        <v>17.309999999999999</v>
      </c>
      <c r="AJ33" s="45">
        <f t="shared" si="3"/>
        <v>17.328999999999997</v>
      </c>
      <c r="AK33" s="45">
        <v>22</v>
      </c>
      <c r="AL33" s="45">
        <f>AJ33/AJ20</f>
        <v>1.3474418122440515</v>
      </c>
      <c r="AM33" s="75"/>
      <c r="AN33" s="45">
        <v>15.547000000000001</v>
      </c>
      <c r="AO33" s="45">
        <v>15.503</v>
      </c>
      <c r="AP33" s="45">
        <v>15.5</v>
      </c>
      <c r="AQ33" s="45">
        <f t="shared" si="4"/>
        <v>15.516666666666666</v>
      </c>
      <c r="AR33" s="45">
        <v>22</v>
      </c>
      <c r="AS33" s="45">
        <f>AQ33/AQ20</f>
        <v>1.3180994450107599</v>
      </c>
      <c r="AT33" s="75"/>
      <c r="AU33" s="67">
        <v>14.173999999999999</v>
      </c>
      <c r="AV33" s="67">
        <v>14.134</v>
      </c>
      <c r="AW33" s="111">
        <v>14.132</v>
      </c>
      <c r="AX33" s="308">
        <f t="shared" si="5"/>
        <v>14.146666666666667</v>
      </c>
      <c r="AY33" s="308">
        <v>22</v>
      </c>
      <c r="AZ33" s="308">
        <f>AX33/AX20</f>
        <v>1.2940207945848707</v>
      </c>
      <c r="BA33" s="76"/>
      <c r="BB33" s="49">
        <v>13.099</v>
      </c>
      <c r="BC33" s="49">
        <v>13.063000000000001</v>
      </c>
      <c r="BD33" s="49">
        <v>13.06</v>
      </c>
      <c r="BE33" s="49">
        <f>AVERAGE(BB33:BD33)</f>
        <v>13.074</v>
      </c>
      <c r="BF33" s="49">
        <v>22</v>
      </c>
      <c r="BG33" s="49">
        <f>BE33/BE20</f>
        <v>1.2748488591302087</v>
      </c>
      <c r="BH33" s="75"/>
      <c r="BI33" s="143">
        <v>12.228999999999999</v>
      </c>
      <c r="BJ33" s="49">
        <v>12.196999999999999</v>
      </c>
      <c r="BK33" s="49">
        <v>12.195</v>
      </c>
      <c r="BL33" s="143">
        <f>AVERAGE(BI33:BK33)</f>
        <v>12.206999999999999</v>
      </c>
      <c r="BM33" s="143">
        <v>22</v>
      </c>
      <c r="BN33" s="143">
        <f>BL33/BL20</f>
        <v>1.2581509602501115</v>
      </c>
      <c r="BO33" s="75"/>
      <c r="BP33" s="142">
        <v>11.526999999999999</v>
      </c>
      <c r="BQ33" s="269">
        <v>11.496</v>
      </c>
      <c r="BR33" s="270">
        <v>11.494</v>
      </c>
      <c r="BS33" s="271">
        <f>AVERAGE(BP33:BR33)</f>
        <v>11.505666666666665</v>
      </c>
      <c r="BT33" s="271">
        <v>22</v>
      </c>
      <c r="BU33" s="271">
        <f>BS33/BS20</f>
        <v>1.245157101114678</v>
      </c>
      <c r="BV33" s="29"/>
      <c r="BW33" s="36"/>
      <c r="BX33" s="37"/>
      <c r="BY33" s="37"/>
    </row>
    <row r="34" spans="1:77" ht="60" customHeight="1" thickBot="1">
      <c r="A34" s="177" t="s">
        <v>20</v>
      </c>
      <c r="B34" s="32">
        <v>3</v>
      </c>
      <c r="C34" s="32">
        <v>20</v>
      </c>
      <c r="D34" s="31">
        <v>320</v>
      </c>
      <c r="E34" s="419">
        <v>46.604999999999997</v>
      </c>
      <c r="F34" s="419">
        <v>46.463000000000001</v>
      </c>
      <c r="G34" s="419">
        <v>46.444000000000003</v>
      </c>
      <c r="H34" s="379">
        <f>AVERAGE(E34:G34)</f>
        <v>46.503999999999998</v>
      </c>
      <c r="I34" s="402">
        <f>$C$33+(H34-H33)/(H37-H33)</f>
        <v>22.087239497731904</v>
      </c>
      <c r="J34" s="402">
        <f>H34/H20</f>
        <v>1.7550445327831732</v>
      </c>
      <c r="K34" s="76"/>
      <c r="L34" s="44">
        <v>31.027000000000001</v>
      </c>
      <c r="M34" s="44">
        <v>30.936</v>
      </c>
      <c r="N34" s="52">
        <v>30.928999999999998</v>
      </c>
      <c r="O34" s="52">
        <f>AVERAGE(L34:N34)</f>
        <v>30.963999999999999</v>
      </c>
      <c r="P34" s="52">
        <f>$C$33+(O34-O33)/(O37-O33)</f>
        <v>22.192792792792794</v>
      </c>
      <c r="Q34" s="52">
        <f>O34/O20</f>
        <v>1.5606068242528099</v>
      </c>
      <c r="R34" s="75"/>
      <c r="S34" s="44">
        <v>24.222000000000001</v>
      </c>
      <c r="T34" s="44">
        <v>24.175999999999998</v>
      </c>
      <c r="U34" s="44">
        <v>24.161000000000001</v>
      </c>
      <c r="V34" s="44">
        <f>AVERAGE(S34:U34)</f>
        <v>24.186333333333334</v>
      </c>
      <c r="W34" s="44">
        <f>$C$33+(V34-V33)/(V37-V33)</f>
        <v>22.25855804169057</v>
      </c>
      <c r="X34" s="44">
        <f>V34/V20</f>
        <v>1.4705322038020345</v>
      </c>
      <c r="Y34" s="75"/>
      <c r="Z34" s="56">
        <v>20.312999999999999</v>
      </c>
      <c r="AA34" s="52">
        <v>20.268000000000001</v>
      </c>
      <c r="AB34" s="56">
        <v>20.257000000000001</v>
      </c>
      <c r="AC34" s="65">
        <f>AVERAGE(Z34:AB34)</f>
        <v>20.279333333333337</v>
      </c>
      <c r="AD34" s="65">
        <f>$C$33+(AC34-AC33)/(AC37-AC33)</f>
        <v>22.306968463886065</v>
      </c>
      <c r="AE34" s="65">
        <f>AC34/AC20</f>
        <v>1.4151663177483138</v>
      </c>
      <c r="AF34" s="25"/>
      <c r="AG34" s="54">
        <v>17.722999999999999</v>
      </c>
      <c r="AH34" s="54">
        <v>17.684999999999999</v>
      </c>
      <c r="AI34" s="54">
        <v>17.681000000000001</v>
      </c>
      <c r="AJ34" s="54">
        <f t="shared" si="3"/>
        <v>17.696333333333332</v>
      </c>
      <c r="AK34" s="54">
        <f>$C$33+(AJ34-AJ33)/(AJ37-AJ33)</f>
        <v>22.348734177215189</v>
      </c>
      <c r="AL34" s="54">
        <f>AJ34/AJ20</f>
        <v>1.3760043543621379</v>
      </c>
      <c r="AM34" s="25"/>
      <c r="AN34" s="54">
        <v>15.871</v>
      </c>
      <c r="AO34" s="54">
        <v>15.837</v>
      </c>
      <c r="AP34" s="54">
        <v>15.83</v>
      </c>
      <c r="AQ34" s="40">
        <f t="shared" si="4"/>
        <v>15.845999999999998</v>
      </c>
      <c r="AR34" s="40">
        <f>$C$33+(AQ34-AQ33)/(AQ37-AQ33)</f>
        <v>22.376667937476171</v>
      </c>
      <c r="AS34" s="40">
        <f>AQ34/AQ20</f>
        <v>1.3460754332313964</v>
      </c>
      <c r="AT34" s="25"/>
      <c r="AU34" s="54">
        <v>14.472</v>
      </c>
      <c r="AV34" s="54">
        <v>14.439</v>
      </c>
      <c r="AW34" s="54">
        <v>14.436999999999999</v>
      </c>
      <c r="AX34" s="54">
        <f t="shared" si="5"/>
        <v>14.449333333333334</v>
      </c>
      <c r="AY34" s="54">
        <f>$C$33+(AX34-AX33)/(AX37-AX33)</f>
        <v>22.403197158081706</v>
      </c>
      <c r="AZ34" s="54">
        <f>AX34/AX20</f>
        <v>1.3217062536207582</v>
      </c>
      <c r="BA34" s="75"/>
      <c r="BB34" s="53">
        <v>13.37</v>
      </c>
      <c r="BC34" s="53">
        <v>13.347</v>
      </c>
      <c r="BD34" s="53">
        <v>13.345000000000001</v>
      </c>
      <c r="BE34" s="48">
        <f t="shared" si="6"/>
        <v>13.353999999999999</v>
      </c>
      <c r="BF34" s="48">
        <f>$C$33+(BE34-BE33)/(BE37-BE33)</f>
        <v>22.427916454406521</v>
      </c>
      <c r="BG34" s="48">
        <f>BE34/BE20</f>
        <v>1.3021517259312227</v>
      </c>
      <c r="BH34" s="75"/>
      <c r="BI34" s="81">
        <v>12.491</v>
      </c>
      <c r="BJ34" s="81">
        <v>12.465</v>
      </c>
      <c r="BK34" s="81">
        <v>12.462</v>
      </c>
      <c r="BL34" s="310">
        <f t="shared" ref="BL34:BL42" si="16">AVERAGE(BI34:BK34)</f>
        <v>12.472666666666667</v>
      </c>
      <c r="BM34" s="310">
        <f>$C$33+(BL34-BL33)/(BL37-BL33)</f>
        <v>22.445251396648047</v>
      </c>
      <c r="BN34" s="310">
        <f>BL34/BL20</f>
        <v>1.2855326897309924</v>
      </c>
      <c r="BO34" s="75"/>
      <c r="BP34" s="122">
        <v>11.775</v>
      </c>
      <c r="BQ34" s="53">
        <v>11.756</v>
      </c>
      <c r="BR34" s="53">
        <v>11.754</v>
      </c>
      <c r="BS34" s="66">
        <f>AVERAGE(BP34:BR34)</f>
        <v>11.761666666666665</v>
      </c>
      <c r="BT34" s="66">
        <f>$C$33+(BS34-BS33)/(BS37-BS33)</f>
        <v>22.458233890214796</v>
      </c>
      <c r="BU34" s="66">
        <f>BS34/BS20</f>
        <v>1.2728617293748419</v>
      </c>
      <c r="BV34" s="24"/>
      <c r="BW34" s="36"/>
      <c r="BX34" s="37"/>
      <c r="BY34" s="37"/>
    </row>
    <row r="35" spans="1:77" ht="53.1" customHeight="1" thickBot="1">
      <c r="A35" s="177" t="s">
        <v>21</v>
      </c>
      <c r="B35" s="32">
        <v>4</v>
      </c>
      <c r="C35" s="32">
        <v>20</v>
      </c>
      <c r="D35" s="31">
        <v>318</v>
      </c>
      <c r="E35" s="162">
        <v>46.573999999999998</v>
      </c>
      <c r="F35" s="162">
        <v>46.421999999999997</v>
      </c>
      <c r="G35" s="162">
        <v>46.39</v>
      </c>
      <c r="H35" s="380">
        <f>AVERAGE(E35:G35)</f>
        <v>46.461999999999996</v>
      </c>
      <c r="I35" s="403">
        <f>$C$33+(H35-H33)/(H37-H33)</f>
        <v>22.078956018670699</v>
      </c>
      <c r="J35" s="403">
        <f>H35/H20</f>
        <v>1.7534594676193831</v>
      </c>
      <c r="K35" s="76"/>
      <c r="L35" s="45">
        <v>31.053999999999998</v>
      </c>
      <c r="M35" s="45">
        <v>30.977</v>
      </c>
      <c r="N35" s="55">
        <v>30.97</v>
      </c>
      <c r="O35" s="55">
        <f>AVERAGE(L35:N35)</f>
        <v>31.000333333333334</v>
      </c>
      <c r="P35" s="55">
        <f>$C$33+(O35-O33)/(O37-O33)</f>
        <v>22.206821106821106</v>
      </c>
      <c r="Q35" s="55">
        <f>O35/O20</f>
        <v>1.5624380491574688</v>
      </c>
      <c r="R35" s="75"/>
      <c r="S35" s="45">
        <v>24.292999999999999</v>
      </c>
      <c r="T35" s="45">
        <v>24.236999999999998</v>
      </c>
      <c r="U35" s="45">
        <v>24.225999999999999</v>
      </c>
      <c r="V35" s="45">
        <f>AVERAGE(S35:U35)</f>
        <v>24.251999999999999</v>
      </c>
      <c r="W35" s="45">
        <f>$C$33+(V35-V33)/(V37-V33)</f>
        <v>22.296232549244596</v>
      </c>
      <c r="X35" s="45">
        <f>V35/V20</f>
        <v>1.4745247456527903</v>
      </c>
      <c r="Y35" s="75"/>
      <c r="Z35" s="66">
        <v>20.384</v>
      </c>
      <c r="AA35" s="55">
        <v>20.334</v>
      </c>
      <c r="AB35" s="66">
        <v>20.327000000000002</v>
      </c>
      <c r="AC35" s="45">
        <f>AVERAGE(Z35:AB35)</f>
        <v>20.348333333333333</v>
      </c>
      <c r="AD35" s="45">
        <f>$C$33+(AC35-AC33)/(AC37-AC33)</f>
        <v>22.359613428280774</v>
      </c>
      <c r="AE35" s="45">
        <f>AC35/AC20</f>
        <v>1.4199813910211676</v>
      </c>
      <c r="AF35" s="25"/>
      <c r="AG35" s="40">
        <v>17.920000000000002</v>
      </c>
      <c r="AH35" s="40">
        <v>17.751000000000001</v>
      </c>
      <c r="AI35" s="40">
        <v>17.747</v>
      </c>
      <c r="AJ35" s="54">
        <f t="shared" si="3"/>
        <v>17.806000000000001</v>
      </c>
      <c r="AK35" s="54">
        <f>$C$33+(AJ35-AJ33)/(AJ37-AJ33)</f>
        <v>22.452848101265825</v>
      </c>
      <c r="AL35" s="54">
        <f>AJ35/AJ20</f>
        <v>1.3845316468819659</v>
      </c>
      <c r="AM35" s="25"/>
      <c r="AN35" s="40">
        <v>15.938000000000001</v>
      </c>
      <c r="AO35" s="40">
        <v>15.903</v>
      </c>
      <c r="AP35" s="40">
        <v>15.986000000000001</v>
      </c>
      <c r="AQ35" s="40">
        <f t="shared" si="4"/>
        <v>15.942333333333332</v>
      </c>
      <c r="AR35" s="40">
        <f>$C$33+(AQ35-AQ33)/(AQ37-AQ33)</f>
        <v>22.486847121616467</v>
      </c>
      <c r="AS35" s="40">
        <f>AQ35/AQ20</f>
        <v>1.3542586929437082</v>
      </c>
      <c r="AT35" s="25"/>
      <c r="AU35" s="40">
        <v>14.538</v>
      </c>
      <c r="AV35" s="40">
        <v>14.505000000000001</v>
      </c>
      <c r="AW35" s="40">
        <v>14.503</v>
      </c>
      <c r="AX35" s="40">
        <f t="shared" si="5"/>
        <v>14.515333333333333</v>
      </c>
      <c r="AY35" s="40">
        <f>$C$33+(AX35-AX33)/(AX37-AX33)</f>
        <v>22.491119005328596</v>
      </c>
      <c r="AZ35" s="40">
        <f>AX35/AX20</f>
        <v>1.3277433911638261</v>
      </c>
      <c r="BA35" s="75"/>
      <c r="BB35" s="44">
        <v>13.432</v>
      </c>
      <c r="BC35" s="44">
        <v>13.409000000000001</v>
      </c>
      <c r="BD35" s="44">
        <v>13.401999999999999</v>
      </c>
      <c r="BE35" s="44">
        <f t="shared" si="6"/>
        <v>13.414333333333333</v>
      </c>
      <c r="BF35" s="44">
        <f>$C$33+(BE35-BE33)/(BE37-BE33)</f>
        <v>22.520122261844115</v>
      </c>
      <c r="BG35" s="44">
        <f>BE35/BE20</f>
        <v>1.3080348436585842</v>
      </c>
      <c r="BH35" s="75"/>
      <c r="BI35" s="56">
        <v>12.553000000000001</v>
      </c>
      <c r="BJ35" s="56">
        <v>12.526999999999999</v>
      </c>
      <c r="BK35" s="56">
        <v>12.523999999999999</v>
      </c>
      <c r="BL35" s="44">
        <f t="shared" si="16"/>
        <v>12.534666666666666</v>
      </c>
      <c r="BM35" s="44">
        <f>$C$33+(BL35-BL33)/(BL37-BL33)</f>
        <v>22.549162011173184</v>
      </c>
      <c r="BN35" s="44">
        <f>BL35/BL20</f>
        <v>1.2919229051430927</v>
      </c>
      <c r="BO35" s="75"/>
      <c r="BP35" s="123">
        <v>11.837999999999999</v>
      </c>
      <c r="BQ35" s="44">
        <v>11.813000000000001</v>
      </c>
      <c r="BR35" s="44">
        <v>11.811</v>
      </c>
      <c r="BS35" s="65">
        <f>AVERAGE(BP35:BR35)</f>
        <v>11.820666666666668</v>
      </c>
      <c r="BT35" s="65">
        <f>$C$33+(BS35-BS33)/(BS37-BS33)</f>
        <v>22.563842482100242</v>
      </c>
      <c r="BU35" s="65">
        <f>BS35/BS20</f>
        <v>1.2792467804191767</v>
      </c>
      <c r="BV35" s="24"/>
      <c r="BW35" s="36"/>
      <c r="BX35" s="37"/>
      <c r="BY35" s="37"/>
    </row>
    <row r="36" spans="1:77" ht="60" customHeight="1" thickBot="1">
      <c r="A36" s="177" t="s">
        <v>161</v>
      </c>
      <c r="B36" s="32">
        <v>1</v>
      </c>
      <c r="C36" s="32">
        <v>22</v>
      </c>
      <c r="D36" s="184">
        <v>352</v>
      </c>
      <c r="E36" s="68">
        <v>48.296999999999997</v>
      </c>
      <c r="F36" s="68">
        <v>48.133000000000003</v>
      </c>
      <c r="G36" s="68">
        <v>48.093000000000004</v>
      </c>
      <c r="H36" s="75">
        <f t="shared" ref="H36" si="17">AVERAGE(E36:G36)</f>
        <v>48.174333333333344</v>
      </c>
      <c r="I36" s="25">
        <f>$C$33+(H36-H33)/(H37-H33)</f>
        <v>22.41667214515811</v>
      </c>
      <c r="J36" s="25">
        <f>H36/H20</f>
        <v>1.8180823227494596</v>
      </c>
      <c r="K36" s="71"/>
      <c r="L36" s="42">
        <v>31.745999999999999</v>
      </c>
      <c r="M36" s="42">
        <v>31.652999999999999</v>
      </c>
      <c r="N36" s="42">
        <v>31.634</v>
      </c>
      <c r="O36" s="25">
        <f t="shared" ref="O36" si="18">AVERAGE(L36:N36)</f>
        <v>31.677666666666667</v>
      </c>
      <c r="P36" s="25">
        <f>$C$33+(O36-O33)/(O37-O33)</f>
        <v>22.468339768339767</v>
      </c>
      <c r="Q36" s="25">
        <f>O36/O20</f>
        <v>1.5965761134351428</v>
      </c>
      <c r="R36" s="25"/>
      <c r="S36" s="42">
        <v>24.648</v>
      </c>
      <c r="T36" s="42">
        <v>24.591999999999999</v>
      </c>
      <c r="U36" s="42">
        <v>24.568999999999999</v>
      </c>
      <c r="V36" s="25">
        <f t="shared" ref="V36:V37" si="19">AVERAGE(S36:U36)</f>
        <v>24.602999999999998</v>
      </c>
      <c r="W36" s="25">
        <f>$C$33+(V36-V33)/(V37-V33)</f>
        <v>22.497609485561291</v>
      </c>
      <c r="X36" s="25">
        <f>V36/V20</f>
        <v>1.4958655911799275</v>
      </c>
      <c r="Y36" s="25"/>
      <c r="Z36" s="42">
        <v>20.593</v>
      </c>
      <c r="AA36" s="42">
        <v>20.54</v>
      </c>
      <c r="AB36" s="42">
        <v>20.529</v>
      </c>
      <c r="AC36" s="42">
        <f t="shared" ref="AC36:AC37" si="20">AVERAGE(Z36:AB36)</f>
        <v>20.553999999999998</v>
      </c>
      <c r="AD36" s="42">
        <f>$C$33+(AC36-AC33)/(AC37-AC33)</f>
        <v>22.516531027466936</v>
      </c>
      <c r="AE36" s="42">
        <f>AC36/AC20</f>
        <v>1.4343335659455687</v>
      </c>
      <c r="AF36" s="25"/>
      <c r="AG36" s="25">
        <v>17.922999999999998</v>
      </c>
      <c r="AH36" s="25">
        <v>17.879000000000001</v>
      </c>
      <c r="AI36" s="25">
        <v>17.875</v>
      </c>
      <c r="AJ36" s="25">
        <f t="shared" si="3"/>
        <v>17.892333333333333</v>
      </c>
      <c r="AK36" s="25">
        <f>$C$33+(AJ36-AJ33)/(AJ37-AJ33)</f>
        <v>22.534810126582279</v>
      </c>
      <c r="AL36" s="25">
        <f>AJ36/AJ20</f>
        <v>1.3912446218443835</v>
      </c>
      <c r="AM36" s="25"/>
      <c r="AN36" s="40">
        <v>16.021999999999998</v>
      </c>
      <c r="AO36" s="40">
        <v>15.981</v>
      </c>
      <c r="AP36" s="40">
        <v>15.978999999999999</v>
      </c>
      <c r="AQ36" s="40">
        <f t="shared" si="4"/>
        <v>15.994</v>
      </c>
      <c r="AR36" s="40">
        <f>$C$33+(AQ36-AQ33)/(AQ37-AQ33)</f>
        <v>22.545939763629431</v>
      </c>
      <c r="AS36" s="40">
        <f>AQ36/AQ20</f>
        <v>1.3586476384641522</v>
      </c>
      <c r="AT36" s="25"/>
      <c r="AU36" s="40">
        <v>14.590999999999999</v>
      </c>
      <c r="AV36" s="40">
        <v>14.555</v>
      </c>
      <c r="AW36" s="40">
        <v>14.548</v>
      </c>
      <c r="AX36" s="40">
        <f t="shared" si="5"/>
        <v>14.564666666666668</v>
      </c>
      <c r="AY36" s="40">
        <f>$C$33+(AX36-AX33)/(AX37-AX33)</f>
        <v>22.556838365896983</v>
      </c>
      <c r="AZ36" s="40">
        <f>AX36/AX20</f>
        <v>1.3322559990243013</v>
      </c>
      <c r="BA36" s="75"/>
      <c r="BB36" s="45">
        <v>13.468</v>
      </c>
      <c r="BC36" s="45">
        <v>13.433999999999999</v>
      </c>
      <c r="BD36" s="45">
        <v>13.430999999999999</v>
      </c>
      <c r="BE36" s="309">
        <f t="shared" si="6"/>
        <v>13.444333333333333</v>
      </c>
      <c r="BF36" s="309">
        <f>$C$33+(BE36-BE33)/(BE37-BE33)</f>
        <v>22.565970453387671</v>
      </c>
      <c r="BG36" s="309">
        <f>BE36/BE20</f>
        <v>1.3109601508158357</v>
      </c>
      <c r="BH36" s="76"/>
      <c r="BI36" s="66">
        <v>12.566000000000001</v>
      </c>
      <c r="BJ36" s="66">
        <v>12.539</v>
      </c>
      <c r="BK36" s="66">
        <v>12.532999999999999</v>
      </c>
      <c r="BL36" s="45">
        <f t="shared" si="16"/>
        <v>12.545999999999999</v>
      </c>
      <c r="BM36" s="45">
        <f>$C$33+(BL36-BL33)/(BL37-BL33)</f>
        <v>22.568156424581005</v>
      </c>
      <c r="BN36" s="45">
        <f>BL36/BL20</f>
        <v>1.2930910090356271</v>
      </c>
      <c r="BO36" s="75"/>
      <c r="BP36" s="124">
        <v>11.846</v>
      </c>
      <c r="BQ36" s="45">
        <v>11.821999999999999</v>
      </c>
      <c r="BR36" s="45">
        <v>11.811</v>
      </c>
      <c r="BS36" s="45">
        <f>AVERAGE(BP36:BR36)</f>
        <v>11.826333333333332</v>
      </c>
      <c r="BT36" s="45">
        <f>$C$33+(BS36-BS33)/(BS37-BS33)</f>
        <v>22.573985680190933</v>
      </c>
      <c r="BU36" s="45">
        <f>BS36/BS20</f>
        <v>1.2798600339093105</v>
      </c>
      <c r="BV36" s="25"/>
      <c r="BW36" s="36"/>
      <c r="BX36" s="37"/>
      <c r="BY36" s="37"/>
    </row>
    <row r="37" spans="1:77" ht="35.1" customHeight="1" thickBot="1">
      <c r="A37" s="177" t="s">
        <v>22</v>
      </c>
      <c r="B37" s="33">
        <v>0</v>
      </c>
      <c r="C37" s="32">
        <v>23</v>
      </c>
      <c r="D37" s="187">
        <v>368</v>
      </c>
      <c r="E37" s="106">
        <v>51.210999999999999</v>
      </c>
      <c r="F37" s="106">
        <v>51.195</v>
      </c>
      <c r="G37" s="106">
        <v>50.99</v>
      </c>
      <c r="H37" s="215">
        <f>AVERAGE(E37:G37)</f>
        <v>51.132000000000005</v>
      </c>
      <c r="I37" s="404">
        <v>23</v>
      </c>
      <c r="J37" s="404">
        <f>H37/H20</f>
        <v>1.9297036179741363</v>
      </c>
      <c r="K37" s="71"/>
      <c r="L37" s="40">
        <v>33.131999999999998</v>
      </c>
      <c r="M37" s="40">
        <v>33.026000000000003</v>
      </c>
      <c r="N37" s="40">
        <v>33.006</v>
      </c>
      <c r="O37" s="40">
        <f>AVERAGE(L37:N37)</f>
        <v>33.05466666666667</v>
      </c>
      <c r="P37" s="40">
        <v>23</v>
      </c>
      <c r="Q37" s="40">
        <f>O37/O20</f>
        <v>1.6659778572988597</v>
      </c>
      <c r="R37" s="25"/>
      <c r="S37" s="41">
        <v>25.527999999999999</v>
      </c>
      <c r="T37" s="41">
        <v>25.466000000000001</v>
      </c>
      <c r="U37" s="41">
        <v>25.442</v>
      </c>
      <c r="V37" s="25">
        <f t="shared" si="19"/>
        <v>25.478666666666669</v>
      </c>
      <c r="W37" s="25">
        <v>23</v>
      </c>
      <c r="X37" s="25">
        <f>V37/V20</f>
        <v>1.5491062380933078</v>
      </c>
      <c r="Y37" s="25"/>
      <c r="Z37" s="41">
        <v>21.231999999999999</v>
      </c>
      <c r="AA37" s="41">
        <v>21.170999999999999</v>
      </c>
      <c r="AB37" s="41">
        <v>21.16</v>
      </c>
      <c r="AC37" s="25">
        <f t="shared" si="20"/>
        <v>21.187666666666669</v>
      </c>
      <c r="AD37" s="25">
        <v>23</v>
      </c>
      <c r="AE37" s="25">
        <f>AC37/AC20</f>
        <v>1.47855315189579</v>
      </c>
      <c r="AF37" s="25"/>
      <c r="AG37" s="25">
        <v>18.416</v>
      </c>
      <c r="AH37" s="25">
        <v>18.37</v>
      </c>
      <c r="AI37" s="25">
        <v>18.361000000000001</v>
      </c>
      <c r="AJ37" s="41">
        <f t="shared" si="3"/>
        <v>18.382333333333335</v>
      </c>
      <c r="AK37" s="41">
        <v>23</v>
      </c>
      <c r="AL37" s="41">
        <f>AJ37/AJ20</f>
        <v>1.4293452905499977</v>
      </c>
      <c r="AM37" s="25"/>
      <c r="AN37" s="25">
        <v>16.422000000000001</v>
      </c>
      <c r="AO37" s="25">
        <v>16.376999999999999</v>
      </c>
      <c r="AP37" s="25">
        <v>16.373999999999999</v>
      </c>
      <c r="AQ37" s="25">
        <f t="shared" si="4"/>
        <v>16.391000000000002</v>
      </c>
      <c r="AR37" s="25">
        <v>23</v>
      </c>
      <c r="AS37" s="25">
        <f>AQ37/AQ20</f>
        <v>1.3923717295276929</v>
      </c>
      <c r="AT37" s="25"/>
      <c r="AU37" s="25">
        <v>14.925000000000001</v>
      </c>
      <c r="AV37" s="25">
        <v>14.885</v>
      </c>
      <c r="AW37" s="25">
        <v>14.882</v>
      </c>
      <c r="AX37" s="25">
        <f t="shared" si="5"/>
        <v>14.897333333333334</v>
      </c>
      <c r="AY37" s="25">
        <v>23</v>
      </c>
      <c r="AZ37" s="25">
        <f>AX37/AX20</f>
        <v>1.3626856114888559</v>
      </c>
      <c r="BA37" s="25"/>
      <c r="BB37" s="42">
        <v>13.752000000000001</v>
      </c>
      <c r="BC37" s="42">
        <v>13.722</v>
      </c>
      <c r="BD37" s="42">
        <v>13.711</v>
      </c>
      <c r="BE37" s="42">
        <f t="shared" si="6"/>
        <v>13.728333333333333</v>
      </c>
      <c r="BF37" s="42">
        <v>23</v>
      </c>
      <c r="BG37" s="42">
        <f>BE37/BE20</f>
        <v>1.33865305857115</v>
      </c>
      <c r="BH37" s="25"/>
      <c r="BI37" s="42">
        <v>12.827999999999999</v>
      </c>
      <c r="BJ37" s="42">
        <v>12.795</v>
      </c>
      <c r="BK37" s="42">
        <v>12.788</v>
      </c>
      <c r="BL37" s="25">
        <f t="shared" si="16"/>
        <v>12.803666666666667</v>
      </c>
      <c r="BM37" s="25">
        <v>23</v>
      </c>
      <c r="BN37" s="25">
        <f>BL37/BL20</f>
        <v>1.3196481945923659</v>
      </c>
      <c r="BO37" s="25"/>
      <c r="BP37" s="116">
        <v>12.086</v>
      </c>
      <c r="BQ37" s="25">
        <v>12.057</v>
      </c>
      <c r="BR37" s="145">
        <v>12.05</v>
      </c>
      <c r="BS37" s="25">
        <f t="shared" ref="BS37" si="21">AVERAGE(BP37:BR37)</f>
        <v>12.064333333333332</v>
      </c>
      <c r="BT37" s="25">
        <v>23</v>
      </c>
      <c r="BU37" s="25">
        <f>BS37/BS20</f>
        <v>1.3056166804949314</v>
      </c>
      <c r="BV37" s="24"/>
      <c r="BW37" s="36"/>
      <c r="BX37" s="37"/>
      <c r="BY37" s="37"/>
    </row>
    <row r="38" spans="1:77" ht="35.1" customHeight="1" thickBot="1">
      <c r="A38" s="177" t="s">
        <v>23</v>
      </c>
      <c r="B38" s="33">
        <v>2</v>
      </c>
      <c r="C38" s="33">
        <v>22</v>
      </c>
      <c r="D38" s="105">
        <v>350</v>
      </c>
      <c r="E38" s="231">
        <v>52.161999999999999</v>
      </c>
      <c r="F38" s="231">
        <v>52.011000000000003</v>
      </c>
      <c r="G38" s="231">
        <v>51.970999999999997</v>
      </c>
      <c r="H38" s="381">
        <f>AVERAGE(E38:G38)</f>
        <v>52.048000000000002</v>
      </c>
      <c r="I38" s="231">
        <f>$C$37+(H38-H37)/(H40-H37)</f>
        <v>23.181685950413222</v>
      </c>
      <c r="J38" s="231">
        <f>H38/H20</f>
        <v>1.9642731344034623</v>
      </c>
      <c r="K38" s="71"/>
      <c r="L38" s="63">
        <v>33.816000000000003</v>
      </c>
      <c r="M38" s="63">
        <v>33.722000000000001</v>
      </c>
      <c r="N38" s="63">
        <v>33.707000000000001</v>
      </c>
      <c r="O38" s="63">
        <f>AVERAGE(L38:N38)</f>
        <v>33.748333333333335</v>
      </c>
      <c r="P38" s="63">
        <f>$C$37+(O38-O37)/(O40-O37)</f>
        <v>23.265840572304548</v>
      </c>
      <c r="Q38" s="63">
        <f>O38/O20</f>
        <v>1.7009391327722061</v>
      </c>
      <c r="R38" s="75"/>
      <c r="S38" s="46">
        <v>26.068999999999999</v>
      </c>
      <c r="T38" s="46">
        <v>26.006</v>
      </c>
      <c r="U38" s="46">
        <v>26.003</v>
      </c>
      <c r="V38" s="46">
        <f>AVERAGE(S38:U38)</f>
        <v>26.026</v>
      </c>
      <c r="W38" s="46">
        <f>$C$37+((V38-V37)/(V40-V37))</f>
        <v>23.31306005719733</v>
      </c>
      <c r="X38" s="46">
        <f>V38/V20</f>
        <v>1.582384175752908</v>
      </c>
      <c r="Y38" s="75"/>
      <c r="Z38" s="44">
        <v>21.69</v>
      </c>
      <c r="AA38" s="44">
        <v>21.640999999999998</v>
      </c>
      <c r="AB38" s="44">
        <v>21.63</v>
      </c>
      <c r="AC38" s="100">
        <f>AVERAGE(Z38:AB38)</f>
        <v>21.653666666666666</v>
      </c>
      <c r="AD38" s="100">
        <f>$C$37+(AC38-AC37)/(AC40-AC37)</f>
        <v>23.354013674347936</v>
      </c>
      <c r="AE38" s="100">
        <f>AC38/AC20</f>
        <v>1.5110723424052104</v>
      </c>
      <c r="AF38" s="25"/>
      <c r="AG38" s="40">
        <v>18.811</v>
      </c>
      <c r="AH38" s="40">
        <v>18.768999999999998</v>
      </c>
      <c r="AI38" s="40">
        <v>18.760999999999999</v>
      </c>
      <c r="AJ38" s="118">
        <f t="shared" si="3"/>
        <v>18.780333333333331</v>
      </c>
      <c r="AK38" s="118">
        <f>$C$37+(AJ38-AJ37)/(AJ40-AJ37)</f>
        <v>23.377967711301043</v>
      </c>
      <c r="AL38" s="118">
        <f>AJ38/AJ20</f>
        <v>1.4602923643149655</v>
      </c>
      <c r="AM38" s="25"/>
      <c r="AN38" s="40">
        <v>16.768000000000001</v>
      </c>
      <c r="AO38" s="40">
        <v>16.731000000000002</v>
      </c>
      <c r="AP38" s="40">
        <v>16.728999999999999</v>
      </c>
      <c r="AQ38" s="40">
        <f t="shared" si="4"/>
        <v>16.742666666666668</v>
      </c>
      <c r="AR38" s="40">
        <f>$C$37+(AQ38-AQ37)/(AQ40-AQ37)</f>
        <v>23.400379506641368</v>
      </c>
      <c r="AS38" s="40">
        <f>AQ38/AQ20</f>
        <v>1.4222448748442633</v>
      </c>
      <c r="AT38" s="25"/>
      <c r="AU38" s="40">
        <v>15.236000000000001</v>
      </c>
      <c r="AV38" s="40">
        <v>15.202</v>
      </c>
      <c r="AW38" s="40">
        <v>15.195</v>
      </c>
      <c r="AX38" s="40">
        <f t="shared" si="5"/>
        <v>15.211</v>
      </c>
      <c r="AY38" s="40">
        <f>$C$37+(AX38-AX37)/(AX40-AX37)</f>
        <v>23.41729490022173</v>
      </c>
      <c r="AZ38" s="40">
        <f>AX38/AX20</f>
        <v>1.3913772601152545</v>
      </c>
      <c r="BA38" s="25"/>
      <c r="BB38" s="40">
        <v>14.036</v>
      </c>
      <c r="BC38" s="40">
        <v>14.010999999999999</v>
      </c>
      <c r="BD38" s="40">
        <v>14.004</v>
      </c>
      <c r="BE38" s="40">
        <f t="shared" si="6"/>
        <v>14.016999999999998</v>
      </c>
      <c r="BF38" s="40">
        <f>$C$37+(BE38-BE37)/(BE40-BE37)</f>
        <v>23.42702169625246</v>
      </c>
      <c r="BG38" s="40">
        <f>BE38/BE20</f>
        <v>1.366801014106481</v>
      </c>
      <c r="BH38" s="25"/>
      <c r="BI38" s="40">
        <v>13.103999999999999</v>
      </c>
      <c r="BJ38" s="40">
        <v>13.074999999999999</v>
      </c>
      <c r="BK38" s="40">
        <v>13.068</v>
      </c>
      <c r="BL38" s="40">
        <f t="shared" si="16"/>
        <v>13.082333333333333</v>
      </c>
      <c r="BM38" s="40">
        <f>$C$37+(BL38-BL37)/(BL40-BL37)</f>
        <v>23.44162704701532</v>
      </c>
      <c r="BN38" s="40">
        <f>BL38/BL20</f>
        <v>1.3483698079499775</v>
      </c>
      <c r="BO38" s="25"/>
      <c r="BP38" s="117">
        <v>12.353</v>
      </c>
      <c r="BQ38" s="117">
        <v>12.324999999999999</v>
      </c>
      <c r="BR38" s="144">
        <v>12.318</v>
      </c>
      <c r="BS38" s="40">
        <f>AVERAGE(BP38:BR38)</f>
        <v>12.331999999999999</v>
      </c>
      <c r="BT38" s="40">
        <f>$C$37+(BS38-BS37)/(BS40-BS37)</f>
        <v>23.451377178189993</v>
      </c>
      <c r="BU38" s="40">
        <f>BS38/BS20</f>
        <v>1.3345838894700766</v>
      </c>
      <c r="BV38" s="24"/>
      <c r="BW38" s="36"/>
      <c r="BX38" s="37"/>
      <c r="BY38" s="37"/>
    </row>
    <row r="39" spans="1:77" ht="60" customHeight="1" thickBot="1">
      <c r="A39" s="177" t="s">
        <v>24</v>
      </c>
      <c r="B39" s="33">
        <v>5</v>
      </c>
      <c r="C39" s="32">
        <v>20</v>
      </c>
      <c r="D39" s="105">
        <v>316</v>
      </c>
      <c r="E39" s="106">
        <v>51.34</v>
      </c>
      <c r="F39" s="106">
        <v>51.03</v>
      </c>
      <c r="G39" s="106">
        <v>51.176000000000002</v>
      </c>
      <c r="H39" s="215">
        <f>AVERAGE(E39:G39)</f>
        <v>51.181999999999995</v>
      </c>
      <c r="I39" s="404">
        <f>$C$37+(H39-H37)/(H40-H37)</f>
        <v>23.009917355371901</v>
      </c>
      <c r="J39" s="404">
        <f>H39/H20</f>
        <v>1.9315906003119812</v>
      </c>
      <c r="K39" s="71"/>
      <c r="L39" s="63">
        <v>33.616999999999997</v>
      </c>
      <c r="M39" s="63">
        <v>33.545000000000002</v>
      </c>
      <c r="N39" s="63">
        <v>33.521999999999998</v>
      </c>
      <c r="O39" s="63">
        <f>AVERAGE(L39:N39)</f>
        <v>33.56133333333333</v>
      </c>
      <c r="P39" s="63">
        <f>$C$37+(O39-O37)/(O40-O37)</f>
        <v>23.194174757281552</v>
      </c>
      <c r="Q39" s="63">
        <f>O39/O20</f>
        <v>1.6915142045931826</v>
      </c>
      <c r="R39" s="75"/>
      <c r="S39" s="67">
        <v>26.056000000000001</v>
      </c>
      <c r="T39" s="67">
        <v>26.013999999999999</v>
      </c>
      <c r="U39" s="67">
        <v>25.991</v>
      </c>
      <c r="V39" s="67">
        <f>AVERAGE(S39:U39)</f>
        <v>26.020333333333337</v>
      </c>
      <c r="W39" s="67">
        <f>$C$37+(V39-V37)/(V40-V37)</f>
        <v>23.309818875119163</v>
      </c>
      <c r="X39" s="67">
        <f>V39/V20</f>
        <v>1.5820396416845688</v>
      </c>
      <c r="Y39" s="75"/>
      <c r="Z39" s="45">
        <v>21.725000000000001</v>
      </c>
      <c r="AA39" s="45">
        <v>21.678000000000001</v>
      </c>
      <c r="AB39" s="45">
        <v>21.670999999999999</v>
      </c>
      <c r="AC39" s="101">
        <f>AVERAGE(Z39:AB39)</f>
        <v>21.691333333333336</v>
      </c>
      <c r="AD39" s="101">
        <f>$C$37+(AC39-AC37)/(AC40-AC37)</f>
        <v>23.382628513547733</v>
      </c>
      <c r="AE39" s="101">
        <f>AC39/AC20</f>
        <v>1.5137008606652711</v>
      </c>
      <c r="AF39" s="25"/>
      <c r="AG39" s="40">
        <v>18.878</v>
      </c>
      <c r="AH39" s="40">
        <v>18.84</v>
      </c>
      <c r="AI39" s="40">
        <v>18.835000000000001</v>
      </c>
      <c r="AJ39" s="118">
        <f t="shared" si="3"/>
        <v>18.851000000000003</v>
      </c>
      <c r="AK39" s="118">
        <f>$C$37+(AJ39-AJ37)/(AJ40-AJ37)</f>
        <v>23.445077556188668</v>
      </c>
      <c r="AL39" s="118">
        <f>AJ39/AJ20</f>
        <v>1.4657871546316938</v>
      </c>
      <c r="AM39" s="25"/>
      <c r="AN39" s="40">
        <v>16.853000000000002</v>
      </c>
      <c r="AO39" s="40">
        <v>16.818000000000001</v>
      </c>
      <c r="AP39" s="40">
        <v>16.815000000000001</v>
      </c>
      <c r="AQ39" s="40">
        <f t="shared" si="4"/>
        <v>16.828666666666667</v>
      </c>
      <c r="AR39" s="40">
        <f>$C$37+(AQ39-AQ37)/(AQ40-AQ37)</f>
        <v>23.498292220113854</v>
      </c>
      <c r="AS39" s="40">
        <f>AQ39/AQ20</f>
        <v>1.429550345452486</v>
      </c>
      <c r="AT39" s="25"/>
      <c r="AU39" s="40">
        <v>15.324</v>
      </c>
      <c r="AV39" s="40">
        <v>15.297000000000001</v>
      </c>
      <c r="AW39" s="40">
        <v>15.29</v>
      </c>
      <c r="AX39" s="40">
        <f t="shared" si="5"/>
        <v>15.303666666666667</v>
      </c>
      <c r="AY39" s="40">
        <f>$C$37+(AX39-AX37)/(AX40-AX37)</f>
        <v>23.540576496674056</v>
      </c>
      <c r="AZ39" s="40">
        <f>AX39/AX20</f>
        <v>1.3998536451504713</v>
      </c>
      <c r="BA39" s="25"/>
      <c r="BB39" s="40">
        <v>14.134</v>
      </c>
      <c r="BC39" s="40">
        <v>14.11</v>
      </c>
      <c r="BD39" s="40">
        <v>14.103</v>
      </c>
      <c r="BE39" s="40">
        <f t="shared" si="6"/>
        <v>14.115666666666668</v>
      </c>
      <c r="BF39" s="40">
        <f>$C$37+(BE39-BE37)/(BE40-BE37)</f>
        <v>23.572978303747536</v>
      </c>
      <c r="BG39" s="40">
        <f>BE39/BE20</f>
        <v>1.3764220243125529</v>
      </c>
      <c r="BH39" s="25"/>
      <c r="BI39" s="40">
        <v>13.206</v>
      </c>
      <c r="BJ39" s="40">
        <v>13.182</v>
      </c>
      <c r="BK39" s="40">
        <v>13.176</v>
      </c>
      <c r="BL39" s="40">
        <f t="shared" si="16"/>
        <v>13.188000000000001</v>
      </c>
      <c r="BM39" s="40">
        <f>$C$37+(BL39-BL37)/(BL40-BL37)</f>
        <v>23.609086106708929</v>
      </c>
      <c r="BN39" s="40">
        <f>BL39/BL20</f>
        <v>1.3592606589480194</v>
      </c>
      <c r="BO39" s="25"/>
      <c r="BP39" s="117">
        <v>12.459</v>
      </c>
      <c r="BQ39" s="117">
        <v>12.436</v>
      </c>
      <c r="BR39" s="144">
        <v>12.433999999999999</v>
      </c>
      <c r="BS39" s="40">
        <f>AVERAGE(BP39:BR39)</f>
        <v>12.443</v>
      </c>
      <c r="BT39" s="40">
        <f>$C$37+(BS39-BS37)/(BS40-BS37)</f>
        <v>23.638560989319842</v>
      </c>
      <c r="BU39" s="40">
        <f>BS39/BS20</f>
        <v>1.346596443129757</v>
      </c>
      <c r="BV39" s="24"/>
      <c r="BW39" s="36"/>
      <c r="BX39" s="37"/>
      <c r="BY39" s="37"/>
    </row>
    <row r="40" spans="1:77" ht="60" customHeight="1">
      <c r="A40" s="177" t="s">
        <v>162</v>
      </c>
      <c r="B40" s="32">
        <v>0</v>
      </c>
      <c r="C40" s="32">
        <v>24</v>
      </c>
      <c r="D40" s="105">
        <v>382</v>
      </c>
      <c r="E40" s="25">
        <v>56.314999999999998</v>
      </c>
      <c r="F40" s="25">
        <v>56.116999999999997</v>
      </c>
      <c r="G40" s="25">
        <v>56.088999999999999</v>
      </c>
      <c r="H40" s="75">
        <f t="shared" ref="H40:H42" si="22">AVERAGE(E40:G40)</f>
        <v>56.173666666666662</v>
      </c>
      <c r="I40" s="25">
        <v>24</v>
      </c>
      <c r="J40" s="25">
        <f>H40/H20</f>
        <v>2.1199743370402055</v>
      </c>
      <c r="K40" s="71"/>
      <c r="L40" s="25">
        <v>35.753</v>
      </c>
      <c r="M40" s="25">
        <v>35.622999999999998</v>
      </c>
      <c r="N40" s="25">
        <v>35.616</v>
      </c>
      <c r="O40" s="25">
        <f t="shared" ref="O40:O42" si="23">AVERAGE(L40:N40)</f>
        <v>35.664000000000001</v>
      </c>
      <c r="P40" s="25">
        <v>24</v>
      </c>
      <c r="Q40" s="25">
        <f>O40/O20</f>
        <v>1.7974900458646241</v>
      </c>
      <c r="R40" s="25"/>
      <c r="S40" s="42">
        <v>27.282</v>
      </c>
      <c r="T40" s="42">
        <v>27.209</v>
      </c>
      <c r="U40" s="42">
        <v>27.19</v>
      </c>
      <c r="V40" s="25">
        <f t="shared" ref="V40:V42" si="24">AVERAGE(S40:U40)</f>
        <v>27.227</v>
      </c>
      <c r="W40" s="25">
        <v>24</v>
      </c>
      <c r="X40" s="25">
        <f>V40/V20</f>
        <v>1.655405131530947</v>
      </c>
      <c r="Y40" s="25"/>
      <c r="Z40" s="42">
        <v>22.550999999999998</v>
      </c>
      <c r="AA40" s="42">
        <v>22.486000000000001</v>
      </c>
      <c r="AB40" s="42">
        <v>22.475000000000001</v>
      </c>
      <c r="AC40" s="25">
        <f t="shared" ref="AC40:AC42" si="25">AVERAGE(Z40:AB40)</f>
        <v>22.504000000000001</v>
      </c>
      <c r="AD40" s="25">
        <v>24</v>
      </c>
      <c r="AE40" s="25">
        <f>AC40/AC20</f>
        <v>1.5704117236566644</v>
      </c>
      <c r="AF40" s="25"/>
      <c r="AG40" s="25">
        <v>19.472999999999999</v>
      </c>
      <c r="AH40" s="25">
        <v>19.420999999999999</v>
      </c>
      <c r="AI40" s="25">
        <v>19.411999999999999</v>
      </c>
      <c r="AJ40" s="42">
        <f t="shared" si="3"/>
        <v>19.435333333333332</v>
      </c>
      <c r="AK40" s="42">
        <v>24</v>
      </c>
      <c r="AL40" s="42">
        <f>AJ40/AJ20</f>
        <v>1.5112228500336946</v>
      </c>
      <c r="AM40" s="25"/>
      <c r="AN40" s="25">
        <v>17.300999999999998</v>
      </c>
      <c r="AO40" s="25">
        <v>17.254999999999999</v>
      </c>
      <c r="AP40" s="25">
        <v>17.251999999999999</v>
      </c>
      <c r="AQ40" s="25">
        <f t="shared" si="4"/>
        <v>17.269333333333332</v>
      </c>
      <c r="AR40" s="25">
        <v>24</v>
      </c>
      <c r="AS40" s="25">
        <f>AQ40/AQ20</f>
        <v>1.4669838033752405</v>
      </c>
      <c r="AT40" s="25"/>
      <c r="AU40" s="25">
        <v>15.68</v>
      </c>
      <c r="AV40" s="25">
        <v>15.635</v>
      </c>
      <c r="AW40" s="25">
        <v>15.632</v>
      </c>
      <c r="AX40" s="25">
        <f t="shared" si="5"/>
        <v>15.648999999999999</v>
      </c>
      <c r="AY40" s="25">
        <v>24</v>
      </c>
      <c r="AZ40" s="25">
        <f>AX40/AX20</f>
        <v>1.4314419001737964</v>
      </c>
      <c r="BA40" s="25"/>
      <c r="BB40" s="25">
        <v>14.432</v>
      </c>
      <c r="BC40" s="25">
        <v>14.394</v>
      </c>
      <c r="BD40" s="25">
        <v>14.387</v>
      </c>
      <c r="BE40" s="25">
        <f t="shared" si="6"/>
        <v>14.404333333333334</v>
      </c>
      <c r="BF40" s="25">
        <v>24</v>
      </c>
      <c r="BG40" s="25">
        <f>BE40/BE20</f>
        <v>1.4045699798478841</v>
      </c>
      <c r="BH40" s="25"/>
      <c r="BI40" s="25">
        <v>13.462999999999999</v>
      </c>
      <c r="BJ40" s="25">
        <v>13.422000000000001</v>
      </c>
      <c r="BK40" s="25">
        <v>13.419</v>
      </c>
      <c r="BL40" s="25">
        <f t="shared" si="16"/>
        <v>13.434666666666667</v>
      </c>
      <c r="BM40" s="25">
        <v>24</v>
      </c>
      <c r="BN40" s="25">
        <f>BL40/BL20</f>
        <v>1.384684096609063</v>
      </c>
      <c r="BO40" s="25"/>
      <c r="BP40" s="25">
        <v>12.682</v>
      </c>
      <c r="BQ40" s="25">
        <v>12.646000000000001</v>
      </c>
      <c r="BR40" s="145">
        <v>12.644</v>
      </c>
      <c r="BS40" s="25">
        <f>AVERAGE(BP40:BR40)</f>
        <v>12.657333333333334</v>
      </c>
      <c r="BT40" s="25">
        <v>24</v>
      </c>
      <c r="BU40" s="25">
        <f>BS40/BS20</f>
        <v>1.3697918545507015</v>
      </c>
      <c r="BV40" s="24"/>
      <c r="BW40" s="36"/>
      <c r="BX40" s="37"/>
      <c r="BY40" s="37"/>
    </row>
    <row r="41" spans="1:77" ht="60" customHeight="1">
      <c r="A41" s="177" t="s">
        <v>163</v>
      </c>
      <c r="B41" s="32">
        <v>1</v>
      </c>
      <c r="C41" s="32">
        <v>24</v>
      </c>
      <c r="D41" s="105">
        <v>380</v>
      </c>
      <c r="E41" s="25">
        <v>58.353999999999999</v>
      </c>
      <c r="F41" s="25">
        <v>58.182000000000002</v>
      </c>
      <c r="G41" s="25">
        <v>58.146000000000001</v>
      </c>
      <c r="H41" s="75">
        <f t="shared" si="22"/>
        <v>58.227333333333341</v>
      </c>
      <c r="I41" s="25"/>
      <c r="J41" s="25">
        <f>H41/H20</f>
        <v>2.1974789915966393</v>
      </c>
      <c r="K41" s="71"/>
      <c r="L41" s="25">
        <v>36.899000000000001</v>
      </c>
      <c r="M41" s="25">
        <v>36.792999999999999</v>
      </c>
      <c r="N41" s="25">
        <v>36.777999999999999</v>
      </c>
      <c r="O41" s="25">
        <f t="shared" si="23"/>
        <v>36.823333333333331</v>
      </c>
      <c r="P41" s="25"/>
      <c r="Q41" s="25">
        <f>O41/O20</f>
        <v>1.8559212405288712</v>
      </c>
      <c r="R41" s="25"/>
      <c r="S41" s="25">
        <v>28.103999999999999</v>
      </c>
      <c r="T41" s="25">
        <v>28.042000000000002</v>
      </c>
      <c r="U41" s="25">
        <v>28.023</v>
      </c>
      <c r="V41" s="25">
        <f t="shared" si="24"/>
        <v>28.056333333333331</v>
      </c>
      <c r="W41" s="25"/>
      <c r="X41" s="25">
        <f>V41/V20</f>
        <v>1.7058287057679051</v>
      </c>
      <c r="Y41" s="25"/>
      <c r="Z41" s="25">
        <v>23.190999999999999</v>
      </c>
      <c r="AA41" s="25">
        <v>23.137</v>
      </c>
      <c r="AB41" s="25">
        <v>23.126000000000001</v>
      </c>
      <c r="AC41" s="25">
        <f t="shared" si="25"/>
        <v>23.151333333333337</v>
      </c>
      <c r="AD41" s="25"/>
      <c r="AE41" s="25">
        <f>AC41/AC20</f>
        <v>1.6155850197720403</v>
      </c>
      <c r="AF41" s="25"/>
      <c r="AG41" s="25">
        <v>20.001999999999999</v>
      </c>
      <c r="AH41" s="25">
        <v>19.957000000000001</v>
      </c>
      <c r="AI41" s="25">
        <v>19.948</v>
      </c>
      <c r="AJ41" s="42">
        <f t="shared" si="3"/>
        <v>19.969000000000001</v>
      </c>
      <c r="AK41" s="42"/>
      <c r="AL41" s="42">
        <f>AJ41/AJ20</f>
        <v>1.5527188844538906</v>
      </c>
      <c r="AM41" s="25"/>
      <c r="AN41" s="25">
        <v>17.754000000000001</v>
      </c>
      <c r="AO41" s="25">
        <v>17.712</v>
      </c>
      <c r="AP41" s="25">
        <v>17.706</v>
      </c>
      <c r="AQ41" s="25">
        <f t="shared" si="4"/>
        <v>17.724</v>
      </c>
      <c r="AR41" s="25"/>
      <c r="AS41" s="25">
        <f>AQ41/AQ20</f>
        <v>1.5056065239551477</v>
      </c>
      <c r="AT41" s="25"/>
      <c r="AU41" s="25">
        <v>16.079000000000001</v>
      </c>
      <c r="AV41" s="25">
        <v>16.039000000000001</v>
      </c>
      <c r="AW41" s="25">
        <v>16.036000000000001</v>
      </c>
      <c r="AX41" s="25">
        <f t="shared" si="5"/>
        <v>16.051333333333336</v>
      </c>
      <c r="AY41" s="25"/>
      <c r="AZ41" s="25">
        <f>AX41/AX20</f>
        <v>1.4682440467115898</v>
      </c>
      <c r="BA41" s="25"/>
      <c r="BB41" s="25">
        <v>14.808999999999999</v>
      </c>
      <c r="BC41" s="25">
        <v>14.776999999999999</v>
      </c>
      <c r="BD41" s="25">
        <v>14.766999999999999</v>
      </c>
      <c r="BE41" s="25">
        <f t="shared" si="6"/>
        <v>14.784333333333331</v>
      </c>
      <c r="BF41" s="25"/>
      <c r="BG41" s="25">
        <f>BE41/BE20</f>
        <v>1.4416238705064031</v>
      </c>
      <c r="BH41" s="25"/>
      <c r="BI41" s="25">
        <v>13.823</v>
      </c>
      <c r="BJ41" s="25">
        <v>13.788</v>
      </c>
      <c r="BK41" s="25">
        <v>13.782</v>
      </c>
      <c r="BL41" s="25">
        <f t="shared" si="16"/>
        <v>13.797666666666666</v>
      </c>
      <c r="BM41" s="25"/>
      <c r="BN41" s="25">
        <f>BL41/BL20</f>
        <v>1.4220977771670045</v>
      </c>
      <c r="BO41" s="25"/>
      <c r="BP41" s="25">
        <v>13.028</v>
      </c>
      <c r="BQ41" s="25">
        <v>12.997</v>
      </c>
      <c r="BR41" s="145">
        <v>12.99</v>
      </c>
      <c r="BS41" s="25">
        <f t="shared" ref="BS41:BS42" si="26">AVERAGE(BP41:BR41)</f>
        <v>13.005000000000001</v>
      </c>
      <c r="BT41" s="25"/>
      <c r="BU41" s="25">
        <f>BS41/BS20</f>
        <v>1.4074167598571481</v>
      </c>
      <c r="BV41" s="24"/>
      <c r="BW41" s="36"/>
      <c r="BX41" s="37"/>
      <c r="BY41" s="37"/>
    </row>
    <row r="42" spans="1:77" ht="60" customHeight="1">
      <c r="A42" s="177" t="s">
        <v>26</v>
      </c>
      <c r="B42" s="32">
        <v>6</v>
      </c>
      <c r="C42" s="32">
        <v>22</v>
      </c>
      <c r="D42" s="105">
        <v>342</v>
      </c>
      <c r="E42" s="25">
        <v>63.622</v>
      </c>
      <c r="F42" s="25">
        <v>63.491</v>
      </c>
      <c r="G42" s="25">
        <v>63.451000000000001</v>
      </c>
      <c r="H42" s="75">
        <f t="shared" si="22"/>
        <v>63.521333333333331</v>
      </c>
      <c r="I42" s="25"/>
      <c r="J42" s="25">
        <f>H42/H20</f>
        <v>2.397272681527701</v>
      </c>
      <c r="K42" s="71"/>
      <c r="L42" s="25">
        <v>39.942</v>
      </c>
      <c r="M42" s="25">
        <v>39.868000000000002</v>
      </c>
      <c r="N42" s="25">
        <v>39.848999999999997</v>
      </c>
      <c r="O42" s="25">
        <f t="shared" si="23"/>
        <v>39.886333333333333</v>
      </c>
      <c r="P42" s="25"/>
      <c r="Q42" s="25">
        <f>O42/O20</f>
        <v>2.0102985400601452</v>
      </c>
      <c r="R42" s="25"/>
      <c r="S42" s="25">
        <v>30.303000000000001</v>
      </c>
      <c r="T42" s="25">
        <v>30.254999999999999</v>
      </c>
      <c r="U42" s="25">
        <v>30.228000000000002</v>
      </c>
      <c r="V42" s="25">
        <f t="shared" si="24"/>
        <v>30.262</v>
      </c>
      <c r="W42" s="25"/>
      <c r="X42" s="25">
        <f>V42/V20</f>
        <v>1.8399335251915201</v>
      </c>
      <c r="Y42" s="25"/>
      <c r="Z42" s="25">
        <v>24.931999999999999</v>
      </c>
      <c r="AA42" s="25">
        <v>24.885000000000002</v>
      </c>
      <c r="AB42" s="25">
        <v>24.878</v>
      </c>
      <c r="AC42" s="25">
        <f t="shared" si="25"/>
        <v>24.89833333333333</v>
      </c>
      <c r="AD42" s="25"/>
      <c r="AE42" s="25">
        <f>AC42/AC20</f>
        <v>1.7374970923470572</v>
      </c>
      <c r="AF42" s="25"/>
      <c r="AG42" s="25">
        <v>21.45</v>
      </c>
      <c r="AH42" s="25">
        <v>21.416</v>
      </c>
      <c r="AI42" s="25">
        <v>21.407</v>
      </c>
      <c r="AJ42" s="42">
        <f t="shared" si="3"/>
        <v>21.424333333333333</v>
      </c>
      <c r="AK42" s="42"/>
      <c r="AL42" s="42">
        <f>AJ42/AJ20</f>
        <v>1.6658804623917891</v>
      </c>
      <c r="AM42" s="25"/>
      <c r="AN42" s="25">
        <v>19.015999999999998</v>
      </c>
      <c r="AO42" s="25">
        <v>18.981999999999999</v>
      </c>
      <c r="AP42" s="25">
        <v>18.975000000000001</v>
      </c>
      <c r="AQ42" s="25">
        <f t="shared" si="4"/>
        <v>18.991</v>
      </c>
      <c r="AR42" s="25"/>
      <c r="AS42" s="25">
        <f>AQ42/AQ20</f>
        <v>1.613234794427455</v>
      </c>
      <c r="AT42" s="25"/>
      <c r="AU42" s="25">
        <v>17.27</v>
      </c>
      <c r="AV42" s="25">
        <v>17.238</v>
      </c>
      <c r="AW42" s="25">
        <v>17.231999999999999</v>
      </c>
      <c r="AX42" s="25">
        <f t="shared" si="5"/>
        <v>17.246666666666666</v>
      </c>
      <c r="AY42" s="25"/>
      <c r="AZ42" s="25">
        <f>AX42/AX20</f>
        <v>1.5775833155471537</v>
      </c>
      <c r="BA42" s="25"/>
      <c r="BB42" s="25">
        <v>15.951000000000001</v>
      </c>
      <c r="BC42" s="25">
        <v>15.919</v>
      </c>
      <c r="BD42" s="25">
        <v>15.917</v>
      </c>
      <c r="BE42" s="25">
        <f t="shared" si="6"/>
        <v>15.929</v>
      </c>
      <c r="BF42" s="25"/>
      <c r="BG42" s="25">
        <f>BE42/BE20</f>
        <v>1.5532405902619777</v>
      </c>
      <c r="BH42" s="25"/>
      <c r="BI42" s="25">
        <v>14.929</v>
      </c>
      <c r="BJ42" s="25">
        <v>14.893000000000001</v>
      </c>
      <c r="BK42" s="25">
        <v>14.89</v>
      </c>
      <c r="BL42" s="25">
        <f t="shared" si="16"/>
        <v>14.904000000000002</v>
      </c>
      <c r="BM42" s="25"/>
      <c r="BN42" s="25">
        <f>BL42/BL20</f>
        <v>1.5361253306764697</v>
      </c>
      <c r="BO42" s="25"/>
      <c r="BP42" s="25">
        <v>14.106999999999999</v>
      </c>
      <c r="BQ42" s="25">
        <v>14.076000000000001</v>
      </c>
      <c r="BR42" s="145">
        <v>14.07</v>
      </c>
      <c r="BS42" s="25">
        <f t="shared" si="26"/>
        <v>14.084333333333333</v>
      </c>
      <c r="BT42" s="25"/>
      <c r="BU42" s="25">
        <f>BS42/BS20</f>
        <v>1.5242235128602863</v>
      </c>
      <c r="BV42" s="24"/>
      <c r="BW42" s="26"/>
    </row>
    <row r="43" spans="1:77" ht="18.75"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34"/>
      <c r="BQ43" s="34"/>
      <c r="BR43" s="34"/>
      <c r="BS43" s="34"/>
      <c r="BT43" s="34"/>
      <c r="BU43" s="34"/>
      <c r="BV43" s="34"/>
      <c r="BW43" s="26"/>
    </row>
    <row r="44" spans="1:77" ht="18.75">
      <c r="E44" s="26"/>
      <c r="F44" s="26"/>
      <c r="G44" s="72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</row>
  </sheetData>
  <mergeCells count="20">
    <mergeCell ref="AN5:AT5"/>
    <mergeCell ref="E3:H4"/>
    <mergeCell ref="L3:O4"/>
    <mergeCell ref="S3:V4"/>
    <mergeCell ref="Z3:AC4"/>
    <mergeCell ref="AG3:AJ4"/>
    <mergeCell ref="AN3:AQ4"/>
    <mergeCell ref="E5:K5"/>
    <mergeCell ref="L5:R5"/>
    <mergeCell ref="S5:Y5"/>
    <mergeCell ref="Z5:AF5"/>
    <mergeCell ref="AG5:AM5"/>
    <mergeCell ref="AU5:BA5"/>
    <mergeCell ref="BB5:BH5"/>
    <mergeCell ref="BI5:BO5"/>
    <mergeCell ref="BP5:BV5"/>
    <mergeCell ref="AU3:AX4"/>
    <mergeCell ref="BB3:BE4"/>
    <mergeCell ref="BI3:BL4"/>
    <mergeCell ref="BP3:BS4"/>
  </mergeCells>
  <pageMargins left="0.7" right="0.7" top="0.75" bottom="0.75" header="0.3" footer="0.3"/>
  <pageSetup paperSize="9" orientation="portrait" verticalDpi="0" r:id="rId1"/>
  <ignoredErrors>
    <ignoredError sqref="H8:H4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60С</vt:lpstr>
      <vt:lpstr>70С</vt:lpstr>
      <vt:lpstr>80С</vt:lpstr>
      <vt:lpstr>90С</vt:lpstr>
      <vt:lpstr>100С</vt:lpstr>
      <vt:lpstr>110С</vt:lpstr>
      <vt:lpstr>120С</vt:lpstr>
      <vt:lpstr>130С</vt:lpstr>
      <vt:lpstr>140С</vt:lpstr>
      <vt:lpstr>150С</vt:lpstr>
      <vt:lpstr>Лист3</vt:lpstr>
      <vt:lpstr>Лист1</vt:lpstr>
      <vt:lpstr>Лист2</vt:lpstr>
      <vt:lpstr>Лист5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2024-11-13T14:03:26Z</dcterms:modified>
</cp:coreProperties>
</file>