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Desktop\Disk 0\Code\Data Analyst Udacity\Project 5\"/>
    </mc:Choice>
  </mc:AlternateContent>
  <bookViews>
    <workbookView xWindow="0" yWindow="0" windowWidth="23040" windowHeight="9408"/>
  </bookViews>
  <sheets>
    <sheet name="stroopdata" sheetId="1" r:id="rId1"/>
  </sheets>
  <calcPr calcId="152511"/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B33" i="1"/>
  <c r="B32" i="1"/>
  <c r="B31" i="1"/>
  <c r="B30" i="1"/>
  <c r="B29" i="1"/>
  <c r="G23" i="1" l="1"/>
  <c r="D4" i="1"/>
  <c r="D6" i="1"/>
  <c r="D8" i="1"/>
  <c r="D10" i="1"/>
  <c r="D12" i="1"/>
  <c r="D14" i="1"/>
  <c r="C3" i="1"/>
  <c r="D3" i="1" s="1"/>
  <c r="C4" i="1"/>
  <c r="C5" i="1"/>
  <c r="D5" i="1" s="1"/>
  <c r="C6" i="1"/>
  <c r="C7" i="1"/>
  <c r="D7" i="1" s="1"/>
  <c r="C8" i="1"/>
  <c r="C9" i="1"/>
  <c r="D9" i="1" s="1"/>
  <c r="C10" i="1"/>
  <c r="C11" i="1"/>
  <c r="D11" i="1" s="1"/>
  <c r="C12" i="1"/>
  <c r="C13" i="1"/>
  <c r="D13" i="1" s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" i="1"/>
  <c r="J5" i="1"/>
  <c r="J4" i="1"/>
  <c r="H5" i="1"/>
  <c r="H4" i="1"/>
  <c r="H12" i="1" s="1"/>
  <c r="H3" i="1"/>
  <c r="J3" i="1"/>
  <c r="J2" i="1"/>
  <c r="H2" i="1"/>
  <c r="I10" i="1" l="1"/>
  <c r="N5" i="1"/>
  <c r="K8" i="1" l="1"/>
  <c r="D2" i="1"/>
  <c r="E2" i="1" s="1"/>
  <c r="E3" i="1" s="1"/>
  <c r="G26" i="1" s="1"/>
  <c r="P6" i="1" s="1"/>
  <c r="I26" i="1" l="1"/>
  <c r="P5" i="1"/>
</calcChain>
</file>

<file path=xl/sharedStrings.xml><?xml version="1.0" encoding="utf-8"?>
<sst xmlns="http://schemas.openxmlformats.org/spreadsheetml/2006/main" count="21" uniqueCount="13">
  <si>
    <t>Congruent</t>
  </si>
  <si>
    <t>Incongruent</t>
  </si>
  <si>
    <t>Standard Deviation</t>
  </si>
  <si>
    <t xml:space="preserve">Congruent </t>
  </si>
  <si>
    <t>Variance</t>
  </si>
  <si>
    <t>Mean</t>
  </si>
  <si>
    <t>Median</t>
  </si>
  <si>
    <t>Mode</t>
  </si>
  <si>
    <t>NA</t>
  </si>
  <si>
    <t>Differences</t>
  </si>
  <si>
    <t xml:space="preserve">Bin Range </t>
  </si>
  <si>
    <t>Frequency</t>
  </si>
  <si>
    <t>Bin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</si>
</sst>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</a:t>
            </a:r>
            <a:r>
              <a:rPr lang="en-US" baseline="0"/>
              <a:t> vs Congruent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stroopdata!$A$1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strRef>
              <c:f>stroopdata!$B$1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002344"/>
        <c:axId val="244789064"/>
      </c:barChart>
      <c:catAx>
        <c:axId val="24500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89064"/>
        <c:crosses val="autoZero"/>
        <c:auto val="1"/>
        <c:lblAlgn val="ctr"/>
        <c:lblOffset val="100"/>
        <c:noMultiLvlLbl val="0"/>
      </c:catAx>
      <c:valAx>
        <c:axId val="2447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Congruent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stroopdata!$B$28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stroopdata!$A$29:$A$33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stroopdata!$B$29:$B$33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584384"/>
        <c:axId val="446583600"/>
      </c:barChart>
      <c:catAx>
        <c:axId val="4465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3600"/>
        <c:crosses val="autoZero"/>
        <c:auto val="1"/>
        <c:lblAlgn val="ctr"/>
        <c:lblOffset val="100"/>
        <c:noMultiLvlLbl val="0"/>
      </c:catAx>
      <c:valAx>
        <c:axId val="446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Incongruent Times</a:t>
            </a:r>
          </a:p>
        </c:rich>
      </c:tx>
      <c:layout>
        <c:manualLayout>
          <c:xMode val="edge"/>
          <c:yMode val="edge"/>
          <c:x val="0.38974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stroopdata!$D$28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stroopdata!$C$29:$C$33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stroopdata!$D$29:$D$33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63720"/>
        <c:axId val="442362936"/>
      </c:barChart>
      <c:catAx>
        <c:axId val="44236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2936"/>
        <c:crosses val="autoZero"/>
        <c:auto val="1"/>
        <c:lblAlgn val="ctr"/>
        <c:lblOffset val="100"/>
        <c:noMultiLvlLbl val="0"/>
      </c:catAx>
      <c:valAx>
        <c:axId val="4423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474365</xdr:colOff>
      <xdr:row>10</xdr:row>
      <xdr:rowOff>30522</xdr:rowOff>
    </xdr:from>
    <xdr:to>
      <xdr:col>19</xdr:col>
      <xdr:colOff>167891</xdr:colOff>
      <xdr:row>25</xdr:row>
      <xdr:rowOff>30522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451338</xdr:colOff>
      <xdr:row>32</xdr:row>
      <xdr:rowOff>143901</xdr:rowOff>
    </xdr:from>
    <xdr:to>
      <xdr:col>9</xdr:col>
      <xdr:colOff>343821</xdr:colOff>
      <xdr:row>47</xdr:row>
      <xdr:rowOff>143901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217714</xdr:colOff>
      <xdr:row>33</xdr:row>
      <xdr:rowOff>14235</xdr:rowOff>
    </xdr:from>
    <xdr:to>
      <xdr:col>17</xdr:col>
      <xdr:colOff>510791</xdr:colOff>
      <xdr:row>47</xdr:row>
      <xdr:rowOff>178358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="91" zoomScaleNormal="91" workbookViewId="0">
      <selection activeCell="H16" sqref="H16"/>
    </sheetView>
  </sheetViews>
  <sheetFormatPr defaultRowHeight="14.4" x14ac:dyDescent="0.3"/>
  <cols>
    <col min="2" max="2" width="10.77734375" bestFit="1" customWidth="1"/>
    <col min="3" max="3" width="10.33203125" bestFit="1" customWidth="1"/>
    <col min="7" max="7" width="19.88671875" customWidth="1"/>
    <col min="8" max="8" width="14" customWidth="1"/>
    <col min="9" max="9" width="16.5546875" bestFit="1" customWidth="1"/>
    <col min="10" max="10" width="10" customWidth="1"/>
  </cols>
  <sheetData>
    <row r="1" spans="1:16" x14ac:dyDescent="0.3">
      <c r="A1" t="s">
        <v>0</v>
      </c>
      <c r="B1" t="s">
        <v>1</v>
      </c>
      <c r="C1" t="s">
        <v>9</v>
      </c>
      <c r="G1" s="1" t="s">
        <v>3</v>
      </c>
      <c r="H1" s="1"/>
      <c r="I1" s="1" t="s">
        <v>1</v>
      </c>
    </row>
    <row r="2" spans="1:16" x14ac:dyDescent="0.3">
      <c r="A2">
        <v>12.079000000000001</v>
      </c>
      <c r="B2">
        <v>19.277999999999999</v>
      </c>
      <c r="C2">
        <f>(A2-B2)</f>
        <v>-7.1989999999999981</v>
      </c>
      <c r="D2">
        <f>(C2-N5)^2</f>
        <v>0.58643687673611011</v>
      </c>
      <c r="E2">
        <f>SUM(D2:D25)/23</f>
        <v>87.63482725551026</v>
      </c>
      <c r="G2" t="s">
        <v>2</v>
      </c>
      <c r="H2">
        <f>STDEV(A2:A25)</f>
        <v>3.559357957645187</v>
      </c>
      <c r="I2" t="s">
        <v>2</v>
      </c>
      <c r="J2">
        <f>STDEV(B2:B25)</f>
        <v>4.7970571224691367</v>
      </c>
    </row>
    <row r="3" spans="1:16" x14ac:dyDescent="0.3">
      <c r="A3">
        <v>16.791</v>
      </c>
      <c r="B3">
        <v>18.741</v>
      </c>
      <c r="C3">
        <f t="shared" ref="C3:C25" si="0">(A3-B3)</f>
        <v>-1.9499999999999993</v>
      </c>
      <c r="D3">
        <f t="shared" ref="D3:D25" si="1">(C3-N6)^2</f>
        <v>3.8024999999999971</v>
      </c>
      <c r="E3">
        <f>SQRT(E2)</f>
        <v>9.3613475128055281</v>
      </c>
      <c r="G3" t="s">
        <v>4</v>
      </c>
      <c r="H3">
        <f>VAR(A2:A25)</f>
        <v>12.669029070652117</v>
      </c>
      <c r="I3" t="s">
        <v>4</v>
      </c>
      <c r="J3">
        <f>VAR(B2:B25)</f>
        <v>23.011757036231874</v>
      </c>
    </row>
    <row r="4" spans="1:16" x14ac:dyDescent="0.3">
      <c r="A4">
        <v>9.5640000000000001</v>
      </c>
      <c r="B4">
        <v>21.213999999999999</v>
      </c>
      <c r="C4">
        <f t="shared" si="0"/>
        <v>-11.649999999999999</v>
      </c>
      <c r="D4">
        <f t="shared" si="1"/>
        <v>135.72249999999997</v>
      </c>
      <c r="G4" t="s">
        <v>5</v>
      </c>
      <c r="H4">
        <f>AVERAGE(A2:A25)</f>
        <v>14.051125000000001</v>
      </c>
      <c r="I4" t="s">
        <v>5</v>
      </c>
      <c r="J4">
        <f>AVERAGE(B2:B25)</f>
        <v>22.015916666666669</v>
      </c>
    </row>
    <row r="5" spans="1:16" x14ac:dyDescent="0.3">
      <c r="A5">
        <v>8.6300000000000008</v>
      </c>
      <c r="B5">
        <v>15.686999999999999</v>
      </c>
      <c r="C5">
        <f t="shared" si="0"/>
        <v>-7.0569999999999986</v>
      </c>
      <c r="D5">
        <f t="shared" si="1"/>
        <v>49.801248999999977</v>
      </c>
      <c r="G5" t="s">
        <v>6</v>
      </c>
      <c r="H5">
        <f>MEDIAN(A2:A25)</f>
        <v>14.3565</v>
      </c>
      <c r="I5" t="s">
        <v>6</v>
      </c>
      <c r="J5">
        <f>MEDIAN(B2:B25)</f>
        <v>21.017499999999998</v>
      </c>
      <c r="N5">
        <f>AVERAGE(C2:C25)</f>
        <v>-7.964791666666664</v>
      </c>
      <c r="P5">
        <f>N5-1.714*G26</f>
        <v>-11.310478344555914</v>
      </c>
    </row>
    <row r="6" spans="1:16" x14ac:dyDescent="0.3">
      <c r="A6">
        <v>14.669</v>
      </c>
      <c r="B6">
        <v>22.803000000000001</v>
      </c>
      <c r="C6">
        <f t="shared" si="0"/>
        <v>-8.1340000000000003</v>
      </c>
      <c r="D6">
        <f t="shared" si="1"/>
        <v>66.161956000000004</v>
      </c>
      <c r="G6" t="s">
        <v>7</v>
      </c>
      <c r="H6" t="s">
        <v>8</v>
      </c>
      <c r="I6" t="s">
        <v>7</v>
      </c>
      <c r="J6" t="s">
        <v>8</v>
      </c>
      <c r="P6">
        <f>N5+1.71*G26</f>
        <v>-4.626912892343082</v>
      </c>
    </row>
    <row r="7" spans="1:16" x14ac:dyDescent="0.3">
      <c r="A7">
        <v>12.238</v>
      </c>
      <c r="B7">
        <v>20.878</v>
      </c>
      <c r="C7">
        <f t="shared" si="0"/>
        <v>-8.64</v>
      </c>
      <c r="D7">
        <f t="shared" si="1"/>
        <v>74.649600000000007</v>
      </c>
    </row>
    <row r="8" spans="1:16" x14ac:dyDescent="0.3">
      <c r="A8">
        <v>14.692</v>
      </c>
      <c r="B8">
        <v>24.571999999999999</v>
      </c>
      <c r="C8">
        <f t="shared" si="0"/>
        <v>-9.879999999999999</v>
      </c>
      <c r="D8">
        <f t="shared" si="1"/>
        <v>97.614399999999975</v>
      </c>
      <c r="K8">
        <f>N5/I10</f>
        <v>-1.6372199491222617</v>
      </c>
    </row>
    <row r="9" spans="1:16" x14ac:dyDescent="0.3">
      <c r="A9">
        <v>8.9870000000000001</v>
      </c>
      <c r="B9">
        <v>17.393999999999998</v>
      </c>
      <c r="C9">
        <f t="shared" si="0"/>
        <v>-8.4069999999999983</v>
      </c>
      <c r="D9">
        <f t="shared" si="1"/>
        <v>70.677648999999974</v>
      </c>
    </row>
    <row r="10" spans="1:16" x14ac:dyDescent="0.3">
      <c r="A10">
        <v>9.4009999999999998</v>
      </c>
      <c r="B10">
        <v>20.762</v>
      </c>
      <c r="C10">
        <f t="shared" si="0"/>
        <v>-11.361000000000001</v>
      </c>
      <c r="D10">
        <f t="shared" si="1"/>
        <v>129.07232100000002</v>
      </c>
      <c r="I10">
        <f>STDEV(C2:C25)</f>
        <v>4.8648269103590565</v>
      </c>
    </row>
    <row r="11" spans="1:16" x14ac:dyDescent="0.3">
      <c r="A11">
        <v>14.48</v>
      </c>
      <c r="B11">
        <v>26.282</v>
      </c>
      <c r="C11">
        <f t="shared" si="0"/>
        <v>-11.802</v>
      </c>
      <c r="D11">
        <f t="shared" si="1"/>
        <v>139.287204</v>
      </c>
    </row>
    <row r="12" spans="1:16" x14ac:dyDescent="0.3">
      <c r="A12">
        <v>22.327999999999999</v>
      </c>
      <c r="B12">
        <v>24.524000000000001</v>
      </c>
      <c r="C12">
        <f t="shared" si="0"/>
        <v>-2.1960000000000015</v>
      </c>
      <c r="D12">
        <f t="shared" si="1"/>
        <v>4.8224160000000067</v>
      </c>
      <c r="H12">
        <f>H4-J4</f>
        <v>-7.9647916666666685</v>
      </c>
    </row>
    <row r="13" spans="1:16" x14ac:dyDescent="0.3">
      <c r="A13">
        <v>15.298</v>
      </c>
      <c r="B13">
        <v>18.643999999999998</v>
      </c>
      <c r="C13">
        <f t="shared" si="0"/>
        <v>-3.3459999999999983</v>
      </c>
      <c r="D13">
        <f t="shared" si="1"/>
        <v>11.195715999999988</v>
      </c>
    </row>
    <row r="14" spans="1:16" x14ac:dyDescent="0.3">
      <c r="A14">
        <v>15.073</v>
      </c>
      <c r="B14">
        <v>17.510000000000002</v>
      </c>
      <c r="C14">
        <f t="shared" si="0"/>
        <v>-2.4370000000000012</v>
      </c>
      <c r="D14">
        <f t="shared" si="1"/>
        <v>5.9389690000000055</v>
      </c>
    </row>
    <row r="15" spans="1:16" x14ac:dyDescent="0.3">
      <c r="A15">
        <v>16.928999999999998</v>
      </c>
      <c r="B15">
        <v>20.329999999999998</v>
      </c>
      <c r="C15">
        <f t="shared" si="0"/>
        <v>-3.4009999999999998</v>
      </c>
      <c r="D15">
        <f t="shared" si="1"/>
        <v>11.566800999999998</v>
      </c>
    </row>
    <row r="16" spans="1:16" x14ac:dyDescent="0.3">
      <c r="A16">
        <v>18.2</v>
      </c>
      <c r="B16">
        <v>35.255000000000003</v>
      </c>
      <c r="C16">
        <f t="shared" si="0"/>
        <v>-17.055000000000003</v>
      </c>
      <c r="D16">
        <f t="shared" si="1"/>
        <v>290.8730250000001</v>
      </c>
    </row>
    <row r="17" spans="1:9" x14ac:dyDescent="0.3">
      <c r="A17">
        <v>12.13</v>
      </c>
      <c r="B17">
        <v>22.158000000000001</v>
      </c>
      <c r="C17">
        <f t="shared" si="0"/>
        <v>-10.028</v>
      </c>
      <c r="D17">
        <f t="shared" si="1"/>
        <v>100.56078400000001</v>
      </c>
    </row>
    <row r="18" spans="1:9" x14ac:dyDescent="0.3">
      <c r="A18">
        <v>18.495000000000001</v>
      </c>
      <c r="B18">
        <v>25.138999999999999</v>
      </c>
      <c r="C18">
        <f t="shared" si="0"/>
        <v>-6.6439999999999984</v>
      </c>
      <c r="D18">
        <f t="shared" si="1"/>
        <v>44.142735999999978</v>
      </c>
    </row>
    <row r="19" spans="1:9" x14ac:dyDescent="0.3">
      <c r="A19">
        <v>10.638999999999999</v>
      </c>
      <c r="B19">
        <v>20.428999999999998</v>
      </c>
      <c r="C19">
        <f t="shared" si="0"/>
        <v>-9.7899999999999991</v>
      </c>
      <c r="D19">
        <f t="shared" si="1"/>
        <v>95.844099999999983</v>
      </c>
    </row>
    <row r="20" spans="1:9" x14ac:dyDescent="0.3">
      <c r="A20">
        <v>11.343999999999999</v>
      </c>
      <c r="B20">
        <v>17.425000000000001</v>
      </c>
      <c r="C20">
        <f t="shared" si="0"/>
        <v>-6.0810000000000013</v>
      </c>
      <c r="D20">
        <f t="shared" si="1"/>
        <v>36.978561000000013</v>
      </c>
    </row>
    <row r="21" spans="1:9" x14ac:dyDescent="0.3">
      <c r="A21">
        <v>12.369</v>
      </c>
      <c r="B21">
        <v>34.287999999999997</v>
      </c>
      <c r="C21">
        <f t="shared" si="0"/>
        <v>-21.918999999999997</v>
      </c>
      <c r="D21">
        <f t="shared" si="1"/>
        <v>480.44256099999984</v>
      </c>
    </row>
    <row r="22" spans="1:9" x14ac:dyDescent="0.3">
      <c r="A22">
        <v>12.944000000000001</v>
      </c>
      <c r="B22">
        <v>23.893999999999998</v>
      </c>
      <c r="C22">
        <f t="shared" si="0"/>
        <v>-10.949999999999998</v>
      </c>
      <c r="D22">
        <f t="shared" si="1"/>
        <v>119.90249999999995</v>
      </c>
    </row>
    <row r="23" spans="1:9" x14ac:dyDescent="0.3">
      <c r="A23">
        <v>14.233000000000001</v>
      </c>
      <c r="B23">
        <v>17.96</v>
      </c>
      <c r="C23">
        <f t="shared" si="0"/>
        <v>-3.7270000000000003</v>
      </c>
      <c r="D23">
        <f t="shared" si="1"/>
        <v>13.890529000000003</v>
      </c>
      <c r="G23">
        <f>SQRT(23)</f>
        <v>4.7958315233127191</v>
      </c>
    </row>
    <row r="24" spans="1:9" x14ac:dyDescent="0.3">
      <c r="A24">
        <v>19.71</v>
      </c>
      <c r="B24">
        <v>22.058</v>
      </c>
      <c r="C24">
        <f t="shared" si="0"/>
        <v>-2.347999999999999</v>
      </c>
      <c r="D24">
        <f t="shared" si="1"/>
        <v>5.5131039999999949</v>
      </c>
    </row>
    <row r="25" spans="1:9" x14ac:dyDescent="0.3">
      <c r="A25">
        <v>16.004000000000001</v>
      </c>
      <c r="B25">
        <v>21.157</v>
      </c>
      <c r="C25">
        <f t="shared" si="0"/>
        <v>-5.1529999999999987</v>
      </c>
      <c r="D25">
        <f t="shared" si="1"/>
        <v>26.553408999999988</v>
      </c>
    </row>
    <row r="26" spans="1:9" x14ac:dyDescent="0.3">
      <c r="G26">
        <f>E3/G23</f>
        <v>1.9519758914172991</v>
      </c>
      <c r="I26">
        <f>N5/G26</f>
        <v>-4.0803739952359521</v>
      </c>
    </row>
    <row r="28" spans="1:9" x14ac:dyDescent="0.3">
      <c r="A28" t="s">
        <v>10</v>
      </c>
      <c r="B28" t="s">
        <v>11</v>
      </c>
      <c r="C28" t="s">
        <v>12</v>
      </c>
      <c r="D28" t="s">
        <v>11</v>
      </c>
    </row>
    <row r="29" spans="1:9" x14ac:dyDescent="0.3">
      <c r="A29">
        <v>5</v>
      </c>
      <c r="B29">
        <f>COUNTIFS(A2:A25, "&lt;5")</f>
        <v>0</v>
      </c>
      <c r="C29">
        <v>15</v>
      </c>
      <c r="D29">
        <f>COUNTIF(B2:B25, "&lt;15")</f>
        <v>0</v>
      </c>
    </row>
    <row r="30" spans="1:9" x14ac:dyDescent="0.3">
      <c r="A30">
        <v>10</v>
      </c>
      <c r="B30">
        <f>COUNTIF(A2:A25, "&gt;5")- COUNTIF(A2:A25, "&gt;=10")</f>
        <v>4</v>
      </c>
      <c r="C30">
        <v>20</v>
      </c>
      <c r="D30">
        <f>COUNTIF(B2:B25, "&gt;15") - COUNTIF(B2:B25, "&gt;=20")</f>
        <v>8</v>
      </c>
    </row>
    <row r="31" spans="1:9" x14ac:dyDescent="0.3">
      <c r="A31">
        <v>15</v>
      </c>
      <c r="B31">
        <f>COUNTIF(A2:A25, "&gt;10")- COUNTIF(A2:A25, "&gt;=15")</f>
        <v>11</v>
      </c>
      <c r="C31">
        <v>25</v>
      </c>
      <c r="D31">
        <f>COUNTIF(B2:B25, "&gt;20") - COUNTIF(B2:B25, "&gt;=25")</f>
        <v>12</v>
      </c>
    </row>
    <row r="32" spans="1:9" x14ac:dyDescent="0.3">
      <c r="A32">
        <v>20</v>
      </c>
      <c r="B32">
        <f>COUNTIF(A2:A25, "&gt;15")-COUNTIF(A2:A25, "&gt;=20")</f>
        <v>8</v>
      </c>
      <c r="C32">
        <v>30</v>
      </c>
      <c r="D32">
        <f>COUNTIF(B2:B25, "&gt;25") - COUNTIF(B2:B25, "&gt;=30")</f>
        <v>2</v>
      </c>
    </row>
    <row r="33" spans="1:4" x14ac:dyDescent="0.3">
      <c r="A33">
        <v>25</v>
      </c>
      <c r="B33">
        <f>COUNTIF(A2:A26, "&gt;20")</f>
        <v>1</v>
      </c>
      <c r="C33">
        <v>35</v>
      </c>
      <c r="D33">
        <f>COUNTIF(B2:B25, "&gt;35")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2017-07-12T23:55:44Z</dcterms:created>
  <dcterms:modified xsi:type="dcterms:W3CDTF">2017-07-28T01:41:45Z</dcterms:modified>
</cp:coreProperties>
</file>