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40" windowHeight="834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2" i="1"/>
  <c r="U33" l="1"/>
  <c r="U34"/>
  <c r="U35"/>
  <c r="U36"/>
  <c r="U37"/>
  <c r="U38"/>
  <c r="U39"/>
  <c r="U40"/>
  <c r="U41"/>
  <c r="U32"/>
  <c r="T33"/>
  <c r="T34"/>
  <c r="T35"/>
  <c r="T36"/>
  <c r="T37"/>
  <c r="T38"/>
  <c r="T39"/>
  <c r="T40"/>
  <c r="T41"/>
  <c r="T32"/>
  <c r="S33"/>
  <c r="S34"/>
  <c r="S35"/>
  <c r="S36"/>
  <c r="S37"/>
  <c r="S38"/>
  <c r="S39"/>
  <c r="S40"/>
  <c r="S41"/>
  <c r="S32"/>
  <c r="R33"/>
  <c r="R34"/>
  <c r="R35"/>
  <c r="R36"/>
  <c r="R37"/>
  <c r="R38"/>
  <c r="R39"/>
  <c r="R40"/>
  <c r="R41"/>
  <c r="R32"/>
  <c r="Q33"/>
  <c r="Q34"/>
  <c r="Q35"/>
  <c r="Q36"/>
  <c r="Q37"/>
  <c r="Q38"/>
  <c r="Q39"/>
  <c r="Q40"/>
  <c r="Q41"/>
  <c r="Q32"/>
  <c r="O41"/>
  <c r="P33"/>
  <c r="P34"/>
  <c r="P35"/>
  <c r="P36"/>
  <c r="P37"/>
  <c r="P38"/>
  <c r="P39"/>
  <c r="P40"/>
  <c r="P41"/>
  <c r="P32"/>
  <c r="O33"/>
  <c r="O34"/>
  <c r="O35"/>
  <c r="O36"/>
  <c r="O37"/>
  <c r="O38"/>
  <c r="O39"/>
  <c r="O40"/>
  <c r="O32"/>
  <c r="N33"/>
  <c r="N34"/>
  <c r="N35"/>
  <c r="N36"/>
  <c r="N37"/>
  <c r="N38"/>
  <c r="N39"/>
  <c r="N40"/>
  <c r="N41"/>
  <c r="N32"/>
  <c r="M33"/>
  <c r="M34"/>
  <c r="M35"/>
  <c r="M36"/>
  <c r="M37"/>
  <c r="M38"/>
  <c r="M39"/>
  <c r="M40"/>
  <c r="M41"/>
  <c r="M32"/>
  <c r="L33"/>
  <c r="L34"/>
  <c r="L35"/>
  <c r="L36"/>
  <c r="L37"/>
  <c r="L38"/>
  <c r="L39"/>
  <c r="L40"/>
  <c r="L41"/>
  <c r="L32"/>
  <c r="K33"/>
  <c r="K34"/>
  <c r="K35"/>
  <c r="K36"/>
  <c r="K37"/>
  <c r="K38"/>
  <c r="K39"/>
  <c r="K40"/>
  <c r="K41"/>
  <c r="K32"/>
  <c r="J41"/>
  <c r="J40"/>
  <c r="J39"/>
  <c r="J38"/>
  <c r="J37"/>
  <c r="J36"/>
  <c r="J35"/>
  <c r="J34"/>
  <c r="J33"/>
  <c r="J32"/>
  <c r="H41"/>
  <c r="T28"/>
  <c r="T27"/>
  <c r="T26"/>
  <c r="T25"/>
  <c r="T24"/>
  <c r="T23"/>
  <c r="T22"/>
  <c r="T21"/>
  <c r="T20"/>
  <c r="T19"/>
  <c r="S24"/>
  <c r="S25"/>
  <c r="S26"/>
  <c r="S27"/>
  <c r="S28"/>
  <c r="S23"/>
  <c r="S22"/>
  <c r="S21"/>
  <c r="S20"/>
  <c r="S19"/>
  <c r="R28"/>
  <c r="R27"/>
  <c r="R26"/>
  <c r="R25"/>
  <c r="R24"/>
  <c r="R23"/>
  <c r="R22"/>
  <c r="R21"/>
  <c r="R20"/>
  <c r="R19"/>
  <c r="Q28"/>
  <c r="Q27"/>
  <c r="Q26"/>
  <c r="Q25"/>
  <c r="Q24"/>
  <c r="Q23"/>
  <c r="Q22"/>
  <c r="Q21"/>
  <c r="Q20"/>
  <c r="Q19"/>
  <c r="P28"/>
  <c r="P27"/>
  <c r="P26"/>
  <c r="P25"/>
  <c r="P24"/>
  <c r="P23"/>
  <c r="P22"/>
  <c r="P21"/>
  <c r="P20"/>
  <c r="P19"/>
  <c r="O28"/>
  <c r="O27"/>
  <c r="O26"/>
  <c r="O25"/>
  <c r="O24"/>
  <c r="O23"/>
  <c r="O22"/>
  <c r="O21"/>
  <c r="O20"/>
  <c r="O19"/>
  <c r="N28"/>
  <c r="N27"/>
  <c r="N26"/>
  <c r="N25"/>
  <c r="N24"/>
  <c r="N23"/>
  <c r="N22"/>
  <c r="N21"/>
  <c r="N20"/>
  <c r="N19"/>
  <c r="M28"/>
  <c r="M27"/>
  <c r="M26"/>
  <c r="M25"/>
  <c r="M24"/>
  <c r="M23"/>
  <c r="M22"/>
  <c r="M21"/>
  <c r="M20"/>
  <c r="M19"/>
  <c r="L28"/>
  <c r="L27"/>
  <c r="L26"/>
  <c r="L25"/>
  <c r="L24"/>
  <c r="L23"/>
  <c r="L22"/>
  <c r="L21"/>
  <c r="L20"/>
  <c r="L19"/>
  <c r="K28"/>
  <c r="K27"/>
  <c r="K26"/>
  <c r="K25"/>
  <c r="K24"/>
  <c r="K23"/>
  <c r="K22"/>
  <c r="K21"/>
  <c r="K20"/>
  <c r="K19"/>
  <c r="J28"/>
  <c r="J27"/>
  <c r="J26"/>
  <c r="J25"/>
  <c r="J24"/>
  <c r="J23"/>
  <c r="J22"/>
  <c r="J21"/>
  <c r="J20"/>
  <c r="J19"/>
  <c r="T15"/>
  <c r="S15"/>
  <c r="R15"/>
  <c r="Q15"/>
  <c r="P15"/>
  <c r="O15"/>
  <c r="N15"/>
  <c r="M15"/>
  <c r="L15"/>
  <c r="K15"/>
  <c r="J15"/>
  <c r="D14" l="1"/>
  <c r="D13"/>
  <c r="D12"/>
  <c r="D11"/>
  <c r="D10"/>
  <c r="D9"/>
  <c r="D8"/>
  <c r="D7"/>
  <c r="D6"/>
  <c r="D5"/>
  <c r="D4"/>
  <c r="D3"/>
  <c r="C14"/>
</calcChain>
</file>

<file path=xl/sharedStrings.xml><?xml version="1.0" encoding="utf-8"?>
<sst xmlns="http://schemas.openxmlformats.org/spreadsheetml/2006/main" count="112" uniqueCount="48">
  <si>
    <t>parameter</t>
  </si>
  <si>
    <t>nilai expert</t>
  </si>
  <si>
    <t>Defuzifikasi</t>
  </si>
  <si>
    <t>parameter value</t>
  </si>
  <si>
    <t>Lama berdiri</t>
  </si>
  <si>
    <t>jenis masjid</t>
  </si>
  <si>
    <t>lama kerusakan</t>
  </si>
  <si>
    <t>luas bangunan</t>
  </si>
  <si>
    <t>kapasitas mesjid</t>
  </si>
  <si>
    <t>kegiatan mesjid</t>
  </si>
  <si>
    <t>intensitas perbaikan</t>
  </si>
  <si>
    <t>biaya</t>
  </si>
  <si>
    <t>status tanah</t>
  </si>
  <si>
    <t>jarak antar masjid</t>
  </si>
  <si>
    <t>tipe kerusakan</t>
  </si>
  <si>
    <t>jenis mesjid</t>
  </si>
  <si>
    <t>mushola</t>
  </si>
  <si>
    <t>masjid</t>
  </si>
  <si>
    <t>kegiatan masjid</t>
  </si>
  <si>
    <t>tpa</t>
  </si>
  <si>
    <t>pengajian mingguan</t>
  </si>
  <si>
    <t>ringan</t>
  </si>
  <si>
    <t>sedang</t>
  </si>
  <si>
    <t>berat</t>
  </si>
  <si>
    <t xml:space="preserve">wakaf </t>
  </si>
  <si>
    <t>shm</t>
  </si>
  <si>
    <t>girik</t>
  </si>
  <si>
    <t>max</t>
  </si>
  <si>
    <t>min</t>
  </si>
  <si>
    <t>mesjid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</si>
  <si>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</si>
  <si>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</si>
  <si>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</si>
  <si>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</si>
  <si>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</si>
  <si>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</si>
  <si>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</si>
  <si>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</si>
  <si>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</si>
  <si>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</si>
  <si>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</si>
  <si>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max/bln</t>
  </si>
  <si>
    <t>max/m2</t>
  </si>
  <si>
    <t>max/orang</t>
  </si>
  <si>
    <t>max/meter</t>
  </si>
  <si>
    <t>max/thn</t>
  </si>
  <si>
    <t>pv</t>
  </si>
  <si>
    <t>DI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</si>
</sst>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2" fillId="0" borderId="0" xfId="0" applyFont="1"/>
    <xf numFmtId="3" fontId="3" fillId="0" borderId="0" xfId="0" applyNumberFormat="1" applyFont="1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0" fillId="0" borderId="1" xfId="0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U42"/>
  <sheetViews>
    <sheetView tabSelected="1" zoomScale="70" zoomScaleNormal="70" workbookViewId="0">
      <selection activeCell="C27" sqref="C27"/>
    </sheetView>
  </sheetViews>
  <sheetFormatPr defaultRowHeight="15"/>
  <cols>
    <col min="1" max="1" width="18" customWidth="1"/>
    <col min="2" max="2" width="18.140625" customWidth="1"/>
    <col min="3" max="3" width="21.42578125" customWidth="1"/>
    <col min="4" max="4" width="19.5703125" customWidth="1"/>
    <col min="6" max="6" width="19.28515625" bestFit="1" customWidth="1"/>
    <col min="8" max="8" width="11.85546875" customWidth="1"/>
    <col min="17" max="17" width="12" customWidth="1"/>
  </cols>
  <sheetData>
    <row r="2" spans="1:20">
      <c r="A2" s="7" t="s">
        <v>0</v>
      </c>
      <c r="B2" s="7" t="s">
        <v>1</v>
      </c>
      <c r="C2" s="7" t="s">
        <v>2</v>
      </c>
      <c r="D2" s="7" t="s">
        <v>3</v>
      </c>
      <c r="E2" s="7"/>
      <c r="F2" s="7"/>
      <c r="G2" s="7"/>
    </row>
    <row r="3" spans="1:20">
      <c r="A3" s="7" t="s">
        <v>4</v>
      </c>
      <c r="B3" s="7">
        <v>15</v>
      </c>
      <c r="C3" s="7">
        <v>11.54</v>
      </c>
      <c r="D3" s="8">
        <f>C3/C14</f>
        <v>1.9200692156666994E-2</v>
      </c>
      <c r="E3" s="7"/>
      <c r="F3" s="7" t="s">
        <v>0</v>
      </c>
      <c r="G3" s="7"/>
    </row>
    <row r="4" spans="1:20">
      <c r="A4" s="7" t="s">
        <v>5</v>
      </c>
      <c r="B4" s="7">
        <v>40</v>
      </c>
      <c r="C4" s="7">
        <v>38.33</v>
      </c>
      <c r="D4" s="8">
        <f>C4/C14</f>
        <v>6.3774915976173824E-2</v>
      </c>
      <c r="E4" s="7" t="s">
        <v>30</v>
      </c>
      <c r="F4" s="7" t="s">
        <v>4</v>
      </c>
      <c r="G4" s="7" t="s">
        <v>27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O4" t="s">
        <v>35</v>
      </c>
      <c r="P4" t="s">
        <v>36</v>
      </c>
      <c r="Q4" t="s">
        <v>37</v>
      </c>
      <c r="R4" t="s">
        <v>38</v>
      </c>
      <c r="S4" t="s">
        <v>39</v>
      </c>
      <c r="T4" t="s">
        <v>40</v>
      </c>
    </row>
    <row r="5" spans="1:20">
      <c r="A5" s="7" t="s">
        <v>6</v>
      </c>
      <c r="B5" s="7">
        <v>80</v>
      </c>
      <c r="C5" s="7">
        <v>80</v>
      </c>
      <c r="D5" s="8">
        <f>C5/C14</f>
        <v>0.13310705134604503</v>
      </c>
      <c r="E5" s="7" t="s">
        <v>31</v>
      </c>
      <c r="F5" s="7" t="s">
        <v>5</v>
      </c>
      <c r="G5" s="7" t="s">
        <v>27</v>
      </c>
      <c r="I5">
        <v>1</v>
      </c>
      <c r="J5">
        <v>22</v>
      </c>
      <c r="K5">
        <v>60</v>
      </c>
      <c r="L5">
        <v>1</v>
      </c>
      <c r="M5">
        <v>350</v>
      </c>
      <c r="N5">
        <v>500</v>
      </c>
      <c r="O5">
        <v>40</v>
      </c>
      <c r="P5">
        <v>1</v>
      </c>
      <c r="Q5">
        <v>10000000</v>
      </c>
      <c r="R5">
        <v>60</v>
      </c>
      <c r="S5">
        <v>500</v>
      </c>
      <c r="T5">
        <v>10</v>
      </c>
    </row>
    <row r="6" spans="1:20">
      <c r="A6" s="7" t="s">
        <v>7</v>
      </c>
      <c r="B6" s="7">
        <v>30</v>
      </c>
      <c r="C6" s="7">
        <v>30</v>
      </c>
      <c r="D6" s="8">
        <f>C6/C14</f>
        <v>4.991514425476689E-2</v>
      </c>
      <c r="E6" s="7" t="s">
        <v>32</v>
      </c>
      <c r="F6" s="7" t="s">
        <v>6</v>
      </c>
      <c r="G6" s="7" t="s">
        <v>27</v>
      </c>
      <c r="I6">
        <v>2</v>
      </c>
      <c r="J6">
        <v>25</v>
      </c>
      <c r="K6">
        <v>40</v>
      </c>
      <c r="L6">
        <v>1</v>
      </c>
      <c r="M6">
        <v>100</v>
      </c>
      <c r="N6">
        <v>100</v>
      </c>
      <c r="O6">
        <v>40</v>
      </c>
      <c r="P6">
        <v>1</v>
      </c>
      <c r="Q6">
        <v>1500000</v>
      </c>
      <c r="R6">
        <v>60</v>
      </c>
      <c r="S6">
        <v>500</v>
      </c>
      <c r="T6">
        <v>10</v>
      </c>
    </row>
    <row r="7" spans="1:20">
      <c r="A7" s="7" t="s">
        <v>8</v>
      </c>
      <c r="B7" s="7">
        <v>86</v>
      </c>
      <c r="C7" s="7">
        <v>82.09</v>
      </c>
      <c r="D7" s="8">
        <f>C7/C14</f>
        <v>0.13658447306246047</v>
      </c>
      <c r="E7" s="7" t="s">
        <v>33</v>
      </c>
      <c r="F7" s="7" t="s">
        <v>7</v>
      </c>
      <c r="G7" s="7" t="s">
        <v>27</v>
      </c>
      <c r="I7">
        <v>3</v>
      </c>
      <c r="J7">
        <v>30</v>
      </c>
      <c r="K7">
        <v>60</v>
      </c>
      <c r="L7">
        <v>2</v>
      </c>
      <c r="M7">
        <v>200</v>
      </c>
      <c r="N7">
        <v>300</v>
      </c>
      <c r="O7">
        <v>100</v>
      </c>
      <c r="P7">
        <v>3</v>
      </c>
      <c r="Q7">
        <v>3000000</v>
      </c>
      <c r="R7">
        <v>60</v>
      </c>
      <c r="S7">
        <v>700</v>
      </c>
      <c r="T7">
        <v>10</v>
      </c>
    </row>
    <row r="8" spans="1:20">
      <c r="A8" s="7" t="s">
        <v>9</v>
      </c>
      <c r="B8" s="7">
        <v>38</v>
      </c>
      <c r="C8" s="7">
        <v>35</v>
      </c>
      <c r="D8" s="8">
        <f>C8/C14</f>
        <v>5.8234334963894706E-2</v>
      </c>
      <c r="E8" s="7" t="s">
        <v>34</v>
      </c>
      <c r="F8" s="7" t="s">
        <v>8</v>
      </c>
      <c r="G8" s="7" t="s">
        <v>27</v>
      </c>
      <c r="I8">
        <v>4</v>
      </c>
      <c r="J8">
        <v>20</v>
      </c>
      <c r="K8">
        <v>40</v>
      </c>
      <c r="L8">
        <v>12</v>
      </c>
      <c r="M8">
        <v>130</v>
      </c>
      <c r="N8">
        <v>100</v>
      </c>
      <c r="O8">
        <v>100</v>
      </c>
      <c r="P8">
        <v>1</v>
      </c>
      <c r="Q8">
        <v>1000000</v>
      </c>
      <c r="R8">
        <v>60</v>
      </c>
      <c r="S8">
        <v>500</v>
      </c>
      <c r="T8">
        <v>10</v>
      </c>
    </row>
    <row r="9" spans="1:20">
      <c r="A9" s="7" t="s">
        <v>10</v>
      </c>
      <c r="B9" s="7">
        <v>70</v>
      </c>
      <c r="C9" s="7">
        <v>69.22</v>
      </c>
      <c r="D9" s="8">
        <f>C9/C14</f>
        <v>0.11517087617716547</v>
      </c>
      <c r="E9" s="7" t="s">
        <v>35</v>
      </c>
      <c r="F9" s="7" t="s">
        <v>9</v>
      </c>
      <c r="G9" s="7" t="s">
        <v>27</v>
      </c>
      <c r="I9">
        <v>5</v>
      </c>
      <c r="J9">
        <v>56</v>
      </c>
      <c r="K9">
        <v>40</v>
      </c>
      <c r="L9">
        <v>12</v>
      </c>
      <c r="M9">
        <v>120</v>
      </c>
      <c r="N9">
        <v>150</v>
      </c>
      <c r="O9">
        <v>100</v>
      </c>
      <c r="P9">
        <v>1</v>
      </c>
      <c r="Q9">
        <v>150000000</v>
      </c>
      <c r="R9">
        <v>60</v>
      </c>
      <c r="S9">
        <v>100</v>
      </c>
      <c r="T9">
        <v>20</v>
      </c>
    </row>
    <row r="10" spans="1:20">
      <c r="A10" s="7" t="s">
        <v>11</v>
      </c>
      <c r="B10" s="7">
        <v>90</v>
      </c>
      <c r="C10" s="7">
        <v>90</v>
      </c>
      <c r="D10" s="8">
        <f>C10/C14</f>
        <v>0.14974543276430066</v>
      </c>
      <c r="E10" s="7" t="s">
        <v>36</v>
      </c>
      <c r="F10" s="7" t="s">
        <v>10</v>
      </c>
      <c r="G10" s="7" t="s">
        <v>28</v>
      </c>
      <c r="I10">
        <v>6</v>
      </c>
      <c r="J10">
        <v>41</v>
      </c>
      <c r="K10">
        <v>40</v>
      </c>
      <c r="L10">
        <v>3</v>
      </c>
      <c r="M10">
        <v>144</v>
      </c>
      <c r="N10">
        <v>150</v>
      </c>
      <c r="O10">
        <v>40</v>
      </c>
      <c r="P10">
        <v>1</v>
      </c>
      <c r="Q10">
        <v>100000000</v>
      </c>
      <c r="R10">
        <v>10</v>
      </c>
      <c r="S10">
        <v>300</v>
      </c>
      <c r="T10">
        <v>20</v>
      </c>
    </row>
    <row r="11" spans="1:20">
      <c r="A11" s="7" t="s">
        <v>12</v>
      </c>
      <c r="B11" s="7">
        <v>36</v>
      </c>
      <c r="C11" s="7">
        <v>31.76</v>
      </c>
      <c r="D11" s="8">
        <f>C11/C14</f>
        <v>5.2843499384379884E-2</v>
      </c>
      <c r="E11" s="7" t="s">
        <v>37</v>
      </c>
      <c r="F11" s="7" t="s">
        <v>11</v>
      </c>
      <c r="G11" s="7" t="s">
        <v>28</v>
      </c>
      <c r="I11">
        <v>7</v>
      </c>
      <c r="J11">
        <v>20</v>
      </c>
      <c r="K11">
        <v>60</v>
      </c>
      <c r="L11">
        <v>4</v>
      </c>
      <c r="M11">
        <v>200</v>
      </c>
      <c r="N11">
        <v>300</v>
      </c>
      <c r="O11">
        <v>100</v>
      </c>
      <c r="P11">
        <v>1</v>
      </c>
      <c r="Q11">
        <v>10000000</v>
      </c>
      <c r="R11">
        <v>60</v>
      </c>
      <c r="S11">
        <v>700</v>
      </c>
      <c r="T11">
        <v>20</v>
      </c>
    </row>
    <row r="12" spans="1:20">
      <c r="A12" s="7" t="s">
        <v>13</v>
      </c>
      <c r="B12" s="7">
        <v>60</v>
      </c>
      <c r="C12" s="7">
        <v>55</v>
      </c>
      <c r="D12" s="8">
        <f>C12/C14</f>
        <v>9.1511097800405963E-2</v>
      </c>
      <c r="E12" s="7" t="s">
        <v>38</v>
      </c>
      <c r="F12" s="7" t="s">
        <v>12</v>
      </c>
      <c r="G12" s="7" t="s">
        <v>27</v>
      </c>
      <c r="I12">
        <v>8</v>
      </c>
      <c r="J12">
        <v>18</v>
      </c>
      <c r="K12">
        <v>60</v>
      </c>
      <c r="L12">
        <v>5</v>
      </c>
      <c r="M12">
        <v>250</v>
      </c>
      <c r="N12">
        <v>420</v>
      </c>
      <c r="O12">
        <v>100</v>
      </c>
      <c r="P12">
        <v>1</v>
      </c>
      <c r="Q12">
        <v>12000000</v>
      </c>
      <c r="R12">
        <v>60</v>
      </c>
      <c r="S12">
        <v>700</v>
      </c>
      <c r="T12">
        <v>70</v>
      </c>
    </row>
    <row r="13" spans="1:20">
      <c r="A13" s="7" t="s">
        <v>14</v>
      </c>
      <c r="B13" s="7">
        <v>74</v>
      </c>
      <c r="C13" s="7">
        <v>78.08</v>
      </c>
      <c r="D13" s="8">
        <f>C13/C14</f>
        <v>0.12991248211373996</v>
      </c>
      <c r="E13" s="7" t="s">
        <v>39</v>
      </c>
      <c r="F13" s="7" t="s">
        <v>13</v>
      </c>
      <c r="G13" s="7" t="s">
        <v>27</v>
      </c>
      <c r="I13">
        <v>9</v>
      </c>
      <c r="J13">
        <v>60</v>
      </c>
      <c r="K13">
        <v>60</v>
      </c>
      <c r="L13">
        <v>3</v>
      </c>
      <c r="M13">
        <v>250</v>
      </c>
      <c r="N13">
        <v>500</v>
      </c>
      <c r="O13">
        <v>100</v>
      </c>
      <c r="P13">
        <v>1</v>
      </c>
      <c r="Q13">
        <v>5000000</v>
      </c>
      <c r="R13">
        <v>60</v>
      </c>
      <c r="S13">
        <v>52</v>
      </c>
      <c r="T13">
        <v>10</v>
      </c>
    </row>
    <row r="14" spans="1:20">
      <c r="A14" s="7"/>
      <c r="B14" s="7"/>
      <c r="C14" s="7">
        <f>SUM(C3:C13)</f>
        <v>601.0200000000001</v>
      </c>
      <c r="D14" s="8">
        <f>SUM(D3:D13)</f>
        <v>0.99999999999999989</v>
      </c>
      <c r="E14" s="7" t="s">
        <v>40</v>
      </c>
      <c r="F14" s="7" t="s">
        <v>14</v>
      </c>
      <c r="G14" s="7" t="s">
        <v>27</v>
      </c>
      <c r="I14">
        <v>10</v>
      </c>
      <c r="J14">
        <v>21</v>
      </c>
      <c r="K14">
        <v>40</v>
      </c>
      <c r="L14">
        <v>2</v>
      </c>
      <c r="M14">
        <v>60</v>
      </c>
      <c r="N14">
        <v>80</v>
      </c>
      <c r="O14">
        <v>100</v>
      </c>
      <c r="P14">
        <v>3</v>
      </c>
      <c r="Q14">
        <v>500000</v>
      </c>
      <c r="R14">
        <v>60</v>
      </c>
      <c r="S14">
        <v>200</v>
      </c>
      <c r="T14">
        <v>10</v>
      </c>
    </row>
    <row r="15" spans="1:20">
      <c r="D15" s="4"/>
      <c r="J15">
        <f t="shared" ref="J15:O15" si="0">MAX(J5:J14)</f>
        <v>60</v>
      </c>
      <c r="K15">
        <f t="shared" si="0"/>
        <v>60</v>
      </c>
      <c r="L15">
        <f t="shared" si="0"/>
        <v>12</v>
      </c>
      <c r="M15">
        <f t="shared" si="0"/>
        <v>350</v>
      </c>
      <c r="N15">
        <f t="shared" si="0"/>
        <v>500</v>
      </c>
      <c r="O15">
        <f t="shared" si="0"/>
        <v>100</v>
      </c>
      <c r="P15">
        <f>MIN(P5:P14)</f>
        <v>1</v>
      </c>
      <c r="Q15">
        <f>MIN(Q5:Q14)</f>
        <v>500000</v>
      </c>
      <c r="R15">
        <f>MAX(R5:R14)</f>
        <v>60</v>
      </c>
      <c r="S15">
        <f>MAX(S5:S14)</f>
        <v>700</v>
      </c>
      <c r="T15">
        <f>MAX(T5:T14)</f>
        <v>70</v>
      </c>
    </row>
    <row r="16" spans="1:20">
      <c r="D16" s="4"/>
      <c r="J16" t="s">
        <v>45</v>
      </c>
      <c r="K16" t="s">
        <v>27</v>
      </c>
      <c r="L16" t="s">
        <v>41</v>
      </c>
      <c r="M16" t="s">
        <v>42</v>
      </c>
      <c r="N16" t="s">
        <v>43</v>
      </c>
      <c r="O16" t="s">
        <v>27</v>
      </c>
      <c r="P16" t="s">
        <v>28</v>
      </c>
      <c r="Q16" t="s">
        <v>28</v>
      </c>
      <c r="R16" t="s">
        <v>27</v>
      </c>
      <c r="S16" t="s">
        <v>44</v>
      </c>
      <c r="T16" t="s">
        <v>27</v>
      </c>
    </row>
    <row r="17" spans="1:21">
      <c r="A17" s="7" t="s">
        <v>15</v>
      </c>
      <c r="B17" s="7"/>
    </row>
    <row r="18" spans="1:21">
      <c r="A18" s="7" t="s">
        <v>16</v>
      </c>
      <c r="B18" s="7">
        <v>40</v>
      </c>
      <c r="I18" t="s">
        <v>29</v>
      </c>
      <c r="J18" t="s">
        <v>30</v>
      </c>
      <c r="K18" t="s">
        <v>31</v>
      </c>
      <c r="L18" t="s">
        <v>32</v>
      </c>
      <c r="M18" t="s">
        <v>33</v>
      </c>
      <c r="N18" t="s">
        <v>34</v>
      </c>
      <c r="O18" t="s">
        <v>35</v>
      </c>
      <c r="P18" t="s">
        <v>36</v>
      </c>
      <c r="Q18" t="s">
        <v>37</v>
      </c>
      <c r="R18" t="s">
        <v>38</v>
      </c>
      <c r="S18" t="s">
        <v>39</v>
      </c>
      <c r="T18" t="s">
        <v>40</v>
      </c>
    </row>
    <row r="19" spans="1:21">
      <c r="A19" s="7" t="s">
        <v>17</v>
      </c>
      <c r="B19" s="7">
        <v>60</v>
      </c>
      <c r="I19">
        <v>1</v>
      </c>
      <c r="J19" s="1">
        <f>J5/J15</f>
        <v>0.36666666666666664</v>
      </c>
      <c r="K19" s="1">
        <f>K5/K15</f>
        <v>1</v>
      </c>
      <c r="L19" s="1">
        <f>L5/L15</f>
        <v>8.3333333333333329E-2</v>
      </c>
      <c r="M19" s="1">
        <f>+M5/M15</f>
        <v>1</v>
      </c>
      <c r="N19" s="1">
        <f>+N5/N15</f>
        <v>1</v>
      </c>
      <c r="O19" s="1">
        <f>+O5/O15</f>
        <v>0.4</v>
      </c>
      <c r="P19" s="1">
        <f>+P15/P5</f>
        <v>1</v>
      </c>
      <c r="Q19" s="1">
        <f>+Q15/Q5</f>
        <v>0.05</v>
      </c>
      <c r="R19" s="1">
        <f>+R5/R15</f>
        <v>1</v>
      </c>
      <c r="S19" s="1">
        <f>+S5/S15</f>
        <v>0.7142857142857143</v>
      </c>
      <c r="T19" s="1">
        <f>+T5/T15</f>
        <v>0.14285714285714285</v>
      </c>
    </row>
    <row r="20" spans="1:21">
      <c r="A20" s="7"/>
      <c r="B20" s="7"/>
      <c r="I20">
        <v>2</v>
      </c>
      <c r="J20" s="1">
        <f>J6/J15</f>
        <v>0.41666666666666669</v>
      </c>
      <c r="K20" s="1">
        <f>K6/K15</f>
        <v>0.66666666666666663</v>
      </c>
      <c r="L20" s="1">
        <f>L6/L15</f>
        <v>8.3333333333333329E-2</v>
      </c>
      <c r="M20" s="1">
        <f>+M6/M15</f>
        <v>0.2857142857142857</v>
      </c>
      <c r="N20" s="1">
        <f>+N6/N15</f>
        <v>0.2</v>
      </c>
      <c r="O20" s="1">
        <f>+O6/O15</f>
        <v>0.4</v>
      </c>
      <c r="P20" s="1">
        <f>+P15/P6</f>
        <v>1</v>
      </c>
      <c r="Q20" s="1">
        <f>+Q15/Q6</f>
        <v>0.33333333333333331</v>
      </c>
      <c r="R20" s="1">
        <f>+R6/R15</f>
        <v>1</v>
      </c>
      <c r="S20" s="1">
        <f>+S6/S15</f>
        <v>0.7142857142857143</v>
      </c>
      <c r="T20" s="1">
        <f>+T6/T15</f>
        <v>0.14285714285714285</v>
      </c>
    </row>
    <row r="21" spans="1:21">
      <c r="A21" s="7" t="s">
        <v>18</v>
      </c>
      <c r="B21" s="7"/>
      <c r="I21">
        <v>3</v>
      </c>
      <c r="J21" s="1">
        <f>J7/J15</f>
        <v>0.5</v>
      </c>
      <c r="K21" s="1">
        <f>K7/K15</f>
        <v>1</v>
      </c>
      <c r="L21" s="1">
        <f>L7/L15</f>
        <v>0.16666666666666666</v>
      </c>
      <c r="M21" s="1">
        <f>+M7/M15</f>
        <v>0.5714285714285714</v>
      </c>
      <c r="N21" s="1">
        <f>+N7/N15</f>
        <v>0.6</v>
      </c>
      <c r="O21" s="1">
        <f>+O7/O15</f>
        <v>1</v>
      </c>
      <c r="P21" s="1">
        <f>+P15/P7</f>
        <v>0.33333333333333331</v>
      </c>
      <c r="Q21" s="1">
        <f>+Q15/Q7</f>
        <v>0.16666666666666666</v>
      </c>
      <c r="R21" s="1">
        <f>+R7/R15</f>
        <v>1</v>
      </c>
      <c r="S21" s="1">
        <f>+S7/S15</f>
        <v>1</v>
      </c>
      <c r="T21" s="1">
        <f>+T7/T15</f>
        <v>0.14285714285714285</v>
      </c>
    </row>
    <row r="22" spans="1:21">
      <c r="A22" s="7" t="s">
        <v>19</v>
      </c>
      <c r="B22" s="7">
        <v>60</v>
      </c>
      <c r="I22">
        <v>4</v>
      </c>
      <c r="J22" s="1">
        <f>J8/J15</f>
        <v>0.33333333333333331</v>
      </c>
      <c r="K22" s="1">
        <f>K8/K15</f>
        <v>0.66666666666666663</v>
      </c>
      <c r="L22" s="1">
        <f>L8/L15</f>
        <v>1</v>
      </c>
      <c r="M22" s="1">
        <f>+M8/M15</f>
        <v>0.37142857142857144</v>
      </c>
      <c r="N22" s="1">
        <f>+N8/N15</f>
        <v>0.2</v>
      </c>
      <c r="O22" s="1">
        <f>+O8/O15</f>
        <v>1</v>
      </c>
      <c r="P22" s="1">
        <f>+P15/P8</f>
        <v>1</v>
      </c>
      <c r="Q22" s="1">
        <f>+Q15/Q8</f>
        <v>0.5</v>
      </c>
      <c r="R22" s="1">
        <f>+R8/R15</f>
        <v>1</v>
      </c>
      <c r="S22" s="1">
        <f>+S8/S15</f>
        <v>0.7142857142857143</v>
      </c>
      <c r="T22" s="1">
        <f>+T8/T15</f>
        <v>0.14285714285714285</v>
      </c>
    </row>
    <row r="23" spans="1:21">
      <c r="A23" s="7" t="s">
        <v>20</v>
      </c>
      <c r="B23" s="7">
        <v>40</v>
      </c>
      <c r="I23">
        <v>5</v>
      </c>
      <c r="J23" s="1">
        <f>J9/J15</f>
        <v>0.93333333333333335</v>
      </c>
      <c r="K23" s="1">
        <f>K9/K15</f>
        <v>0.66666666666666663</v>
      </c>
      <c r="L23" s="1">
        <f>L9/L15</f>
        <v>1</v>
      </c>
      <c r="M23" s="1">
        <f>+M9/M15</f>
        <v>0.34285714285714286</v>
      </c>
      <c r="N23" s="1">
        <f>+N9/N15</f>
        <v>0.3</v>
      </c>
      <c r="O23" s="1">
        <f>+O9/O15</f>
        <v>1</v>
      </c>
      <c r="P23" s="1">
        <f>+P15/P9</f>
        <v>1</v>
      </c>
      <c r="Q23" s="1">
        <f>+Q15/Q9</f>
        <v>3.3333333333333335E-3</v>
      </c>
      <c r="R23" s="1">
        <f>+R9/R15</f>
        <v>1</v>
      </c>
      <c r="S23" s="1">
        <f>+S9/S15</f>
        <v>0.14285714285714285</v>
      </c>
      <c r="T23" s="1">
        <f>+T9/T15</f>
        <v>0.2857142857142857</v>
      </c>
    </row>
    <row r="24" spans="1:21">
      <c r="A24" s="7"/>
      <c r="B24" s="7"/>
      <c r="I24">
        <v>6</v>
      </c>
      <c r="J24" s="1">
        <f>J10/J15</f>
        <v>0.68333333333333335</v>
      </c>
      <c r="K24" s="1">
        <f>K10/K15</f>
        <v>0.66666666666666663</v>
      </c>
      <c r="L24" s="1">
        <f>+L10/L15</f>
        <v>0.25</v>
      </c>
      <c r="M24" s="1">
        <f>+M10/M15</f>
        <v>0.41142857142857142</v>
      </c>
      <c r="N24" s="1">
        <f>+N10/N15</f>
        <v>0.3</v>
      </c>
      <c r="O24" s="1">
        <f>+O10/O15</f>
        <v>0.4</v>
      </c>
      <c r="P24" s="1">
        <f>+P15/P10</f>
        <v>1</v>
      </c>
      <c r="Q24" s="1">
        <f>+Q15/Q10</f>
        <v>5.0000000000000001E-3</v>
      </c>
      <c r="R24" s="1">
        <f>+R10/R15</f>
        <v>0.16666666666666666</v>
      </c>
      <c r="S24" s="1">
        <f>+S10/S15</f>
        <v>0.42857142857142855</v>
      </c>
      <c r="T24" s="1">
        <f>+T10/T15</f>
        <v>0.2857142857142857</v>
      </c>
    </row>
    <row r="25" spans="1:21">
      <c r="A25" s="7" t="s">
        <v>14</v>
      </c>
      <c r="B25" s="7"/>
      <c r="I25">
        <v>7</v>
      </c>
      <c r="J25" s="1">
        <f>J11/J15</f>
        <v>0.33333333333333331</v>
      </c>
      <c r="K25" s="1">
        <f>K11/K15</f>
        <v>1</v>
      </c>
      <c r="L25" s="1">
        <f>+L11/L15</f>
        <v>0.33333333333333331</v>
      </c>
      <c r="M25" s="1">
        <f>+M11/M15</f>
        <v>0.5714285714285714</v>
      </c>
      <c r="N25" s="1">
        <f>+N11/N15</f>
        <v>0.6</v>
      </c>
      <c r="O25" s="1">
        <f>+O11/O15</f>
        <v>1</v>
      </c>
      <c r="P25" s="1">
        <f>+P15/P11</f>
        <v>1</v>
      </c>
      <c r="Q25" s="1">
        <f>+Q15/Q11</f>
        <v>0.05</v>
      </c>
      <c r="R25" s="1">
        <f>+R11/R15</f>
        <v>1</v>
      </c>
      <c r="S25" s="1">
        <f>+S11/S15</f>
        <v>1</v>
      </c>
      <c r="T25" s="1">
        <f>+T11/T15</f>
        <v>0.2857142857142857</v>
      </c>
    </row>
    <row r="26" spans="1:21">
      <c r="A26" s="7" t="s">
        <v>21</v>
      </c>
      <c r="B26" s="7">
        <v>10</v>
      </c>
      <c r="I26">
        <v>8</v>
      </c>
      <c r="J26" s="1">
        <f>J12/J15</f>
        <v>0.3</v>
      </c>
      <c r="K26" s="1">
        <f>K12/K15</f>
        <v>1</v>
      </c>
      <c r="L26" s="1">
        <f>+L12/L15</f>
        <v>0.41666666666666669</v>
      </c>
      <c r="M26" s="1">
        <f>+M12/M15</f>
        <v>0.7142857142857143</v>
      </c>
      <c r="N26" s="1">
        <f>+N12/N15</f>
        <v>0.84</v>
      </c>
      <c r="O26" s="1">
        <f>+O12/O15</f>
        <v>1</v>
      </c>
      <c r="P26" s="1">
        <f>+P15/P12</f>
        <v>1</v>
      </c>
      <c r="Q26" s="1">
        <f>+Q15/Q12</f>
        <v>4.1666666666666664E-2</v>
      </c>
      <c r="R26" s="1">
        <f>+R12/R15</f>
        <v>1</v>
      </c>
      <c r="S26" s="1">
        <f>+S12/S15</f>
        <v>1</v>
      </c>
      <c r="T26" s="1">
        <f>+T12/T15</f>
        <v>1</v>
      </c>
    </row>
    <row r="27" spans="1:21">
      <c r="A27" s="7" t="s">
        <v>22</v>
      </c>
      <c r="B27" s="7">
        <v>20</v>
      </c>
      <c r="I27">
        <v>9</v>
      </c>
      <c r="J27" s="1">
        <f>J13/J15</f>
        <v>1</v>
      </c>
      <c r="K27" s="1">
        <f>K13/K15</f>
        <v>1</v>
      </c>
      <c r="L27" s="1">
        <f>+L13/L15</f>
        <v>0.25</v>
      </c>
      <c r="M27" s="1">
        <f>+M13/M15</f>
        <v>0.7142857142857143</v>
      </c>
      <c r="N27" s="1">
        <f>+N13/N15</f>
        <v>1</v>
      </c>
      <c r="O27" s="1">
        <f>+O13/O15</f>
        <v>1</v>
      </c>
      <c r="P27" s="1">
        <f>+P15/P13</f>
        <v>1</v>
      </c>
      <c r="Q27" s="1">
        <f>+Q15/Q13</f>
        <v>0.1</v>
      </c>
      <c r="R27" s="1">
        <f>+R13/R15</f>
        <v>1</v>
      </c>
      <c r="S27" s="1">
        <f>+S13/S15</f>
        <v>7.4285714285714288E-2</v>
      </c>
      <c r="T27" s="1">
        <f>+T13/T15</f>
        <v>0.14285714285714285</v>
      </c>
    </row>
    <row r="28" spans="1:21">
      <c r="A28" s="7" t="s">
        <v>23</v>
      </c>
      <c r="B28" s="7">
        <v>70</v>
      </c>
      <c r="I28">
        <v>10</v>
      </c>
      <c r="J28" s="1">
        <f>J14/J15</f>
        <v>0.35</v>
      </c>
      <c r="K28" s="1">
        <f>K14/K15</f>
        <v>0.66666666666666663</v>
      </c>
      <c r="L28" s="1">
        <f>+L14/L15</f>
        <v>0.16666666666666666</v>
      </c>
      <c r="M28" s="1">
        <f>+M14/M15</f>
        <v>0.17142857142857143</v>
      </c>
      <c r="N28" s="1">
        <f>+N14/N15</f>
        <v>0.16</v>
      </c>
      <c r="O28" s="1">
        <f>+O14/O15</f>
        <v>1</v>
      </c>
      <c r="P28" s="1">
        <f>+P15/P14</f>
        <v>0.33333333333333331</v>
      </c>
      <c r="Q28" s="1">
        <f>+Q15/Q14</f>
        <v>1</v>
      </c>
      <c r="R28" s="1">
        <f>+R14/R15</f>
        <v>1</v>
      </c>
      <c r="S28" s="1">
        <f>+S14/S15</f>
        <v>0.2857142857142857</v>
      </c>
      <c r="T28" s="1">
        <f>+T14/T15</f>
        <v>0.14285714285714285</v>
      </c>
    </row>
    <row r="29" spans="1:21">
      <c r="A29" s="7"/>
      <c r="B29" s="7"/>
      <c r="I29" t="s">
        <v>46</v>
      </c>
      <c r="J29" s="4">
        <v>0.02</v>
      </c>
      <c r="K29" s="5">
        <v>0.06</v>
      </c>
      <c r="L29" s="5">
        <v>0.13</v>
      </c>
      <c r="M29" s="4">
        <v>0.05</v>
      </c>
      <c r="N29" s="4">
        <v>0.14000000000000001</v>
      </c>
      <c r="O29" s="4">
        <v>0.06</v>
      </c>
      <c r="P29" s="4">
        <v>0.12</v>
      </c>
      <c r="Q29" s="4">
        <v>0.15</v>
      </c>
      <c r="R29" s="4">
        <v>0.05</v>
      </c>
      <c r="S29" s="4">
        <v>0.09</v>
      </c>
      <c r="T29" s="4">
        <v>0.13</v>
      </c>
    </row>
    <row r="30" spans="1:21">
      <c r="A30" s="7" t="s">
        <v>12</v>
      </c>
      <c r="B30" s="7"/>
    </row>
    <row r="31" spans="1:21">
      <c r="A31" s="7" t="s">
        <v>24</v>
      </c>
      <c r="B31" s="7">
        <v>60</v>
      </c>
      <c r="I31" t="s">
        <v>29</v>
      </c>
      <c r="J31" t="s">
        <v>30</v>
      </c>
      <c r="K31" t="s">
        <v>31</v>
      </c>
      <c r="L31" t="s">
        <v>32</v>
      </c>
      <c r="M31" t="s">
        <v>33</v>
      </c>
      <c r="N31" t="s">
        <v>34</v>
      </c>
      <c r="O31" t="s">
        <v>35</v>
      </c>
      <c r="P31" t="s">
        <v>36</v>
      </c>
      <c r="Q31" t="s">
        <v>37</v>
      </c>
      <c r="R31" t="s">
        <v>38</v>
      </c>
      <c r="S31" t="s">
        <v>39</v>
      </c>
      <c r="T31" t="s">
        <v>40</v>
      </c>
      <c r="U31" t="s">
        <v>47</v>
      </c>
    </row>
    <row r="32" spans="1:21">
      <c r="A32" s="7" t="s">
        <v>25</v>
      </c>
      <c r="B32" s="7">
        <v>30</v>
      </c>
      <c r="I32">
        <v>1</v>
      </c>
      <c r="J32" s="1">
        <f>+J29*J19</f>
        <v>7.3333333333333332E-3</v>
      </c>
      <c r="K32" s="1">
        <f>0.06*K19</f>
        <v>0.06</v>
      </c>
      <c r="L32" s="1">
        <f>0.13*L19</f>
        <v>1.0833333333333334E-2</v>
      </c>
      <c r="M32" s="1">
        <f>0.05*M19</f>
        <v>0.05</v>
      </c>
      <c r="N32" s="1">
        <f>0.14*N19</f>
        <v>0.14000000000000001</v>
      </c>
      <c r="O32" s="1">
        <f>0.06*O19</f>
        <v>2.4E-2</v>
      </c>
      <c r="P32" s="1">
        <f>0.12*P19</f>
        <v>0.12</v>
      </c>
      <c r="Q32" s="1">
        <f>0.15*Q19</f>
        <v>7.4999999999999997E-3</v>
      </c>
      <c r="R32" s="1">
        <f>0.05*R19</f>
        <v>0.05</v>
      </c>
      <c r="S32" s="1">
        <f>0.09*S19</f>
        <v>6.4285714285714279E-2</v>
      </c>
      <c r="T32" s="1">
        <f>0.13*T19</f>
        <v>1.8571428571428572E-2</v>
      </c>
      <c r="U32" s="6">
        <f>J32+K32+L32+M32+N32+O32+P32+Q32+R32+S32+T32/11</f>
        <v>0.53564069264069269</v>
      </c>
    </row>
    <row r="33" spans="1:21">
      <c r="A33" s="7" t="s">
        <v>26</v>
      </c>
      <c r="B33" s="7">
        <v>10</v>
      </c>
      <c r="I33">
        <v>2</v>
      </c>
      <c r="J33" s="1">
        <f>+J20*J29</f>
        <v>8.3333333333333332E-3</v>
      </c>
      <c r="K33" s="1">
        <f t="shared" ref="K33:K41" si="1">0.06*K20</f>
        <v>3.9999999999999994E-2</v>
      </c>
      <c r="L33" s="1">
        <f t="shared" ref="L33:L41" si="2">0.13*L20</f>
        <v>1.0833333333333334E-2</v>
      </c>
      <c r="M33" s="1">
        <f t="shared" ref="M33:M41" si="3">0.05*M20</f>
        <v>1.4285714285714285E-2</v>
      </c>
      <c r="N33" s="1">
        <f t="shared" ref="N33:N41" si="4">0.14*N20</f>
        <v>2.8000000000000004E-2</v>
      </c>
      <c r="O33" s="1">
        <f t="shared" ref="O33:O41" si="5">0.06*O20</f>
        <v>2.4E-2</v>
      </c>
      <c r="P33" s="1">
        <f t="shared" ref="P33:P41" si="6">0.12*P20</f>
        <v>0.12</v>
      </c>
      <c r="Q33" s="1">
        <f t="shared" ref="Q33:Q41" si="7">0.15*Q20</f>
        <v>4.9999999999999996E-2</v>
      </c>
      <c r="R33" s="1">
        <f t="shared" ref="R33:R41" si="8">0.05*R20</f>
        <v>0.05</v>
      </c>
      <c r="S33" s="1">
        <f t="shared" ref="S33:S41" si="9">0.09*S20</f>
        <v>6.4285714285714279E-2</v>
      </c>
      <c r="T33" s="1">
        <f t="shared" ref="T33:T41" si="10">0.13*T20</f>
        <v>1.8571428571428572E-2</v>
      </c>
      <c r="U33" s="6">
        <f t="shared" ref="U33:U41" si="11">J33+K33+L33+M33+N33+O33+P33+Q33+R33+S33+T33/11</f>
        <v>0.41142640692640692</v>
      </c>
    </row>
    <row r="34" spans="1:21">
      <c r="I34">
        <v>3</v>
      </c>
      <c r="J34" s="1">
        <f>+J29*J21</f>
        <v>0.01</v>
      </c>
      <c r="K34" s="1">
        <f t="shared" si="1"/>
        <v>0.06</v>
      </c>
      <c r="L34" s="1">
        <f t="shared" si="2"/>
        <v>2.1666666666666667E-2</v>
      </c>
      <c r="M34" s="1">
        <f t="shared" si="3"/>
        <v>2.8571428571428571E-2</v>
      </c>
      <c r="N34" s="1">
        <f t="shared" si="4"/>
        <v>8.4000000000000005E-2</v>
      </c>
      <c r="O34" s="1">
        <f t="shared" si="5"/>
        <v>0.06</v>
      </c>
      <c r="P34" s="1">
        <f t="shared" si="6"/>
        <v>3.9999999999999994E-2</v>
      </c>
      <c r="Q34" s="1">
        <f t="shared" si="7"/>
        <v>2.4999999999999998E-2</v>
      </c>
      <c r="R34" s="1">
        <f t="shared" si="8"/>
        <v>0.05</v>
      </c>
      <c r="S34" s="1">
        <f t="shared" si="9"/>
        <v>0.09</v>
      </c>
      <c r="T34" s="1">
        <f t="shared" si="10"/>
        <v>1.8571428571428572E-2</v>
      </c>
      <c r="U34" s="6">
        <f t="shared" si="11"/>
        <v>0.47092640692640692</v>
      </c>
    </row>
    <row r="35" spans="1:21">
      <c r="I35">
        <v>4</v>
      </c>
      <c r="J35" s="1">
        <f>+J29*J22</f>
        <v>6.6666666666666662E-3</v>
      </c>
      <c r="K35" s="1">
        <f t="shared" si="1"/>
        <v>3.9999999999999994E-2</v>
      </c>
      <c r="L35" s="1">
        <f t="shared" si="2"/>
        <v>0.13</v>
      </c>
      <c r="M35" s="1">
        <f t="shared" si="3"/>
        <v>1.8571428571428572E-2</v>
      </c>
      <c r="N35" s="1">
        <f t="shared" si="4"/>
        <v>2.8000000000000004E-2</v>
      </c>
      <c r="O35" s="1">
        <f t="shared" si="5"/>
        <v>0.06</v>
      </c>
      <c r="P35" s="1">
        <f t="shared" si="6"/>
        <v>0.12</v>
      </c>
      <c r="Q35" s="1">
        <f t="shared" si="7"/>
        <v>7.4999999999999997E-2</v>
      </c>
      <c r="R35" s="1">
        <f t="shared" si="8"/>
        <v>0.05</v>
      </c>
      <c r="S35" s="1">
        <f t="shared" si="9"/>
        <v>6.4285714285714279E-2</v>
      </c>
      <c r="T35" s="1">
        <f t="shared" si="10"/>
        <v>1.8571428571428572E-2</v>
      </c>
      <c r="U35" s="6">
        <f t="shared" si="11"/>
        <v>0.5942121212121213</v>
      </c>
    </row>
    <row r="36" spans="1:21">
      <c r="I36">
        <v>5</v>
      </c>
      <c r="J36" s="1">
        <f>+J23*J29</f>
        <v>1.8666666666666668E-2</v>
      </c>
      <c r="K36" s="1">
        <f t="shared" si="1"/>
        <v>3.9999999999999994E-2</v>
      </c>
      <c r="L36" s="1">
        <f t="shared" si="2"/>
        <v>0.13</v>
      </c>
      <c r="M36" s="1">
        <f t="shared" si="3"/>
        <v>1.7142857142857144E-2</v>
      </c>
      <c r="N36" s="1">
        <f t="shared" si="4"/>
        <v>4.2000000000000003E-2</v>
      </c>
      <c r="O36" s="1">
        <f t="shared" si="5"/>
        <v>0.06</v>
      </c>
      <c r="P36" s="1">
        <f t="shared" si="6"/>
        <v>0.12</v>
      </c>
      <c r="Q36" s="1">
        <f t="shared" si="7"/>
        <v>5.0000000000000001E-4</v>
      </c>
      <c r="R36" s="1">
        <f t="shared" si="8"/>
        <v>0.05</v>
      </c>
      <c r="S36" s="1">
        <f t="shared" si="9"/>
        <v>1.2857142857142855E-2</v>
      </c>
      <c r="T36" s="1">
        <f t="shared" si="10"/>
        <v>3.7142857142857144E-2</v>
      </c>
      <c r="U36" s="6">
        <f t="shared" si="11"/>
        <v>0.49454329004329001</v>
      </c>
    </row>
    <row r="37" spans="1:21">
      <c r="I37">
        <v>6</v>
      </c>
      <c r="J37" s="1">
        <f>+J29*J24</f>
        <v>1.3666666666666667E-2</v>
      </c>
      <c r="K37" s="1">
        <f t="shared" si="1"/>
        <v>3.9999999999999994E-2</v>
      </c>
      <c r="L37" s="1">
        <f t="shared" si="2"/>
        <v>3.2500000000000001E-2</v>
      </c>
      <c r="M37" s="1">
        <f t="shared" si="3"/>
        <v>2.0571428571428574E-2</v>
      </c>
      <c r="N37" s="1">
        <f t="shared" si="4"/>
        <v>4.2000000000000003E-2</v>
      </c>
      <c r="O37" s="1">
        <f t="shared" si="5"/>
        <v>2.4E-2</v>
      </c>
      <c r="P37" s="1">
        <f t="shared" si="6"/>
        <v>0.12</v>
      </c>
      <c r="Q37" s="1">
        <f t="shared" si="7"/>
        <v>7.5000000000000002E-4</v>
      </c>
      <c r="R37" s="1">
        <f t="shared" si="8"/>
        <v>8.3333333333333332E-3</v>
      </c>
      <c r="S37" s="1">
        <f t="shared" si="9"/>
        <v>3.8571428571428569E-2</v>
      </c>
      <c r="T37" s="1">
        <f t="shared" si="10"/>
        <v>3.7142857142857144E-2</v>
      </c>
      <c r="U37" s="6">
        <f t="shared" si="11"/>
        <v>0.34376948051948053</v>
      </c>
    </row>
    <row r="38" spans="1:21">
      <c r="I38">
        <v>7</v>
      </c>
      <c r="J38" s="1">
        <f>+J25*J29</f>
        <v>6.6666666666666662E-3</v>
      </c>
      <c r="K38" s="1">
        <f t="shared" si="1"/>
        <v>0.06</v>
      </c>
      <c r="L38" s="1">
        <f t="shared" si="2"/>
        <v>4.3333333333333335E-2</v>
      </c>
      <c r="M38" s="1">
        <f t="shared" si="3"/>
        <v>2.8571428571428571E-2</v>
      </c>
      <c r="N38" s="1">
        <f t="shared" si="4"/>
        <v>8.4000000000000005E-2</v>
      </c>
      <c r="O38" s="1">
        <f t="shared" si="5"/>
        <v>0.06</v>
      </c>
      <c r="P38" s="1">
        <f t="shared" si="6"/>
        <v>0.12</v>
      </c>
      <c r="Q38" s="1">
        <f t="shared" si="7"/>
        <v>7.4999999999999997E-3</v>
      </c>
      <c r="R38" s="1">
        <f t="shared" si="8"/>
        <v>0.05</v>
      </c>
      <c r="S38" s="1">
        <f t="shared" si="9"/>
        <v>0.09</v>
      </c>
      <c r="T38" s="1">
        <f t="shared" si="10"/>
        <v>3.7142857142857144E-2</v>
      </c>
      <c r="U38" s="6">
        <f t="shared" si="11"/>
        <v>0.55344805194805191</v>
      </c>
    </row>
    <row r="39" spans="1:21">
      <c r="I39">
        <v>8</v>
      </c>
      <c r="J39" s="1">
        <f>+J29*J26</f>
        <v>6.0000000000000001E-3</v>
      </c>
      <c r="K39" s="1">
        <f t="shared" si="1"/>
        <v>0.06</v>
      </c>
      <c r="L39" s="1">
        <f t="shared" si="2"/>
        <v>5.4166666666666669E-2</v>
      </c>
      <c r="M39" s="1">
        <f t="shared" si="3"/>
        <v>3.5714285714285719E-2</v>
      </c>
      <c r="N39" s="1">
        <f t="shared" si="4"/>
        <v>0.11760000000000001</v>
      </c>
      <c r="O39" s="1">
        <f t="shared" si="5"/>
        <v>0.06</v>
      </c>
      <c r="P39" s="1">
        <f t="shared" si="6"/>
        <v>0.12</v>
      </c>
      <c r="Q39" s="1">
        <f t="shared" si="7"/>
        <v>6.2499999999999995E-3</v>
      </c>
      <c r="R39" s="1">
        <f t="shared" si="8"/>
        <v>0.05</v>
      </c>
      <c r="S39" s="1">
        <f t="shared" si="9"/>
        <v>0.09</v>
      </c>
      <c r="T39" s="1">
        <f t="shared" si="10"/>
        <v>0.13</v>
      </c>
      <c r="U39" s="6">
        <f t="shared" si="11"/>
        <v>0.61154913419913415</v>
      </c>
    </row>
    <row r="40" spans="1:21">
      <c r="G40" s="2">
        <v>0.17</v>
      </c>
      <c r="I40">
        <v>9</v>
      </c>
      <c r="J40" s="1">
        <f>+J29*J27</f>
        <v>0.02</v>
      </c>
      <c r="K40" s="1">
        <f t="shared" si="1"/>
        <v>0.06</v>
      </c>
      <c r="L40" s="1">
        <f t="shared" si="2"/>
        <v>3.2500000000000001E-2</v>
      </c>
      <c r="M40" s="1">
        <f t="shared" si="3"/>
        <v>3.5714285714285719E-2</v>
      </c>
      <c r="N40" s="1">
        <f t="shared" si="4"/>
        <v>0.14000000000000001</v>
      </c>
      <c r="O40" s="1">
        <f t="shared" si="5"/>
        <v>0.06</v>
      </c>
      <c r="P40" s="1">
        <f t="shared" si="6"/>
        <v>0.12</v>
      </c>
      <c r="Q40" s="1">
        <f t="shared" si="7"/>
        <v>1.4999999999999999E-2</v>
      </c>
      <c r="R40" s="1">
        <f t="shared" si="8"/>
        <v>0.05</v>
      </c>
      <c r="S40" s="1">
        <f t="shared" si="9"/>
        <v>6.6857142857142853E-3</v>
      </c>
      <c r="T40" s="1">
        <f t="shared" si="10"/>
        <v>1.8571428571428572E-2</v>
      </c>
      <c r="U40" s="6">
        <f t="shared" si="11"/>
        <v>0.54158831168831179</v>
      </c>
    </row>
    <row r="41" spans="1:21">
      <c r="G41" s="3">
        <v>1</v>
      </c>
      <c r="H41" s="1">
        <f>+G40*G41</f>
        <v>0.17</v>
      </c>
      <c r="I41">
        <v>10</v>
      </c>
      <c r="J41" s="1">
        <f>+J29*J28</f>
        <v>6.9999999999999993E-3</v>
      </c>
      <c r="K41" s="1">
        <f t="shared" si="1"/>
        <v>3.9999999999999994E-2</v>
      </c>
      <c r="L41" s="1">
        <f t="shared" si="2"/>
        <v>2.1666666666666667E-2</v>
      </c>
      <c r="M41" s="1">
        <f t="shared" si="3"/>
        <v>8.5714285714285719E-3</v>
      </c>
      <c r="N41" s="1">
        <f t="shared" si="4"/>
        <v>2.2400000000000003E-2</v>
      </c>
      <c r="O41" s="1">
        <f t="shared" si="5"/>
        <v>0.06</v>
      </c>
      <c r="P41" s="1">
        <f t="shared" si="6"/>
        <v>3.9999999999999994E-2</v>
      </c>
      <c r="Q41" s="1">
        <f t="shared" si="7"/>
        <v>0.15</v>
      </c>
      <c r="R41" s="1">
        <f t="shared" si="8"/>
        <v>0.05</v>
      </c>
      <c r="S41" s="1">
        <f t="shared" si="9"/>
        <v>2.571428571428571E-2</v>
      </c>
      <c r="T41" s="1">
        <f t="shared" si="10"/>
        <v>1.8571428571428572E-2</v>
      </c>
      <c r="U41" s="6">
        <f t="shared" si="11"/>
        <v>0.42704069264069255</v>
      </c>
    </row>
    <row r="42" spans="1:21">
      <c r="U42" s="1">
        <f>MAX(U32:U41)</f>
        <v>0.61154913419913415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iksal</dc:creator>
  <cp:lastModifiedBy>lenovo</cp:lastModifiedBy>
  <dcterms:created xsi:type="dcterms:W3CDTF">2016-12-19T09:23:51Z</dcterms:created>
  <dcterms:modified xsi:type="dcterms:W3CDTF">2016-12-20T22:25:55Z</dcterms:modified>
</cp:coreProperties>
</file>