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localSheetId="0" name="_ftn4">Arkusz1!#REF!</definedName>
    <definedName localSheetId="0" name="_ftn6">Arkusz1!#REF!</definedName>
    <definedName localSheetId="0" name="_ftn7">Arkusz1!#REF!</definedName>
    <definedName localSheetId="0" name="_ftn8">Arkusz1!#REF!</definedName>
    <definedName localSheetId="0" name="_ftnref4">Arkusz1!#REF!</definedName>
    <definedName localSheetId="0" name="_ftnref6">Arkusz1!#REF!</definedName>
    <definedName localSheetId="0" name="_ftn5">Arkusz1!$A$175</definedName>
    <definedName localSheetId="0" name="_ftn2">Arkusz1!$A$173</definedName>
    <definedName localSheetId="0" name="_ftnref3">Arkusz1!$B$97</definedName>
    <definedName localSheetId="0" name="_ftn1">Arkusz1!$A$172</definedName>
    <definedName localSheetId="0" name="_ftnref2">Arkusz1!$B$8</definedName>
    <definedName localSheetId="0" name="_ftnref8">Arkusz1!$B$141</definedName>
    <definedName localSheetId="0" name="_ftnref7">Arkusz1!$B$130</definedName>
    <definedName localSheetId="0" name="_ftn3">Arkusz1!$A$174</definedName>
    <definedName localSheetId="0" name="_ftnref5">Arkusz1!$B$120</definedName>
    <definedName localSheetId="0" name="_ftnref1">Arkusz1!$K$7</definedName>
    <definedName localSheetId="0" name="_Toc529355925">Arkusz1!$A$5</definedName>
  </definedNames>
  <calcPr/>
  <extLst>
    <ext uri="GoogleSheetsCustomDataVersion2">
      <go:sheetsCustomData xmlns:go="http://customooxmlschemas.google.com/" r:id="rId5" roundtripDataChecksum="RC6fGl2zYModPBsnA1hlX5Bv0ljbIGEDHkLYmB4aTyA="/>
    </ext>
  </extLst>
</workbook>
</file>

<file path=xl/sharedStrings.xml><?xml version="1.0" encoding="utf-8"?>
<sst xmlns="http://schemas.openxmlformats.org/spreadsheetml/2006/main" count="509" uniqueCount="152">
  <si>
    <t xml:space="preserve"> </t>
  </si>
  <si>
    <t>Załącznik nr 1 do Biznesplanu stanowiącego Załącznik nr 2 do Instrukcji stanowiącej Załącznik nr 1 do Regulaminu wyboru projektów przyjętego uchwałą nr 268/72/25 Zarządu Województwa Pomorskiego z dnia 6 marca 2025 r.</t>
  </si>
  <si>
    <r>
      <rPr>
        <rFont val="Calibri"/>
        <b/>
        <color theme="1"/>
        <sz val="9.0"/>
      </rPr>
      <t>Nakłady na realizację projektu</t>
    </r>
    <r>
      <rPr>
        <rFont val="Calibri"/>
        <b/>
        <color rgb="FF000000"/>
        <sz val="9.0"/>
      </rPr>
      <t xml:space="preserve"> - Wnioskodawca/Partner*</t>
    </r>
  </si>
  <si>
    <t>I.</t>
  </si>
  <si>
    <t>Wydatki finansowane na podstawie Rozporządzenia Ministra Funduszy i Polityki Regionalnej z dnia 29 listopada 2022 r. w sprawie udzielania pomocy na badania przemysłowe, eksperymentalne prace rozwojowe oraz studia wykonalności w ramach regionalnych programów na lata 2021–2027 (Dz.U. 2022 poz. 2573) – wydanego w oparciu o art. 25 GBER</t>
  </si>
  <si>
    <t>Pomoc na projekty badawczo-rozwojowe</t>
  </si>
  <si>
    <t>Opis zadań i kosztów</t>
  </si>
  <si>
    <t>Rodzaj kosztu (bezpośredni/
pośredni/
podwykonawstwo)</t>
  </si>
  <si>
    <t>Sposób rozliczenia
(rzeczywiste/
stawka ryczałtowa**)</t>
  </si>
  <si>
    <t>Jednostka miary</t>
  </si>
  <si>
    <t>Cena jednostkowa</t>
  </si>
  <si>
    <t>Liczba jednostek</t>
  </si>
  <si>
    <t>Koszty kwalifikowalne</t>
  </si>
  <si>
    <t>Koszt VAT - niekwalifikowalny</t>
  </si>
  <si>
    <t>Kwota dofinansowania</t>
  </si>
  <si>
    <r>
      <rPr>
        <rFont val="Calibri"/>
        <b/>
        <color theme="1"/>
        <sz val="9.0"/>
      </rPr>
      <t>Intensywność pomocy</t>
    </r>
    <r>
      <rPr>
        <rFont val="Calibri"/>
        <b/>
        <color theme="1"/>
        <sz val="9.0"/>
        <vertAlign val="superscript"/>
      </rPr>
      <t>1</t>
    </r>
  </si>
  <si>
    <r>
      <rPr>
        <rFont val="Calibri"/>
        <b/>
        <color theme="1"/>
        <sz val="9.0"/>
      </rPr>
      <t>Badania przemysłowe</t>
    </r>
    <r>
      <rPr>
        <rFont val="Calibri"/>
        <b/>
        <color theme="1"/>
        <sz val="9.0"/>
        <vertAlign val="superscript"/>
      </rPr>
      <t>2</t>
    </r>
  </si>
  <si>
    <t>ZADANIE 1</t>
  </si>
  <si>
    <t>Wynagrodzenie Specjalisty B+R</t>
  </si>
  <si>
    <t>bezpośredni (personel)</t>
  </si>
  <si>
    <t>rzeczywiste</t>
  </si>
  <si>
    <t>etatomiesiąc</t>
  </si>
  <si>
    <t>Wynagrodzenie Starszego Specjalisty ds. Chemii</t>
  </si>
  <si>
    <t>Wynagrodzenie laboranta ds. farb i powłok</t>
  </si>
  <si>
    <t>Wynagrodzenie laboranta</t>
  </si>
  <si>
    <t>Wynagrodzenie specjalisty ds. granulometrii i sortowania</t>
  </si>
  <si>
    <t>Przemysłowy reaktor chemiczny 5L</t>
  </si>
  <si>
    <t>bezpośredni</t>
  </si>
  <si>
    <t>sztuka</t>
  </si>
  <si>
    <t>Reaktor szklany laboratoryjny z płaszczem grzewczym</t>
  </si>
  <si>
    <t>Sita laboratoryjne (10 μm, 30 μm, 50 μm)</t>
  </si>
  <si>
    <t>Stół centralny składany z półką 1600×700×H850 mm
M</t>
  </si>
  <si>
    <t>AUTOMATYCZNY DOZOWNIK DO MATERIAŁÓW SYPKICH
do 1oo g</t>
  </si>
  <si>
    <t>Młynek analityczny A 10</t>
  </si>
  <si>
    <t>Luminofor MHG-8EW 5~15 300 35</t>
  </si>
  <si>
    <t>Luminofor
 MHG-6BW 65~85 700 105 36USD</t>
  </si>
  <si>
    <t>Luminofor 
MHG-6CW 45~55 550 80 36USD</t>
  </si>
  <si>
    <t>Luminofor 
MHB-5CW 45~55 480 85</t>
  </si>
  <si>
    <t>drobny materiał laboratoryjny</t>
  </si>
  <si>
    <t>specjalistyczne analizy laboratoryjne</t>
  </si>
  <si>
    <t>bezpośredni (podykonawstwo)</t>
  </si>
  <si>
    <t>usługa</t>
  </si>
  <si>
    <t>Koszty ogólne</t>
  </si>
  <si>
    <t>pośredni</t>
  </si>
  <si>
    <t>stawka ryczałtowa</t>
  </si>
  <si>
    <t>nie dotyczy</t>
  </si>
  <si>
    <t>ZADANIE 2</t>
  </si>
  <si>
    <t>DOZOWNIK do cieczy gęstych 100-1000 ml /2 głowice
1) żywicy+luminofor
2) utwardzacz</t>
  </si>
  <si>
    <t>Mieszadło magnetyczne</t>
  </si>
  <si>
    <t>Homogenizator T 25 digital Ultra-Turrax®</t>
  </si>
  <si>
    <t>Suszarka z wymuszonym obiegiem FD-S 56</t>
  </si>
  <si>
    <t>Wytrząsarka wirówka laboratoryjna vortex 7 modułów 20 W 3000 obr./min</t>
  </si>
  <si>
    <t>Wiskozymetr Obrotowy</t>
  </si>
  <si>
    <t>Suszarka próżniowa laboratoryjna</t>
  </si>
  <si>
    <t>Mieszadło mechaniczne 6-400/30-2000 obr./min 100000 mPa*s</t>
  </si>
  <si>
    <t>Desmophen NH 1420 lub inny</t>
  </si>
  <si>
    <t>Desmodur N 3800 lub inny</t>
  </si>
  <si>
    <t>biel tytanowa</t>
  </si>
  <si>
    <t>N-butyl</t>
  </si>
  <si>
    <t>SYLOSIV®</t>
  </si>
  <si>
    <t>Inne dodatki - Dyspergatory, Stabilizatory UV (HALS, UV absorber), Środki reologiczne, Antyoksydanty, Modyfikatory lepkości, Hydrofobizery</t>
  </si>
  <si>
    <t>Dejonizator BASIC 10</t>
  </si>
  <si>
    <t>Mikrokulki szklane 40-80 (kulki)</t>
  </si>
  <si>
    <t>odczynniki</t>
  </si>
  <si>
    <t>ZADANIE 3</t>
  </si>
  <si>
    <t>tester siatką nacięć 2mm</t>
  </si>
  <si>
    <t>tester siatką nacięć 3mm</t>
  </si>
  <si>
    <t>Grzebień pomiarowy ze stali nierdzewnej 25 – 2000 μm</t>
  </si>
  <si>
    <t>grzebień pomiarowy warstwy mokrej zakres 1 – 80 mils</t>
  </si>
  <si>
    <t>Grzebień pomiarowy ze stali nierdzewnej 1-80</t>
  </si>
  <si>
    <t>Grzebień pomiarowy z podwójną skalą aluminium 5-150</t>
  </si>
  <si>
    <t>6957 aplikator sztabkowy 50.8 i 101.6 μm 50.8 mm stal nierdzewna</t>
  </si>
  <si>
    <t>5302 aplikator sztabkowy 152.4 i 254.0 μm 50.8 mm stal nierdzewna</t>
  </si>
  <si>
    <t>2020 aplikator walcowy 30, 60, 90, 120 μm 60 mm stal nierdzewna</t>
  </si>
  <si>
    <t>2040 aplikator walcowy 50, 100, 150, 200 μm 60 mm stal nierdzewna</t>
  </si>
  <si>
    <t>piknometr z certyfikatem akredytowanym stal szlachetna, 100 ml,</t>
  </si>
  <si>
    <t>1512 grindometr 100* 13 x 130 mm</t>
  </si>
  <si>
    <t>2512 grindometr nr. PD-250 1 x 6.25 cal</t>
  </si>
  <si>
    <t>Agregat malarski Titan Impact 400 HEA</t>
  </si>
  <si>
    <t>Tester odporności warstwy na zarysowanie oraz przyczepności powłoki</t>
  </si>
  <si>
    <t>Waga platformowa z kółkami do 1000 kg, HDWR wagPRO-P1000W</t>
  </si>
  <si>
    <t>GCG-1000 zbiornik z grzaniem i mieszaniem 35 litrów</t>
  </si>
  <si>
    <t>Zbiornik ze stali nierdzewnej</t>
  </si>
  <si>
    <t>Maty grzewczne ze sterowaniem</t>
  </si>
  <si>
    <t>Pompa zębata 30L</t>
  </si>
  <si>
    <t>Puszka metalowa zamykana 350ml/72mmm</t>
  </si>
  <si>
    <t>Puszka metalowa zamykana 2 litry</t>
  </si>
  <si>
    <t>Puszka metalowa zamykana 0.8l</t>
  </si>
  <si>
    <t>Puszka metalowa zamykana 5 l</t>
  </si>
  <si>
    <t>Puszka metalowa zamykana 100 ml</t>
  </si>
  <si>
    <t>Puszka metalowa zamykana 0.5l</t>
  </si>
  <si>
    <t>Butelka metalowa zamykana 0.1l</t>
  </si>
  <si>
    <t>Butelka metalowa zamykana 0.25l</t>
  </si>
  <si>
    <t>Pudełko okrągłe zamykane wieczkiem 25ML</t>
  </si>
  <si>
    <t>Pudełko okrągłe zamykane wieczkiem 70ML</t>
  </si>
  <si>
    <t>Wiadro stożkowe z uchwytem 5 L</t>
  </si>
  <si>
    <t>zestaw etykiet samoprzylepnych - Trójkąt ostrzegawczy</t>
  </si>
  <si>
    <t>strzykawka 100 ml</t>
  </si>
  <si>
    <t>wynajem komory starzeniowej</t>
  </si>
  <si>
    <t>specjalistyczne analizy badawcze</t>
  </si>
  <si>
    <t>Koszty OGÓLNE (7%)</t>
  </si>
  <si>
    <t>Eksperymentalne prace rozwojowe</t>
  </si>
  <si>
    <t>ZADANIE 4</t>
  </si>
  <si>
    <t>miesiąc</t>
  </si>
  <si>
    <t>analizy laboratoryjne</t>
  </si>
  <si>
    <t>ZADANIE 5</t>
  </si>
  <si>
    <t>Wynagrodzenie laboranta ds. prób i pomiarów</t>
  </si>
  <si>
    <t>analizy kluczowe dla weryfikacji jakości farb</t>
  </si>
  <si>
    <t>RAZEM</t>
  </si>
  <si>
    <t>II.</t>
  </si>
  <si>
    <t>Wydatki finansowane na podstawie Rozporządzenia Ministra Funduszy i Polityki Regionalnej z dnia 12 lipca 2023 r. w sprawie udzielania pomocy na wspieranie innowacyjności oraz na innowacje procesowe i organizacyjne w ramach regionalnych programów na lata 2021–2027 (Dz.U. 2023 poz. 1487)- wydanego w oparciu o art. 28 GBER</t>
  </si>
  <si>
    <t xml:space="preserve">Pomoc na wspieranie innowacyjności </t>
  </si>
  <si>
    <t>Rodzaj kosztu (bezpośredni)</t>
  </si>
  <si>
    <t>Sposób rozliczenia
(rzeczywiste)</t>
  </si>
  <si>
    <t>Intensywność pomocy</t>
  </si>
  <si>
    <r>
      <rPr>
        <rFont val="Calibri"/>
        <b/>
        <color theme="1"/>
        <sz val="9.0"/>
      </rPr>
      <t>Pomoc dla MŚP na wspieranie innowacyjności (zgodnie z art. 28 GBER)</t>
    </r>
    <r>
      <rPr>
        <rFont val="Calibri"/>
        <b/>
        <color theme="1"/>
        <sz val="9.0"/>
        <vertAlign val="superscript"/>
      </rPr>
      <t>4</t>
    </r>
  </si>
  <si>
    <t>1.</t>
  </si>
  <si>
    <t>2.</t>
  </si>
  <si>
    <t>….</t>
  </si>
  <si>
    <t>III.</t>
  </si>
  <si>
    <t>Wydatki finansowane na podstawie Rozporządzenia Ministra Funduszy i Polityki Regionalnej z dnia 11 października 2022 r. w sprawie udzielania regionalnej pomocy inwestycyjnej w ramach programów regionalnych na lata 2021–2027  (Dz.U. 2023 poz. 2743) – wydanego w oparciu o art. 14 GBER</t>
  </si>
  <si>
    <t>Regionalna pomoc inwestycyjna</t>
  </si>
  <si>
    <r>
      <rPr>
        <rFont val="Calibri"/>
        <b/>
        <color rgb="FF000000"/>
        <sz val="9.0"/>
      </rPr>
      <t>Opis zadań i kosztów</t>
    </r>
    <r>
      <rPr>
        <rFont val="Calibri"/>
        <b/>
        <color rgb="FF000000"/>
        <sz val="9.0"/>
        <vertAlign val="superscript"/>
      </rPr>
      <t>5</t>
    </r>
  </si>
  <si>
    <r>
      <rPr>
        <rFont val="Calibri"/>
        <b/>
        <color rgb="FF000000"/>
        <sz val="9.0"/>
      </rPr>
      <t>Rodzaj kosztu (bezpośredni/</t>
    </r>
    <r>
      <rPr>
        <rFont val="Calibri"/>
        <b/>
        <color rgb="FF3333FF"/>
        <sz val="9.0"/>
      </rPr>
      <t xml:space="preserve"> wdrożenie</t>
    </r>
    <r>
      <rPr>
        <rFont val="Calibri"/>
        <b/>
        <color rgb="FF000000"/>
        <sz val="9.0"/>
        <vertAlign val="superscript"/>
      </rPr>
      <t>7</t>
    </r>
    <r>
      <rPr>
        <rFont val="Calibri"/>
        <b/>
        <color rgb="FF000000"/>
        <sz val="9.0"/>
      </rPr>
      <t>)</t>
    </r>
  </si>
  <si>
    <t>IV.</t>
  </si>
  <si>
    <t>Wydatki finansowane na podstawie Rozporządzenia Ministra Funduszy i Polityki Regionalnej z dnia 17 kwietnia 2024 r. w sprawie udzielania pomocy de minimis w ramach regionalnych programów na lata 2021–2027 (Dz. U. 2024 poz. 598.) wydanego w oparciu o rozporządzenie KE nr 2023/2831 z dnia 13 grudnia 2023 r. w sprawie stosowania art. 107 i 108 Traktatu o funkcjonowaniu Unii Europejskiej do pomocy de minimis (Dz. Urz. UE L 15.12.2023)</t>
  </si>
  <si>
    <r>
      <rPr>
        <rFont val="Calibri"/>
        <b/>
        <color theme="1"/>
        <sz val="9.0"/>
      </rPr>
      <t xml:space="preserve">Pomoc </t>
    </r>
    <r>
      <rPr>
        <rFont val="Calibri"/>
        <b/>
        <i/>
        <color theme="1"/>
        <sz val="9.0"/>
      </rPr>
      <t>de minimis</t>
    </r>
  </si>
  <si>
    <r>
      <rPr>
        <rFont val="Calibri"/>
        <b/>
        <color rgb="FF000000"/>
        <sz val="9.0"/>
      </rPr>
      <t>Opis zadań i kosztów</t>
    </r>
    <r>
      <rPr>
        <rFont val="Calibri"/>
        <b/>
        <color rgb="FF000000"/>
        <sz val="9.0"/>
        <vertAlign val="superscript"/>
      </rPr>
      <t>6</t>
    </r>
  </si>
  <si>
    <r>
      <rPr>
        <rFont val="Calibri"/>
        <b/>
        <color rgb="FF000000"/>
        <sz val="9.0"/>
      </rPr>
      <t xml:space="preserve">Rodzaj kosztu (bezpośredni/
pośredni/
podwykonawstwo/
</t>
    </r>
    <r>
      <rPr>
        <rFont val="Calibri"/>
        <b/>
        <color rgb="FF3333FF"/>
        <sz val="9.0"/>
      </rPr>
      <t>wdrożenie</t>
    </r>
    <r>
      <rPr>
        <rFont val="Calibri"/>
        <b/>
        <color rgb="FF000000"/>
        <sz val="9.0"/>
        <vertAlign val="superscript"/>
      </rPr>
      <t>8</t>
    </r>
    <r>
      <rPr>
        <rFont val="Calibri"/>
        <b/>
        <color rgb="FF000000"/>
        <sz val="9.0"/>
      </rPr>
      <t>)</t>
    </r>
  </si>
  <si>
    <t>V.</t>
  </si>
  <si>
    <t>KOSZTY NIEKWALIFIKOWALNE</t>
  </si>
  <si>
    <t>Opis kosztów niekwalifikowalnych</t>
  </si>
  <si>
    <t>Kwota</t>
  </si>
  <si>
    <t>1. Łączne koszty VAT niekwalifikowalne wynikające z części I-IV</t>
  </si>
  <si>
    <r>
      <rPr>
        <rFont val="Calibri"/>
        <color theme="1"/>
        <sz val="9.0"/>
      </rPr>
      <t xml:space="preserve">2. </t>
    </r>
    <r>
      <rPr>
        <rFont val="Calibri"/>
        <i/>
        <color theme="1"/>
        <sz val="9.0"/>
      </rPr>
      <t>[Inne koszty niekwalifikowalne, ale niezbędne do realizacji projektu]</t>
    </r>
  </si>
  <si>
    <t>…</t>
  </si>
  <si>
    <t>RAZEM KOSZTY NIEKWALIFIKOWALNE</t>
  </si>
  <si>
    <t>SUMA KOSZTÓW WNIOSKODAWCY/PARTNERA*</t>
  </si>
  <si>
    <t>Koszty ogółem</t>
  </si>
  <si>
    <t>Koszty niekwalifikowalne</t>
  </si>
  <si>
    <t>Podpis Wnioskodawcy</t>
  </si>
  <si>
    <t xml:space="preserve"> …........................................................</t>
  </si>
  <si>
    <t>*niepotrzebne usunąć</t>
  </si>
  <si>
    <t>** stawka ryczałtowa dotyczy tylko i wyłącznie kosztów pośrednich</t>
  </si>
  <si>
    <t>1. Intensywność pomocy oznacza stosunek (wyrażony w procentach) wartości (kwota dofinansowania) pomocy publicznej do kwoty kosztów kwalifikujących się do objęcia pomocą publiczną.</t>
  </si>
  <si>
    <t>2. Intensywność pomocy w przypadku badań przemysłowych i eksperymentalnych prac rozwojowych, mimo dopuszczalnych zwiększeń wynikających z art. 25 GBER, nie może przekroczyć 80% kosztów kwalifikowalnych.</t>
  </si>
  <si>
    <t>3. J.w.</t>
  </si>
  <si>
    <t>4. Intensywność wsparcia dla MŚP na wspieranie innowacyjności nie może przekroczyć 50% kosztów kwalifikowalnych-bez względu na wielkość przedsiębiorstwa.</t>
  </si>
  <si>
    <t>5. Intensywność wsparcia w przypadku regionalnej pomocy inwestycyjjnej wynosi: dla mikro i małych przedsiębiorstw - 50 %; dla średnich przedsiębiorstw - 40 %, dla dużych przedsiębiorstw – 30 %</t>
  </si>
  <si>
    <t>6. Intensywność wsparcia dla pomocy de minimis wynosi: dla mikro i małych przedsiębiorstw - 50 %; dla średnich przedsiębiorstw - 40 %, dla dużych przedsiębiorstw – 30 %</t>
  </si>
  <si>
    <r>
      <rPr>
        <rFont val="Calibri"/>
        <color theme="1"/>
        <sz val="9.0"/>
      </rPr>
      <t xml:space="preserve">7. Dot. wydatku związanego z </t>
    </r>
    <r>
      <rPr>
        <rFont val="Calibri"/>
        <b/>
        <color theme="1"/>
        <sz val="9.0"/>
      </rPr>
      <t xml:space="preserve">komponentem wdrożeniowym </t>
    </r>
    <r>
      <rPr>
        <rFont val="Calibri"/>
        <color theme="1"/>
        <sz val="9.0"/>
      </rPr>
      <t xml:space="preserve">realizowanego w ramach typu 2 projektu, gdzie przewidziano </t>
    </r>
    <r>
      <rPr>
        <rFont val="Calibri"/>
        <i/>
        <color theme="1"/>
        <sz val="9.0"/>
      </rPr>
      <t>realizację prac B+R przez mikro i małe przedsiębiorstwa, w tym z udziałem jednostek naukowych i badawczych, wraz z komercjalizacją i wdrożeniem wyników prac B+R.</t>
    </r>
  </si>
  <si>
    <t>8. J.w.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</si>
</sst>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i/>
      <sz val="9.0"/>
      <color theme="1"/>
      <name val="Calibri"/>
    </font>
    <font>
      <sz val="9.0"/>
      <color theme="1"/>
      <name val="Calibri"/>
      <scheme val="minor"/>
    </font>
    <font>
      <sz val="9.0"/>
      <color theme="1"/>
      <name val="Calibri"/>
    </font>
    <font>
      <b/>
      <sz val="9.0"/>
      <color theme="1"/>
      <name val="Calibri"/>
    </font>
    <font/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Nunito"/>
    </font>
    <font>
      <sz val="9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/>
      <right/>
      <bottom/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2" fillId="2" fontId="4" numFmtId="0" xfId="0" applyAlignment="1" applyBorder="1" applyFill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5" fillId="2" fontId="6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textRotation="90" vertical="center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3" fontId="4" numFmtId="0" xfId="0" applyAlignment="1" applyBorder="1" applyFill="1" applyFont="1">
      <alignment shrinkToFit="0" wrapText="1"/>
    </xf>
    <xf borderId="8" fillId="4" fontId="7" numFmtId="0" xfId="0" applyAlignment="1" applyBorder="1" applyFill="1" applyFont="1">
      <alignment horizontal="right" vertical="center"/>
    </xf>
    <xf borderId="11" fillId="4" fontId="7" numFmtId="0" xfId="0" applyAlignment="1" applyBorder="1" applyFont="1">
      <alignment horizontal="right" vertical="center"/>
    </xf>
    <xf borderId="2" fillId="4" fontId="7" numFmtId="0" xfId="0" applyAlignment="1" applyBorder="1" applyFont="1">
      <alignment horizontal="center" vertical="center"/>
    </xf>
    <xf borderId="8" fillId="4" fontId="6" numFmtId="4" xfId="0" applyAlignment="1" applyBorder="1" applyFont="1" applyNumberFormat="1">
      <alignment vertical="center"/>
    </xf>
    <xf borderId="11" fillId="4" fontId="6" numFmtId="10" xfId="0" applyAlignment="1" applyBorder="1" applyFont="1" applyNumberFormat="1">
      <alignment horizontal="right" vertical="center"/>
    </xf>
    <xf borderId="12" fillId="5" fontId="1" numFmtId="0" xfId="0" applyAlignment="1" applyBorder="1" applyFill="1" applyFont="1">
      <alignment readingOrder="0" shrinkToFit="0" vertical="center" wrapText="1"/>
    </xf>
    <xf borderId="6" fillId="5" fontId="3" numFmtId="0" xfId="0" applyAlignment="1" applyBorder="1" applyFont="1">
      <alignment vertical="center"/>
    </xf>
    <xf borderId="1" fillId="5" fontId="3" numFmtId="0" xfId="0" applyAlignment="1" applyBorder="1" applyFont="1">
      <alignment vertical="center"/>
    </xf>
    <xf borderId="9" fillId="5" fontId="3" numFmtId="0" xfId="0" applyAlignment="1" applyBorder="1" applyFont="1">
      <alignment vertical="center"/>
    </xf>
    <xf borderId="0" fillId="5" fontId="3" numFmtId="0" xfId="0" applyAlignment="1" applyFont="1">
      <alignment vertical="center"/>
    </xf>
    <xf borderId="8" fillId="5" fontId="3" numFmtId="4" xfId="0" applyAlignment="1" applyBorder="1" applyFont="1" applyNumberFormat="1">
      <alignment vertical="center"/>
    </xf>
    <xf borderId="13" fillId="5" fontId="3" numFmtId="4" xfId="0" applyAlignment="1" applyBorder="1" applyFont="1" applyNumberFormat="1">
      <alignment vertical="center"/>
    </xf>
    <xf borderId="11" fillId="5" fontId="7" numFmtId="0" xfId="0" applyAlignment="1" applyBorder="1" applyFont="1">
      <alignment vertical="center"/>
    </xf>
    <xf borderId="0" fillId="5" fontId="2" numFmtId="0" xfId="0" applyFont="1"/>
    <xf borderId="14" fillId="0" fontId="8" numFmtId="0" xfId="0" applyAlignment="1" applyBorder="1" applyFont="1">
      <alignment readingOrder="0" shrinkToFit="0" vertical="bottom" wrapText="1"/>
    </xf>
    <xf borderId="14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 vertical="center"/>
    </xf>
    <xf borderId="14" fillId="0" fontId="8" numFmtId="4" xfId="0" applyAlignment="1" applyBorder="1" applyFont="1" applyNumberFormat="1">
      <alignment horizontal="right" readingOrder="0" vertical="bottom"/>
    </xf>
    <xf borderId="8" fillId="0" fontId="3" numFmtId="0" xfId="0" applyAlignment="1" applyBorder="1" applyFont="1">
      <alignment vertical="center"/>
    </xf>
    <xf borderId="8" fillId="0" fontId="3" numFmtId="4" xfId="0" applyAlignment="1" applyBorder="1" applyFont="1" applyNumberFormat="1">
      <alignment readingOrder="0" vertical="center"/>
    </xf>
    <xf borderId="13" fillId="0" fontId="3" numFmtId="4" xfId="0" applyAlignment="1" applyBorder="1" applyFont="1" applyNumberFormat="1">
      <alignment readingOrder="0" vertical="center"/>
    </xf>
    <xf borderId="11" fillId="4" fontId="7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9" fillId="0" fontId="3" numFmtId="0" xfId="0" applyAlignment="1" applyBorder="1" applyFont="1">
      <alignment readingOrder="0" vertical="center"/>
    </xf>
    <xf borderId="3" fillId="0" fontId="3" numFmtId="4" xfId="0" applyAlignment="1" applyBorder="1" applyFont="1" applyNumberFormat="1">
      <alignment readingOrder="0" vertical="center"/>
    </xf>
    <xf borderId="13" fillId="0" fontId="3" numFmtId="4" xfId="0" applyAlignment="1" applyBorder="1" applyFont="1" applyNumberFormat="1">
      <alignment vertical="center"/>
    </xf>
    <xf borderId="1" fillId="0" fontId="3" numFmtId="4" xfId="0" applyAlignment="1" applyBorder="1" applyFont="1" applyNumberFormat="1">
      <alignment readingOrder="0" vertical="center"/>
    </xf>
    <xf borderId="15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16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vertical="center"/>
    </xf>
    <xf borderId="4" fillId="0" fontId="3" numFmtId="4" xfId="0" applyAlignment="1" applyBorder="1" applyFont="1" applyNumberFormat="1">
      <alignment readingOrder="0" vertical="center"/>
    </xf>
    <xf borderId="14" fillId="5" fontId="3" numFmtId="0" xfId="0" applyAlignment="1" applyBorder="1" applyFont="1">
      <alignment vertical="center"/>
    </xf>
    <xf borderId="4" fillId="5" fontId="3" numFmtId="4" xfId="0" applyAlignment="1" applyBorder="1" applyFont="1" applyNumberFormat="1">
      <alignment vertical="center"/>
    </xf>
    <xf borderId="14" fillId="0" fontId="3" numFmtId="4" xfId="0" applyAlignment="1" applyBorder="1" applyFont="1" applyNumberFormat="1">
      <alignment readingOrder="0" vertical="center"/>
    </xf>
    <xf borderId="17" fillId="3" fontId="4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horizontal="right" vertical="center"/>
    </xf>
    <xf borderId="18" fillId="4" fontId="7" numFmtId="0" xfId="0" applyAlignment="1" applyBorder="1" applyFont="1">
      <alignment horizontal="right" vertical="center"/>
    </xf>
    <xf borderId="8" fillId="0" fontId="3" numFmtId="4" xfId="0" applyAlignment="1" applyBorder="1" applyFont="1" applyNumberFormat="1">
      <alignment vertical="center"/>
    </xf>
    <xf borderId="15" fillId="0" fontId="5" numFmtId="0" xfId="0" applyBorder="1" applyFont="1"/>
    <xf borderId="7" fillId="2" fontId="6" numFmtId="0" xfId="0" applyAlignment="1" applyBorder="1" applyFont="1">
      <alignment shrinkToFit="0" vertical="center" wrapText="1"/>
    </xf>
    <xf borderId="7" fillId="2" fontId="6" numFmtId="0" xfId="0" applyAlignment="1" applyBorder="1" applyFont="1">
      <alignment horizontal="right" vertical="center"/>
    </xf>
    <xf borderId="11" fillId="2" fontId="6" numFmtId="0" xfId="0" applyAlignment="1" applyBorder="1" applyFont="1">
      <alignment horizontal="right" vertical="center"/>
    </xf>
    <xf borderId="2" fillId="2" fontId="6" numFmtId="0" xfId="0" applyAlignment="1" applyBorder="1" applyFont="1">
      <alignment horizontal="center" vertical="center"/>
    </xf>
    <xf borderId="8" fillId="2" fontId="6" numFmtId="4" xfId="0" applyAlignment="1" applyBorder="1" applyFont="1" applyNumberFormat="1">
      <alignment vertical="center"/>
    </xf>
    <xf borderId="2" fillId="0" fontId="4" numFmtId="0" xfId="0" applyAlignment="1" applyBorder="1" applyFont="1">
      <alignment horizontal="center" textRotation="90" vertical="center"/>
    </xf>
    <xf borderId="19" fillId="2" fontId="6" numFmtId="0" xfId="0" applyAlignment="1" applyBorder="1" applyFont="1">
      <alignment horizontal="center" vertical="center"/>
    </xf>
    <xf borderId="20" fillId="2" fontId="7" numFmtId="0" xfId="0" applyAlignment="1" applyBorder="1" applyFont="1">
      <alignment horizontal="left" shrinkToFit="0" vertical="center" wrapText="1"/>
    </xf>
    <xf borderId="21" fillId="0" fontId="5" numFmtId="0" xfId="0" applyBorder="1" applyFont="1"/>
    <xf borderId="22" fillId="0" fontId="5" numFmtId="0" xfId="0" applyBorder="1" applyFont="1"/>
    <xf borderId="6" fillId="0" fontId="4" numFmtId="0" xfId="0" applyAlignment="1" applyBorder="1" applyFont="1">
      <alignment horizontal="center" shrinkToFit="0" textRotation="90" vertical="center" wrapText="1"/>
    </xf>
    <xf borderId="19" fillId="2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2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2" fillId="0" fontId="6" numFmtId="4" xfId="0" applyAlignment="1" applyBorder="1" applyFont="1" applyNumberFormat="1">
      <alignment horizontal="right" shrinkToFit="0" vertical="center" wrapText="1"/>
    </xf>
    <xf borderId="8" fillId="0" fontId="6" numFmtId="10" xfId="0" applyAlignment="1" applyBorder="1" applyFont="1" applyNumberFormat="1">
      <alignment horizontal="right" vertical="center"/>
    </xf>
    <xf borderId="2" fillId="0" fontId="1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vertical="center"/>
    </xf>
    <xf borderId="1" fillId="0" fontId="3" numFmtId="4" xfId="0" applyAlignment="1" applyBorder="1" applyFont="1" applyNumberFormat="1">
      <alignment vertical="center"/>
    </xf>
    <xf borderId="15" fillId="0" fontId="3" numFmtId="4" xfId="0" applyAlignment="1" applyBorder="1" applyFont="1" applyNumberFormat="1">
      <alignment vertical="center"/>
    </xf>
    <xf borderId="13" fillId="0" fontId="7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right" vertical="center"/>
    </xf>
    <xf borderId="13" fillId="0" fontId="6" numFmtId="0" xfId="0" applyAlignment="1" applyBorder="1" applyFont="1">
      <alignment horizontal="right" vertical="center"/>
    </xf>
    <xf borderId="2" fillId="0" fontId="6" numFmtId="0" xfId="0" applyAlignment="1" applyBorder="1" applyFont="1">
      <alignment horizontal="center" vertical="center"/>
    </xf>
    <xf borderId="8" fillId="0" fontId="6" numFmtId="4" xfId="0" applyAlignment="1" applyBorder="1" applyFont="1" applyNumberFormat="1">
      <alignment vertical="center"/>
    </xf>
    <xf borderId="2" fillId="2" fontId="3" numFmtId="0" xfId="0" applyAlignment="1" applyBorder="1" applyFont="1">
      <alignment shrinkToFit="0" wrapText="1"/>
    </xf>
    <xf borderId="23" fillId="2" fontId="6" numFmtId="0" xfId="0" applyAlignment="1" applyBorder="1" applyFont="1">
      <alignment horizontal="center" shrinkToFit="0" vertical="center" wrapText="1"/>
    </xf>
    <xf borderId="24" fillId="2" fontId="6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vertical="center"/>
    </xf>
    <xf borderId="2" fillId="0" fontId="9" numFmtId="0" xfId="0" applyAlignment="1" applyBorder="1" applyFont="1">
      <alignment shrinkToFit="0" wrapText="1"/>
    </xf>
    <xf borderId="25" fillId="2" fontId="6" numFmtId="0" xfId="0" applyAlignment="1" applyBorder="1" applyFont="1">
      <alignment horizontal="right" vertical="center"/>
    </xf>
    <xf borderId="11" fillId="2" fontId="6" numFmtId="10" xfId="0" applyAlignment="1" applyBorder="1" applyFont="1" applyNumberFormat="1">
      <alignment horizontal="right" vertical="center"/>
    </xf>
    <xf borderId="26" fillId="0" fontId="4" numFmtId="0" xfId="0" applyAlignment="1" applyBorder="1" applyFont="1">
      <alignment horizontal="center" textRotation="90" vertical="center"/>
    </xf>
    <xf borderId="1" fillId="0" fontId="5" numFmtId="0" xfId="0" applyBorder="1" applyFont="1"/>
    <xf borderId="13" fillId="0" fontId="5" numFmtId="0" xfId="0" applyBorder="1" applyFont="1"/>
    <xf borderId="26" fillId="0" fontId="4" numFmtId="0" xfId="0" applyAlignment="1" applyBorder="1" applyFont="1">
      <alignment horizontal="right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vertical="center"/>
    </xf>
    <xf borderId="6" fillId="0" fontId="4" numFmtId="0" xfId="0" applyAlignment="1" applyBorder="1" applyFont="1">
      <alignment shrinkToFit="0" vertical="center" wrapText="1"/>
    </xf>
    <xf borderId="27" fillId="0" fontId="5" numFmtId="0" xfId="0" applyBorder="1" applyFont="1"/>
    <xf borderId="0" fillId="0" fontId="6" numFmtId="0" xfId="0" applyAlignment="1" applyFont="1">
      <alignment horizontal="center" vertical="center"/>
    </xf>
    <xf borderId="2" fillId="0" fontId="3" numFmtId="0" xfId="0" applyAlignment="1" applyBorder="1" applyFont="1">
      <alignment horizontal="left" shrinkToFit="0" vertical="center" wrapText="1"/>
    </xf>
    <xf borderId="5" fillId="3" fontId="4" numFmtId="4" xfId="0" applyAlignment="1" applyBorder="1" applyFont="1" applyNumberFormat="1">
      <alignment horizontal="right" vertical="center"/>
    </xf>
    <xf borderId="0" fillId="0" fontId="4" numFmtId="4" xfId="0" applyAlignment="1" applyFont="1" applyNumberFormat="1">
      <alignment horizontal="right" vertical="center"/>
    </xf>
    <xf borderId="0" fillId="0" fontId="4" numFmtId="0" xfId="0" applyAlignment="1" applyFont="1">
      <alignment horizontal="right" vertical="center"/>
    </xf>
    <xf borderId="28" fillId="2" fontId="6" numFmtId="0" xfId="0" applyAlignment="1" applyBorder="1" applyFont="1">
      <alignment vertical="center"/>
    </xf>
    <xf borderId="5" fillId="2" fontId="4" numFmtId="4" xfId="0" applyAlignment="1" applyBorder="1" applyFont="1" applyNumberFormat="1">
      <alignment horizontal="right" vertical="center"/>
    </xf>
    <xf borderId="6" fillId="2" fontId="4" numFmtId="0" xfId="0" applyAlignment="1" applyBorder="1" applyFont="1">
      <alignment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29" fillId="2" fontId="6" numFmtId="0" xfId="0" applyAlignment="1" applyBorder="1" applyFont="1">
      <alignment horizontal="center" shrinkToFit="0" vertical="center" wrapText="1"/>
    </xf>
    <xf borderId="13" fillId="0" fontId="4" numFmtId="4" xfId="0" applyAlignment="1" applyBorder="1" applyFont="1" applyNumberFormat="1">
      <alignment horizontal="right" shrinkToFit="0" vertical="center" wrapText="1"/>
    </xf>
    <xf borderId="2" fillId="0" fontId="4" numFmtId="4" xfId="0" applyAlignment="1" applyBorder="1" applyFont="1" applyNumberFormat="1">
      <alignment horizontal="center" shrinkToFit="0" vertical="center" wrapText="1"/>
    </xf>
    <xf borderId="2" fillId="0" fontId="4" numFmtId="10" xfId="0" applyAlignment="1" applyBorder="1" applyFont="1" applyNumberForma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30" fillId="6" fontId="3" numFmtId="0" xfId="0" applyAlignment="1" applyBorder="1" applyFill="1" applyFont="1">
      <alignment horizontal="left" shrinkToFit="0" wrapText="1"/>
    </xf>
    <xf borderId="31" fillId="0" fontId="5" numFmtId="0" xfId="0" applyBorder="1" applyFont="1"/>
    <xf borderId="32" fillId="0" fontId="5" numFmtId="0" xfId="0" applyBorder="1" applyFont="1"/>
    <xf borderId="10" fillId="6" fontId="3" numFmtId="0" xfId="0" applyAlignment="1" applyBorder="1" applyFont="1">
      <alignment horizontal="left"/>
    </xf>
    <xf borderId="10" fillId="6" fontId="3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0</xdr:row>
      <xdr:rowOff>0</xdr:rowOff>
    </xdr:from>
    <xdr:ext cx="82010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86"/>
    <col customWidth="1" min="3" max="3" width="26.14"/>
    <col customWidth="1" min="4" max="4" width="17.71"/>
    <col customWidth="1" min="5" max="5" width="22.29"/>
    <col customWidth="1" min="6" max="6" width="10.71"/>
    <col customWidth="1" min="7" max="7" width="8.57"/>
    <col customWidth="1" min="8" max="8" width="16.29"/>
    <col customWidth="1" min="9" max="9" width="14.86"/>
    <col customWidth="1" min="10" max="10" width="18.29"/>
    <col customWidth="1" min="11" max="11" width="11.86"/>
    <col customWidth="1" min="12" max="26" width="8.71"/>
  </cols>
  <sheetData>
    <row r="1" ht="55.5" customHeight="1">
      <c r="A1" s="1"/>
      <c r="L1" s="2"/>
      <c r="M1" s="2"/>
      <c r="N1" s="2"/>
      <c r="O1" s="2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5" t="s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8"/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0" t="s">
        <v>2</v>
      </c>
      <c r="B5" s="11"/>
      <c r="C5" s="11"/>
      <c r="D5" s="11"/>
      <c r="E5" s="11"/>
      <c r="F5" s="11"/>
      <c r="G5" s="11"/>
      <c r="H5" s="11"/>
      <c r="I5" s="11"/>
      <c r="J5" s="11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13" t="s">
        <v>3</v>
      </c>
      <c r="B6" s="14" t="s">
        <v>4</v>
      </c>
      <c r="C6" s="11"/>
      <c r="D6" s="11"/>
      <c r="E6" s="11"/>
      <c r="F6" s="11"/>
      <c r="G6" s="11"/>
      <c r="H6" s="11"/>
      <c r="I6" s="11"/>
      <c r="J6" s="11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51.0" customHeight="1">
      <c r="A7" s="15" t="s">
        <v>5</v>
      </c>
      <c r="B7" s="16" t="s">
        <v>6</v>
      </c>
      <c r="C7" s="16" t="s">
        <v>7</v>
      </c>
      <c r="D7" s="17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8" t="s">
        <v>14</v>
      </c>
      <c r="K7" s="19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0"/>
      <c r="B8" s="21" t="s">
        <v>16</v>
      </c>
      <c r="C8" s="22"/>
      <c r="D8" s="23"/>
      <c r="E8" s="24"/>
      <c r="F8" s="11"/>
      <c r="G8" s="12"/>
      <c r="H8" s="25">
        <f t="shared" ref="H8:J8" si="1">SUM(H10:H96)</f>
        <v>1474858.33</v>
      </c>
      <c r="I8" s="25">
        <f t="shared" si="1"/>
        <v>157066.92</v>
      </c>
      <c r="J8" s="25">
        <f t="shared" si="1"/>
        <v>1179886.37</v>
      </c>
      <c r="K8" s="26">
        <f>J8/H8</f>
        <v>0.7999998007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0"/>
      <c r="B9" s="27" t="s">
        <v>17</v>
      </c>
      <c r="C9" s="28"/>
      <c r="D9" s="29"/>
      <c r="E9" s="30"/>
      <c r="F9" s="31"/>
      <c r="G9" s="30"/>
      <c r="H9" s="32"/>
      <c r="I9" s="33"/>
      <c r="J9" s="33"/>
      <c r="K9" s="3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4.25" customHeight="1">
      <c r="A10" s="20"/>
      <c r="B10" s="36" t="s">
        <v>18</v>
      </c>
      <c r="C10" s="37" t="s">
        <v>19</v>
      </c>
      <c r="D10" s="38" t="s">
        <v>20</v>
      </c>
      <c r="E10" s="39" t="s">
        <v>21</v>
      </c>
      <c r="F10" s="40">
        <v>13000.0</v>
      </c>
      <c r="G10" s="41">
        <f>0.7*6</f>
        <v>4.2</v>
      </c>
      <c r="H10" s="42">
        <v>54600.0</v>
      </c>
      <c r="I10" s="43">
        <v>0.0</v>
      </c>
      <c r="J10" s="43">
        <v>43680.0</v>
      </c>
      <c r="K10" s="4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0"/>
      <c r="B11" s="36" t="s">
        <v>22</v>
      </c>
      <c r="C11" s="37" t="s">
        <v>19</v>
      </c>
      <c r="D11" s="38" t="s">
        <v>20</v>
      </c>
      <c r="E11" s="39" t="s">
        <v>21</v>
      </c>
      <c r="F11" s="40">
        <v>11000.0</v>
      </c>
      <c r="G11" s="45">
        <f>G10</f>
        <v>4.2</v>
      </c>
      <c r="H11" s="42">
        <v>46200.0</v>
      </c>
      <c r="I11" s="43">
        <v>0.0</v>
      </c>
      <c r="J11" s="43">
        <v>36960.0</v>
      </c>
      <c r="K11" s="4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0"/>
      <c r="B12" s="36" t="s">
        <v>23</v>
      </c>
      <c r="C12" s="37" t="s">
        <v>19</v>
      </c>
      <c r="D12" s="38" t="s">
        <v>20</v>
      </c>
      <c r="E12" s="39" t="s">
        <v>21</v>
      </c>
      <c r="F12" s="40">
        <v>7048.62</v>
      </c>
      <c r="G12" s="39">
        <v>6.0</v>
      </c>
      <c r="H12" s="42">
        <v>42291.72</v>
      </c>
      <c r="I12" s="43">
        <v>0.0</v>
      </c>
      <c r="J12" s="43">
        <v>33833.37</v>
      </c>
      <c r="K12" s="4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0"/>
      <c r="B13" s="36" t="s">
        <v>24</v>
      </c>
      <c r="C13" s="37" t="s">
        <v>19</v>
      </c>
      <c r="D13" s="38" t="s">
        <v>20</v>
      </c>
      <c r="E13" s="39" t="s">
        <v>21</v>
      </c>
      <c r="F13" s="40">
        <v>7048.62</v>
      </c>
      <c r="G13" s="39">
        <v>6.0</v>
      </c>
      <c r="H13" s="42">
        <v>42291.72</v>
      </c>
      <c r="I13" s="43">
        <v>0.0</v>
      </c>
      <c r="J13" s="43">
        <v>33833.37</v>
      </c>
      <c r="K13" s="4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0"/>
      <c r="B14" s="36" t="s">
        <v>25</v>
      </c>
      <c r="C14" s="37" t="s">
        <v>19</v>
      </c>
      <c r="D14" s="38" t="s">
        <v>20</v>
      </c>
      <c r="E14" s="39" t="s">
        <v>21</v>
      </c>
      <c r="F14" s="40">
        <v>11000.0</v>
      </c>
      <c r="G14" s="46">
        <v>6.0</v>
      </c>
      <c r="H14" s="42">
        <v>66000.0</v>
      </c>
      <c r="I14" s="43">
        <v>0.0</v>
      </c>
      <c r="J14" s="43">
        <v>52800.0</v>
      </c>
      <c r="K14" s="4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0"/>
      <c r="B15" s="36" t="s">
        <v>26</v>
      </c>
      <c r="C15" s="37" t="s">
        <v>27</v>
      </c>
      <c r="D15" s="38" t="s">
        <v>20</v>
      </c>
      <c r="E15" s="39" t="s">
        <v>28</v>
      </c>
      <c r="F15" s="47">
        <v>5691.06</v>
      </c>
      <c r="G15" s="39">
        <v>1.0</v>
      </c>
      <c r="H15" s="42">
        <v>5691.06</v>
      </c>
      <c r="I15" s="48">
        <f t="shared" ref="I15:I28" si="2">ROUND(H15*1.23-H15,2)</f>
        <v>1308.94</v>
      </c>
      <c r="J15" s="43">
        <v>4552.84</v>
      </c>
      <c r="K15" s="4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0"/>
      <c r="B16" s="36" t="s">
        <v>29</v>
      </c>
      <c r="C16" s="37" t="s">
        <v>27</v>
      </c>
      <c r="D16" s="38" t="s">
        <v>20</v>
      </c>
      <c r="E16" s="39" t="s">
        <v>28</v>
      </c>
      <c r="F16" s="49">
        <v>6016.26</v>
      </c>
      <c r="G16" s="50">
        <v>1.0</v>
      </c>
      <c r="H16" s="42">
        <v>6016.26</v>
      </c>
      <c r="I16" s="48">
        <f t="shared" si="2"/>
        <v>1383.74</v>
      </c>
      <c r="J16" s="43">
        <v>4813.0</v>
      </c>
      <c r="K16" s="4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0"/>
      <c r="B17" s="36" t="s">
        <v>30</v>
      </c>
      <c r="C17" s="37" t="s">
        <v>27</v>
      </c>
      <c r="D17" s="38" t="s">
        <v>20</v>
      </c>
      <c r="E17" s="39" t="s">
        <v>28</v>
      </c>
      <c r="F17" s="38">
        <v>609.76</v>
      </c>
      <c r="G17" s="50">
        <v>3.0</v>
      </c>
      <c r="H17" s="42">
        <v>1829.28</v>
      </c>
      <c r="I17" s="48">
        <f t="shared" si="2"/>
        <v>420.73</v>
      </c>
      <c r="J17" s="43">
        <v>1463.42</v>
      </c>
      <c r="K17" s="4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0"/>
      <c r="B18" s="36" t="s">
        <v>30</v>
      </c>
      <c r="C18" s="37" t="s">
        <v>27</v>
      </c>
      <c r="D18" s="38" t="s">
        <v>20</v>
      </c>
      <c r="E18" s="39" t="s">
        <v>28</v>
      </c>
      <c r="F18" s="38">
        <v>609.76</v>
      </c>
      <c r="G18" s="50">
        <v>1.0</v>
      </c>
      <c r="H18" s="42">
        <v>609.76</v>
      </c>
      <c r="I18" s="48">
        <f t="shared" si="2"/>
        <v>140.24</v>
      </c>
      <c r="J18" s="43">
        <v>487.8</v>
      </c>
      <c r="K18" s="4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0"/>
      <c r="B19" s="36" t="s">
        <v>30</v>
      </c>
      <c r="C19" s="37" t="s">
        <v>27</v>
      </c>
      <c r="D19" s="38" t="s">
        <v>20</v>
      </c>
      <c r="E19" s="39" t="s">
        <v>28</v>
      </c>
      <c r="F19" s="38">
        <v>406.5</v>
      </c>
      <c r="G19" s="50">
        <v>1.0</v>
      </c>
      <c r="H19" s="42">
        <v>406.5</v>
      </c>
      <c r="I19" s="48">
        <f t="shared" si="2"/>
        <v>93.5</v>
      </c>
      <c r="J19" s="43">
        <v>325.2</v>
      </c>
      <c r="K19" s="4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0"/>
      <c r="B20" s="36" t="s">
        <v>31</v>
      </c>
      <c r="C20" s="37" t="s">
        <v>27</v>
      </c>
      <c r="D20" s="38" t="s">
        <v>20</v>
      </c>
      <c r="E20" s="39" t="s">
        <v>28</v>
      </c>
      <c r="F20" s="38">
        <v>756.1</v>
      </c>
      <c r="G20" s="50">
        <v>10.0</v>
      </c>
      <c r="H20" s="42">
        <v>7561.0</v>
      </c>
      <c r="I20" s="48">
        <f t="shared" si="2"/>
        <v>1739.03</v>
      </c>
      <c r="J20" s="43">
        <v>6048.8</v>
      </c>
      <c r="K20" s="4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0"/>
      <c r="B21" s="36" t="s">
        <v>32</v>
      </c>
      <c r="C21" s="37" t="s">
        <v>27</v>
      </c>
      <c r="D21" s="38" t="s">
        <v>20</v>
      </c>
      <c r="E21" s="39" t="s">
        <v>28</v>
      </c>
      <c r="F21" s="38">
        <v>813.01</v>
      </c>
      <c r="G21" s="50">
        <v>8.0</v>
      </c>
      <c r="H21" s="42">
        <v>6504.08</v>
      </c>
      <c r="I21" s="48">
        <f t="shared" si="2"/>
        <v>1495.94</v>
      </c>
      <c r="J21" s="43">
        <v>5203.26</v>
      </c>
      <c r="K21" s="4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0"/>
      <c r="B22" s="36" t="s">
        <v>33</v>
      </c>
      <c r="C22" s="37" t="s">
        <v>27</v>
      </c>
      <c r="D22" s="38" t="s">
        <v>20</v>
      </c>
      <c r="E22" s="39" t="s">
        <v>28</v>
      </c>
      <c r="F22" s="49">
        <v>8048.78</v>
      </c>
      <c r="G22" s="50">
        <v>1.0</v>
      </c>
      <c r="H22" s="42">
        <v>8048.78</v>
      </c>
      <c r="I22" s="48">
        <f t="shared" si="2"/>
        <v>1851.22</v>
      </c>
      <c r="J22" s="43">
        <v>6439.02</v>
      </c>
      <c r="K22" s="4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0"/>
      <c r="B23" s="36" t="s">
        <v>34</v>
      </c>
      <c r="C23" s="37" t="s">
        <v>27</v>
      </c>
      <c r="D23" s="38" t="s">
        <v>20</v>
      </c>
      <c r="E23" s="39" t="s">
        <v>28</v>
      </c>
      <c r="F23" s="38">
        <v>121.95</v>
      </c>
      <c r="G23" s="50">
        <v>25.0</v>
      </c>
      <c r="H23" s="42">
        <v>3048.75</v>
      </c>
      <c r="I23" s="48">
        <f t="shared" si="2"/>
        <v>701.21</v>
      </c>
      <c r="J23" s="43">
        <v>2439.0</v>
      </c>
      <c r="K23" s="4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0"/>
      <c r="B24" s="36" t="s">
        <v>35</v>
      </c>
      <c r="C24" s="37" t="s">
        <v>27</v>
      </c>
      <c r="D24" s="38" t="s">
        <v>20</v>
      </c>
      <c r="E24" s="39" t="s">
        <v>28</v>
      </c>
      <c r="F24" s="38">
        <v>109.76</v>
      </c>
      <c r="G24" s="50">
        <v>300.0</v>
      </c>
      <c r="H24" s="42">
        <v>32928.0</v>
      </c>
      <c r="I24" s="48">
        <f t="shared" si="2"/>
        <v>7573.44</v>
      </c>
      <c r="J24" s="43">
        <v>26342.4</v>
      </c>
      <c r="K24" s="4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0"/>
      <c r="B25" s="36" t="s">
        <v>36</v>
      </c>
      <c r="C25" s="37" t="s">
        <v>27</v>
      </c>
      <c r="D25" s="38" t="s">
        <v>20</v>
      </c>
      <c r="E25" s="39" t="s">
        <v>28</v>
      </c>
      <c r="F25" s="38">
        <v>109.76</v>
      </c>
      <c r="G25" s="50">
        <v>300.0</v>
      </c>
      <c r="H25" s="42">
        <v>32928.0</v>
      </c>
      <c r="I25" s="48">
        <f t="shared" si="2"/>
        <v>7573.44</v>
      </c>
      <c r="J25" s="43">
        <v>26342.4</v>
      </c>
      <c r="K25" s="4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0"/>
      <c r="B26" s="36" t="s">
        <v>37</v>
      </c>
      <c r="C26" s="37" t="s">
        <v>27</v>
      </c>
      <c r="D26" s="38" t="s">
        <v>20</v>
      </c>
      <c r="E26" s="39" t="s">
        <v>28</v>
      </c>
      <c r="F26" s="38">
        <v>103.66</v>
      </c>
      <c r="G26" s="50">
        <v>300.0</v>
      </c>
      <c r="H26" s="42">
        <v>31098.0</v>
      </c>
      <c r="I26" s="48">
        <f t="shared" si="2"/>
        <v>7152.54</v>
      </c>
      <c r="J26" s="43">
        <v>24878.4</v>
      </c>
      <c r="K26" s="4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0"/>
      <c r="B27" s="36" t="s">
        <v>38</v>
      </c>
      <c r="C27" s="37" t="s">
        <v>27</v>
      </c>
      <c r="D27" s="38" t="s">
        <v>20</v>
      </c>
      <c r="E27" s="39" t="s">
        <v>28</v>
      </c>
      <c r="F27" s="49">
        <v>12195.12</v>
      </c>
      <c r="G27" s="50">
        <v>1.0</v>
      </c>
      <c r="H27" s="42">
        <v>12195.12</v>
      </c>
      <c r="I27" s="48">
        <f t="shared" si="2"/>
        <v>2804.88</v>
      </c>
      <c r="J27" s="43">
        <v>9756.09</v>
      </c>
      <c r="K27" s="4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0"/>
      <c r="B28" s="36" t="s">
        <v>39</v>
      </c>
      <c r="C28" s="37" t="s">
        <v>40</v>
      </c>
      <c r="D28" s="38" t="s">
        <v>20</v>
      </c>
      <c r="E28" s="39" t="s">
        <v>41</v>
      </c>
      <c r="F28" s="49">
        <v>31600.0</v>
      </c>
      <c r="G28" s="50">
        <v>1.0</v>
      </c>
      <c r="H28" s="42">
        <v>31600.0</v>
      </c>
      <c r="I28" s="48">
        <f t="shared" si="2"/>
        <v>7268</v>
      </c>
      <c r="J28" s="43">
        <v>25280.0</v>
      </c>
      <c r="K28" s="4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0"/>
      <c r="B29" s="51" t="s">
        <v>42</v>
      </c>
      <c r="C29" s="37" t="s">
        <v>43</v>
      </c>
      <c r="D29" s="38" t="s">
        <v>44</v>
      </c>
      <c r="E29" s="50" t="s">
        <v>45</v>
      </c>
      <c r="F29" s="52"/>
      <c r="G29" s="53"/>
      <c r="H29" s="42">
        <v>28017.36</v>
      </c>
      <c r="I29" s="43">
        <v>0.0</v>
      </c>
      <c r="J29" s="43">
        <v>22413.88</v>
      </c>
      <c r="K29" s="4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0"/>
      <c r="B30" s="27" t="s">
        <v>46</v>
      </c>
      <c r="C30" s="28"/>
      <c r="D30" s="29"/>
      <c r="E30" s="30"/>
      <c r="F30" s="31"/>
      <c r="G30" s="30"/>
      <c r="H30" s="32"/>
      <c r="I30" s="33"/>
      <c r="J30" s="33"/>
      <c r="K30" s="4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0"/>
      <c r="B31" s="51" t="s">
        <v>18</v>
      </c>
      <c r="C31" s="37" t="s">
        <v>19</v>
      </c>
      <c r="D31" s="38" t="s">
        <v>20</v>
      </c>
      <c r="E31" s="54" t="s">
        <v>21</v>
      </c>
      <c r="F31" s="42">
        <v>13000.0</v>
      </c>
      <c r="G31" s="52">
        <f>0.7*6</f>
        <v>4.2</v>
      </c>
      <c r="H31" s="42">
        <v>54600.0</v>
      </c>
      <c r="I31" s="43">
        <v>0.0</v>
      </c>
      <c r="J31" s="43">
        <v>43680.0</v>
      </c>
      <c r="K31" s="4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0"/>
      <c r="B32" s="51" t="s">
        <v>22</v>
      </c>
      <c r="C32" s="37" t="s">
        <v>19</v>
      </c>
      <c r="D32" s="38" t="s">
        <v>20</v>
      </c>
      <c r="E32" s="54" t="s">
        <v>21</v>
      </c>
      <c r="F32" s="42">
        <v>11000.0</v>
      </c>
      <c r="G32" s="52">
        <f>G31</f>
        <v>4.2</v>
      </c>
      <c r="H32" s="42">
        <v>46200.0</v>
      </c>
      <c r="I32" s="43">
        <v>0.0</v>
      </c>
      <c r="J32" s="43">
        <v>36960.0</v>
      </c>
      <c r="K32" s="4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0"/>
      <c r="B33" s="51" t="s">
        <v>23</v>
      </c>
      <c r="C33" s="37" t="s">
        <v>19</v>
      </c>
      <c r="D33" s="38" t="s">
        <v>20</v>
      </c>
      <c r="E33" s="54" t="s">
        <v>21</v>
      </c>
      <c r="F33" s="42">
        <v>7048.62</v>
      </c>
      <c r="G33" s="38">
        <v>6.0</v>
      </c>
      <c r="H33" s="42">
        <v>42291.72</v>
      </c>
      <c r="I33" s="43">
        <v>0.0</v>
      </c>
      <c r="J33" s="43">
        <v>33833.37</v>
      </c>
      <c r="K33" s="4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0"/>
      <c r="B34" s="51" t="s">
        <v>24</v>
      </c>
      <c r="C34" s="37" t="s">
        <v>19</v>
      </c>
      <c r="D34" s="38" t="s">
        <v>20</v>
      </c>
      <c r="E34" s="54" t="s">
        <v>21</v>
      </c>
      <c r="F34" s="42">
        <v>7048.62</v>
      </c>
      <c r="G34" s="38">
        <v>6.0</v>
      </c>
      <c r="H34" s="42">
        <v>42291.72</v>
      </c>
      <c r="I34" s="43">
        <v>0.0</v>
      </c>
      <c r="J34" s="43">
        <v>33833.37</v>
      </c>
      <c r="K34" s="4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0"/>
      <c r="B35" s="51" t="s">
        <v>25</v>
      </c>
      <c r="C35" s="37" t="s">
        <v>19</v>
      </c>
      <c r="D35" s="38" t="s">
        <v>20</v>
      </c>
      <c r="E35" s="54" t="s">
        <v>21</v>
      </c>
      <c r="F35" s="42">
        <v>11000.0</v>
      </c>
      <c r="G35" s="38">
        <v>3.0</v>
      </c>
      <c r="H35" s="42">
        <v>33000.0</v>
      </c>
      <c r="I35" s="43">
        <v>0.0</v>
      </c>
      <c r="J35" s="43">
        <v>26400.0</v>
      </c>
      <c r="K35" s="4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0"/>
      <c r="B36" s="51" t="s">
        <v>47</v>
      </c>
      <c r="C36" s="37" t="s">
        <v>27</v>
      </c>
      <c r="D36" s="38" t="s">
        <v>20</v>
      </c>
      <c r="E36" s="54" t="s">
        <v>28</v>
      </c>
      <c r="F36" s="42">
        <v>5691.06</v>
      </c>
      <c r="G36" s="38">
        <v>3.0</v>
      </c>
      <c r="H36" s="42">
        <v>17073.18</v>
      </c>
      <c r="I36" s="48">
        <f t="shared" ref="I36:I53" si="3">ROUND(H36*1.23-H36,2)</f>
        <v>3926.83</v>
      </c>
      <c r="J36" s="43">
        <v>13658.54</v>
      </c>
      <c r="K36" s="4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0"/>
      <c r="B37" s="51" t="s">
        <v>48</v>
      </c>
      <c r="C37" s="37" t="s">
        <v>27</v>
      </c>
      <c r="D37" s="38" t="s">
        <v>20</v>
      </c>
      <c r="E37" s="54" t="s">
        <v>28</v>
      </c>
      <c r="F37" s="42">
        <v>2276.42</v>
      </c>
      <c r="G37" s="38">
        <v>1.0</v>
      </c>
      <c r="H37" s="42">
        <v>2276.42</v>
      </c>
      <c r="I37" s="48">
        <f t="shared" si="3"/>
        <v>523.58</v>
      </c>
      <c r="J37" s="43">
        <v>1821.13</v>
      </c>
      <c r="K37" s="4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0"/>
      <c r="B38" s="51" t="s">
        <v>49</v>
      </c>
      <c r="C38" s="37" t="s">
        <v>27</v>
      </c>
      <c r="D38" s="38" t="s">
        <v>20</v>
      </c>
      <c r="E38" s="54" t="s">
        <v>28</v>
      </c>
      <c r="F38" s="42">
        <v>8130.08</v>
      </c>
      <c r="G38" s="38">
        <v>1.0</v>
      </c>
      <c r="H38" s="42">
        <v>8130.08</v>
      </c>
      <c r="I38" s="48">
        <f t="shared" si="3"/>
        <v>1869.92</v>
      </c>
      <c r="J38" s="43">
        <v>6504.06</v>
      </c>
      <c r="K38" s="4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0"/>
      <c r="B39" s="51" t="s">
        <v>50</v>
      </c>
      <c r="C39" s="37" t="s">
        <v>27</v>
      </c>
      <c r="D39" s="38" t="s">
        <v>20</v>
      </c>
      <c r="E39" s="54" t="s">
        <v>28</v>
      </c>
      <c r="F39" s="42">
        <v>4878.05</v>
      </c>
      <c r="G39" s="38">
        <v>1.0</v>
      </c>
      <c r="H39" s="42">
        <v>4878.05</v>
      </c>
      <c r="I39" s="48">
        <f t="shared" si="3"/>
        <v>1121.95</v>
      </c>
      <c r="J39" s="43">
        <v>3902.44</v>
      </c>
      <c r="K39" s="4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0"/>
      <c r="B40" s="51" t="s">
        <v>51</v>
      </c>
      <c r="C40" s="37" t="s">
        <v>27</v>
      </c>
      <c r="D40" s="38" t="s">
        <v>20</v>
      </c>
      <c r="E40" s="54" t="s">
        <v>28</v>
      </c>
      <c r="F40" s="42">
        <v>1219.51</v>
      </c>
      <c r="G40" s="38">
        <v>1.0</v>
      </c>
      <c r="H40" s="42">
        <v>1219.51</v>
      </c>
      <c r="I40" s="48">
        <f t="shared" si="3"/>
        <v>280.49</v>
      </c>
      <c r="J40" s="43">
        <v>975.6</v>
      </c>
      <c r="K40" s="4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0"/>
      <c r="B41" s="51" t="s">
        <v>52</v>
      </c>
      <c r="C41" s="37" t="s">
        <v>27</v>
      </c>
      <c r="D41" s="38" t="s">
        <v>20</v>
      </c>
      <c r="E41" s="54" t="s">
        <v>28</v>
      </c>
      <c r="F41" s="42">
        <v>3252.03</v>
      </c>
      <c r="G41" s="38">
        <v>1.0</v>
      </c>
      <c r="H41" s="42">
        <v>3252.03</v>
      </c>
      <c r="I41" s="48">
        <f t="shared" si="3"/>
        <v>747.97</v>
      </c>
      <c r="J41" s="43">
        <v>2601.62</v>
      </c>
      <c r="K41" s="4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0"/>
      <c r="B42" s="51" t="s">
        <v>53</v>
      </c>
      <c r="C42" s="37" t="s">
        <v>27</v>
      </c>
      <c r="D42" s="38" t="s">
        <v>20</v>
      </c>
      <c r="E42" s="54" t="s">
        <v>28</v>
      </c>
      <c r="F42" s="42">
        <v>4065.04</v>
      </c>
      <c r="G42" s="38">
        <v>1.0</v>
      </c>
      <c r="H42" s="42">
        <v>4065.04</v>
      </c>
      <c r="I42" s="48">
        <f t="shared" si="3"/>
        <v>934.96</v>
      </c>
      <c r="J42" s="43">
        <v>3252.03</v>
      </c>
      <c r="K42" s="4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0"/>
      <c r="B43" s="51" t="s">
        <v>54</v>
      </c>
      <c r="C43" s="37" t="s">
        <v>27</v>
      </c>
      <c r="D43" s="38" t="s">
        <v>20</v>
      </c>
      <c r="E43" s="54" t="s">
        <v>28</v>
      </c>
      <c r="F43" s="42">
        <v>6747.97</v>
      </c>
      <c r="G43" s="38">
        <v>1.0</v>
      </c>
      <c r="H43" s="42">
        <v>6747.97</v>
      </c>
      <c r="I43" s="48">
        <f t="shared" si="3"/>
        <v>1552.03</v>
      </c>
      <c r="J43" s="43">
        <v>5398.37</v>
      </c>
      <c r="K43" s="4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0"/>
      <c r="B44" s="51" t="s">
        <v>55</v>
      </c>
      <c r="C44" s="37" t="s">
        <v>27</v>
      </c>
      <c r="D44" s="38" t="s">
        <v>20</v>
      </c>
      <c r="E44" s="54" t="s">
        <v>28</v>
      </c>
      <c r="F44" s="42">
        <v>37.4</v>
      </c>
      <c r="G44" s="38">
        <v>1050.0</v>
      </c>
      <c r="H44" s="42">
        <v>39270.0</v>
      </c>
      <c r="I44" s="48">
        <f t="shared" si="3"/>
        <v>9032.1</v>
      </c>
      <c r="J44" s="43">
        <v>31416.0</v>
      </c>
      <c r="K44" s="4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0"/>
      <c r="B45" s="51" t="s">
        <v>56</v>
      </c>
      <c r="C45" s="37" t="s">
        <v>27</v>
      </c>
      <c r="D45" s="38" t="s">
        <v>20</v>
      </c>
      <c r="E45" s="54" t="s">
        <v>28</v>
      </c>
      <c r="F45" s="42">
        <v>58.54</v>
      </c>
      <c r="G45" s="38">
        <v>1050.0</v>
      </c>
      <c r="H45" s="42">
        <v>61467.0</v>
      </c>
      <c r="I45" s="48">
        <f t="shared" si="3"/>
        <v>14137.41</v>
      </c>
      <c r="J45" s="43">
        <v>49173.6</v>
      </c>
      <c r="K45" s="4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0"/>
      <c r="B46" s="51" t="s">
        <v>57</v>
      </c>
      <c r="C46" s="37" t="s">
        <v>27</v>
      </c>
      <c r="D46" s="38" t="s">
        <v>20</v>
      </c>
      <c r="E46" s="54" t="s">
        <v>28</v>
      </c>
      <c r="F46" s="42">
        <v>30.08</v>
      </c>
      <c r="G46" s="38">
        <v>400.0</v>
      </c>
      <c r="H46" s="42">
        <v>12032.0</v>
      </c>
      <c r="I46" s="48">
        <f t="shared" si="3"/>
        <v>2767.36</v>
      </c>
      <c r="J46" s="43">
        <v>9625.6</v>
      </c>
      <c r="K46" s="4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0"/>
      <c r="B47" s="51" t="s">
        <v>58</v>
      </c>
      <c r="C47" s="37" t="s">
        <v>27</v>
      </c>
      <c r="D47" s="38" t="s">
        <v>20</v>
      </c>
      <c r="E47" s="54" t="s">
        <v>28</v>
      </c>
      <c r="F47" s="42">
        <v>26.83</v>
      </c>
      <c r="G47" s="38">
        <v>400.0</v>
      </c>
      <c r="H47" s="42">
        <v>10732.0</v>
      </c>
      <c r="I47" s="48">
        <f t="shared" si="3"/>
        <v>2468.36</v>
      </c>
      <c r="J47" s="43">
        <v>8585.6</v>
      </c>
      <c r="K47" s="4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0"/>
      <c r="B48" s="51" t="s">
        <v>59</v>
      </c>
      <c r="C48" s="37" t="s">
        <v>27</v>
      </c>
      <c r="D48" s="55" t="s">
        <v>20</v>
      </c>
      <c r="E48" s="54" t="s">
        <v>28</v>
      </c>
      <c r="F48" s="42">
        <v>39.02</v>
      </c>
      <c r="G48" s="38">
        <v>150.0</v>
      </c>
      <c r="H48" s="42">
        <v>5853.0</v>
      </c>
      <c r="I48" s="48">
        <f t="shared" si="3"/>
        <v>1346.19</v>
      </c>
      <c r="J48" s="43">
        <v>4682.4</v>
      </c>
      <c r="K48" s="4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0"/>
      <c r="B49" s="51" t="s">
        <v>60</v>
      </c>
      <c r="C49" s="37" t="s">
        <v>27</v>
      </c>
      <c r="D49" s="37" t="s">
        <v>20</v>
      </c>
      <c r="E49" s="56" t="s">
        <v>28</v>
      </c>
      <c r="F49" s="42">
        <v>12195.12</v>
      </c>
      <c r="G49" s="38">
        <v>1.0</v>
      </c>
      <c r="H49" s="42">
        <v>12195.12</v>
      </c>
      <c r="I49" s="48">
        <f t="shared" si="3"/>
        <v>2804.88</v>
      </c>
      <c r="J49" s="43">
        <v>9756.09</v>
      </c>
      <c r="K49" s="4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0"/>
      <c r="B50" s="51" t="s">
        <v>61</v>
      </c>
      <c r="C50" s="37" t="s">
        <v>27</v>
      </c>
      <c r="D50" s="37" t="s">
        <v>20</v>
      </c>
      <c r="E50" s="56" t="s">
        <v>28</v>
      </c>
      <c r="F50" s="42">
        <v>4065.04</v>
      </c>
      <c r="G50" s="38">
        <v>1.0</v>
      </c>
      <c r="H50" s="42">
        <v>4065.04</v>
      </c>
      <c r="I50" s="48">
        <f t="shared" si="3"/>
        <v>934.96</v>
      </c>
      <c r="J50" s="43">
        <v>3252.03</v>
      </c>
      <c r="K50" s="4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0"/>
      <c r="B51" s="51" t="s">
        <v>62</v>
      </c>
      <c r="C51" s="37" t="s">
        <v>27</v>
      </c>
      <c r="D51" s="37" t="s">
        <v>20</v>
      </c>
      <c r="E51" s="56" t="s">
        <v>28</v>
      </c>
      <c r="F51" s="42">
        <v>4065.04</v>
      </c>
      <c r="G51" s="38">
        <v>1.0</v>
      </c>
      <c r="H51" s="42">
        <v>4065.04</v>
      </c>
      <c r="I51" s="48">
        <f t="shared" si="3"/>
        <v>934.96</v>
      </c>
      <c r="J51" s="43">
        <v>3252.03</v>
      </c>
      <c r="K51" s="4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0"/>
      <c r="B52" s="51" t="s">
        <v>63</v>
      </c>
      <c r="C52" s="37" t="s">
        <v>27</v>
      </c>
      <c r="D52" s="37" t="s">
        <v>20</v>
      </c>
      <c r="E52" s="56" t="s">
        <v>28</v>
      </c>
      <c r="F52" s="42">
        <v>20000.0</v>
      </c>
      <c r="G52" s="38">
        <v>1.0</v>
      </c>
      <c r="H52" s="42">
        <v>20000.0</v>
      </c>
      <c r="I52" s="48">
        <f t="shared" si="3"/>
        <v>4600</v>
      </c>
      <c r="J52" s="43">
        <v>16000.0</v>
      </c>
      <c r="K52" s="4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0"/>
      <c r="B53" s="51" t="s">
        <v>39</v>
      </c>
      <c r="C53" s="37" t="s">
        <v>40</v>
      </c>
      <c r="D53" s="37" t="s">
        <v>20</v>
      </c>
      <c r="E53" s="57" t="s">
        <v>41</v>
      </c>
      <c r="F53" s="42">
        <v>122000.0</v>
      </c>
      <c r="G53" s="55">
        <v>1.0</v>
      </c>
      <c r="H53" s="42">
        <v>122000.0</v>
      </c>
      <c r="I53" s="48">
        <f t="shared" si="3"/>
        <v>28060</v>
      </c>
      <c r="J53" s="43">
        <v>97600.0</v>
      </c>
      <c r="K53" s="4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0"/>
      <c r="B54" s="51" t="s">
        <v>42</v>
      </c>
      <c r="C54" s="37" t="s">
        <v>43</v>
      </c>
      <c r="D54" s="37" t="s">
        <v>44</v>
      </c>
      <c r="E54" s="37" t="s">
        <v>45</v>
      </c>
      <c r="F54" s="58"/>
      <c r="G54" s="58"/>
      <c r="H54" s="59">
        <v>30499.34</v>
      </c>
      <c r="I54" s="43">
        <v>0.0</v>
      </c>
      <c r="J54" s="43">
        <v>24399.47</v>
      </c>
      <c r="K54" s="4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0"/>
      <c r="B55" s="27" t="s">
        <v>64</v>
      </c>
      <c r="C55" s="28"/>
      <c r="D55" s="29"/>
      <c r="E55" s="60"/>
      <c r="F55" s="60"/>
      <c r="G55" s="60"/>
      <c r="H55" s="61"/>
      <c r="I55" s="33"/>
      <c r="J55" s="33"/>
      <c r="K55" s="4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0"/>
      <c r="B56" s="51" t="s">
        <v>18</v>
      </c>
      <c r="C56" s="37" t="s">
        <v>19</v>
      </c>
      <c r="D56" s="38" t="s">
        <v>20</v>
      </c>
      <c r="E56" s="37" t="s">
        <v>21</v>
      </c>
      <c r="F56" s="62">
        <v>13000.0</v>
      </c>
      <c r="G56" s="37">
        <v>6.0</v>
      </c>
      <c r="H56" s="59">
        <v>78000.0</v>
      </c>
      <c r="I56" s="43">
        <v>0.0</v>
      </c>
      <c r="J56" s="43">
        <v>62400.0</v>
      </c>
      <c r="K56" s="4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0"/>
      <c r="B57" s="51" t="s">
        <v>22</v>
      </c>
      <c r="C57" s="37" t="s">
        <v>19</v>
      </c>
      <c r="D57" s="38" t="s">
        <v>20</v>
      </c>
      <c r="E57" s="37" t="s">
        <v>21</v>
      </c>
      <c r="F57" s="62">
        <v>11000.0</v>
      </c>
      <c r="G57" s="58">
        <f>0.7*6</f>
        <v>4.2</v>
      </c>
      <c r="H57" s="59">
        <v>46200.0</v>
      </c>
      <c r="I57" s="43">
        <v>0.0</v>
      </c>
      <c r="J57" s="43">
        <v>36960.0</v>
      </c>
      <c r="K57" s="4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0"/>
      <c r="B58" s="51" t="s">
        <v>23</v>
      </c>
      <c r="C58" s="37" t="s">
        <v>19</v>
      </c>
      <c r="D58" s="38" t="s">
        <v>20</v>
      </c>
      <c r="E58" s="37" t="s">
        <v>21</v>
      </c>
      <c r="F58" s="62">
        <v>7048.62</v>
      </c>
      <c r="G58" s="37">
        <v>6.0</v>
      </c>
      <c r="H58" s="59">
        <v>42291.72</v>
      </c>
      <c r="I58" s="43">
        <v>0.0</v>
      </c>
      <c r="J58" s="43">
        <v>33833.37</v>
      </c>
      <c r="K58" s="4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0"/>
      <c r="B59" s="51" t="s">
        <v>24</v>
      </c>
      <c r="C59" s="37" t="s">
        <v>19</v>
      </c>
      <c r="D59" s="38" t="s">
        <v>20</v>
      </c>
      <c r="E59" s="37" t="s">
        <v>21</v>
      </c>
      <c r="F59" s="62">
        <v>7048.62</v>
      </c>
      <c r="G59" s="37">
        <v>6.0</v>
      </c>
      <c r="H59" s="59">
        <v>42291.72</v>
      </c>
      <c r="I59" s="43">
        <v>0.0</v>
      </c>
      <c r="J59" s="43">
        <v>33833.37</v>
      </c>
      <c r="K59" s="4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0"/>
      <c r="B60" s="51" t="s">
        <v>25</v>
      </c>
      <c r="C60" s="37" t="s">
        <v>19</v>
      </c>
      <c r="D60" s="38" t="s">
        <v>20</v>
      </c>
      <c r="E60" s="37" t="s">
        <v>21</v>
      </c>
      <c r="F60" s="62">
        <v>11000.0</v>
      </c>
      <c r="G60" s="37">
        <v>3.0</v>
      </c>
      <c r="H60" s="59">
        <v>33000.0</v>
      </c>
      <c r="I60" s="43">
        <v>0.0</v>
      </c>
      <c r="J60" s="43">
        <v>26400.0</v>
      </c>
      <c r="K60" s="4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0"/>
      <c r="B61" s="51" t="s">
        <v>65</v>
      </c>
      <c r="C61" s="37" t="s">
        <v>27</v>
      </c>
      <c r="D61" s="38" t="s">
        <v>20</v>
      </c>
      <c r="E61" s="37" t="s">
        <v>28</v>
      </c>
      <c r="F61" s="62">
        <v>1869.92</v>
      </c>
      <c r="G61" s="37">
        <v>1.0</v>
      </c>
      <c r="H61" s="59">
        <v>1869.92</v>
      </c>
      <c r="I61" s="48">
        <f t="shared" ref="I61:I95" si="4">ROUND(H61*1.23-H61,2)</f>
        <v>430.08</v>
      </c>
      <c r="J61" s="43">
        <v>1495.93</v>
      </c>
      <c r="K61" s="4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0"/>
      <c r="B62" s="51" t="s">
        <v>66</v>
      </c>
      <c r="C62" s="37" t="s">
        <v>27</v>
      </c>
      <c r="D62" s="38" t="s">
        <v>20</v>
      </c>
      <c r="E62" s="37" t="s">
        <v>28</v>
      </c>
      <c r="F62" s="62">
        <v>1707.32</v>
      </c>
      <c r="G62" s="37">
        <v>1.0</v>
      </c>
      <c r="H62" s="59">
        <v>1707.32</v>
      </c>
      <c r="I62" s="48">
        <f t="shared" si="4"/>
        <v>392.68</v>
      </c>
      <c r="J62" s="43">
        <v>1365.85</v>
      </c>
      <c r="K62" s="4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0"/>
      <c r="B63" s="51" t="s">
        <v>67</v>
      </c>
      <c r="C63" s="37" t="s">
        <v>27</v>
      </c>
      <c r="D63" s="38" t="s">
        <v>20</v>
      </c>
      <c r="E63" s="37" t="s">
        <v>28</v>
      </c>
      <c r="F63" s="37">
        <v>252.03</v>
      </c>
      <c r="G63" s="37">
        <v>1.0</v>
      </c>
      <c r="H63" s="59">
        <v>252.03</v>
      </c>
      <c r="I63" s="48">
        <f t="shared" si="4"/>
        <v>57.97</v>
      </c>
      <c r="J63" s="43">
        <v>201.62</v>
      </c>
      <c r="K63" s="4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0"/>
      <c r="B64" s="51" t="s">
        <v>68</v>
      </c>
      <c r="C64" s="37" t="s">
        <v>27</v>
      </c>
      <c r="D64" s="38" t="s">
        <v>20</v>
      </c>
      <c r="E64" s="37" t="s">
        <v>28</v>
      </c>
      <c r="F64" s="37">
        <v>243.9</v>
      </c>
      <c r="G64" s="37">
        <v>1.0</v>
      </c>
      <c r="H64" s="59">
        <v>243.9</v>
      </c>
      <c r="I64" s="48">
        <f t="shared" si="4"/>
        <v>56.1</v>
      </c>
      <c r="J64" s="43">
        <v>195.12</v>
      </c>
      <c r="K64" s="4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0"/>
      <c r="B65" s="51" t="s">
        <v>69</v>
      </c>
      <c r="C65" s="37" t="s">
        <v>27</v>
      </c>
      <c r="D65" s="38" t="s">
        <v>20</v>
      </c>
      <c r="E65" s="37" t="s">
        <v>28</v>
      </c>
      <c r="F65" s="37">
        <v>243.9</v>
      </c>
      <c r="G65" s="37">
        <v>1.0</v>
      </c>
      <c r="H65" s="59">
        <v>243.9</v>
      </c>
      <c r="I65" s="48">
        <f t="shared" si="4"/>
        <v>56.1</v>
      </c>
      <c r="J65" s="43">
        <v>195.12</v>
      </c>
      <c r="K65" s="4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0"/>
      <c r="B66" s="51" t="s">
        <v>70</v>
      </c>
      <c r="C66" s="37" t="s">
        <v>27</v>
      </c>
      <c r="D66" s="38" t="s">
        <v>20</v>
      </c>
      <c r="E66" s="37" t="s">
        <v>28</v>
      </c>
      <c r="F66" s="37">
        <v>325.2</v>
      </c>
      <c r="G66" s="37">
        <v>1.0</v>
      </c>
      <c r="H66" s="59">
        <v>325.2</v>
      </c>
      <c r="I66" s="48">
        <f t="shared" si="4"/>
        <v>74.8</v>
      </c>
      <c r="J66" s="43">
        <v>260.16</v>
      </c>
      <c r="K66" s="4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0"/>
      <c r="B67" s="51" t="s">
        <v>71</v>
      </c>
      <c r="C67" s="37" t="s">
        <v>27</v>
      </c>
      <c r="D67" s="38" t="s">
        <v>20</v>
      </c>
      <c r="E67" s="37" t="s">
        <v>28</v>
      </c>
      <c r="F67" s="62">
        <v>1422.76</v>
      </c>
      <c r="G67" s="37">
        <v>1.0</v>
      </c>
      <c r="H67" s="59">
        <v>1422.76</v>
      </c>
      <c r="I67" s="48">
        <f t="shared" si="4"/>
        <v>327.23</v>
      </c>
      <c r="J67" s="43">
        <v>1138.2</v>
      </c>
      <c r="K67" s="4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0"/>
      <c r="B68" s="51" t="s">
        <v>72</v>
      </c>
      <c r="C68" s="37" t="s">
        <v>27</v>
      </c>
      <c r="D68" s="38" t="s">
        <v>20</v>
      </c>
      <c r="E68" s="37" t="s">
        <v>28</v>
      </c>
      <c r="F68" s="62">
        <v>1422.76</v>
      </c>
      <c r="G68" s="37">
        <v>1.0</v>
      </c>
      <c r="H68" s="59">
        <v>1422.76</v>
      </c>
      <c r="I68" s="48">
        <f t="shared" si="4"/>
        <v>327.23</v>
      </c>
      <c r="J68" s="43">
        <v>1138.2</v>
      </c>
      <c r="K68" s="4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0"/>
      <c r="B69" s="51" t="s">
        <v>73</v>
      </c>
      <c r="C69" s="37" t="s">
        <v>27</v>
      </c>
      <c r="D69" s="38" t="s">
        <v>20</v>
      </c>
      <c r="E69" s="37" t="s">
        <v>28</v>
      </c>
      <c r="F69" s="62">
        <v>1707.32</v>
      </c>
      <c r="G69" s="37">
        <v>1.0</v>
      </c>
      <c r="H69" s="59">
        <v>1707.32</v>
      </c>
      <c r="I69" s="48">
        <f t="shared" si="4"/>
        <v>392.68</v>
      </c>
      <c r="J69" s="43">
        <v>1365.85</v>
      </c>
      <c r="K69" s="4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0"/>
      <c r="B70" s="51" t="s">
        <v>74</v>
      </c>
      <c r="C70" s="37" t="s">
        <v>27</v>
      </c>
      <c r="D70" s="38" t="s">
        <v>20</v>
      </c>
      <c r="E70" s="37" t="s">
        <v>28</v>
      </c>
      <c r="F70" s="62">
        <v>1707.32</v>
      </c>
      <c r="G70" s="37">
        <v>1.0</v>
      </c>
      <c r="H70" s="59">
        <v>1707.32</v>
      </c>
      <c r="I70" s="48">
        <f t="shared" si="4"/>
        <v>392.68</v>
      </c>
      <c r="J70" s="43">
        <v>1365.85</v>
      </c>
      <c r="K70" s="4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0"/>
      <c r="B71" s="51" t="s">
        <v>75</v>
      </c>
      <c r="C71" s="37" t="s">
        <v>27</v>
      </c>
      <c r="D71" s="38" t="s">
        <v>20</v>
      </c>
      <c r="E71" s="37" t="s">
        <v>28</v>
      </c>
      <c r="F71" s="62">
        <v>1422.76</v>
      </c>
      <c r="G71" s="37">
        <v>1.0</v>
      </c>
      <c r="H71" s="59">
        <v>1422.76</v>
      </c>
      <c r="I71" s="48">
        <f t="shared" si="4"/>
        <v>327.23</v>
      </c>
      <c r="J71" s="43">
        <v>1138.2</v>
      </c>
      <c r="K71" s="4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0"/>
      <c r="B72" s="51" t="s">
        <v>76</v>
      </c>
      <c r="C72" s="37" t="s">
        <v>27</v>
      </c>
      <c r="D72" s="38" t="s">
        <v>20</v>
      </c>
      <c r="E72" s="37" t="s">
        <v>28</v>
      </c>
      <c r="F72" s="62">
        <v>1300.81</v>
      </c>
      <c r="G72" s="37">
        <v>1.0</v>
      </c>
      <c r="H72" s="59">
        <v>1300.81</v>
      </c>
      <c r="I72" s="48">
        <f t="shared" si="4"/>
        <v>299.19</v>
      </c>
      <c r="J72" s="43">
        <v>1040.64</v>
      </c>
      <c r="K72" s="4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0"/>
      <c r="B73" s="51" t="s">
        <v>77</v>
      </c>
      <c r="C73" s="37" t="s">
        <v>27</v>
      </c>
      <c r="D73" s="38" t="s">
        <v>20</v>
      </c>
      <c r="E73" s="37" t="s">
        <v>28</v>
      </c>
      <c r="F73" s="62">
        <v>1463.41</v>
      </c>
      <c r="G73" s="37">
        <v>1.0</v>
      </c>
      <c r="H73" s="59">
        <v>1463.41</v>
      </c>
      <c r="I73" s="48">
        <f t="shared" si="4"/>
        <v>336.58</v>
      </c>
      <c r="J73" s="43">
        <v>1170.72</v>
      </c>
      <c r="K73" s="4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0"/>
      <c r="B74" s="51" t="s">
        <v>78</v>
      </c>
      <c r="C74" s="37" t="s">
        <v>27</v>
      </c>
      <c r="D74" s="38" t="s">
        <v>20</v>
      </c>
      <c r="E74" s="37" t="s">
        <v>28</v>
      </c>
      <c r="F74" s="62">
        <v>5853.66</v>
      </c>
      <c r="G74" s="37">
        <v>1.0</v>
      </c>
      <c r="H74" s="59">
        <v>5853.66</v>
      </c>
      <c r="I74" s="48">
        <f t="shared" si="4"/>
        <v>1346.34</v>
      </c>
      <c r="J74" s="43">
        <v>4682.92</v>
      </c>
      <c r="K74" s="4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0"/>
      <c r="B75" s="51" t="s">
        <v>79</v>
      </c>
      <c r="C75" s="37" t="s">
        <v>27</v>
      </c>
      <c r="D75" s="38" t="s">
        <v>20</v>
      </c>
      <c r="E75" s="37" t="s">
        <v>28</v>
      </c>
      <c r="F75" s="37">
        <v>813.01</v>
      </c>
      <c r="G75" s="37">
        <v>1.0</v>
      </c>
      <c r="H75" s="59">
        <v>813.01</v>
      </c>
      <c r="I75" s="48">
        <f t="shared" si="4"/>
        <v>186.99</v>
      </c>
      <c r="J75" s="43">
        <v>650.4</v>
      </c>
      <c r="K75" s="4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0"/>
      <c r="B76" s="51" t="s">
        <v>80</v>
      </c>
      <c r="C76" s="37" t="s">
        <v>27</v>
      </c>
      <c r="D76" s="38" t="s">
        <v>20</v>
      </c>
      <c r="E76" s="37" t="s">
        <v>28</v>
      </c>
      <c r="F76" s="37">
        <v>650.41</v>
      </c>
      <c r="G76" s="37">
        <v>2.0</v>
      </c>
      <c r="H76" s="59">
        <v>1300.82</v>
      </c>
      <c r="I76" s="48">
        <f t="shared" si="4"/>
        <v>299.19</v>
      </c>
      <c r="J76" s="43">
        <v>1040.65</v>
      </c>
      <c r="K76" s="4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0"/>
      <c r="B77" s="51" t="s">
        <v>81</v>
      </c>
      <c r="C77" s="37" t="s">
        <v>27</v>
      </c>
      <c r="D77" s="38" t="s">
        <v>20</v>
      </c>
      <c r="E77" s="37" t="s">
        <v>28</v>
      </c>
      <c r="F77" s="62">
        <v>6016.26</v>
      </c>
      <c r="G77" s="37">
        <v>2.0</v>
      </c>
      <c r="H77" s="59">
        <v>12032.52</v>
      </c>
      <c r="I77" s="48">
        <f t="shared" si="4"/>
        <v>2767.48</v>
      </c>
      <c r="J77" s="43">
        <v>9626.01</v>
      </c>
      <c r="K77" s="4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0"/>
      <c r="B78" s="51" t="s">
        <v>82</v>
      </c>
      <c r="C78" s="37" t="s">
        <v>27</v>
      </c>
      <c r="D78" s="38" t="s">
        <v>20</v>
      </c>
      <c r="E78" s="37" t="s">
        <v>28</v>
      </c>
      <c r="F78" s="37">
        <v>813.01</v>
      </c>
      <c r="G78" s="37">
        <v>2.0</v>
      </c>
      <c r="H78" s="59">
        <v>1626.02</v>
      </c>
      <c r="I78" s="48">
        <f t="shared" si="4"/>
        <v>373.98</v>
      </c>
      <c r="J78" s="43">
        <v>1300.81</v>
      </c>
      <c r="K78" s="4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0"/>
      <c r="B79" s="51" t="s">
        <v>83</v>
      </c>
      <c r="C79" s="37" t="s">
        <v>27</v>
      </c>
      <c r="D79" s="38" t="s">
        <v>20</v>
      </c>
      <c r="E79" s="37" t="s">
        <v>28</v>
      </c>
      <c r="F79" s="37">
        <v>127.64</v>
      </c>
      <c r="G79" s="37">
        <v>20.0</v>
      </c>
      <c r="H79" s="59">
        <v>2552.85</v>
      </c>
      <c r="I79" s="48">
        <f t="shared" si="4"/>
        <v>587.16</v>
      </c>
      <c r="J79" s="43">
        <v>2042.28</v>
      </c>
      <c r="K79" s="4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0"/>
      <c r="B80" s="51" t="s">
        <v>84</v>
      </c>
      <c r="C80" s="37" t="s">
        <v>27</v>
      </c>
      <c r="D80" s="38" t="s">
        <v>20</v>
      </c>
      <c r="E80" s="37" t="s">
        <v>28</v>
      </c>
      <c r="F80" s="62">
        <v>1138.21</v>
      </c>
      <c r="G80" s="37">
        <v>8.0</v>
      </c>
      <c r="H80" s="59">
        <v>9105.68</v>
      </c>
      <c r="I80" s="48">
        <f t="shared" si="4"/>
        <v>2094.31</v>
      </c>
      <c r="J80" s="43">
        <v>7284.54</v>
      </c>
      <c r="K80" s="4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0"/>
      <c r="B81" s="51" t="s">
        <v>85</v>
      </c>
      <c r="C81" s="37" t="s">
        <v>27</v>
      </c>
      <c r="D81" s="38" t="s">
        <v>20</v>
      </c>
      <c r="E81" s="37" t="s">
        <v>28</v>
      </c>
      <c r="F81" s="62">
        <v>1252.03</v>
      </c>
      <c r="G81" s="37">
        <v>1.0</v>
      </c>
      <c r="H81" s="59">
        <v>1252.03</v>
      </c>
      <c r="I81" s="48">
        <f t="shared" si="4"/>
        <v>287.97</v>
      </c>
      <c r="J81" s="43">
        <v>1001.62</v>
      </c>
      <c r="K81" s="4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0"/>
      <c r="B82" s="51" t="s">
        <v>86</v>
      </c>
      <c r="C82" s="37" t="s">
        <v>27</v>
      </c>
      <c r="D82" s="38" t="s">
        <v>20</v>
      </c>
      <c r="E82" s="37" t="s">
        <v>28</v>
      </c>
      <c r="F82" s="62">
        <v>1292.68</v>
      </c>
      <c r="G82" s="37">
        <v>1.0</v>
      </c>
      <c r="H82" s="59">
        <v>1292.68</v>
      </c>
      <c r="I82" s="48">
        <f t="shared" si="4"/>
        <v>297.32</v>
      </c>
      <c r="J82" s="43">
        <v>1034.14</v>
      </c>
      <c r="K82" s="4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0"/>
      <c r="B83" s="51" t="s">
        <v>87</v>
      </c>
      <c r="C83" s="37" t="s">
        <v>27</v>
      </c>
      <c r="D83" s="38" t="s">
        <v>20</v>
      </c>
      <c r="E83" s="37" t="s">
        <v>28</v>
      </c>
      <c r="F83" s="62">
        <v>1300.81</v>
      </c>
      <c r="G83" s="37">
        <v>1.0</v>
      </c>
      <c r="H83" s="59">
        <v>1300.81</v>
      </c>
      <c r="I83" s="48">
        <f t="shared" si="4"/>
        <v>299.19</v>
      </c>
      <c r="J83" s="43">
        <v>1040.64</v>
      </c>
      <c r="K83" s="4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0"/>
      <c r="B84" s="51" t="s">
        <v>88</v>
      </c>
      <c r="C84" s="37" t="s">
        <v>27</v>
      </c>
      <c r="D84" s="38" t="s">
        <v>20</v>
      </c>
      <c r="E84" s="37" t="s">
        <v>28</v>
      </c>
      <c r="F84" s="62">
        <v>1707.32</v>
      </c>
      <c r="G84" s="37">
        <v>1.0</v>
      </c>
      <c r="H84" s="59">
        <v>1707.32</v>
      </c>
      <c r="I84" s="48">
        <f t="shared" si="4"/>
        <v>392.68</v>
      </c>
      <c r="J84" s="43">
        <v>1365.85</v>
      </c>
      <c r="K84" s="4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0"/>
      <c r="B85" s="51" t="s">
        <v>89</v>
      </c>
      <c r="C85" s="37" t="s">
        <v>27</v>
      </c>
      <c r="D85" s="38" t="s">
        <v>20</v>
      </c>
      <c r="E85" s="37" t="s">
        <v>28</v>
      </c>
      <c r="F85" s="62">
        <v>1463.41</v>
      </c>
      <c r="G85" s="37">
        <v>1.0</v>
      </c>
      <c r="H85" s="59">
        <v>1463.41</v>
      </c>
      <c r="I85" s="48">
        <f t="shared" si="4"/>
        <v>336.58</v>
      </c>
      <c r="J85" s="43">
        <v>1170.72</v>
      </c>
      <c r="K85" s="4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0"/>
      <c r="B86" s="51" t="s">
        <v>90</v>
      </c>
      <c r="C86" s="37" t="s">
        <v>27</v>
      </c>
      <c r="D86" s="38" t="s">
        <v>20</v>
      </c>
      <c r="E86" s="37" t="s">
        <v>28</v>
      </c>
      <c r="F86" s="37">
        <v>601.63</v>
      </c>
      <c r="G86" s="37">
        <v>1.0</v>
      </c>
      <c r="H86" s="59">
        <v>601.63</v>
      </c>
      <c r="I86" s="48">
        <f t="shared" si="4"/>
        <v>138.37</v>
      </c>
      <c r="J86" s="43">
        <v>481.3</v>
      </c>
      <c r="K86" s="4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0"/>
      <c r="B87" s="51" t="s">
        <v>91</v>
      </c>
      <c r="C87" s="37" t="s">
        <v>27</v>
      </c>
      <c r="D87" s="38" t="s">
        <v>20</v>
      </c>
      <c r="E87" s="37" t="s">
        <v>28</v>
      </c>
      <c r="F87" s="37">
        <v>328.46</v>
      </c>
      <c r="G87" s="37">
        <v>1.0</v>
      </c>
      <c r="H87" s="59">
        <v>328.46</v>
      </c>
      <c r="I87" s="48">
        <f t="shared" si="4"/>
        <v>75.55</v>
      </c>
      <c r="J87" s="43">
        <v>262.76</v>
      </c>
      <c r="K87" s="4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0"/>
      <c r="B88" s="51" t="s">
        <v>92</v>
      </c>
      <c r="C88" s="37" t="s">
        <v>27</v>
      </c>
      <c r="D88" s="38" t="s">
        <v>20</v>
      </c>
      <c r="E88" s="37" t="s">
        <v>28</v>
      </c>
      <c r="F88" s="37">
        <v>918.7</v>
      </c>
      <c r="G88" s="37">
        <v>1.0</v>
      </c>
      <c r="H88" s="59">
        <v>918.7</v>
      </c>
      <c r="I88" s="48">
        <f t="shared" si="4"/>
        <v>211.3</v>
      </c>
      <c r="J88" s="43">
        <v>734.96</v>
      </c>
      <c r="K88" s="4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0"/>
      <c r="B89" s="51" t="s">
        <v>93</v>
      </c>
      <c r="C89" s="37" t="s">
        <v>27</v>
      </c>
      <c r="D89" s="38" t="s">
        <v>20</v>
      </c>
      <c r="E89" s="37" t="s">
        <v>28</v>
      </c>
      <c r="F89" s="37">
        <v>987.8</v>
      </c>
      <c r="G89" s="37">
        <v>1.0</v>
      </c>
      <c r="H89" s="59">
        <v>987.8</v>
      </c>
      <c r="I89" s="48">
        <f t="shared" si="4"/>
        <v>227.19</v>
      </c>
      <c r="J89" s="43">
        <v>790.24</v>
      </c>
      <c r="K89" s="4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0"/>
      <c r="B90" s="51" t="s">
        <v>94</v>
      </c>
      <c r="C90" s="37" t="s">
        <v>27</v>
      </c>
      <c r="D90" s="38" t="s">
        <v>20</v>
      </c>
      <c r="E90" s="37" t="s">
        <v>28</v>
      </c>
      <c r="F90" s="37">
        <v>502.44</v>
      </c>
      <c r="G90" s="37">
        <v>1.0</v>
      </c>
      <c r="H90" s="59">
        <v>502.44</v>
      </c>
      <c r="I90" s="48">
        <f t="shared" si="4"/>
        <v>115.56</v>
      </c>
      <c r="J90" s="43">
        <v>401.95</v>
      </c>
      <c r="K90" s="4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0"/>
      <c r="B91" s="51" t="s">
        <v>95</v>
      </c>
      <c r="C91" s="37" t="s">
        <v>27</v>
      </c>
      <c r="D91" s="38" t="s">
        <v>20</v>
      </c>
      <c r="E91" s="37" t="s">
        <v>28</v>
      </c>
      <c r="F91" s="62">
        <v>1536.59</v>
      </c>
      <c r="G91" s="37">
        <v>1.0</v>
      </c>
      <c r="H91" s="59">
        <v>1536.59</v>
      </c>
      <c r="I91" s="48">
        <f t="shared" si="4"/>
        <v>353.42</v>
      </c>
      <c r="J91" s="43">
        <v>1229.27</v>
      </c>
      <c r="K91" s="4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0"/>
      <c r="B92" s="51" t="s">
        <v>96</v>
      </c>
      <c r="C92" s="37" t="s">
        <v>27</v>
      </c>
      <c r="D92" s="38" t="s">
        <v>20</v>
      </c>
      <c r="E92" s="37" t="s">
        <v>28</v>
      </c>
      <c r="F92" s="37">
        <v>48.78</v>
      </c>
      <c r="G92" s="37">
        <v>1.0</v>
      </c>
      <c r="H92" s="59">
        <v>48.78</v>
      </c>
      <c r="I92" s="48">
        <f t="shared" si="4"/>
        <v>11.22</v>
      </c>
      <c r="J92" s="43">
        <v>39.02</v>
      </c>
      <c r="K92" s="4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0"/>
      <c r="B93" s="51" t="s">
        <v>97</v>
      </c>
      <c r="C93" s="37" t="s">
        <v>27</v>
      </c>
      <c r="D93" s="38" t="s">
        <v>20</v>
      </c>
      <c r="E93" s="37" t="s">
        <v>28</v>
      </c>
      <c r="F93" s="37">
        <v>439.02</v>
      </c>
      <c r="G93" s="37">
        <v>1.0</v>
      </c>
      <c r="H93" s="59">
        <v>439.02</v>
      </c>
      <c r="I93" s="48">
        <f t="shared" si="4"/>
        <v>100.97</v>
      </c>
      <c r="J93" s="43">
        <v>351.21</v>
      </c>
      <c r="K93" s="4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0"/>
      <c r="B94" s="51" t="s">
        <v>98</v>
      </c>
      <c r="C94" s="37" t="s">
        <v>27</v>
      </c>
      <c r="D94" s="38" t="s">
        <v>20</v>
      </c>
      <c r="E94" s="37" t="s">
        <v>28</v>
      </c>
      <c r="F94" s="62">
        <v>1700.0</v>
      </c>
      <c r="G94" s="37">
        <v>6.0</v>
      </c>
      <c r="H94" s="59">
        <v>10200.0</v>
      </c>
      <c r="I94" s="48">
        <f t="shared" si="4"/>
        <v>2346</v>
      </c>
      <c r="J94" s="43">
        <v>8160.0</v>
      </c>
      <c r="K94" s="4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0"/>
      <c r="B95" s="51" t="s">
        <v>99</v>
      </c>
      <c r="C95" s="37" t="s">
        <v>40</v>
      </c>
      <c r="D95" s="37" t="s">
        <v>20</v>
      </c>
      <c r="E95" s="37" t="s">
        <v>41</v>
      </c>
      <c r="F95" s="62">
        <v>92160.0</v>
      </c>
      <c r="G95" s="37">
        <v>1.0</v>
      </c>
      <c r="H95" s="59">
        <v>92160.0</v>
      </c>
      <c r="I95" s="48">
        <f t="shared" si="4"/>
        <v>21196.8</v>
      </c>
      <c r="J95" s="43">
        <v>73728.0</v>
      </c>
      <c r="K95" s="4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0"/>
      <c r="B96" s="51" t="s">
        <v>100</v>
      </c>
      <c r="C96" s="37" t="s">
        <v>43</v>
      </c>
      <c r="D96" s="37" t="s">
        <v>44</v>
      </c>
      <c r="E96" s="37" t="s">
        <v>45</v>
      </c>
      <c r="F96" s="58"/>
      <c r="G96" s="58"/>
      <c r="H96" s="59">
        <v>21891.6</v>
      </c>
      <c r="I96" s="43">
        <v>0.0</v>
      </c>
      <c r="J96" s="43">
        <v>17513.28</v>
      </c>
      <c r="K96" s="4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0"/>
      <c r="B97" s="63" t="s">
        <v>101</v>
      </c>
      <c r="C97" s="64"/>
      <c r="D97" s="65"/>
      <c r="E97" s="24"/>
      <c r="F97" s="11"/>
      <c r="G97" s="12"/>
      <c r="H97" s="25">
        <f t="shared" ref="H97:J97" si="5">SUM(H98:H115)</f>
        <v>530460.47</v>
      </c>
      <c r="I97" s="25">
        <f t="shared" si="5"/>
        <v>38065</v>
      </c>
      <c r="J97" s="25">
        <f t="shared" si="5"/>
        <v>318276.25</v>
      </c>
      <c r="K97" s="26">
        <f>J97/H97</f>
        <v>0.5999999397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0"/>
      <c r="B98" s="27" t="s">
        <v>102</v>
      </c>
      <c r="C98" s="28"/>
      <c r="D98" s="29"/>
      <c r="E98" s="60"/>
      <c r="F98" s="52"/>
      <c r="G98" s="53"/>
      <c r="H98" s="66"/>
      <c r="I98" s="48"/>
      <c r="J98" s="48"/>
      <c r="K98" s="4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0"/>
      <c r="B99" s="51" t="s">
        <v>18</v>
      </c>
      <c r="C99" s="37" t="s">
        <v>19</v>
      </c>
      <c r="D99" s="38" t="s">
        <v>20</v>
      </c>
      <c r="E99" s="37" t="s">
        <v>21</v>
      </c>
      <c r="F99" s="49">
        <v>13000.0</v>
      </c>
      <c r="G99" s="53">
        <f>0.7*6</f>
        <v>4.2</v>
      </c>
      <c r="H99" s="42">
        <v>54600.0</v>
      </c>
      <c r="I99" s="43">
        <v>0.0</v>
      </c>
      <c r="J99" s="43">
        <v>32760.0</v>
      </c>
      <c r="K99" s="4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0"/>
      <c r="B100" s="51" t="s">
        <v>22</v>
      </c>
      <c r="C100" s="37" t="s">
        <v>19</v>
      </c>
      <c r="D100" s="38" t="s">
        <v>20</v>
      </c>
      <c r="E100" s="37" t="s">
        <v>21</v>
      </c>
      <c r="F100" s="49">
        <v>11000.0</v>
      </c>
      <c r="G100" s="50">
        <v>3.0</v>
      </c>
      <c r="H100" s="42">
        <v>33000.0</v>
      </c>
      <c r="I100" s="43">
        <v>0.0</v>
      </c>
      <c r="J100" s="43">
        <v>19800.0</v>
      </c>
      <c r="K100" s="4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0"/>
      <c r="B101" s="51" t="s">
        <v>23</v>
      </c>
      <c r="C101" s="37" t="s">
        <v>19</v>
      </c>
      <c r="D101" s="38" t="s">
        <v>20</v>
      </c>
      <c r="E101" s="37" t="s">
        <v>21</v>
      </c>
      <c r="F101" s="49">
        <v>7048.62</v>
      </c>
      <c r="G101" s="50">
        <v>6.0</v>
      </c>
      <c r="H101" s="42">
        <v>42291.72</v>
      </c>
      <c r="I101" s="43">
        <v>0.0</v>
      </c>
      <c r="J101" s="43">
        <v>25375.03</v>
      </c>
      <c r="K101" s="4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0"/>
      <c r="B102" s="51" t="s">
        <v>24</v>
      </c>
      <c r="C102" s="37" t="s">
        <v>19</v>
      </c>
      <c r="D102" s="38" t="s">
        <v>20</v>
      </c>
      <c r="E102" s="37" t="s">
        <v>21</v>
      </c>
      <c r="F102" s="49">
        <v>7048.62</v>
      </c>
      <c r="G102" s="50">
        <v>6.0</v>
      </c>
      <c r="H102" s="42">
        <v>42291.72</v>
      </c>
      <c r="I102" s="43">
        <v>0.0</v>
      </c>
      <c r="J102" s="43">
        <v>25375.03</v>
      </c>
      <c r="K102" s="4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0"/>
      <c r="B103" s="51" t="s">
        <v>25</v>
      </c>
      <c r="C103" s="37" t="s">
        <v>19</v>
      </c>
      <c r="D103" s="38" t="s">
        <v>20</v>
      </c>
      <c r="E103" s="37" t="s">
        <v>21</v>
      </c>
      <c r="F103" s="49">
        <v>11000.0</v>
      </c>
      <c r="G103" s="50">
        <v>3.0</v>
      </c>
      <c r="H103" s="42">
        <v>33000.0</v>
      </c>
      <c r="I103" s="43">
        <v>0.0</v>
      </c>
      <c r="J103" s="43">
        <v>19800.0</v>
      </c>
      <c r="K103" s="4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0"/>
      <c r="B104" s="51" t="s">
        <v>98</v>
      </c>
      <c r="C104" s="37" t="s">
        <v>27</v>
      </c>
      <c r="D104" s="38" t="s">
        <v>20</v>
      </c>
      <c r="E104" s="37" t="s">
        <v>103</v>
      </c>
      <c r="F104" s="49">
        <v>1700.0</v>
      </c>
      <c r="G104" s="50">
        <v>6.0</v>
      </c>
      <c r="H104" s="42">
        <v>10200.0</v>
      </c>
      <c r="I104" s="48">
        <f t="shared" ref="I104:I105" si="6">ROUND(H104*1.23-H104,2)</f>
        <v>2346</v>
      </c>
      <c r="J104" s="43">
        <v>6120.0</v>
      </c>
      <c r="K104" s="4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0"/>
      <c r="B105" s="51" t="s">
        <v>104</v>
      </c>
      <c r="C105" s="37" t="s">
        <v>40</v>
      </c>
      <c r="D105" s="37" t="s">
        <v>20</v>
      </c>
      <c r="E105" s="37" t="s">
        <v>41</v>
      </c>
      <c r="F105" s="49">
        <v>96000.0</v>
      </c>
      <c r="G105" s="50">
        <v>1.0</v>
      </c>
      <c r="H105" s="42">
        <v>96000.0</v>
      </c>
      <c r="I105" s="48">
        <f t="shared" si="6"/>
        <v>22080</v>
      </c>
      <c r="J105" s="43">
        <v>57600.0</v>
      </c>
      <c r="K105" s="4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0"/>
      <c r="B106" s="51" t="s">
        <v>100</v>
      </c>
      <c r="C106" s="37" t="s">
        <v>43</v>
      </c>
      <c r="D106" s="37" t="s">
        <v>44</v>
      </c>
      <c r="E106" s="37" t="s">
        <v>45</v>
      </c>
      <c r="F106" s="38">
        <v>15076.84</v>
      </c>
      <c r="G106" s="50">
        <v>1.0</v>
      </c>
      <c r="H106" s="42">
        <v>15076.84</v>
      </c>
      <c r="I106" s="43">
        <v>0.0</v>
      </c>
      <c r="J106" s="43">
        <v>9046.1</v>
      </c>
      <c r="K106" s="4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0"/>
      <c r="B107" s="27" t="s">
        <v>105</v>
      </c>
      <c r="C107" s="28"/>
      <c r="D107" s="29"/>
      <c r="E107" s="60"/>
      <c r="F107" s="52"/>
      <c r="G107" s="53"/>
      <c r="H107" s="66"/>
      <c r="I107" s="48"/>
      <c r="J107" s="48"/>
      <c r="K107" s="4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0"/>
      <c r="B108" s="51" t="s">
        <v>18</v>
      </c>
      <c r="C108" s="37" t="s">
        <v>19</v>
      </c>
      <c r="D108" s="38" t="s">
        <v>20</v>
      </c>
      <c r="E108" s="37" t="s">
        <v>21</v>
      </c>
      <c r="F108" s="49">
        <v>13000.0</v>
      </c>
      <c r="G108" s="50">
        <v>4.0</v>
      </c>
      <c r="H108" s="42">
        <v>52000.0</v>
      </c>
      <c r="I108" s="43">
        <v>0.0</v>
      </c>
      <c r="J108" s="43">
        <v>31200.0</v>
      </c>
      <c r="K108" s="4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0"/>
      <c r="B109" s="51" t="s">
        <v>22</v>
      </c>
      <c r="C109" s="37" t="s">
        <v>19</v>
      </c>
      <c r="D109" s="38" t="s">
        <v>20</v>
      </c>
      <c r="E109" s="37" t="s">
        <v>21</v>
      </c>
      <c r="F109" s="49">
        <v>11000.0</v>
      </c>
      <c r="G109" s="53">
        <f>0.3*4</f>
        <v>1.2</v>
      </c>
      <c r="H109" s="42">
        <v>13200.0</v>
      </c>
      <c r="I109" s="43">
        <v>0.0</v>
      </c>
      <c r="J109" s="43">
        <v>7920.0</v>
      </c>
      <c r="K109" s="4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0"/>
      <c r="B110" s="51" t="s">
        <v>23</v>
      </c>
      <c r="C110" s="37" t="s">
        <v>19</v>
      </c>
      <c r="D110" s="38" t="s">
        <v>20</v>
      </c>
      <c r="E110" s="37" t="s">
        <v>21</v>
      </c>
      <c r="F110" s="49">
        <v>7048.62</v>
      </c>
      <c r="G110" s="50">
        <v>4.0</v>
      </c>
      <c r="H110" s="42">
        <v>28194.48</v>
      </c>
      <c r="I110" s="43">
        <v>0.0</v>
      </c>
      <c r="J110" s="43">
        <v>16916.68</v>
      </c>
      <c r="K110" s="4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0"/>
      <c r="B111" s="51" t="s">
        <v>106</v>
      </c>
      <c r="C111" s="37" t="s">
        <v>19</v>
      </c>
      <c r="D111" s="38" t="s">
        <v>20</v>
      </c>
      <c r="E111" s="37" t="s">
        <v>21</v>
      </c>
      <c r="F111" s="49">
        <v>7048.62</v>
      </c>
      <c r="G111" s="50">
        <v>4.0</v>
      </c>
      <c r="H111" s="42">
        <v>28194.48</v>
      </c>
      <c r="I111" s="43">
        <v>0.0</v>
      </c>
      <c r="J111" s="43">
        <v>16916.68</v>
      </c>
      <c r="K111" s="4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0"/>
      <c r="B112" s="51" t="s">
        <v>25</v>
      </c>
      <c r="C112" s="37" t="s">
        <v>19</v>
      </c>
      <c r="D112" s="38" t="s">
        <v>20</v>
      </c>
      <c r="E112" s="37" t="s">
        <v>21</v>
      </c>
      <c r="F112" s="49">
        <v>11000.0</v>
      </c>
      <c r="G112" s="53">
        <f>0.3*4</f>
        <v>1.2</v>
      </c>
      <c r="H112" s="42">
        <v>13200.0</v>
      </c>
      <c r="I112" s="43">
        <v>0.0</v>
      </c>
      <c r="J112" s="43">
        <v>7920.0</v>
      </c>
      <c r="K112" s="4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0"/>
      <c r="B113" s="51" t="s">
        <v>98</v>
      </c>
      <c r="C113" s="37" t="s">
        <v>27</v>
      </c>
      <c r="D113" s="38" t="s">
        <v>20</v>
      </c>
      <c r="E113" s="37" t="s">
        <v>103</v>
      </c>
      <c r="F113" s="49">
        <v>1700.0</v>
      </c>
      <c r="G113" s="50">
        <v>4.0</v>
      </c>
      <c r="H113" s="42">
        <v>6800.0</v>
      </c>
      <c r="I113" s="48">
        <f t="shared" ref="I113:I114" si="7">ROUND(H113*1.23-H113,2)</f>
        <v>1564</v>
      </c>
      <c r="J113" s="43">
        <v>4080.0</v>
      </c>
      <c r="K113" s="4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0"/>
      <c r="B114" s="51" t="s">
        <v>107</v>
      </c>
      <c r="C114" s="37" t="s">
        <v>40</v>
      </c>
      <c r="D114" s="37" t="s">
        <v>20</v>
      </c>
      <c r="E114" s="37" t="s">
        <v>41</v>
      </c>
      <c r="F114" s="49">
        <v>52500.0</v>
      </c>
      <c r="G114" s="50">
        <v>1.0</v>
      </c>
      <c r="H114" s="42">
        <v>52500.0</v>
      </c>
      <c r="I114" s="48">
        <f t="shared" si="7"/>
        <v>12075</v>
      </c>
      <c r="J114" s="43">
        <v>31500.0</v>
      </c>
      <c r="K114" s="4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0"/>
      <c r="B115" s="51" t="s">
        <v>100</v>
      </c>
      <c r="C115" s="37" t="s">
        <v>43</v>
      </c>
      <c r="D115" s="37" t="s">
        <v>44</v>
      </c>
      <c r="E115" s="37" t="s">
        <v>45</v>
      </c>
      <c r="F115" s="38">
        <v>9911.23</v>
      </c>
      <c r="G115" s="53"/>
      <c r="H115" s="42">
        <v>9911.23</v>
      </c>
      <c r="I115" s="43">
        <v>0.0</v>
      </c>
      <c r="J115" s="43">
        <v>5946.73</v>
      </c>
      <c r="K115" s="4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67"/>
      <c r="B116" s="68" t="s">
        <v>108</v>
      </c>
      <c r="C116" s="69"/>
      <c r="D116" s="70"/>
      <c r="E116" s="71"/>
      <c r="F116" s="11"/>
      <c r="G116" s="12"/>
      <c r="H116" s="72">
        <f t="shared" ref="H116:K116" si="8">H97+H8</f>
        <v>2005318.8</v>
      </c>
      <c r="I116" s="72">
        <f t="shared" si="8"/>
        <v>195131.92</v>
      </c>
      <c r="J116" s="72">
        <f t="shared" si="8"/>
        <v>1498162.62</v>
      </c>
      <c r="K116" s="72">
        <f t="shared" si="8"/>
        <v>1.39999974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73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2.5" customHeight="1">
      <c r="A118" s="74" t="s">
        <v>109</v>
      </c>
      <c r="B118" s="75" t="s">
        <v>110</v>
      </c>
      <c r="C118" s="76"/>
      <c r="D118" s="76"/>
      <c r="E118" s="76"/>
      <c r="F118" s="76"/>
      <c r="G118" s="76"/>
      <c r="H118" s="76"/>
      <c r="I118" s="76"/>
      <c r="J118" s="76"/>
      <c r="K118" s="7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46.5" customHeight="1">
      <c r="A119" s="78" t="s">
        <v>111</v>
      </c>
      <c r="B119" s="17" t="s">
        <v>6</v>
      </c>
      <c r="C119" s="79" t="s">
        <v>112</v>
      </c>
      <c r="D119" s="17" t="s">
        <v>113</v>
      </c>
      <c r="E119" s="16" t="s">
        <v>9</v>
      </c>
      <c r="F119" s="16" t="s">
        <v>10</v>
      </c>
      <c r="G119" s="16" t="s">
        <v>11</v>
      </c>
      <c r="H119" s="16" t="s">
        <v>12</v>
      </c>
      <c r="I119" s="16" t="s">
        <v>13</v>
      </c>
      <c r="J119" s="18" t="s">
        <v>14</v>
      </c>
      <c r="K119" s="79" t="s">
        <v>114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58.5" customHeight="1">
      <c r="A120" s="20"/>
      <c r="B120" s="80" t="s">
        <v>115</v>
      </c>
      <c r="C120" s="81"/>
      <c r="D120" s="82"/>
      <c r="E120" s="53"/>
      <c r="F120" s="52"/>
      <c r="G120" s="53"/>
      <c r="H120" s="83">
        <f t="shared" ref="H120:J120" si="9">SUM(H121:H127)</f>
        <v>0</v>
      </c>
      <c r="I120" s="83">
        <f t="shared" si="9"/>
        <v>0</v>
      </c>
      <c r="J120" s="83">
        <f t="shared" si="9"/>
        <v>0</v>
      </c>
      <c r="K120" s="84" t="str">
        <f>J120/H120</f>
        <v>#DIV/0!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0"/>
      <c r="B121" s="85" t="s">
        <v>116</v>
      </c>
      <c r="C121" s="86"/>
      <c r="D121" s="53"/>
      <c r="E121" s="53"/>
      <c r="F121" s="52"/>
      <c r="G121" s="53"/>
      <c r="H121" s="66">
        <f t="shared" ref="H121:H127" si="10">F121*G121</f>
        <v>0</v>
      </c>
      <c r="I121" s="87"/>
      <c r="J121" s="88"/>
      <c r="K121" s="8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0"/>
      <c r="B122" s="85" t="s">
        <v>117</v>
      </c>
      <c r="C122" s="86"/>
      <c r="D122" s="53"/>
      <c r="E122" s="53"/>
      <c r="F122" s="52"/>
      <c r="G122" s="53"/>
      <c r="H122" s="66">
        <f t="shared" si="10"/>
        <v>0</v>
      </c>
      <c r="I122" s="87"/>
      <c r="J122" s="88"/>
      <c r="K122" s="8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0"/>
      <c r="B123" s="90" t="s">
        <v>118</v>
      </c>
      <c r="C123" s="86"/>
      <c r="D123" s="53"/>
      <c r="E123" s="53"/>
      <c r="F123" s="52"/>
      <c r="G123" s="53"/>
      <c r="H123" s="66">
        <f t="shared" si="10"/>
        <v>0</v>
      </c>
      <c r="I123" s="87"/>
      <c r="J123" s="88"/>
      <c r="K123" s="8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0"/>
      <c r="B124" s="85" t="s">
        <v>116</v>
      </c>
      <c r="C124" s="86"/>
      <c r="D124" s="53"/>
      <c r="E124" s="53"/>
      <c r="F124" s="52"/>
      <c r="G124" s="53"/>
      <c r="H124" s="66">
        <f t="shared" si="10"/>
        <v>0</v>
      </c>
      <c r="I124" s="87"/>
      <c r="J124" s="88"/>
      <c r="K124" s="8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0"/>
      <c r="B125" s="85" t="s">
        <v>117</v>
      </c>
      <c r="C125" s="86"/>
      <c r="D125" s="53"/>
      <c r="E125" s="53"/>
      <c r="F125" s="52"/>
      <c r="G125" s="53"/>
      <c r="H125" s="66">
        <f t="shared" si="10"/>
        <v>0</v>
      </c>
      <c r="I125" s="87"/>
      <c r="J125" s="88"/>
      <c r="K125" s="8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0"/>
      <c r="B126" s="90" t="s">
        <v>118</v>
      </c>
      <c r="C126" s="86"/>
      <c r="D126" s="53"/>
      <c r="E126" s="53"/>
      <c r="F126" s="52"/>
      <c r="G126" s="53"/>
      <c r="H126" s="66">
        <f t="shared" si="10"/>
        <v>0</v>
      </c>
      <c r="I126" s="87"/>
      <c r="J126" s="88"/>
      <c r="K126" s="8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0"/>
      <c r="B127" s="90"/>
      <c r="C127" s="86"/>
      <c r="D127" s="53"/>
      <c r="E127" s="53"/>
      <c r="F127" s="52"/>
      <c r="G127" s="53"/>
      <c r="H127" s="66">
        <f t="shared" si="10"/>
        <v>0</v>
      </c>
      <c r="I127" s="87"/>
      <c r="J127" s="88"/>
      <c r="K127" s="8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67"/>
      <c r="B128" s="91" t="s">
        <v>108</v>
      </c>
      <c r="C128" s="92"/>
      <c r="D128" s="93"/>
      <c r="E128" s="94"/>
      <c r="F128" s="11"/>
      <c r="G128" s="12"/>
      <c r="H128" s="95">
        <f t="shared" ref="H128:K128" si="11">H120</f>
        <v>0</v>
      </c>
      <c r="I128" s="95">
        <f t="shared" si="11"/>
        <v>0</v>
      </c>
      <c r="J128" s="95">
        <f t="shared" si="11"/>
        <v>0</v>
      </c>
      <c r="K128" s="95" t="str">
        <f t="shared" si="11"/>
        <v>#DIV/0!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73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9.25" customHeight="1">
      <c r="A130" s="13" t="s">
        <v>119</v>
      </c>
      <c r="B130" s="96" t="s">
        <v>120</v>
      </c>
      <c r="C130" s="11"/>
      <c r="D130" s="11"/>
      <c r="E130" s="11"/>
      <c r="F130" s="11"/>
      <c r="G130" s="11"/>
      <c r="H130" s="11"/>
      <c r="I130" s="11"/>
      <c r="J130" s="11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41.25" customHeight="1">
      <c r="A131" s="78" t="s">
        <v>121</v>
      </c>
      <c r="B131" s="97" t="s">
        <v>122</v>
      </c>
      <c r="C131" s="16" t="s">
        <v>123</v>
      </c>
      <c r="D131" s="17" t="s">
        <v>113</v>
      </c>
      <c r="E131" s="16" t="s">
        <v>9</v>
      </c>
      <c r="F131" s="16" t="s">
        <v>10</v>
      </c>
      <c r="G131" s="16" t="s">
        <v>11</v>
      </c>
      <c r="H131" s="16" t="s">
        <v>12</v>
      </c>
      <c r="I131" s="16" t="s">
        <v>13</v>
      </c>
      <c r="J131" s="18" t="s">
        <v>14</v>
      </c>
      <c r="K131" s="98" t="s">
        <v>114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0"/>
      <c r="B132" s="85" t="s">
        <v>116</v>
      </c>
      <c r="C132" s="41"/>
      <c r="D132" s="99"/>
      <c r="E132" s="52"/>
      <c r="F132" s="53"/>
      <c r="G132" s="52"/>
      <c r="H132" s="66">
        <f t="shared" ref="H132:H138" si="12">F132*G132</f>
        <v>0</v>
      </c>
      <c r="I132" s="87"/>
      <c r="J132" s="88"/>
      <c r="K132" s="4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0"/>
      <c r="B133" s="85" t="s">
        <v>117</v>
      </c>
      <c r="C133" s="41"/>
      <c r="D133" s="99"/>
      <c r="E133" s="52"/>
      <c r="F133" s="53"/>
      <c r="G133" s="52"/>
      <c r="H133" s="66">
        <f t="shared" si="12"/>
        <v>0</v>
      </c>
      <c r="I133" s="87"/>
      <c r="J133" s="88"/>
      <c r="K133" s="4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0"/>
      <c r="B134" s="90" t="s">
        <v>118</v>
      </c>
      <c r="C134" s="41"/>
      <c r="D134" s="99"/>
      <c r="E134" s="52"/>
      <c r="F134" s="53"/>
      <c r="G134" s="52"/>
      <c r="H134" s="66">
        <f t="shared" si="12"/>
        <v>0</v>
      </c>
      <c r="I134" s="87"/>
      <c r="J134" s="88"/>
      <c r="K134" s="4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0"/>
      <c r="B135" s="85"/>
      <c r="C135" s="41"/>
      <c r="D135" s="99"/>
      <c r="E135" s="52"/>
      <c r="F135" s="53"/>
      <c r="G135" s="52"/>
      <c r="H135" s="66">
        <f t="shared" si="12"/>
        <v>0</v>
      </c>
      <c r="I135" s="87"/>
      <c r="J135" s="88"/>
      <c r="K135" s="4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0"/>
      <c r="B136" s="85"/>
      <c r="C136" s="41"/>
      <c r="D136" s="99"/>
      <c r="E136" s="52"/>
      <c r="F136" s="53"/>
      <c r="G136" s="52"/>
      <c r="H136" s="66">
        <f t="shared" si="12"/>
        <v>0</v>
      </c>
      <c r="I136" s="87"/>
      <c r="J136" s="88"/>
      <c r="K136" s="4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0"/>
      <c r="B137" s="90"/>
      <c r="C137" s="41"/>
      <c r="D137" s="99"/>
      <c r="E137" s="52"/>
      <c r="F137" s="53"/>
      <c r="G137" s="52"/>
      <c r="H137" s="66">
        <f t="shared" si="12"/>
        <v>0</v>
      </c>
      <c r="I137" s="87"/>
      <c r="J137" s="88"/>
      <c r="K137" s="4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0"/>
      <c r="B138" s="100"/>
      <c r="C138" s="41"/>
      <c r="D138" s="99"/>
      <c r="E138" s="52"/>
      <c r="F138" s="53"/>
      <c r="G138" s="52"/>
      <c r="H138" s="66">
        <f t="shared" si="12"/>
        <v>0</v>
      </c>
      <c r="I138" s="87"/>
      <c r="J138" s="88"/>
      <c r="K138" s="4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67"/>
      <c r="B139" s="68" t="s">
        <v>108</v>
      </c>
      <c r="C139" s="69"/>
      <c r="D139" s="70"/>
      <c r="E139" s="101"/>
      <c r="F139" s="101"/>
      <c r="G139" s="101"/>
      <c r="H139" s="72">
        <f t="shared" ref="H139:J139" si="13">SUM(H132:H138)</f>
        <v>0</v>
      </c>
      <c r="I139" s="72">
        <f t="shared" si="13"/>
        <v>0</v>
      </c>
      <c r="J139" s="72">
        <f t="shared" si="13"/>
        <v>0</v>
      </c>
      <c r="K139" s="102" t="str">
        <f>J139/H139</f>
        <v>#DIV/0!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03"/>
      <c r="B140" s="104"/>
      <c r="C140" s="104"/>
      <c r="D140" s="104"/>
      <c r="E140" s="104"/>
      <c r="F140" s="104"/>
      <c r="G140" s="104"/>
      <c r="H140" s="104"/>
      <c r="I140" s="104"/>
      <c r="J140" s="104"/>
      <c r="K140" s="10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40.5" customHeight="1">
      <c r="A141" s="13" t="s">
        <v>124</v>
      </c>
      <c r="B141" s="96" t="s">
        <v>125</v>
      </c>
      <c r="C141" s="11"/>
      <c r="D141" s="11"/>
      <c r="E141" s="11"/>
      <c r="F141" s="11"/>
      <c r="G141" s="11"/>
      <c r="H141" s="11"/>
      <c r="I141" s="11"/>
      <c r="J141" s="11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66.75" customHeight="1">
      <c r="A142" s="78" t="s">
        <v>126</v>
      </c>
      <c r="B142" s="97" t="s">
        <v>127</v>
      </c>
      <c r="C142" s="16" t="s">
        <v>128</v>
      </c>
      <c r="D142" s="17" t="s">
        <v>8</v>
      </c>
      <c r="E142" s="16" t="s">
        <v>9</v>
      </c>
      <c r="F142" s="16" t="s">
        <v>10</v>
      </c>
      <c r="G142" s="16" t="s">
        <v>11</v>
      </c>
      <c r="H142" s="16" t="s">
        <v>12</v>
      </c>
      <c r="I142" s="16" t="s">
        <v>13</v>
      </c>
      <c r="J142" s="18" t="s">
        <v>14</v>
      </c>
      <c r="K142" s="98" t="s">
        <v>114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0"/>
      <c r="B143" s="85" t="s">
        <v>116</v>
      </c>
      <c r="C143" s="41"/>
      <c r="D143" s="99"/>
      <c r="E143" s="53"/>
      <c r="F143" s="53"/>
      <c r="G143" s="52"/>
      <c r="H143" s="66">
        <f t="shared" ref="H143:H149" si="14">F143*G143</f>
        <v>0</v>
      </c>
      <c r="I143" s="88"/>
      <c r="J143" s="48"/>
      <c r="K143" s="4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0"/>
      <c r="B144" s="85" t="s">
        <v>117</v>
      </c>
      <c r="C144" s="41"/>
      <c r="D144" s="99"/>
      <c r="E144" s="53"/>
      <c r="F144" s="53"/>
      <c r="G144" s="52"/>
      <c r="H144" s="66">
        <f t="shared" si="14"/>
        <v>0</v>
      </c>
      <c r="I144" s="88"/>
      <c r="J144" s="48"/>
      <c r="K144" s="4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0"/>
      <c r="B145" s="90" t="s">
        <v>118</v>
      </c>
      <c r="C145" s="41"/>
      <c r="D145" s="99"/>
      <c r="E145" s="53"/>
      <c r="F145" s="53"/>
      <c r="G145" s="52"/>
      <c r="H145" s="66">
        <f t="shared" si="14"/>
        <v>0</v>
      </c>
      <c r="I145" s="88"/>
      <c r="J145" s="48"/>
      <c r="K145" s="4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0"/>
      <c r="B146" s="85"/>
      <c r="C146" s="41"/>
      <c r="D146" s="99"/>
      <c r="E146" s="53"/>
      <c r="F146" s="53"/>
      <c r="G146" s="52"/>
      <c r="H146" s="66">
        <f t="shared" si="14"/>
        <v>0</v>
      </c>
      <c r="I146" s="88"/>
      <c r="J146" s="48"/>
      <c r="K146" s="4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0"/>
      <c r="B147" s="85"/>
      <c r="C147" s="41"/>
      <c r="D147" s="99"/>
      <c r="E147" s="53"/>
      <c r="F147" s="53"/>
      <c r="G147" s="52"/>
      <c r="H147" s="66">
        <f t="shared" si="14"/>
        <v>0</v>
      </c>
      <c r="I147" s="88"/>
      <c r="J147" s="48"/>
      <c r="K147" s="4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0"/>
      <c r="B148" s="90"/>
      <c r="C148" s="41"/>
      <c r="D148" s="99"/>
      <c r="E148" s="53"/>
      <c r="F148" s="53"/>
      <c r="G148" s="52"/>
      <c r="H148" s="66">
        <f t="shared" si="14"/>
        <v>0</v>
      </c>
      <c r="I148" s="88"/>
      <c r="J148" s="48"/>
      <c r="K148" s="4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0"/>
      <c r="B149" s="90"/>
      <c r="C149" s="41"/>
      <c r="D149" s="99"/>
      <c r="E149" s="53"/>
      <c r="F149" s="53"/>
      <c r="G149" s="52"/>
      <c r="H149" s="66">
        <f t="shared" si="14"/>
        <v>0</v>
      </c>
      <c r="I149" s="88"/>
      <c r="J149" s="48"/>
      <c r="K149" s="4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67"/>
      <c r="B150" s="68" t="s">
        <v>108</v>
      </c>
      <c r="C150" s="69"/>
      <c r="D150" s="70"/>
      <c r="E150" s="101"/>
      <c r="F150" s="101"/>
      <c r="G150" s="101"/>
      <c r="H150" s="72">
        <f t="shared" ref="H150:J150" si="15">SUM(H143:H149)</f>
        <v>0</v>
      </c>
      <c r="I150" s="72">
        <f t="shared" si="15"/>
        <v>0</v>
      </c>
      <c r="J150" s="72">
        <f t="shared" si="15"/>
        <v>0</v>
      </c>
      <c r="K150" s="102" t="str">
        <f>J150/H150</f>
        <v>#DIV/0!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06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07" t="s">
        <v>129</v>
      </c>
      <c r="B152" s="108" t="s">
        <v>130</v>
      </c>
      <c r="C152" s="11"/>
      <c r="D152" s="11"/>
      <c r="E152" s="11"/>
      <c r="F152" s="11"/>
      <c r="G152" s="11"/>
      <c r="H152" s="11"/>
      <c r="I152" s="12"/>
      <c r="J152" s="109"/>
      <c r="K152" s="10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10"/>
      <c r="B153" s="108" t="s">
        <v>131</v>
      </c>
      <c r="C153" s="11"/>
      <c r="D153" s="11"/>
      <c r="E153" s="11"/>
      <c r="F153" s="11"/>
      <c r="G153" s="11"/>
      <c r="H153" s="111"/>
      <c r="I153" s="18" t="s">
        <v>132</v>
      </c>
      <c r="J153" s="109"/>
      <c r="K153" s="11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0"/>
      <c r="B154" s="113" t="s">
        <v>133</v>
      </c>
      <c r="C154" s="11"/>
      <c r="D154" s="11"/>
      <c r="E154" s="11"/>
      <c r="F154" s="11"/>
      <c r="G154" s="11"/>
      <c r="H154" s="11"/>
      <c r="I154" s="114">
        <f>I116+I128+I139+I150</f>
        <v>195131.92</v>
      </c>
      <c r="J154" s="5"/>
      <c r="K154" s="1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0"/>
      <c r="B155" s="113" t="s">
        <v>134</v>
      </c>
      <c r="C155" s="11"/>
      <c r="D155" s="11"/>
      <c r="E155" s="11"/>
      <c r="F155" s="11"/>
      <c r="G155" s="11"/>
      <c r="H155" s="11"/>
      <c r="I155" s="114"/>
      <c r="J155" s="5"/>
      <c r="K155" s="116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0"/>
      <c r="B156" s="113" t="s">
        <v>135</v>
      </c>
      <c r="C156" s="11"/>
      <c r="D156" s="11"/>
      <c r="E156" s="11"/>
      <c r="F156" s="11"/>
      <c r="G156" s="11"/>
      <c r="H156" s="11"/>
      <c r="I156" s="114"/>
      <c r="J156" s="5"/>
      <c r="K156" s="116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0"/>
      <c r="B157" s="113"/>
      <c r="C157" s="11"/>
      <c r="D157" s="11"/>
      <c r="E157" s="11"/>
      <c r="F157" s="11"/>
      <c r="G157" s="11"/>
      <c r="H157" s="11"/>
      <c r="I157" s="114"/>
      <c r="J157" s="5"/>
      <c r="K157" s="11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67"/>
      <c r="B158" s="68" t="s">
        <v>136</v>
      </c>
      <c r="C158" s="117"/>
      <c r="D158" s="117"/>
      <c r="E158" s="117"/>
      <c r="F158" s="117"/>
      <c r="G158" s="117"/>
      <c r="H158" s="117"/>
      <c r="I158" s="118">
        <f>SUM(I154:I157)</f>
        <v>195131.92</v>
      </c>
      <c r="J158" s="109"/>
      <c r="K158" s="116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06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19"/>
      <c r="B160" s="120" t="s">
        <v>137</v>
      </c>
      <c r="C160" s="11"/>
      <c r="D160" s="11"/>
      <c r="E160" s="11"/>
      <c r="F160" s="11"/>
      <c r="G160" s="11"/>
      <c r="H160" s="11"/>
      <c r="I160" s="11"/>
      <c r="J160" s="11"/>
      <c r="K160" s="1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47.25" customHeight="1">
      <c r="A161" s="20"/>
      <c r="B161" s="121" t="s">
        <v>138</v>
      </c>
      <c r="C161" s="120" t="s">
        <v>139</v>
      </c>
      <c r="D161" s="12"/>
      <c r="E161" s="120" t="s">
        <v>12</v>
      </c>
      <c r="F161" s="11"/>
      <c r="G161" s="12"/>
      <c r="H161" s="120" t="s">
        <v>14</v>
      </c>
      <c r="I161" s="12"/>
      <c r="J161" s="122" t="s">
        <v>114</v>
      </c>
      <c r="K161" s="1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67"/>
      <c r="B162" s="123">
        <f>C162+E162</f>
        <v>2200450.72</v>
      </c>
      <c r="C162" s="124">
        <f>I158</f>
        <v>195131.92</v>
      </c>
      <c r="D162" s="12"/>
      <c r="E162" s="124">
        <f>H116+H128+H139+H150</f>
        <v>2005318.8</v>
      </c>
      <c r="F162" s="11"/>
      <c r="G162" s="12"/>
      <c r="H162" s="124">
        <f>J116+J128+J139+J150</f>
        <v>1498162.62</v>
      </c>
      <c r="I162" s="12"/>
      <c r="J162" s="125">
        <f>H162/E162</f>
        <v>0.7470944869</v>
      </c>
      <c r="K162" s="1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12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12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126"/>
      <c r="C165" s="2"/>
      <c r="D165" s="2"/>
      <c r="E165" s="2"/>
      <c r="F165" s="2"/>
      <c r="G165" s="2"/>
      <c r="H165" s="2"/>
      <c r="I165" s="2"/>
      <c r="J165" s="2" t="s">
        <v>140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12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126"/>
      <c r="C167" s="2"/>
      <c r="D167" s="2"/>
      <c r="E167" s="2"/>
      <c r="F167" s="2"/>
      <c r="G167" s="2"/>
      <c r="H167" s="2"/>
      <c r="I167" s="127" t="s">
        <v>141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126"/>
      <c r="C168" s="2"/>
      <c r="D168" s="2"/>
      <c r="E168" s="2"/>
      <c r="F168" s="2"/>
      <c r="G168" s="2"/>
      <c r="H168" s="2"/>
      <c r="I168" s="127"/>
      <c r="J168" s="1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28" t="s">
        <v>142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28" t="s">
        <v>143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1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29" t="s">
        <v>144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29" t="s">
        <v>145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29" t="s">
        <v>146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30" t="s">
        <v>147</v>
      </c>
      <c r="B175" s="131"/>
      <c r="C175" s="131"/>
      <c r="D175" s="131"/>
      <c r="E175" s="131"/>
      <c r="F175" s="131"/>
      <c r="G175" s="131"/>
      <c r="H175" s="131"/>
      <c r="I175" s="131"/>
      <c r="J175" s="131"/>
      <c r="K175" s="13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33" t="s">
        <v>148</v>
      </c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30" t="s">
        <v>149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7.0" customHeight="1">
      <c r="A178" s="130" t="s">
        <v>150</v>
      </c>
      <c r="B178" s="131"/>
      <c r="C178" s="131"/>
      <c r="D178" s="131"/>
      <c r="E178" s="131"/>
      <c r="F178" s="131"/>
      <c r="G178" s="131"/>
      <c r="H178" s="131"/>
      <c r="I178" s="131"/>
      <c r="J178" s="131"/>
      <c r="K178" s="13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30" t="s">
        <v>151</v>
      </c>
      <c r="B179" s="131"/>
      <c r="C179" s="131"/>
      <c r="D179" s="131"/>
      <c r="E179" s="131"/>
      <c r="F179" s="131"/>
      <c r="G179" s="131"/>
      <c r="H179" s="131"/>
      <c r="I179" s="131"/>
      <c r="J179" s="131"/>
      <c r="K179" s="13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12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12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12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12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12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12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12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12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12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12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12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12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12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12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12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12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12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12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12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12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12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12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12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12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12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12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12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12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12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12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12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12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12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12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12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12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12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12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12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12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12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12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12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12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12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12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12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12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12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12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12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12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12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12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12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12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12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12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12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12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12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12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12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12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12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12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12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12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12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12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12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12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12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12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12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12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12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12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12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12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12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12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12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12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12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12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12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12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12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12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12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12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12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12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12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12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12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12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12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12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12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12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12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12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12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12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12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12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12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12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12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12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12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12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12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12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12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12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12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12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12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12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12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12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12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12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12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12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12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12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12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12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12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12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12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12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12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12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12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12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12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12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12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12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12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12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1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12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12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12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12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12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12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12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12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12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12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12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12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12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12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12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12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12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12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12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12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12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12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12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12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12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12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12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12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12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12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12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12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12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12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12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12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12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12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12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12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12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12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12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12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12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12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12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12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12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12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12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12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12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12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12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12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12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12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12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12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12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12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12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12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12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12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12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12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12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12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12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12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12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12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12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12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12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12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12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12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12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12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12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12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12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12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12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12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12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12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12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12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12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12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12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12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12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12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12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12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12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12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12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12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12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12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12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12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12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12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12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12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12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12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12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12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12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12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12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12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12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12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12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12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12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12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12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12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12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12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12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12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12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12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12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12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12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12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12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12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12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12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12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12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12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12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12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12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12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12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12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12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12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12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12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12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12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12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12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12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12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12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12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12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12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12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12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12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12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12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12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12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12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12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12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12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12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12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12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12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12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12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12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12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12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12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12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12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12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12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12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12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12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12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12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12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12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12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12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12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12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12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12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12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12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12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12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12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12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12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12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12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12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12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12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12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12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12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12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12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12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12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12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12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12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12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12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12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12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12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12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12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12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12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12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12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12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12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12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12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12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12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12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12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12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12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12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12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12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12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12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12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12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12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12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12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12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12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12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12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12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12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12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12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12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12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12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12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12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12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12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12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12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12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12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12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12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12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12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12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12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12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12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12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12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12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12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12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12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12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12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12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12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12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12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12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12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12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12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12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12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12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12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12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12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12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12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12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12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12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12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12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12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12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12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12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12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12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12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12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12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12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12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12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12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12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12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12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12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12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12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12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12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12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12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12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12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12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12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12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12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12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12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12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12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12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12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12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12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12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12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12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12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12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12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12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12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12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12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12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12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12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12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12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12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12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12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12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12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12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12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12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12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12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12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12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12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12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12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12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12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12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12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12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12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12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12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12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12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12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12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12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12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12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12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12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12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12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12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12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12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12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12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12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12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12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12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12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12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12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12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12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12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12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12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12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12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12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12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12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12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12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12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12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12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12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12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12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12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12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12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12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12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12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12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12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12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12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12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12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12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12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12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12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12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12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12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12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12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12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12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12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12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12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12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12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12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12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12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12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12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12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12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12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12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12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12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12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12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12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12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12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12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12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12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12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12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12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12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12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12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12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12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12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12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12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12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12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12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12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12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12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12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12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12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12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12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12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12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12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12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12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12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12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12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12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12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12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12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12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12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12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12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12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12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12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12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12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12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12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12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12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12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12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12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12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12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12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12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12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12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12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12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12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12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12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12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12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12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12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12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12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12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12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12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12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12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12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12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12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12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12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12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12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12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12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12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12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12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12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12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12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12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12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12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12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12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12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12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12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12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12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12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12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12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12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12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12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12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12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12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12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12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12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12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12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12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12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12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12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12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12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12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12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12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12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12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12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12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12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12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12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12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12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12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12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12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12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12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12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12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12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12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12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12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12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12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12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12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12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12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12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12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12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12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12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12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12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12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12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12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12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12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12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12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12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12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12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12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12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12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12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12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12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12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12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12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12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12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12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12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12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12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12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12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12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12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12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12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12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12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12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12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12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12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12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12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12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12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12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12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12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12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12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126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126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126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126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126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12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126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126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126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126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126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/>
      <c r="B1012" s="126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4.25" customHeight="1">
      <c r="A1013" s="2"/>
      <c r="B1013" s="126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4.25" customHeight="1">
      <c r="A1014" s="2"/>
      <c r="B1014" s="126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4.25" customHeight="1">
      <c r="A1015" s="2"/>
      <c r="B1015" s="126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4.25" customHeight="1">
      <c r="A1016" s="2"/>
      <c r="B1016" s="126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4.25" customHeight="1">
      <c r="A1017" s="2"/>
      <c r="B1017" s="126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4.25" customHeight="1">
      <c r="A1018" s="2"/>
      <c r="B1018" s="126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4.25" customHeight="1">
      <c r="A1019" s="2"/>
      <c r="B1019" s="126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4.25" customHeight="1">
      <c r="A1020" s="2"/>
      <c r="B1020" s="126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4.25" customHeight="1">
      <c r="A1021" s="2"/>
      <c r="B1021" s="126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4.25" customHeight="1">
      <c r="A1022" s="2"/>
      <c r="B1022" s="126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4.25" customHeight="1">
      <c r="A1023" s="2"/>
      <c r="B1023" s="126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4.25" customHeight="1">
      <c r="A1024" s="2"/>
      <c r="B1024" s="126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4.25" customHeight="1">
      <c r="A1025" s="2"/>
      <c r="B1025" s="126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4.25" customHeight="1">
      <c r="A1026" s="2"/>
      <c r="B1026" s="126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4.25" customHeight="1">
      <c r="A1027" s="2"/>
      <c r="B1027" s="126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4.25" customHeight="1">
      <c r="A1028" s="2"/>
      <c r="B1028" s="126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4.25" customHeight="1">
      <c r="A1029" s="2"/>
      <c r="B1029" s="126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4.25" customHeight="1">
      <c r="A1030" s="2"/>
      <c r="B1030" s="126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4.25" customHeight="1">
      <c r="A1031" s="2"/>
      <c r="B1031" s="126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4.25" customHeight="1">
      <c r="A1032" s="2"/>
      <c r="B1032" s="126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4.25" customHeight="1">
      <c r="A1033" s="2"/>
      <c r="B1033" s="126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4.25" customHeight="1">
      <c r="A1034" s="2"/>
      <c r="B1034" s="126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4.25" customHeight="1">
      <c r="A1035" s="2"/>
      <c r="B1035" s="126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4.25" customHeight="1">
      <c r="A1036" s="2"/>
      <c r="B1036" s="126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4.25" customHeight="1">
      <c r="A1037" s="2"/>
      <c r="B1037" s="126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4.25" customHeight="1">
      <c r="A1038" s="2"/>
      <c r="B1038" s="126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4.25" customHeight="1">
      <c r="A1039" s="2"/>
      <c r="B1039" s="126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4.25" customHeight="1">
      <c r="A1040" s="2"/>
      <c r="B1040" s="126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4.25" customHeight="1">
      <c r="A1041" s="2"/>
      <c r="B1041" s="126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4.25" customHeight="1">
      <c r="A1042" s="2"/>
      <c r="B1042" s="126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4.25" customHeight="1">
      <c r="A1043" s="2"/>
      <c r="B1043" s="126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4.25" customHeight="1">
      <c r="A1044" s="2"/>
      <c r="B1044" s="126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4.25" customHeight="1">
      <c r="A1045" s="2"/>
      <c r="B1045" s="126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4.25" customHeight="1">
      <c r="A1046" s="2"/>
      <c r="B1046" s="126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4.25" customHeight="1">
      <c r="A1047" s="2"/>
      <c r="B1047" s="126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4.25" customHeight="1">
      <c r="A1048" s="2"/>
      <c r="B1048" s="126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4.25" customHeight="1">
      <c r="A1049" s="2"/>
      <c r="B1049" s="126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4.25" customHeight="1">
      <c r="A1050" s="2"/>
      <c r="B1050" s="126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4.25" customHeight="1">
      <c r="A1051" s="2"/>
      <c r="B1051" s="126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4.25" customHeight="1">
      <c r="A1052" s="2"/>
      <c r="B1052" s="126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4.25" customHeight="1">
      <c r="A1053" s="2"/>
      <c r="B1053" s="126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4.25" customHeight="1">
      <c r="A1054" s="2"/>
      <c r="B1054" s="126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4.25" customHeight="1">
      <c r="A1055" s="2"/>
      <c r="B1055" s="126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4.25" customHeight="1">
      <c r="A1056" s="2"/>
      <c r="B1056" s="126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4.25" customHeight="1">
      <c r="A1057" s="2"/>
      <c r="B1057" s="126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4.25" customHeight="1">
      <c r="A1058" s="2"/>
      <c r="B1058" s="126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4.25" customHeight="1">
      <c r="A1059" s="2"/>
      <c r="B1059" s="126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4.25" customHeight="1">
      <c r="A1060" s="2"/>
      <c r="B1060" s="126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4.25" customHeight="1">
      <c r="A1061" s="2"/>
      <c r="B1061" s="126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4.25" customHeight="1">
      <c r="A1062" s="2"/>
      <c r="B1062" s="126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4.25" customHeight="1">
      <c r="A1063" s="2"/>
      <c r="B1063" s="126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4.25" customHeight="1">
      <c r="A1064" s="2"/>
      <c r="B1064" s="126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4.25" customHeight="1">
      <c r="A1065" s="2"/>
      <c r="B1065" s="126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4.25" customHeight="1">
      <c r="A1066" s="2"/>
      <c r="B1066" s="126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4.25" customHeight="1">
      <c r="A1067" s="2"/>
      <c r="B1067" s="126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4.25" customHeight="1">
      <c r="A1068" s="2"/>
      <c r="B1068" s="126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4.25" customHeight="1">
      <c r="A1069" s="2"/>
      <c r="B1069" s="126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4.25" customHeight="1">
      <c r="A1070" s="2"/>
      <c r="B1070" s="126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4.25" customHeight="1">
      <c r="A1071" s="2"/>
      <c r="B1071" s="126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4.25" customHeight="1">
      <c r="A1072" s="2"/>
      <c r="B1072" s="126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4.25" customHeight="1">
      <c r="A1073" s="2"/>
      <c r="B1073" s="126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4.25" customHeight="1">
      <c r="A1074" s="2"/>
      <c r="B1074" s="126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4.25" customHeight="1">
      <c r="A1075" s="2"/>
      <c r="B1075" s="126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4.25" customHeight="1">
      <c r="A1076" s="2"/>
      <c r="B1076" s="126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4.25" customHeight="1">
      <c r="A1077" s="2"/>
      <c r="B1077" s="126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4.25" customHeight="1">
      <c r="A1078" s="2"/>
      <c r="B1078" s="126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4.25" customHeight="1">
      <c r="A1079" s="2"/>
      <c r="B1079" s="126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4.25" customHeight="1">
      <c r="A1080" s="2"/>
      <c r="B1080" s="126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4.25" customHeight="1">
      <c r="A1081" s="2"/>
      <c r="B1081" s="126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4.25" customHeight="1">
      <c r="A1082" s="2"/>
      <c r="B1082" s="126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4.25" customHeight="1">
      <c r="A1083" s="2"/>
      <c r="B1083" s="126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4.25" customHeight="1">
      <c r="A1084" s="2"/>
      <c r="B1084" s="126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4.25" customHeight="1">
      <c r="A1085" s="2"/>
      <c r="B1085" s="126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4.25" customHeight="1">
      <c r="A1086" s="2"/>
      <c r="B1086" s="126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4.25" customHeight="1">
      <c r="A1087" s="2"/>
      <c r="B1087" s="126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4.25" customHeight="1">
      <c r="A1088" s="2"/>
      <c r="B1088" s="126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4.25" customHeight="1">
      <c r="A1089" s="2"/>
      <c r="B1089" s="126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4.25" customHeight="1">
      <c r="A1090" s="2"/>
      <c r="B1090" s="126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4.25" customHeight="1">
      <c r="A1091" s="2"/>
      <c r="B1091" s="126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</sheetData>
  <mergeCells count="48">
    <mergeCell ref="B160:K160"/>
    <mergeCell ref="C161:D161"/>
    <mergeCell ref="E161:G161"/>
    <mergeCell ref="H161:I161"/>
    <mergeCell ref="J161:K161"/>
    <mergeCell ref="C162:D162"/>
    <mergeCell ref="E162:G162"/>
    <mergeCell ref="H162:I162"/>
    <mergeCell ref="J162:K162"/>
    <mergeCell ref="I167:K167"/>
    <mergeCell ref="J168:K168"/>
    <mergeCell ref="A169:K169"/>
    <mergeCell ref="A170:K170"/>
    <mergeCell ref="A171:K171"/>
    <mergeCell ref="A1:K1"/>
    <mergeCell ref="A5:K5"/>
    <mergeCell ref="B6:K6"/>
    <mergeCell ref="A7:A116"/>
    <mergeCell ref="E8:G8"/>
    <mergeCell ref="E97:G97"/>
    <mergeCell ref="E116:G116"/>
    <mergeCell ref="A117:K117"/>
    <mergeCell ref="B118:K118"/>
    <mergeCell ref="A119:A128"/>
    <mergeCell ref="E128:G128"/>
    <mergeCell ref="A129:K129"/>
    <mergeCell ref="B130:K130"/>
    <mergeCell ref="A131:A139"/>
    <mergeCell ref="B154:H154"/>
    <mergeCell ref="B155:H155"/>
    <mergeCell ref="B156:H156"/>
    <mergeCell ref="B157:H157"/>
    <mergeCell ref="A153:A158"/>
    <mergeCell ref="A160:A162"/>
    <mergeCell ref="A140:K140"/>
    <mergeCell ref="B141:K141"/>
    <mergeCell ref="A142:A150"/>
    <mergeCell ref="A151:K151"/>
    <mergeCell ref="B152:I152"/>
    <mergeCell ref="B153:H153"/>
    <mergeCell ref="A159:K159"/>
    <mergeCell ref="A172:K172"/>
    <mergeCell ref="A173:K173"/>
    <mergeCell ref="A174:K174"/>
    <mergeCell ref="A175:K175"/>
    <mergeCell ref="A177:K177"/>
    <mergeCell ref="A178:K178"/>
    <mergeCell ref="A179:K179"/>
  </mergeCells>
  <printOptions/>
  <pageMargins bottom="0.7480314960629921" footer="0.0" header="0.0" left="0.2362204724409449" right="0.2362204724409449" top="0.7480314960629921"/>
  <pageSetup fitToHeight="0"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2020-01-16T09:13:04Z</dcterms:created>
  <dc:creator>Rafał Mitianiec</dc:creator>
</cp:coreProperties>
</file>