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E1211FDD-C80A-4A2C-8FE2-806B1BDF3CFF}" xr6:coauthVersionLast="43" xr6:coauthVersionMax="43" xr10:uidLastSave="{00000000-0000-0000-0000-000000000000}"/>
  <bookViews>
    <workbookView xWindow="-120" yWindow="-120" windowWidth="20730" windowHeight="11040" firstSheet="2" activeTab="2" xr2:uid="{491A0F91-4A0B-4282-9384-EF689E98A995}"/>
  </bookViews>
  <sheets>
    <sheet name="RGB" sheetId="1" r:id="rId1"/>
    <sheet name="MINISPORT" sheetId="2" r:id="rId2"/>
    <sheet name="VILLE DE KIGALI" sheetId="3" r:id="rId3"/>
    <sheet name="MINAGRI" sheetId="30" r:id="rId4"/>
    <sheet name="FERWABA" sheetId="4" r:id="rId5"/>
    <sheet name="WOMEN FOR WOMEN" sheetId="5" r:id="rId6"/>
    <sheet name="ARJ" sheetId="7" r:id="rId7"/>
    <sheet name="RWANDA COOPERATION INITIATIVE " sheetId="8" r:id="rId8"/>
    <sheet name="ASSOCIATION DES PERSONNES PVV+" sheetId="9" r:id="rId9"/>
    <sheet name="NZIZA TRAINING ACADEMY LTD" sheetId="10" r:id="rId10"/>
    <sheet name="ONE ACRE FUND" sheetId="11" r:id="rId11"/>
    <sheet name="UMWARIMU SACCO" sheetId="12" r:id="rId12"/>
    <sheet name="RWANDA NURSES AND MIDWIVES COUN" sheetId="13" r:id="rId13"/>
    <sheet name="AGRITERRA RWANDA" sheetId="14" r:id="rId14"/>
    <sheet name="MUGANGA SACCO" sheetId="15" r:id="rId15"/>
    <sheet name="CBM" sheetId="16" r:id="rId16"/>
    <sheet name="NUDOR" sheetId="17" r:id="rId17"/>
    <sheet name="HSS-MAG" sheetId="18" r:id="rId18"/>
    <sheet name="AKAZI KANOZE ACCESS LTD" sheetId="19" r:id="rId19"/>
    <sheet name="OWDHD" sheetId="20" r:id="rId20"/>
    <sheet name="ICPAR" sheetId="21" r:id="rId21"/>
    <sheet name="HAGURUKA" sheetId="22" r:id="rId22"/>
    <sheet name="UPHLS" sheetId="23" r:id="rId23"/>
    <sheet name="RNUD" sheetId="24" r:id="rId24"/>
    <sheet name="AJPRODHO-JIJUKIRWA" sheetId="25" r:id="rId25"/>
    <sheet name="EDC" sheetId="26" r:id="rId26"/>
    <sheet name="AVSI" sheetId="27" r:id="rId27"/>
    <sheet name="DOTRWANDA" sheetId="28" r:id="rId28"/>
    <sheet name="PLAN RWANDA" sheetId="29" r:id="rId29"/>
    <sheet name="IPAR-RWANDA" sheetId="31" r:id="rId30"/>
    <sheet name="DAI GLOBAL LLC" sheetId="32" r:id="rId31"/>
    <sheet name="JAVA HOUSE" sheetId="33" r:id="rId32"/>
    <sheet name="UNPAID 2021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3" l="1"/>
  <c r="H103" i="33"/>
  <c r="G103" i="33"/>
  <c r="D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103" i="33"/>
  <c r="H103" i="32"/>
  <c r="G103" i="32"/>
  <c r="D103" i="32"/>
  <c r="I10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03" i="31"/>
  <c r="G103" i="31"/>
  <c r="D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K21" i="1"/>
  <c r="F150" i="30"/>
  <c r="E150" i="30"/>
  <c r="I150" i="30" s="1"/>
  <c r="J150" i="30" s="1"/>
  <c r="K150" i="30" s="1"/>
  <c r="I149" i="30"/>
  <c r="J149" i="30" s="1"/>
  <c r="K149" i="30" s="1"/>
  <c r="F149" i="30"/>
  <c r="E149" i="30"/>
  <c r="E148" i="30"/>
  <c r="I148" i="30" s="1"/>
  <c r="E147" i="30"/>
  <c r="I146" i="30"/>
  <c r="F146" i="30"/>
  <c r="E146" i="30"/>
  <c r="I145" i="30"/>
  <c r="J145" i="30" s="1"/>
  <c r="K145" i="30" s="1"/>
  <c r="F145" i="30"/>
  <c r="E145" i="30"/>
  <c r="E144" i="30"/>
  <c r="I144" i="30" s="1"/>
  <c r="E143" i="30"/>
  <c r="I142" i="30"/>
  <c r="J142" i="30" s="1"/>
  <c r="K142" i="30" s="1"/>
  <c r="F142" i="30"/>
  <c r="E142" i="30"/>
  <c r="I141" i="30"/>
  <c r="J141" i="30" s="1"/>
  <c r="K141" i="30" s="1"/>
  <c r="F141" i="30"/>
  <c r="E141" i="30"/>
  <c r="E140" i="30"/>
  <c r="I140" i="30" s="1"/>
  <c r="E139" i="30"/>
  <c r="I138" i="30"/>
  <c r="F138" i="30"/>
  <c r="E138" i="30"/>
  <c r="I137" i="30"/>
  <c r="J137" i="30" s="1"/>
  <c r="K137" i="30" s="1"/>
  <c r="F137" i="30"/>
  <c r="E137" i="30"/>
  <c r="E136" i="30"/>
  <c r="I136" i="30" s="1"/>
  <c r="E135" i="30"/>
  <c r="I134" i="30"/>
  <c r="J134" i="30" s="1"/>
  <c r="K134" i="30" s="1"/>
  <c r="F134" i="30"/>
  <c r="E134" i="30"/>
  <c r="I133" i="30"/>
  <c r="J133" i="30" s="1"/>
  <c r="K133" i="30" s="1"/>
  <c r="F133" i="30"/>
  <c r="E133" i="30"/>
  <c r="E132" i="30"/>
  <c r="I132" i="30" s="1"/>
  <c r="E131" i="30"/>
  <c r="I130" i="30"/>
  <c r="F130" i="30"/>
  <c r="E130" i="30"/>
  <c r="I129" i="30"/>
  <c r="J129" i="30" s="1"/>
  <c r="K129" i="30" s="1"/>
  <c r="F129" i="30"/>
  <c r="E129" i="30"/>
  <c r="E128" i="30"/>
  <c r="I128" i="30" s="1"/>
  <c r="E127" i="30"/>
  <c r="I126" i="30"/>
  <c r="J126" i="30" s="1"/>
  <c r="K126" i="30" s="1"/>
  <c r="F126" i="30"/>
  <c r="E126" i="30"/>
  <c r="I125" i="30"/>
  <c r="J125" i="30" s="1"/>
  <c r="K125" i="30" s="1"/>
  <c r="F125" i="30"/>
  <c r="E125" i="30"/>
  <c r="E124" i="30"/>
  <c r="I124" i="30" s="1"/>
  <c r="E123" i="30"/>
  <c r="I122" i="30"/>
  <c r="F122" i="30"/>
  <c r="E122" i="30"/>
  <c r="I121" i="30"/>
  <c r="J121" i="30" s="1"/>
  <c r="K121" i="30" s="1"/>
  <c r="F121" i="30"/>
  <c r="E121" i="30"/>
  <c r="E120" i="30"/>
  <c r="I120" i="30" s="1"/>
  <c r="E119" i="30"/>
  <c r="I118" i="30"/>
  <c r="J118" i="30" s="1"/>
  <c r="K118" i="30" s="1"/>
  <c r="F118" i="30"/>
  <c r="E118" i="30"/>
  <c r="I117" i="30"/>
  <c r="J117" i="30" s="1"/>
  <c r="K117" i="30" s="1"/>
  <c r="F117" i="30"/>
  <c r="E117" i="30"/>
  <c r="E116" i="30"/>
  <c r="I116" i="30" s="1"/>
  <c r="E115" i="30"/>
  <c r="I114" i="30"/>
  <c r="F114" i="30"/>
  <c r="E114" i="30"/>
  <c r="I113" i="30"/>
  <c r="J113" i="30" s="1"/>
  <c r="K113" i="30" s="1"/>
  <c r="F113" i="30"/>
  <c r="E113" i="30"/>
  <c r="E112" i="30"/>
  <c r="I112" i="30" s="1"/>
  <c r="E111" i="30"/>
  <c r="F110" i="30"/>
  <c r="E110" i="30"/>
  <c r="I110" i="30" s="1"/>
  <c r="I109" i="30"/>
  <c r="E109" i="30"/>
  <c r="F109" i="30" s="1"/>
  <c r="E108" i="30"/>
  <c r="I108" i="30" s="1"/>
  <c r="E107" i="30"/>
  <c r="F106" i="30"/>
  <c r="E106" i="30"/>
  <c r="I106" i="30" s="1"/>
  <c r="I105" i="30"/>
  <c r="E105" i="30"/>
  <c r="F105" i="30" s="1"/>
  <c r="E104" i="30"/>
  <c r="I104" i="30" s="1"/>
  <c r="E103" i="30"/>
  <c r="I102" i="30"/>
  <c r="J102" i="30" s="1"/>
  <c r="K102" i="30" s="1"/>
  <c r="F102" i="30"/>
  <c r="E102" i="30"/>
  <c r="I101" i="30"/>
  <c r="E101" i="30"/>
  <c r="F101" i="30" s="1"/>
  <c r="E100" i="30"/>
  <c r="I100" i="30" s="1"/>
  <c r="E99" i="30"/>
  <c r="I98" i="30"/>
  <c r="J98" i="30" s="1"/>
  <c r="K98" i="30" s="1"/>
  <c r="F98" i="30"/>
  <c r="E98" i="30"/>
  <c r="I97" i="30"/>
  <c r="J97" i="30" s="1"/>
  <c r="K97" i="30" s="1"/>
  <c r="E97" i="30"/>
  <c r="F97" i="30" s="1"/>
  <c r="E96" i="30"/>
  <c r="I96" i="30" s="1"/>
  <c r="E95" i="30"/>
  <c r="I94" i="30"/>
  <c r="F94" i="30"/>
  <c r="E94" i="30"/>
  <c r="I93" i="30"/>
  <c r="J93" i="30" s="1"/>
  <c r="K93" i="30" s="1"/>
  <c r="E93" i="30"/>
  <c r="F93" i="30" s="1"/>
  <c r="E92" i="30"/>
  <c r="I92" i="30" s="1"/>
  <c r="E91" i="30"/>
  <c r="I90" i="30"/>
  <c r="F90" i="30"/>
  <c r="E90" i="30"/>
  <c r="I89" i="30"/>
  <c r="E89" i="30"/>
  <c r="F89" i="30" s="1"/>
  <c r="E88" i="30"/>
  <c r="I88" i="30" s="1"/>
  <c r="E87" i="30"/>
  <c r="I86" i="30"/>
  <c r="J86" i="30" s="1"/>
  <c r="K86" i="30" s="1"/>
  <c r="F86" i="30"/>
  <c r="E86" i="30"/>
  <c r="I85" i="30"/>
  <c r="E85" i="30"/>
  <c r="F85" i="30" s="1"/>
  <c r="E84" i="30"/>
  <c r="I84" i="30" s="1"/>
  <c r="E83" i="30"/>
  <c r="I82" i="30"/>
  <c r="J82" i="30" s="1"/>
  <c r="K82" i="30" s="1"/>
  <c r="F82" i="30"/>
  <c r="E82" i="30"/>
  <c r="I81" i="30"/>
  <c r="J81" i="30" s="1"/>
  <c r="K81" i="30" s="1"/>
  <c r="E81" i="30"/>
  <c r="F81" i="30" s="1"/>
  <c r="E80" i="30"/>
  <c r="I80" i="30" s="1"/>
  <c r="E79" i="30"/>
  <c r="I78" i="30"/>
  <c r="F78" i="30"/>
  <c r="E78" i="30"/>
  <c r="I77" i="30"/>
  <c r="J77" i="30" s="1"/>
  <c r="K77" i="30" s="1"/>
  <c r="E77" i="30"/>
  <c r="F77" i="30" s="1"/>
  <c r="E76" i="30"/>
  <c r="I76" i="30" s="1"/>
  <c r="E75" i="30"/>
  <c r="I74" i="30"/>
  <c r="F74" i="30"/>
  <c r="E74" i="30"/>
  <c r="I73" i="30"/>
  <c r="E73" i="30"/>
  <c r="F73" i="30" s="1"/>
  <c r="E72" i="30"/>
  <c r="I72" i="30" s="1"/>
  <c r="E71" i="30"/>
  <c r="I70" i="30"/>
  <c r="J70" i="30" s="1"/>
  <c r="K70" i="30" s="1"/>
  <c r="F70" i="30"/>
  <c r="E70" i="30"/>
  <c r="I69" i="30"/>
  <c r="J69" i="30" s="1"/>
  <c r="K69" i="30" s="1"/>
  <c r="E69" i="30"/>
  <c r="F69" i="30" s="1"/>
  <c r="E68" i="30"/>
  <c r="E67" i="30"/>
  <c r="I67" i="30" s="1"/>
  <c r="I66" i="30"/>
  <c r="J66" i="30" s="1"/>
  <c r="K66" i="30" s="1"/>
  <c r="F66" i="30"/>
  <c r="E66" i="30"/>
  <c r="E65" i="30"/>
  <c r="I65" i="30" s="1"/>
  <c r="E64" i="30"/>
  <c r="I64" i="30" s="1"/>
  <c r="F63" i="30"/>
  <c r="E63" i="30"/>
  <c r="I63" i="30" s="1"/>
  <c r="J63" i="30" s="1"/>
  <c r="K63" i="30" s="1"/>
  <c r="I62" i="30"/>
  <c r="J62" i="30" s="1"/>
  <c r="K62" i="30" s="1"/>
  <c r="F62" i="30"/>
  <c r="E62" i="30"/>
  <c r="E61" i="30"/>
  <c r="I61" i="30" s="1"/>
  <c r="E60" i="30"/>
  <c r="I60" i="30" s="1"/>
  <c r="F59" i="30"/>
  <c r="E59" i="30"/>
  <c r="I59" i="30" s="1"/>
  <c r="J59" i="30" s="1"/>
  <c r="K59" i="30" s="1"/>
  <c r="I58" i="30"/>
  <c r="J58" i="30" s="1"/>
  <c r="K58" i="30" s="1"/>
  <c r="F58" i="30"/>
  <c r="E58" i="30"/>
  <c r="E57" i="30"/>
  <c r="I57" i="30" s="1"/>
  <c r="E56" i="30"/>
  <c r="I56" i="30" s="1"/>
  <c r="F55" i="30"/>
  <c r="E55" i="30"/>
  <c r="I55" i="30" s="1"/>
  <c r="J55" i="30" s="1"/>
  <c r="K55" i="30" s="1"/>
  <c r="I54" i="30"/>
  <c r="J54" i="30" s="1"/>
  <c r="K54" i="30" s="1"/>
  <c r="F54" i="30"/>
  <c r="E54" i="30"/>
  <c r="E53" i="30"/>
  <c r="I53" i="30" s="1"/>
  <c r="E52" i="30"/>
  <c r="I52" i="30" s="1"/>
  <c r="F51" i="30"/>
  <c r="E51" i="30"/>
  <c r="I51" i="30" s="1"/>
  <c r="J51" i="30" s="1"/>
  <c r="K51" i="30" s="1"/>
  <c r="I50" i="30"/>
  <c r="J50" i="30" s="1"/>
  <c r="K50" i="30" s="1"/>
  <c r="F50" i="30"/>
  <c r="E50" i="30"/>
  <c r="E49" i="30"/>
  <c r="I49" i="30" s="1"/>
  <c r="E48" i="30"/>
  <c r="I48" i="30" s="1"/>
  <c r="F47" i="30"/>
  <c r="E47" i="30"/>
  <c r="I47" i="30" s="1"/>
  <c r="J47" i="30" s="1"/>
  <c r="K47" i="30" s="1"/>
  <c r="I46" i="30"/>
  <c r="J46" i="30" s="1"/>
  <c r="K46" i="30" s="1"/>
  <c r="F46" i="30"/>
  <c r="E46" i="30"/>
  <c r="E45" i="30"/>
  <c r="I45" i="30" s="1"/>
  <c r="E44" i="30"/>
  <c r="I44" i="30" s="1"/>
  <c r="F43" i="30"/>
  <c r="E43" i="30"/>
  <c r="I43" i="30" s="1"/>
  <c r="J43" i="30" s="1"/>
  <c r="K43" i="30" s="1"/>
  <c r="I42" i="30"/>
  <c r="J42" i="30" s="1"/>
  <c r="K42" i="30" s="1"/>
  <c r="F42" i="30"/>
  <c r="E42" i="30"/>
  <c r="I41" i="30"/>
  <c r="E41" i="30"/>
  <c r="F41" i="30" s="1"/>
  <c r="J41" i="30" s="1"/>
  <c r="K41" i="30" s="1"/>
  <c r="E40" i="30"/>
  <c r="I40" i="30" s="1"/>
  <c r="F39" i="30"/>
  <c r="E39" i="30"/>
  <c r="I39" i="30" s="1"/>
  <c r="J39" i="30" s="1"/>
  <c r="K39" i="30" s="1"/>
  <c r="I38" i="30"/>
  <c r="J38" i="30" s="1"/>
  <c r="K38" i="30" s="1"/>
  <c r="F38" i="30"/>
  <c r="E38" i="30"/>
  <c r="I37" i="30"/>
  <c r="E37" i="30"/>
  <c r="F37" i="30" s="1"/>
  <c r="J37" i="30" s="1"/>
  <c r="K37" i="30" s="1"/>
  <c r="E36" i="30"/>
  <c r="I36" i="30" s="1"/>
  <c r="F35" i="30"/>
  <c r="E35" i="30"/>
  <c r="I35" i="30" s="1"/>
  <c r="J35" i="30" s="1"/>
  <c r="K35" i="30" s="1"/>
  <c r="I34" i="30"/>
  <c r="J34" i="30" s="1"/>
  <c r="K34" i="30" s="1"/>
  <c r="F34" i="30"/>
  <c r="E34" i="30"/>
  <c r="I33" i="30"/>
  <c r="E33" i="30"/>
  <c r="F33" i="30" s="1"/>
  <c r="J33" i="30" s="1"/>
  <c r="K33" i="30" s="1"/>
  <c r="E32" i="30"/>
  <c r="I32" i="30" s="1"/>
  <c r="F31" i="30"/>
  <c r="E31" i="30"/>
  <c r="I31" i="30" s="1"/>
  <c r="J31" i="30" s="1"/>
  <c r="K31" i="30" s="1"/>
  <c r="I30" i="30"/>
  <c r="J30" i="30" s="1"/>
  <c r="K30" i="30" s="1"/>
  <c r="F30" i="30"/>
  <c r="E30" i="30"/>
  <c r="I29" i="30"/>
  <c r="E29" i="30"/>
  <c r="F29" i="30" s="1"/>
  <c r="J29" i="30" s="1"/>
  <c r="K29" i="30" s="1"/>
  <c r="E28" i="30"/>
  <c r="I28" i="30" s="1"/>
  <c r="F27" i="30"/>
  <c r="E27" i="30"/>
  <c r="I27" i="30" s="1"/>
  <c r="J27" i="30" s="1"/>
  <c r="K27" i="30" s="1"/>
  <c r="I26" i="30"/>
  <c r="J26" i="30" s="1"/>
  <c r="K26" i="30" s="1"/>
  <c r="F26" i="30"/>
  <c r="E26" i="30"/>
  <c r="I25" i="30"/>
  <c r="E25" i="30"/>
  <c r="F25" i="30" s="1"/>
  <c r="J25" i="30" s="1"/>
  <c r="K25" i="30" s="1"/>
  <c r="E24" i="30"/>
  <c r="I24" i="30" s="1"/>
  <c r="F23" i="30"/>
  <c r="E23" i="30"/>
  <c r="I23" i="30" s="1"/>
  <c r="J23" i="30" s="1"/>
  <c r="K23" i="30" s="1"/>
  <c r="I22" i="30"/>
  <c r="J22" i="30" s="1"/>
  <c r="K22" i="30" s="1"/>
  <c r="F22" i="30"/>
  <c r="E22" i="30"/>
  <c r="I21" i="30"/>
  <c r="E21" i="30"/>
  <c r="F21" i="30" s="1"/>
  <c r="J21" i="30" s="1"/>
  <c r="K21" i="30" s="1"/>
  <c r="E20" i="30"/>
  <c r="I20" i="30" s="1"/>
  <c r="F19" i="30"/>
  <c r="E19" i="30"/>
  <c r="I19" i="30" s="1"/>
  <c r="J19" i="30" s="1"/>
  <c r="K19" i="30" s="1"/>
  <c r="I18" i="30"/>
  <c r="J18" i="30" s="1"/>
  <c r="K18" i="30" s="1"/>
  <c r="F18" i="30"/>
  <c r="E18" i="30"/>
  <c r="I17" i="30"/>
  <c r="E17" i="30"/>
  <c r="F17" i="30" s="1"/>
  <c r="J17" i="30" s="1"/>
  <c r="K17" i="30" s="1"/>
  <c r="E16" i="30"/>
  <c r="I16" i="30" s="1"/>
  <c r="F15" i="30"/>
  <c r="E15" i="30"/>
  <c r="I15" i="30" s="1"/>
  <c r="J15" i="30" s="1"/>
  <c r="K15" i="30" s="1"/>
  <c r="I14" i="30"/>
  <c r="J14" i="30" s="1"/>
  <c r="K14" i="30" s="1"/>
  <c r="F14" i="30"/>
  <c r="E14" i="30"/>
  <c r="I13" i="30"/>
  <c r="E13" i="30"/>
  <c r="F13" i="30" s="1"/>
  <c r="J13" i="30" s="1"/>
  <c r="K13" i="30" s="1"/>
  <c r="E12" i="30"/>
  <c r="I12" i="30" s="1"/>
  <c r="F11" i="30"/>
  <c r="E11" i="30"/>
  <c r="I11" i="30" s="1"/>
  <c r="J11" i="30" s="1"/>
  <c r="K11" i="30" s="1"/>
  <c r="I10" i="30"/>
  <c r="J10" i="30" s="1"/>
  <c r="K10" i="30" s="1"/>
  <c r="F10" i="30"/>
  <c r="E10" i="30"/>
  <c r="I9" i="30"/>
  <c r="E9" i="30"/>
  <c r="F9" i="30" s="1"/>
  <c r="J9" i="30" s="1"/>
  <c r="K9" i="30" s="1"/>
  <c r="E8" i="30"/>
  <c r="I8" i="30" s="1"/>
  <c r="F7" i="30"/>
  <c r="E7" i="30"/>
  <c r="I7" i="30" s="1"/>
  <c r="J7" i="30" s="1"/>
  <c r="K7" i="30" s="1"/>
  <c r="I6" i="30"/>
  <c r="J6" i="30" s="1"/>
  <c r="K6" i="30" s="1"/>
  <c r="F6" i="30"/>
  <c r="E6" i="30"/>
  <c r="I5" i="30"/>
  <c r="E5" i="30"/>
  <c r="F5" i="30" s="1"/>
  <c r="J5" i="30" s="1"/>
  <c r="K5" i="30" s="1"/>
  <c r="E4" i="30"/>
  <c r="I4" i="30" s="1"/>
  <c r="E3" i="30"/>
  <c r="I3" i="30" s="1"/>
  <c r="H103" i="29"/>
  <c r="G103" i="29"/>
  <c r="D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103" i="29" s="1"/>
  <c r="H103" i="28"/>
  <c r="G103" i="28"/>
  <c r="D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103" i="28" s="1"/>
  <c r="H103" i="27"/>
  <c r="G103" i="27"/>
  <c r="D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103" i="27" s="1"/>
  <c r="H103" i="26"/>
  <c r="G103" i="26"/>
  <c r="D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103" i="26" s="1"/>
  <c r="I103" i="31" l="1"/>
  <c r="I103" i="32"/>
  <c r="F3" i="30"/>
  <c r="J3" i="30"/>
  <c r="K3" i="30" s="1"/>
  <c r="J96" i="30"/>
  <c r="K96" i="30" s="1"/>
  <c r="J12" i="30"/>
  <c r="K12" i="30" s="1"/>
  <c r="J44" i="30"/>
  <c r="K44" i="30" s="1"/>
  <c r="J116" i="30"/>
  <c r="K116" i="30" s="1"/>
  <c r="J148" i="30"/>
  <c r="K148" i="30" s="1"/>
  <c r="I68" i="30"/>
  <c r="J68" i="30" s="1"/>
  <c r="K68" i="30" s="1"/>
  <c r="F68" i="30"/>
  <c r="I83" i="30"/>
  <c r="F83" i="30"/>
  <c r="I99" i="30"/>
  <c r="J99" i="30" s="1"/>
  <c r="K99" i="30" s="1"/>
  <c r="F99" i="30"/>
  <c r="F4" i="30"/>
  <c r="J4" i="30" s="1"/>
  <c r="K4" i="30" s="1"/>
  <c r="F8" i="30"/>
  <c r="J8" i="30" s="1"/>
  <c r="K8" i="30" s="1"/>
  <c r="F12" i="30"/>
  <c r="F16" i="30"/>
  <c r="J16" i="30" s="1"/>
  <c r="K16" i="30" s="1"/>
  <c r="F20" i="30"/>
  <c r="J20" i="30" s="1"/>
  <c r="K20" i="30" s="1"/>
  <c r="F24" i="30"/>
  <c r="J24" i="30" s="1"/>
  <c r="K24" i="30" s="1"/>
  <c r="F28" i="30"/>
  <c r="J28" i="30" s="1"/>
  <c r="K28" i="30" s="1"/>
  <c r="F32" i="30"/>
  <c r="J32" i="30" s="1"/>
  <c r="K32" i="30" s="1"/>
  <c r="F36" i="30"/>
  <c r="J36" i="30" s="1"/>
  <c r="K36" i="30" s="1"/>
  <c r="F40" i="30"/>
  <c r="J40" i="30" s="1"/>
  <c r="K40" i="30" s="1"/>
  <c r="F44" i="30"/>
  <c r="F48" i="30"/>
  <c r="J48" i="30" s="1"/>
  <c r="K48" i="30" s="1"/>
  <c r="F52" i="30"/>
  <c r="J52" i="30" s="1"/>
  <c r="K52" i="30" s="1"/>
  <c r="F56" i="30"/>
  <c r="J56" i="30" s="1"/>
  <c r="K56" i="30" s="1"/>
  <c r="F60" i="30"/>
  <c r="J60" i="30" s="1"/>
  <c r="K60" i="30" s="1"/>
  <c r="F64" i="30"/>
  <c r="J64" i="30" s="1"/>
  <c r="K64" i="30" s="1"/>
  <c r="I71" i="30"/>
  <c r="F71" i="30"/>
  <c r="J74" i="30"/>
  <c r="K74" i="30" s="1"/>
  <c r="J85" i="30"/>
  <c r="K85" i="30" s="1"/>
  <c r="I87" i="30"/>
  <c r="F87" i="30"/>
  <c r="J90" i="30"/>
  <c r="K90" i="30" s="1"/>
  <c r="J101" i="30"/>
  <c r="K101" i="30" s="1"/>
  <c r="I103" i="30"/>
  <c r="F103" i="30"/>
  <c r="I107" i="30"/>
  <c r="J107" i="30" s="1"/>
  <c r="K107" i="30" s="1"/>
  <c r="F107" i="30"/>
  <c r="I111" i="30"/>
  <c r="F111" i="30"/>
  <c r="I119" i="30"/>
  <c r="J119" i="30" s="1"/>
  <c r="K119" i="30" s="1"/>
  <c r="F119" i="30"/>
  <c r="I127" i="30"/>
  <c r="F127" i="30"/>
  <c r="I135" i="30"/>
  <c r="J135" i="30" s="1"/>
  <c r="K135" i="30" s="1"/>
  <c r="F135" i="30"/>
  <c r="I143" i="30"/>
  <c r="F143" i="30"/>
  <c r="F45" i="30"/>
  <c r="J45" i="30" s="1"/>
  <c r="K45" i="30" s="1"/>
  <c r="F49" i="30"/>
  <c r="J49" i="30" s="1"/>
  <c r="K49" i="30" s="1"/>
  <c r="F53" i="30"/>
  <c r="J53" i="30" s="1"/>
  <c r="K53" i="30" s="1"/>
  <c r="F57" i="30"/>
  <c r="J57" i="30" s="1"/>
  <c r="K57" i="30" s="1"/>
  <c r="F61" i="30"/>
  <c r="J61" i="30" s="1"/>
  <c r="K61" i="30" s="1"/>
  <c r="F65" i="30"/>
  <c r="J65" i="30" s="1"/>
  <c r="K65" i="30" s="1"/>
  <c r="F67" i="30"/>
  <c r="J67" i="30" s="1"/>
  <c r="K67" i="30" s="1"/>
  <c r="J73" i="30"/>
  <c r="K73" i="30" s="1"/>
  <c r="I75" i="30"/>
  <c r="J75" i="30" s="1"/>
  <c r="K75" i="30" s="1"/>
  <c r="F75" i="30"/>
  <c r="J78" i="30"/>
  <c r="K78" i="30" s="1"/>
  <c r="J89" i="30"/>
  <c r="K89" i="30" s="1"/>
  <c r="I91" i="30"/>
  <c r="J91" i="30" s="1"/>
  <c r="K91" i="30" s="1"/>
  <c r="F91" i="30"/>
  <c r="J94" i="30"/>
  <c r="K94" i="30" s="1"/>
  <c r="J105" i="30"/>
  <c r="K105" i="30" s="1"/>
  <c r="J109" i="30"/>
  <c r="K109" i="30" s="1"/>
  <c r="J114" i="30"/>
  <c r="K114" i="30" s="1"/>
  <c r="J122" i="30"/>
  <c r="K122" i="30" s="1"/>
  <c r="J130" i="30"/>
  <c r="K130" i="30" s="1"/>
  <c r="J138" i="30"/>
  <c r="K138" i="30" s="1"/>
  <c r="J146" i="30"/>
  <c r="K146" i="30" s="1"/>
  <c r="I79" i="30"/>
  <c r="F79" i="30"/>
  <c r="I95" i="30"/>
  <c r="J95" i="30" s="1"/>
  <c r="K95" i="30" s="1"/>
  <c r="F95" i="30"/>
  <c r="J106" i="30"/>
  <c r="K106" i="30" s="1"/>
  <c r="J110" i="30"/>
  <c r="K110" i="30" s="1"/>
  <c r="I115" i="30"/>
  <c r="J115" i="30" s="1"/>
  <c r="K115" i="30" s="1"/>
  <c r="F115" i="30"/>
  <c r="I123" i="30"/>
  <c r="F123" i="30"/>
  <c r="I131" i="30"/>
  <c r="J131" i="30" s="1"/>
  <c r="K131" i="30" s="1"/>
  <c r="F131" i="30"/>
  <c r="I139" i="30"/>
  <c r="F139" i="30"/>
  <c r="I147" i="30"/>
  <c r="J147" i="30" s="1"/>
  <c r="K147" i="30" s="1"/>
  <c r="F147" i="30"/>
  <c r="F72" i="30"/>
  <c r="J72" i="30" s="1"/>
  <c r="K72" i="30" s="1"/>
  <c r="F76" i="30"/>
  <c r="J76" i="30" s="1"/>
  <c r="K76" i="30" s="1"/>
  <c r="F80" i="30"/>
  <c r="J80" i="30" s="1"/>
  <c r="K80" i="30" s="1"/>
  <c r="F84" i="30"/>
  <c r="J84" i="30" s="1"/>
  <c r="K84" i="30" s="1"/>
  <c r="F88" i="30"/>
  <c r="J88" i="30" s="1"/>
  <c r="K88" i="30" s="1"/>
  <c r="F92" i="30"/>
  <c r="J92" i="30" s="1"/>
  <c r="K92" i="30" s="1"/>
  <c r="F96" i="30"/>
  <c r="F100" i="30"/>
  <c r="J100" i="30" s="1"/>
  <c r="K100" i="30" s="1"/>
  <c r="F104" i="30"/>
  <c r="J104" i="30" s="1"/>
  <c r="K104" i="30" s="1"/>
  <c r="F108" i="30"/>
  <c r="J108" i="30" s="1"/>
  <c r="K108" i="30" s="1"/>
  <c r="F112" i="30"/>
  <c r="J112" i="30" s="1"/>
  <c r="K112" i="30" s="1"/>
  <c r="F116" i="30"/>
  <c r="F120" i="30"/>
  <c r="J120" i="30" s="1"/>
  <c r="K120" i="30" s="1"/>
  <c r="F124" i="30"/>
  <c r="J124" i="30" s="1"/>
  <c r="K124" i="30" s="1"/>
  <c r="F128" i="30"/>
  <c r="J128" i="30" s="1"/>
  <c r="K128" i="30" s="1"/>
  <c r="F132" i="30"/>
  <c r="J132" i="30" s="1"/>
  <c r="K132" i="30" s="1"/>
  <c r="F136" i="30"/>
  <c r="J136" i="30" s="1"/>
  <c r="K136" i="30" s="1"/>
  <c r="F140" i="30"/>
  <c r="J140" i="30" s="1"/>
  <c r="K140" i="30" s="1"/>
  <c r="F144" i="30"/>
  <c r="J144" i="30" s="1"/>
  <c r="K144" i="30" s="1"/>
  <c r="F148" i="30"/>
  <c r="H103" i="25"/>
  <c r="G103" i="25"/>
  <c r="D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103" i="25" s="1"/>
  <c r="K7" i="2"/>
  <c r="H103" i="24"/>
  <c r="G103" i="24"/>
  <c r="D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103" i="24" s="1"/>
  <c r="H103" i="23"/>
  <c r="G103" i="23"/>
  <c r="D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103" i="23" s="1"/>
  <c r="H103" i="22"/>
  <c r="G103" i="22"/>
  <c r="D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103" i="21"/>
  <c r="G103" i="21"/>
  <c r="D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103" i="21" s="1"/>
  <c r="H103" i="20"/>
  <c r="G103" i="20"/>
  <c r="D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103" i="20" s="1"/>
  <c r="H103" i="19"/>
  <c r="G103" i="19"/>
  <c r="D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103" i="19" s="1"/>
  <c r="K16" i="1"/>
  <c r="H103" i="18"/>
  <c r="G103" i="18"/>
  <c r="D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H103" i="17"/>
  <c r="G103" i="17"/>
  <c r="D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3" i="16"/>
  <c r="H103" i="16"/>
  <c r="G103" i="16"/>
  <c r="D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103" i="16"/>
  <c r="H103" i="15"/>
  <c r="G103" i="15"/>
  <c r="D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03" i="15" s="1"/>
  <c r="K15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3" i="2"/>
  <c r="K12" i="1"/>
  <c r="K11" i="1"/>
  <c r="H103" i="14"/>
  <c r="G103" i="14"/>
  <c r="D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03" i="14" s="1"/>
  <c r="H103" i="13"/>
  <c r="G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3" i="13" s="1"/>
  <c r="H103" i="12"/>
  <c r="G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103" i="12" s="1"/>
  <c r="H103" i="11"/>
  <c r="G103" i="11"/>
  <c r="D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103" i="11" s="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103" i="9" s="1"/>
  <c r="I5" i="9"/>
  <c r="I4" i="9"/>
  <c r="I3" i="9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3" i="8" s="1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K9" i="1"/>
  <c r="D65" i="6"/>
  <c r="I59" i="6"/>
  <c r="I58" i="6"/>
  <c r="I57" i="6"/>
  <c r="I103" i="17" l="1"/>
  <c r="I103" i="18"/>
  <c r="J139" i="30"/>
  <c r="K139" i="30" s="1"/>
  <c r="J123" i="30"/>
  <c r="K123" i="30" s="1"/>
  <c r="J79" i="30"/>
  <c r="K79" i="30" s="1"/>
  <c r="J143" i="30"/>
  <c r="K143" i="30" s="1"/>
  <c r="J127" i="30"/>
  <c r="K127" i="30" s="1"/>
  <c r="J111" i="30"/>
  <c r="K111" i="30" s="1"/>
  <c r="J103" i="30"/>
  <c r="K103" i="30" s="1"/>
  <c r="J87" i="30"/>
  <c r="K87" i="30" s="1"/>
  <c r="J71" i="30"/>
  <c r="K71" i="30" s="1"/>
  <c r="J83" i="30"/>
  <c r="K83" i="30" s="1"/>
  <c r="I103" i="22"/>
  <c r="I103" i="7"/>
  <c r="K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H103" i="5" l="1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3" i="4"/>
  <c r="I103" i="4" s="1"/>
  <c r="H103" i="4"/>
  <c r="G103" i="4"/>
  <c r="D103" i="4"/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I84" i="3" s="1"/>
  <c r="E83" i="3"/>
  <c r="I83" i="3" s="1"/>
  <c r="E82" i="3"/>
  <c r="I82" i="3" s="1"/>
  <c r="E81" i="3"/>
  <c r="I81" i="3" s="1"/>
  <c r="E80" i="3"/>
  <c r="I80" i="3" s="1"/>
  <c r="E79" i="3"/>
  <c r="I79" i="3" s="1"/>
  <c r="E78" i="3"/>
  <c r="I78" i="3" s="1"/>
  <c r="E77" i="3"/>
  <c r="I77" i="3" s="1"/>
  <c r="E76" i="3"/>
  <c r="I76" i="3" s="1"/>
  <c r="E75" i="3"/>
  <c r="I75" i="3" s="1"/>
  <c r="E74" i="3"/>
  <c r="I74" i="3" s="1"/>
  <c r="E73" i="3"/>
  <c r="I73" i="3" s="1"/>
  <c r="E72" i="3"/>
  <c r="I72" i="3" s="1"/>
  <c r="E71" i="3"/>
  <c r="I71" i="3" s="1"/>
  <c r="E70" i="3"/>
  <c r="I70" i="3" s="1"/>
  <c r="E69" i="3"/>
  <c r="I69" i="3" s="1"/>
  <c r="E68" i="3"/>
  <c r="I68" i="3" s="1"/>
  <c r="E67" i="3"/>
  <c r="I67" i="3" s="1"/>
  <c r="E66" i="3"/>
  <c r="I66" i="3" s="1"/>
  <c r="E65" i="3"/>
  <c r="I65" i="3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150" i="2"/>
  <c r="E150" i="2"/>
  <c r="F150" i="2" s="1"/>
  <c r="I149" i="2"/>
  <c r="E149" i="2"/>
  <c r="F149" i="2" s="1"/>
  <c r="I148" i="2"/>
  <c r="E148" i="2"/>
  <c r="F148" i="2" s="1"/>
  <c r="I147" i="2"/>
  <c r="E147" i="2"/>
  <c r="F147" i="2" s="1"/>
  <c r="I146" i="2"/>
  <c r="E146" i="2"/>
  <c r="F146" i="2" s="1"/>
  <c r="I145" i="2"/>
  <c r="E145" i="2"/>
  <c r="F145" i="2" s="1"/>
  <c r="I144" i="2"/>
  <c r="E144" i="2"/>
  <c r="F144" i="2" s="1"/>
  <c r="I143" i="2"/>
  <c r="E143" i="2"/>
  <c r="F143" i="2" s="1"/>
  <c r="I142" i="2"/>
  <c r="E142" i="2"/>
  <c r="F142" i="2" s="1"/>
  <c r="I141" i="2"/>
  <c r="E141" i="2"/>
  <c r="F141" i="2" s="1"/>
  <c r="I140" i="2"/>
  <c r="E140" i="2"/>
  <c r="F140" i="2" s="1"/>
  <c r="I139" i="2"/>
  <c r="E139" i="2"/>
  <c r="F139" i="2" s="1"/>
  <c r="I138" i="2"/>
  <c r="E138" i="2"/>
  <c r="F138" i="2" s="1"/>
  <c r="I137" i="2"/>
  <c r="E137" i="2"/>
  <c r="F137" i="2" s="1"/>
  <c r="I136" i="2"/>
  <c r="E136" i="2"/>
  <c r="F136" i="2" s="1"/>
  <c r="I135" i="2"/>
  <c r="E135" i="2"/>
  <c r="F135" i="2" s="1"/>
  <c r="E134" i="2"/>
  <c r="I134" i="2" s="1"/>
  <c r="I133" i="2"/>
  <c r="J133" i="2" s="1"/>
  <c r="E133" i="2"/>
  <c r="F133" i="2" s="1"/>
  <c r="I132" i="2"/>
  <c r="E132" i="2"/>
  <c r="F132" i="2" s="1"/>
  <c r="I131" i="2"/>
  <c r="J131" i="2" s="1"/>
  <c r="E131" i="2"/>
  <c r="F131" i="2" s="1"/>
  <c r="I130" i="2"/>
  <c r="E130" i="2"/>
  <c r="F130" i="2" s="1"/>
  <c r="I129" i="2"/>
  <c r="J129" i="2" s="1"/>
  <c r="E129" i="2"/>
  <c r="F129" i="2" s="1"/>
  <c r="I128" i="2"/>
  <c r="E128" i="2"/>
  <c r="F128" i="2" s="1"/>
  <c r="I127" i="2"/>
  <c r="J127" i="2" s="1"/>
  <c r="E127" i="2"/>
  <c r="F127" i="2" s="1"/>
  <c r="I126" i="2"/>
  <c r="E126" i="2"/>
  <c r="F126" i="2" s="1"/>
  <c r="I125" i="2"/>
  <c r="J125" i="2" s="1"/>
  <c r="E125" i="2"/>
  <c r="F125" i="2" s="1"/>
  <c r="I124" i="2"/>
  <c r="E124" i="2"/>
  <c r="F124" i="2" s="1"/>
  <c r="I123" i="2"/>
  <c r="J123" i="2" s="1"/>
  <c r="E123" i="2"/>
  <c r="F123" i="2" s="1"/>
  <c r="E122" i="2"/>
  <c r="I122" i="2" s="1"/>
  <c r="E121" i="2"/>
  <c r="I121" i="2" s="1"/>
  <c r="E120" i="2"/>
  <c r="I120" i="2" s="1"/>
  <c r="E119" i="2"/>
  <c r="I119" i="2" s="1"/>
  <c r="E118" i="2"/>
  <c r="I118" i="2" s="1"/>
  <c r="E117" i="2"/>
  <c r="I117" i="2" s="1"/>
  <c r="E116" i="2"/>
  <c r="I116" i="2" s="1"/>
  <c r="E115" i="2"/>
  <c r="I115" i="2" s="1"/>
  <c r="E114" i="2"/>
  <c r="I114" i="2" s="1"/>
  <c r="E113" i="2"/>
  <c r="I113" i="2" s="1"/>
  <c r="E112" i="2"/>
  <c r="I112" i="2" s="1"/>
  <c r="E111" i="2"/>
  <c r="I111" i="2" s="1"/>
  <c r="E110" i="2"/>
  <c r="I110" i="2" s="1"/>
  <c r="E109" i="2"/>
  <c r="I109" i="2" s="1"/>
  <c r="E108" i="2"/>
  <c r="I108" i="2" s="1"/>
  <c r="E107" i="2"/>
  <c r="I107" i="2" s="1"/>
  <c r="E106" i="2"/>
  <c r="I106" i="2" s="1"/>
  <c r="E105" i="2"/>
  <c r="I105" i="2" s="1"/>
  <c r="E104" i="2"/>
  <c r="I104" i="2" s="1"/>
  <c r="E103" i="2"/>
  <c r="I103" i="2" s="1"/>
  <c r="E102" i="2"/>
  <c r="I102" i="2" s="1"/>
  <c r="E101" i="2"/>
  <c r="I101" i="2" s="1"/>
  <c r="E100" i="2"/>
  <c r="I100" i="2" s="1"/>
  <c r="E99" i="2"/>
  <c r="I99" i="2" s="1"/>
  <c r="E98" i="2"/>
  <c r="I98" i="2" s="1"/>
  <c r="E97" i="2"/>
  <c r="I97" i="2" s="1"/>
  <c r="E96" i="2"/>
  <c r="I96" i="2" s="1"/>
  <c r="E95" i="2"/>
  <c r="I95" i="2" s="1"/>
  <c r="E94" i="2"/>
  <c r="I94" i="2" s="1"/>
  <c r="E93" i="2"/>
  <c r="I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F69" i="2" s="1"/>
  <c r="E68" i="2"/>
  <c r="F68" i="2" s="1"/>
  <c r="E67" i="2"/>
  <c r="F67" i="2" s="1"/>
  <c r="E66" i="2"/>
  <c r="I66" i="2" s="1"/>
  <c r="E65" i="2"/>
  <c r="I65" i="2" s="1"/>
  <c r="E64" i="2"/>
  <c r="I64" i="2" s="1"/>
  <c r="E63" i="2"/>
  <c r="I63" i="2" s="1"/>
  <c r="E62" i="2"/>
  <c r="I62" i="2" s="1"/>
  <c r="E61" i="2"/>
  <c r="I61" i="2" s="1"/>
  <c r="E60" i="2"/>
  <c r="I60" i="2" s="1"/>
  <c r="E59" i="2"/>
  <c r="I59" i="2" s="1"/>
  <c r="E58" i="2"/>
  <c r="I58" i="2" s="1"/>
  <c r="E57" i="2"/>
  <c r="I57" i="2" s="1"/>
  <c r="E56" i="2"/>
  <c r="I56" i="2" s="1"/>
  <c r="E55" i="2"/>
  <c r="I55" i="2" s="1"/>
  <c r="E54" i="2"/>
  <c r="I54" i="2" s="1"/>
  <c r="E53" i="2"/>
  <c r="I53" i="2" s="1"/>
  <c r="E52" i="2"/>
  <c r="I52" i="2" s="1"/>
  <c r="E51" i="2"/>
  <c r="I51" i="2" s="1"/>
  <c r="E50" i="2"/>
  <c r="I50" i="2" s="1"/>
  <c r="E49" i="2"/>
  <c r="I49" i="2" s="1"/>
  <c r="E48" i="2"/>
  <c r="I48" i="2" s="1"/>
  <c r="E47" i="2"/>
  <c r="I47" i="2" s="1"/>
  <c r="E46" i="2"/>
  <c r="I46" i="2" s="1"/>
  <c r="E45" i="2"/>
  <c r="I45" i="2" s="1"/>
  <c r="E44" i="2"/>
  <c r="I44" i="2" s="1"/>
  <c r="E43" i="2"/>
  <c r="I43" i="2" s="1"/>
  <c r="E42" i="2"/>
  <c r="I42" i="2" s="1"/>
  <c r="E41" i="2"/>
  <c r="I41" i="2" s="1"/>
  <c r="E40" i="2"/>
  <c r="I40" i="2" s="1"/>
  <c r="E39" i="2"/>
  <c r="I39" i="2" s="1"/>
  <c r="E38" i="2"/>
  <c r="I38" i="2" s="1"/>
  <c r="E37" i="2"/>
  <c r="I37" i="2" s="1"/>
  <c r="E36" i="2"/>
  <c r="I36" i="2" s="1"/>
  <c r="E35" i="2"/>
  <c r="I35" i="2" s="1"/>
  <c r="E34" i="2"/>
  <c r="I34" i="2" s="1"/>
  <c r="E33" i="2"/>
  <c r="I33" i="2" s="1"/>
  <c r="E32" i="2"/>
  <c r="I32" i="2" s="1"/>
  <c r="E31" i="2"/>
  <c r="I31" i="2" s="1"/>
  <c r="E30" i="2"/>
  <c r="I30" i="2" s="1"/>
  <c r="E29" i="2"/>
  <c r="I29" i="2" s="1"/>
  <c r="E28" i="2"/>
  <c r="I28" i="2" s="1"/>
  <c r="E27" i="2"/>
  <c r="I27" i="2" s="1"/>
  <c r="E26" i="2"/>
  <c r="I26" i="2" s="1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8" i="2"/>
  <c r="I18" i="2" s="1"/>
  <c r="E17" i="2"/>
  <c r="I17" i="2" s="1"/>
  <c r="E16" i="2"/>
  <c r="I16" i="2" s="1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I7" i="2" s="1"/>
  <c r="E6" i="2"/>
  <c r="I6" i="2" s="1"/>
  <c r="E5" i="2"/>
  <c r="I5" i="2" s="1"/>
  <c r="E4" i="2"/>
  <c r="I4" i="2" s="1"/>
  <c r="E3" i="2"/>
  <c r="I3" i="2" s="1"/>
  <c r="I8" i="1"/>
  <c r="J8" i="1" s="1"/>
  <c r="K8" i="1" s="1"/>
  <c r="I14" i="1"/>
  <c r="J14" i="1" s="1"/>
  <c r="K14" i="1" s="1"/>
  <c r="I20" i="1"/>
  <c r="J20" i="1" s="1"/>
  <c r="K20" i="1" s="1"/>
  <c r="I24" i="1"/>
  <c r="J24" i="1" s="1"/>
  <c r="I25" i="1"/>
  <c r="J25" i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2" i="1"/>
  <c r="J32" i="1" s="1"/>
  <c r="I33" i="1"/>
  <c r="J33" i="1"/>
  <c r="I34" i="1"/>
  <c r="J34" i="1" s="1"/>
  <c r="I35" i="1"/>
  <c r="J35" i="1"/>
  <c r="I36" i="1"/>
  <c r="J36" i="1" s="1"/>
  <c r="I37" i="1"/>
  <c r="J37" i="1"/>
  <c r="I38" i="1"/>
  <c r="J38" i="1" s="1"/>
  <c r="I39" i="1"/>
  <c r="J39" i="1"/>
  <c r="I40" i="1"/>
  <c r="J40" i="1" s="1"/>
  <c r="I41" i="1"/>
  <c r="J41" i="1"/>
  <c r="I42" i="1"/>
  <c r="J42" i="1" s="1"/>
  <c r="I43" i="1"/>
  <c r="J43" i="1"/>
  <c r="I44" i="1"/>
  <c r="J44" i="1" s="1"/>
  <c r="I45" i="1"/>
  <c r="J45" i="1"/>
  <c r="I46" i="1"/>
  <c r="J46" i="1" s="1"/>
  <c r="I47" i="1"/>
  <c r="J47" i="1"/>
  <c r="I48" i="1"/>
  <c r="J48" i="1" s="1"/>
  <c r="I49" i="1"/>
  <c r="J49" i="1"/>
  <c r="I50" i="1"/>
  <c r="J50" i="1" s="1"/>
  <c r="I51" i="1"/>
  <c r="J51" i="1"/>
  <c r="I52" i="1"/>
  <c r="J52" i="1" s="1"/>
  <c r="I53" i="1"/>
  <c r="J53" i="1"/>
  <c r="I54" i="1"/>
  <c r="J54" i="1" s="1"/>
  <c r="I55" i="1"/>
  <c r="J55" i="1"/>
  <c r="I56" i="1"/>
  <c r="J56" i="1" s="1"/>
  <c r="I57" i="1"/>
  <c r="J57" i="1"/>
  <c r="I58" i="1"/>
  <c r="J58" i="1" s="1"/>
  <c r="I59" i="1"/>
  <c r="J59" i="1"/>
  <c r="I60" i="1"/>
  <c r="J60" i="1" s="1"/>
  <c r="I61" i="1"/>
  <c r="J61" i="1"/>
  <c r="I62" i="1"/>
  <c r="J62" i="1" s="1"/>
  <c r="I63" i="1"/>
  <c r="J63" i="1"/>
  <c r="I64" i="1"/>
  <c r="J64" i="1" s="1"/>
  <c r="I65" i="1"/>
  <c r="J65" i="1"/>
  <c r="I66" i="1"/>
  <c r="J66" i="1" s="1"/>
  <c r="I67" i="1"/>
  <c r="J67" i="1"/>
  <c r="I68" i="1"/>
  <c r="J68" i="1" s="1"/>
  <c r="I69" i="1"/>
  <c r="J69" i="1"/>
  <c r="I70" i="1"/>
  <c r="J70" i="1" s="1"/>
  <c r="I71" i="1"/>
  <c r="J71" i="1"/>
  <c r="I72" i="1"/>
  <c r="J72" i="1" s="1"/>
  <c r="I73" i="1"/>
  <c r="J73" i="1"/>
  <c r="I74" i="1"/>
  <c r="J74" i="1" s="1"/>
  <c r="I75" i="1"/>
  <c r="J75" i="1"/>
  <c r="I76" i="1"/>
  <c r="J76" i="1" s="1"/>
  <c r="I77" i="1"/>
  <c r="J77" i="1"/>
  <c r="I78" i="1"/>
  <c r="J78" i="1" s="1"/>
  <c r="I79" i="1"/>
  <c r="J79" i="1"/>
  <c r="I80" i="1"/>
  <c r="J80" i="1" s="1"/>
  <c r="I81" i="1"/>
  <c r="J81" i="1"/>
  <c r="I82" i="1"/>
  <c r="J82" i="1" s="1"/>
  <c r="I83" i="1"/>
  <c r="J83" i="1"/>
  <c r="I84" i="1"/>
  <c r="J84" i="1" s="1"/>
  <c r="I85" i="1"/>
  <c r="J85" i="1"/>
  <c r="I86" i="1"/>
  <c r="J86" i="1" s="1"/>
  <c r="I87" i="1"/>
  <c r="J87" i="1"/>
  <c r="I88" i="1"/>
  <c r="J88" i="1" s="1"/>
  <c r="I89" i="1"/>
  <c r="J89" i="1"/>
  <c r="I90" i="1"/>
  <c r="J90" i="1" s="1"/>
  <c r="I91" i="1"/>
  <c r="J91" i="1"/>
  <c r="I92" i="1"/>
  <c r="J92" i="1" s="1"/>
  <c r="I93" i="1"/>
  <c r="J93" i="1"/>
  <c r="I94" i="1"/>
  <c r="J94" i="1" s="1"/>
  <c r="I95" i="1"/>
  <c r="J95" i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/>
  <c r="I104" i="1"/>
  <c r="J104" i="1" s="1"/>
  <c r="I105" i="1"/>
  <c r="J105" i="1"/>
  <c r="I106" i="1"/>
  <c r="J106" i="1" s="1"/>
  <c r="I107" i="1"/>
  <c r="J107" i="1"/>
  <c r="I108" i="1"/>
  <c r="J108" i="1" s="1"/>
  <c r="I109" i="1"/>
  <c r="J109" i="1"/>
  <c r="I110" i="1"/>
  <c r="J110" i="1" s="1"/>
  <c r="I111" i="1"/>
  <c r="J111" i="1"/>
  <c r="I112" i="1"/>
  <c r="J112" i="1" s="1"/>
  <c r="I113" i="1"/>
  <c r="J113" i="1"/>
  <c r="I114" i="1"/>
  <c r="J114" i="1" s="1"/>
  <c r="I115" i="1"/>
  <c r="J115" i="1"/>
  <c r="I116" i="1"/>
  <c r="J116" i="1" s="1"/>
  <c r="I117" i="1"/>
  <c r="J117" i="1"/>
  <c r="I118" i="1"/>
  <c r="J118" i="1" s="1"/>
  <c r="I119" i="1"/>
  <c r="J119" i="1"/>
  <c r="I120" i="1"/>
  <c r="J120" i="1" s="1"/>
  <c r="I121" i="1"/>
  <c r="J121" i="1"/>
  <c r="I122" i="1"/>
  <c r="J122" i="1" s="1"/>
  <c r="I123" i="1"/>
  <c r="J123" i="1"/>
  <c r="I124" i="1"/>
  <c r="J124" i="1" s="1"/>
  <c r="I125" i="1"/>
  <c r="J125" i="1"/>
  <c r="I126" i="1"/>
  <c r="J126" i="1" s="1"/>
  <c r="I127" i="1"/>
  <c r="J127" i="1"/>
  <c r="I128" i="1"/>
  <c r="J128" i="1" s="1"/>
  <c r="I129" i="1"/>
  <c r="J129" i="1"/>
  <c r="I130" i="1"/>
  <c r="J130" i="1" s="1"/>
  <c r="I131" i="1"/>
  <c r="J131" i="1"/>
  <c r="I132" i="1"/>
  <c r="J132" i="1" s="1"/>
  <c r="I133" i="1"/>
  <c r="J133" i="1"/>
  <c r="I134" i="1"/>
  <c r="J134" i="1" s="1"/>
  <c r="I135" i="1"/>
  <c r="J135" i="1"/>
  <c r="I136" i="1"/>
  <c r="J136" i="1" s="1"/>
  <c r="I137" i="1"/>
  <c r="J137" i="1"/>
  <c r="I138" i="1"/>
  <c r="J138" i="1" s="1"/>
  <c r="I139" i="1"/>
  <c r="J139" i="1"/>
  <c r="I140" i="1"/>
  <c r="J140" i="1" s="1"/>
  <c r="I141" i="1"/>
  <c r="J141" i="1"/>
  <c r="I142" i="1"/>
  <c r="J142" i="1" s="1"/>
  <c r="I143" i="1"/>
  <c r="J143" i="1"/>
  <c r="I144" i="1"/>
  <c r="J144" i="1" s="1"/>
  <c r="I145" i="1"/>
  <c r="J145" i="1"/>
  <c r="I146" i="1"/>
  <c r="J146" i="1" s="1"/>
  <c r="I147" i="1"/>
  <c r="J147" i="1"/>
  <c r="I148" i="1"/>
  <c r="J148" i="1" s="1"/>
  <c r="I149" i="1"/>
  <c r="J149" i="1"/>
  <c r="I150" i="1"/>
  <c r="J150" i="1" s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F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J17" i="1" s="1"/>
  <c r="K17" i="1" s="1"/>
  <c r="F17" i="1"/>
  <c r="E18" i="1"/>
  <c r="F18" i="1" s="1"/>
  <c r="E19" i="1"/>
  <c r="I19" i="1" s="1"/>
  <c r="J19" i="1" s="1"/>
  <c r="K19" i="1" s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E30" i="1"/>
  <c r="F30" i="1" s="1"/>
  <c r="E31" i="1"/>
  <c r="F31" i="1"/>
  <c r="E32" i="1"/>
  <c r="F32" i="1" s="1"/>
  <c r="E33" i="1"/>
  <c r="F33" i="1"/>
  <c r="E34" i="1"/>
  <c r="F34" i="1" s="1"/>
  <c r="E35" i="1"/>
  <c r="F35" i="1"/>
  <c r="E36" i="1"/>
  <c r="F36" i="1" s="1"/>
  <c r="E37" i="1"/>
  <c r="F37" i="1"/>
  <c r="E38" i="1"/>
  <c r="F38" i="1" s="1"/>
  <c r="E39" i="1"/>
  <c r="F39" i="1"/>
  <c r="E40" i="1"/>
  <c r="F40" i="1" s="1"/>
  <c r="E41" i="1"/>
  <c r="F41" i="1"/>
  <c r="E42" i="1"/>
  <c r="F42" i="1" s="1"/>
  <c r="E43" i="1"/>
  <c r="F43" i="1"/>
  <c r="E44" i="1"/>
  <c r="F44" i="1" s="1"/>
  <c r="E45" i="1"/>
  <c r="F45" i="1"/>
  <c r="E46" i="1"/>
  <c r="F46" i="1" s="1"/>
  <c r="E47" i="1"/>
  <c r="F47" i="1"/>
  <c r="E48" i="1"/>
  <c r="F48" i="1" s="1"/>
  <c r="E49" i="1"/>
  <c r="F49" i="1"/>
  <c r="E50" i="1"/>
  <c r="F50" i="1" s="1"/>
  <c r="E51" i="1"/>
  <c r="F51" i="1"/>
  <c r="E52" i="1"/>
  <c r="F52" i="1" s="1"/>
  <c r="E53" i="1"/>
  <c r="F53" i="1"/>
  <c r="E54" i="1"/>
  <c r="F54" i="1" s="1"/>
  <c r="E55" i="1"/>
  <c r="F55" i="1"/>
  <c r="E56" i="1"/>
  <c r="F56" i="1" s="1"/>
  <c r="E57" i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E67" i="1"/>
  <c r="F67" i="1"/>
  <c r="E68" i="1"/>
  <c r="F68" i="1" s="1"/>
  <c r="E69" i="1"/>
  <c r="F69" i="1"/>
  <c r="E70" i="1"/>
  <c r="F70" i="1" s="1"/>
  <c r="E71" i="1"/>
  <c r="F71" i="1"/>
  <c r="E72" i="1"/>
  <c r="F72" i="1" s="1"/>
  <c r="E73" i="1"/>
  <c r="F73" i="1"/>
  <c r="E74" i="1"/>
  <c r="F74" i="1" s="1"/>
  <c r="E75" i="1"/>
  <c r="F75" i="1"/>
  <c r="E76" i="1"/>
  <c r="F76" i="1" s="1"/>
  <c r="E77" i="1"/>
  <c r="F77" i="1"/>
  <c r="E78" i="1"/>
  <c r="F78" i="1" s="1"/>
  <c r="E79" i="1"/>
  <c r="F79" i="1"/>
  <c r="E80" i="1"/>
  <c r="F80" i="1" s="1"/>
  <c r="E81" i="1"/>
  <c r="F81" i="1"/>
  <c r="E82" i="1"/>
  <c r="F82" i="1" s="1"/>
  <c r="E83" i="1"/>
  <c r="F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E91" i="1"/>
  <c r="F91" i="1"/>
  <c r="E92" i="1"/>
  <c r="F92" i="1" s="1"/>
  <c r="E93" i="1"/>
  <c r="F93" i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01" i="1"/>
  <c r="F101" i="1"/>
  <c r="E102" i="1"/>
  <c r="F102" i="1" s="1"/>
  <c r="E103" i="1"/>
  <c r="F103" i="1"/>
  <c r="E104" i="1"/>
  <c r="F104" i="1" s="1"/>
  <c r="E105" i="1"/>
  <c r="F105" i="1"/>
  <c r="E106" i="1"/>
  <c r="F106" i="1" s="1"/>
  <c r="E107" i="1"/>
  <c r="F107" i="1"/>
  <c r="E108" i="1"/>
  <c r="F108" i="1" s="1"/>
  <c r="E109" i="1"/>
  <c r="F109" i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/>
  <c r="E116" i="1"/>
  <c r="F116" i="1" s="1"/>
  <c r="E117" i="1"/>
  <c r="F117" i="1"/>
  <c r="E118" i="1"/>
  <c r="F118" i="1" s="1"/>
  <c r="E119" i="1"/>
  <c r="F119" i="1"/>
  <c r="E120" i="1"/>
  <c r="F120" i="1" s="1"/>
  <c r="E121" i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/>
  <c r="E128" i="1"/>
  <c r="F128" i="1" s="1"/>
  <c r="E129" i="1"/>
  <c r="F129" i="1"/>
  <c r="E130" i="1"/>
  <c r="F130" i="1" s="1"/>
  <c r="E131" i="1"/>
  <c r="F131" i="1"/>
  <c r="E132" i="1"/>
  <c r="F132" i="1" s="1"/>
  <c r="E133" i="1"/>
  <c r="F133" i="1"/>
  <c r="E134" i="1"/>
  <c r="F134" i="1" s="1"/>
  <c r="E135" i="1"/>
  <c r="F135" i="1"/>
  <c r="E136" i="1"/>
  <c r="F136" i="1" s="1"/>
  <c r="E137" i="1"/>
  <c r="F137" i="1"/>
  <c r="E138" i="1"/>
  <c r="F138" i="1" s="1"/>
  <c r="E139" i="1"/>
  <c r="F139" i="1"/>
  <c r="E140" i="1"/>
  <c r="F140" i="1" s="1"/>
  <c r="E141" i="1"/>
  <c r="F141" i="1"/>
  <c r="E142" i="1"/>
  <c r="F142" i="1" s="1"/>
  <c r="E143" i="1"/>
  <c r="F143" i="1"/>
  <c r="E144" i="1"/>
  <c r="F144" i="1" s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3" i="1"/>
  <c r="I3" i="1" s="1"/>
  <c r="I23" i="1" l="1"/>
  <c r="J23" i="1" s="1"/>
  <c r="K23" i="1" s="1"/>
  <c r="I22" i="1"/>
  <c r="J22" i="1" s="1"/>
  <c r="K22" i="1" s="1"/>
  <c r="I21" i="1"/>
  <c r="J21" i="1" s="1"/>
  <c r="I18" i="1"/>
  <c r="J18" i="1" s="1"/>
  <c r="K18" i="1" s="1"/>
  <c r="I16" i="1"/>
  <c r="J16" i="1" s="1"/>
  <c r="F15" i="1"/>
  <c r="J15" i="1" s="1"/>
  <c r="K15" i="1" s="1"/>
  <c r="F13" i="1"/>
  <c r="J13" i="1" s="1"/>
  <c r="K13" i="1" s="1"/>
  <c r="I12" i="1"/>
  <c r="J12" i="1" s="1"/>
  <c r="I11" i="1"/>
  <c r="J11" i="1" s="1"/>
  <c r="I10" i="1"/>
  <c r="J10" i="1" s="1"/>
  <c r="K10" i="1" s="1"/>
  <c r="F9" i="1"/>
  <c r="J9" i="1" s="1"/>
  <c r="F7" i="1"/>
  <c r="J7" i="1" s="1"/>
  <c r="K7" i="1" s="1"/>
  <c r="F3" i="1"/>
  <c r="I6" i="1"/>
  <c r="J6" i="1" s="1"/>
  <c r="K6" i="1" s="1"/>
  <c r="F5" i="1"/>
  <c r="J5" i="1" s="1"/>
  <c r="K5" i="1" s="1"/>
  <c r="I4" i="1"/>
  <c r="J4" i="1" s="1"/>
  <c r="K4" i="1" s="1"/>
  <c r="I11" i="3"/>
  <c r="F11" i="3"/>
  <c r="I23" i="3"/>
  <c r="F23" i="3"/>
  <c r="I35" i="3"/>
  <c r="F35" i="3"/>
  <c r="I55" i="3"/>
  <c r="F55" i="3"/>
  <c r="I4" i="3"/>
  <c r="F4" i="3"/>
  <c r="I8" i="3"/>
  <c r="F8" i="3"/>
  <c r="I12" i="3"/>
  <c r="F12" i="3"/>
  <c r="I16" i="3"/>
  <c r="F16" i="3"/>
  <c r="I20" i="3"/>
  <c r="F20" i="3"/>
  <c r="I24" i="3"/>
  <c r="F24" i="3"/>
  <c r="I28" i="3"/>
  <c r="F28" i="3"/>
  <c r="I32" i="3"/>
  <c r="F32" i="3"/>
  <c r="I36" i="3"/>
  <c r="F36" i="3"/>
  <c r="I40" i="3"/>
  <c r="F40" i="3"/>
  <c r="I44" i="3"/>
  <c r="F44" i="3"/>
  <c r="I48" i="3"/>
  <c r="F48" i="3"/>
  <c r="I52" i="3"/>
  <c r="F52" i="3"/>
  <c r="I56" i="3"/>
  <c r="F56" i="3"/>
  <c r="I60" i="3"/>
  <c r="F60" i="3"/>
  <c r="I64" i="3"/>
  <c r="F64" i="3"/>
  <c r="I7" i="3"/>
  <c r="F7" i="3"/>
  <c r="I15" i="3"/>
  <c r="F15" i="3"/>
  <c r="I31" i="3"/>
  <c r="F31" i="3"/>
  <c r="I43" i="3"/>
  <c r="F43" i="3"/>
  <c r="I51" i="3"/>
  <c r="F51" i="3"/>
  <c r="I59" i="3"/>
  <c r="F59" i="3"/>
  <c r="I5" i="3"/>
  <c r="F5" i="3"/>
  <c r="I9" i="3"/>
  <c r="F9" i="3"/>
  <c r="I13" i="3"/>
  <c r="F13" i="3"/>
  <c r="I17" i="3"/>
  <c r="F17" i="3"/>
  <c r="I21" i="3"/>
  <c r="F21" i="3"/>
  <c r="I25" i="3"/>
  <c r="F25" i="3"/>
  <c r="I29" i="3"/>
  <c r="F29" i="3"/>
  <c r="I33" i="3"/>
  <c r="F33" i="3"/>
  <c r="I37" i="3"/>
  <c r="F37" i="3"/>
  <c r="I41" i="3"/>
  <c r="F41" i="3"/>
  <c r="I45" i="3"/>
  <c r="F45" i="3"/>
  <c r="I49" i="3"/>
  <c r="F49" i="3"/>
  <c r="I53" i="3"/>
  <c r="F53" i="3"/>
  <c r="I57" i="3"/>
  <c r="F57" i="3"/>
  <c r="I61" i="3"/>
  <c r="F61" i="3"/>
  <c r="I3" i="3"/>
  <c r="F3" i="3"/>
  <c r="I19" i="3"/>
  <c r="J19" i="3" s="1"/>
  <c r="F19" i="3"/>
  <c r="I27" i="3"/>
  <c r="J27" i="3" s="1"/>
  <c r="F27" i="3"/>
  <c r="I39" i="3"/>
  <c r="J39" i="3" s="1"/>
  <c r="F39" i="3"/>
  <c r="I47" i="3"/>
  <c r="J47" i="3" s="1"/>
  <c r="F47" i="3"/>
  <c r="I63" i="3"/>
  <c r="J63" i="3" s="1"/>
  <c r="F63" i="3"/>
  <c r="I6" i="3"/>
  <c r="J6" i="3" s="1"/>
  <c r="F6" i="3"/>
  <c r="I10" i="3"/>
  <c r="J10" i="3" s="1"/>
  <c r="F10" i="3"/>
  <c r="I14" i="3"/>
  <c r="J14" i="3" s="1"/>
  <c r="F14" i="3"/>
  <c r="I18" i="3"/>
  <c r="J18" i="3" s="1"/>
  <c r="F18" i="3"/>
  <c r="I22" i="3"/>
  <c r="J22" i="3" s="1"/>
  <c r="F22" i="3"/>
  <c r="I26" i="3"/>
  <c r="J26" i="3" s="1"/>
  <c r="F26" i="3"/>
  <c r="I30" i="3"/>
  <c r="J30" i="3" s="1"/>
  <c r="F30" i="3"/>
  <c r="I34" i="3"/>
  <c r="J34" i="3" s="1"/>
  <c r="F34" i="3"/>
  <c r="I38" i="3"/>
  <c r="J38" i="3" s="1"/>
  <c r="F38" i="3"/>
  <c r="I42" i="3"/>
  <c r="J42" i="3" s="1"/>
  <c r="F42" i="3"/>
  <c r="I46" i="3"/>
  <c r="J46" i="3" s="1"/>
  <c r="F46" i="3"/>
  <c r="I50" i="3"/>
  <c r="J50" i="3" s="1"/>
  <c r="F50" i="3"/>
  <c r="I54" i="3"/>
  <c r="J54" i="3" s="1"/>
  <c r="F54" i="3"/>
  <c r="I58" i="3"/>
  <c r="J58" i="3" s="1"/>
  <c r="F58" i="3"/>
  <c r="I62" i="3"/>
  <c r="J62" i="3" s="1"/>
  <c r="F62" i="3"/>
  <c r="J74" i="3"/>
  <c r="J78" i="3"/>
  <c r="I91" i="3"/>
  <c r="J91" i="3" s="1"/>
  <c r="F91" i="3"/>
  <c r="I99" i="3"/>
  <c r="J99" i="3" s="1"/>
  <c r="F99" i="3"/>
  <c r="I107" i="3"/>
  <c r="J107" i="3" s="1"/>
  <c r="F107" i="3"/>
  <c r="I115" i="3"/>
  <c r="J115" i="3" s="1"/>
  <c r="F115" i="3"/>
  <c r="I123" i="3"/>
  <c r="J123" i="3" s="1"/>
  <c r="F123" i="3"/>
  <c r="I131" i="3"/>
  <c r="J131" i="3" s="1"/>
  <c r="F131" i="3"/>
  <c r="I147" i="3"/>
  <c r="J147" i="3" s="1"/>
  <c r="F147" i="3"/>
  <c r="F65" i="3"/>
  <c r="J65" i="3" s="1"/>
  <c r="F66" i="3"/>
  <c r="F68" i="3"/>
  <c r="J68" i="3" s="1"/>
  <c r="F70" i="3"/>
  <c r="F72" i="3"/>
  <c r="F74" i="3"/>
  <c r="F76" i="3"/>
  <c r="J76" i="3" s="1"/>
  <c r="F78" i="3"/>
  <c r="F80" i="3"/>
  <c r="J80" i="3" s="1"/>
  <c r="F82" i="3"/>
  <c r="F84" i="3"/>
  <c r="J84" i="3" s="1"/>
  <c r="I88" i="3"/>
  <c r="F88" i="3"/>
  <c r="I92" i="3"/>
  <c r="F92" i="3"/>
  <c r="I96" i="3"/>
  <c r="F96" i="3"/>
  <c r="I100" i="3"/>
  <c r="F100" i="3"/>
  <c r="I104" i="3"/>
  <c r="F104" i="3"/>
  <c r="I108" i="3"/>
  <c r="F108" i="3"/>
  <c r="I112" i="3"/>
  <c r="F112" i="3"/>
  <c r="I116" i="3"/>
  <c r="F116" i="3"/>
  <c r="I120" i="3"/>
  <c r="F120" i="3"/>
  <c r="I124" i="3"/>
  <c r="F124" i="3"/>
  <c r="I128" i="3"/>
  <c r="F128" i="3"/>
  <c r="I132" i="3"/>
  <c r="F132" i="3"/>
  <c r="I136" i="3"/>
  <c r="F136" i="3"/>
  <c r="I140" i="3"/>
  <c r="F140" i="3"/>
  <c r="I144" i="3"/>
  <c r="F144" i="3"/>
  <c r="I148" i="3"/>
  <c r="F148" i="3"/>
  <c r="J66" i="3"/>
  <c r="J72" i="3"/>
  <c r="I87" i="3"/>
  <c r="F87" i="3"/>
  <c r="I95" i="3"/>
  <c r="F95" i="3"/>
  <c r="I103" i="3"/>
  <c r="F103" i="3"/>
  <c r="I111" i="3"/>
  <c r="F111" i="3"/>
  <c r="I119" i="3"/>
  <c r="F119" i="3"/>
  <c r="I127" i="3"/>
  <c r="F127" i="3"/>
  <c r="I135" i="3"/>
  <c r="F135" i="3"/>
  <c r="I143" i="3"/>
  <c r="F143" i="3"/>
  <c r="J69" i="3"/>
  <c r="J73" i="3"/>
  <c r="J77" i="3"/>
  <c r="J81" i="3"/>
  <c r="I85" i="3"/>
  <c r="J85" i="3" s="1"/>
  <c r="F85" i="3"/>
  <c r="I89" i="3"/>
  <c r="J89" i="3" s="1"/>
  <c r="F89" i="3"/>
  <c r="I93" i="3"/>
  <c r="J93" i="3" s="1"/>
  <c r="F93" i="3"/>
  <c r="I97" i="3"/>
  <c r="J97" i="3" s="1"/>
  <c r="F97" i="3"/>
  <c r="I101" i="3"/>
  <c r="J101" i="3" s="1"/>
  <c r="F101" i="3"/>
  <c r="I105" i="3"/>
  <c r="J105" i="3" s="1"/>
  <c r="F105" i="3"/>
  <c r="I109" i="3"/>
  <c r="J109" i="3" s="1"/>
  <c r="F109" i="3"/>
  <c r="I113" i="3"/>
  <c r="J113" i="3" s="1"/>
  <c r="F113" i="3"/>
  <c r="I117" i="3"/>
  <c r="J117" i="3" s="1"/>
  <c r="F117" i="3"/>
  <c r="I121" i="3"/>
  <c r="J121" i="3" s="1"/>
  <c r="F121" i="3"/>
  <c r="I125" i="3"/>
  <c r="J125" i="3" s="1"/>
  <c r="F125" i="3"/>
  <c r="I129" i="3"/>
  <c r="J129" i="3" s="1"/>
  <c r="F129" i="3"/>
  <c r="I133" i="3"/>
  <c r="J133" i="3" s="1"/>
  <c r="F133" i="3"/>
  <c r="I137" i="3"/>
  <c r="J137" i="3" s="1"/>
  <c r="F137" i="3"/>
  <c r="I141" i="3"/>
  <c r="J141" i="3" s="1"/>
  <c r="F141" i="3"/>
  <c r="I145" i="3"/>
  <c r="J145" i="3" s="1"/>
  <c r="F145" i="3"/>
  <c r="I149" i="3"/>
  <c r="J149" i="3" s="1"/>
  <c r="F149" i="3"/>
  <c r="J70" i="3"/>
  <c r="J82" i="3"/>
  <c r="I139" i="3"/>
  <c r="J139" i="3" s="1"/>
  <c r="F139" i="3"/>
  <c r="F67" i="3"/>
  <c r="J67" i="3" s="1"/>
  <c r="F69" i="3"/>
  <c r="F71" i="3"/>
  <c r="J71" i="3" s="1"/>
  <c r="F73" i="3"/>
  <c r="F75" i="3"/>
  <c r="J75" i="3" s="1"/>
  <c r="F77" i="3"/>
  <c r="F79" i="3"/>
  <c r="J79" i="3" s="1"/>
  <c r="F81" i="3"/>
  <c r="F83" i="3"/>
  <c r="J83" i="3" s="1"/>
  <c r="I86" i="3"/>
  <c r="F86" i="3"/>
  <c r="I90" i="3"/>
  <c r="F90" i="3"/>
  <c r="I94" i="3"/>
  <c r="F94" i="3"/>
  <c r="I98" i="3"/>
  <c r="F98" i="3"/>
  <c r="I102" i="3"/>
  <c r="F102" i="3"/>
  <c r="I106" i="3"/>
  <c r="F106" i="3"/>
  <c r="I110" i="3"/>
  <c r="F110" i="3"/>
  <c r="I114" i="3"/>
  <c r="F114" i="3"/>
  <c r="I118" i="3"/>
  <c r="F118" i="3"/>
  <c r="I122" i="3"/>
  <c r="F122" i="3"/>
  <c r="I126" i="3"/>
  <c r="F126" i="3"/>
  <c r="I130" i="3"/>
  <c r="F130" i="3"/>
  <c r="I134" i="3"/>
  <c r="F134" i="3"/>
  <c r="I138" i="3"/>
  <c r="F138" i="3"/>
  <c r="I142" i="3"/>
  <c r="F142" i="3"/>
  <c r="I146" i="3"/>
  <c r="F146" i="3"/>
  <c r="I150" i="3"/>
  <c r="F150" i="3"/>
  <c r="J9" i="2"/>
  <c r="J17" i="2"/>
  <c r="J25" i="2"/>
  <c r="J33" i="2"/>
  <c r="F3" i="2"/>
  <c r="J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F8" i="2"/>
  <c r="J8" i="2" s="1"/>
  <c r="K8" i="2" s="1"/>
  <c r="F9" i="2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I70" i="2"/>
  <c r="F70" i="2"/>
  <c r="I74" i="2"/>
  <c r="F74" i="2"/>
  <c r="I78" i="2"/>
  <c r="F78" i="2"/>
  <c r="I82" i="2"/>
  <c r="F82" i="2"/>
  <c r="I86" i="2"/>
  <c r="F86" i="2"/>
  <c r="I90" i="2"/>
  <c r="F90" i="2"/>
  <c r="J124" i="2"/>
  <c r="J126" i="2"/>
  <c r="J128" i="2"/>
  <c r="J130" i="2"/>
  <c r="J132" i="2"/>
  <c r="I68" i="2"/>
  <c r="J68" i="2" s="1"/>
  <c r="I71" i="2"/>
  <c r="F71" i="2"/>
  <c r="I75" i="2"/>
  <c r="F75" i="2"/>
  <c r="I79" i="2"/>
  <c r="F79" i="2"/>
  <c r="I83" i="2"/>
  <c r="F83" i="2"/>
  <c r="I87" i="2"/>
  <c r="F87" i="2"/>
  <c r="I91" i="2"/>
  <c r="F91" i="2"/>
  <c r="J135" i="2"/>
  <c r="J137" i="2"/>
  <c r="J139" i="2"/>
  <c r="J141" i="2"/>
  <c r="J143" i="2"/>
  <c r="J145" i="2"/>
  <c r="J147" i="2"/>
  <c r="J149" i="2"/>
  <c r="I72" i="2"/>
  <c r="J72" i="2" s="1"/>
  <c r="F72" i="2"/>
  <c r="I76" i="2"/>
  <c r="J76" i="2" s="1"/>
  <c r="F76" i="2"/>
  <c r="I80" i="2"/>
  <c r="J80" i="2" s="1"/>
  <c r="F80" i="2"/>
  <c r="I84" i="2"/>
  <c r="J84" i="2" s="1"/>
  <c r="F84" i="2"/>
  <c r="I88" i="2"/>
  <c r="J88" i="2" s="1"/>
  <c r="F88" i="2"/>
  <c r="I92" i="2"/>
  <c r="J92" i="2" s="1"/>
  <c r="F92" i="2"/>
  <c r="I67" i="2"/>
  <c r="J67" i="2" s="1"/>
  <c r="I69" i="2"/>
  <c r="J69" i="2" s="1"/>
  <c r="I73" i="2"/>
  <c r="F73" i="2"/>
  <c r="I77" i="2"/>
  <c r="F77" i="2"/>
  <c r="I81" i="2"/>
  <c r="F81" i="2"/>
  <c r="I85" i="2"/>
  <c r="F85" i="2"/>
  <c r="I89" i="2"/>
  <c r="F89" i="2"/>
  <c r="J136" i="2"/>
  <c r="J138" i="2"/>
  <c r="J140" i="2"/>
  <c r="J142" i="2"/>
  <c r="J144" i="2"/>
  <c r="J146" i="2"/>
  <c r="J148" i="2"/>
  <c r="J150" i="2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34" i="2"/>
  <c r="J134" i="2" s="1"/>
  <c r="J3" i="1"/>
  <c r="J3" i="3" l="1"/>
  <c r="K3" i="3" s="1"/>
  <c r="J150" i="3"/>
  <c r="J142" i="3"/>
  <c r="J134" i="3"/>
  <c r="J126" i="3"/>
  <c r="J118" i="3"/>
  <c r="J110" i="3"/>
  <c r="J102" i="3"/>
  <c r="J94" i="3"/>
  <c r="J86" i="3"/>
  <c r="J135" i="3"/>
  <c r="J119" i="3"/>
  <c r="J103" i="3"/>
  <c r="J87" i="3"/>
  <c r="J144" i="3"/>
  <c r="J136" i="3"/>
  <c r="J128" i="3"/>
  <c r="J120" i="3"/>
  <c r="J112" i="3"/>
  <c r="J104" i="3"/>
  <c r="J96" i="3"/>
  <c r="J88" i="3"/>
  <c r="J57" i="3"/>
  <c r="J49" i="3"/>
  <c r="J41" i="3"/>
  <c r="J33" i="3"/>
  <c r="J25" i="3"/>
  <c r="J17" i="3"/>
  <c r="J9" i="3"/>
  <c r="J59" i="3"/>
  <c r="J43" i="3"/>
  <c r="J15" i="3"/>
  <c r="J64" i="3"/>
  <c r="J56" i="3"/>
  <c r="J48" i="3"/>
  <c r="J40" i="3"/>
  <c r="J32" i="3"/>
  <c r="J24" i="3"/>
  <c r="J16" i="3"/>
  <c r="J8" i="3"/>
  <c r="J55" i="3"/>
  <c r="J23" i="3"/>
  <c r="J146" i="3"/>
  <c r="J138" i="3"/>
  <c r="J130" i="3"/>
  <c r="J122" i="3"/>
  <c r="J114" i="3"/>
  <c r="J106" i="3"/>
  <c r="J98" i="3"/>
  <c r="J90" i="3"/>
  <c r="J143" i="3"/>
  <c r="J127" i="3"/>
  <c r="J111" i="3"/>
  <c r="J95" i="3"/>
  <c r="J148" i="3"/>
  <c r="J140" i="3"/>
  <c r="J132" i="3"/>
  <c r="J124" i="3"/>
  <c r="J116" i="3"/>
  <c r="J108" i="3"/>
  <c r="J100" i="3"/>
  <c r="J92" i="3"/>
  <c r="J61" i="3"/>
  <c r="J53" i="3"/>
  <c r="J45" i="3"/>
  <c r="J37" i="3"/>
  <c r="J29" i="3"/>
  <c r="J21" i="3"/>
  <c r="J13" i="3"/>
  <c r="J5" i="3"/>
  <c r="J51" i="3"/>
  <c r="J31" i="3"/>
  <c r="J7" i="3"/>
  <c r="J60" i="3"/>
  <c r="J52" i="3"/>
  <c r="J44" i="3"/>
  <c r="J36" i="3"/>
  <c r="J28" i="3"/>
  <c r="J20" i="3"/>
  <c r="J12" i="3"/>
  <c r="J4" i="3"/>
  <c r="J35" i="3"/>
  <c r="J11" i="3"/>
  <c r="J89" i="2"/>
  <c r="J81" i="2"/>
  <c r="J73" i="2"/>
  <c r="J87" i="2"/>
  <c r="J79" i="2"/>
  <c r="J71" i="2"/>
  <c r="J90" i="2"/>
  <c r="J82" i="2"/>
  <c r="J74" i="2"/>
  <c r="J85" i="2"/>
  <c r="J77" i="2"/>
  <c r="J91" i="2"/>
  <c r="J83" i="2"/>
  <c r="J75" i="2"/>
  <c r="J86" i="2"/>
  <c r="J78" i="2"/>
  <c r="J70" i="2"/>
</calcChain>
</file>

<file path=xl/sharedStrings.xml><?xml version="1.0" encoding="utf-8"?>
<sst xmlns="http://schemas.openxmlformats.org/spreadsheetml/2006/main" count="7342" uniqueCount="197">
  <si>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</si>
  <si>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</si>
  <si>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</si>
  <si>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</si>
  <si>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</si>
  <si>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</si>
  <si>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</si>
  <si>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</si>
  <si>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</si>
  <si>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</si>
  <si>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</si>
  <si>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YES</t>
  </si>
  <si>
    <t>MINISPORT</t>
  </si>
  <si>
    <t>VILLE DE KIGALI</t>
  </si>
  <si>
    <t>SDC007001447/16061</t>
  </si>
  <si>
    <t>SDC007001447/16043</t>
  </si>
  <si>
    <t>SDC007001447/15688</t>
  </si>
  <si>
    <t>TOTAL</t>
  </si>
  <si>
    <t>FERWABA</t>
  </si>
  <si>
    <t>SDC007001447/16210</t>
  </si>
  <si>
    <t>WOMEN FOR WOMEN</t>
  </si>
  <si>
    <t>SDC007001447/16165</t>
  </si>
  <si>
    <t>SDC007001447/16186</t>
  </si>
  <si>
    <t>SDC007001447/16231</t>
  </si>
  <si>
    <t>SDC007001447/16167</t>
  </si>
  <si>
    <t>SDC007001447/16168</t>
  </si>
  <si>
    <t>SDC007001447/16131</t>
  </si>
  <si>
    <t>SDC007001447/16127</t>
  </si>
  <si>
    <t>UNPAID 2021</t>
  </si>
  <si>
    <t>IPAR RWANDA</t>
  </si>
  <si>
    <t>SDC007001447/15927</t>
  </si>
  <si>
    <t>SDC007001447/15958</t>
  </si>
  <si>
    <t>SDC007001447/16098</t>
  </si>
  <si>
    <t>ACTION AID</t>
  </si>
  <si>
    <t>SDC007001447/15815</t>
  </si>
  <si>
    <t>SDC007001447/15365</t>
  </si>
  <si>
    <t>HEIFER INTERNATIONAL</t>
  </si>
  <si>
    <t>SDC007001593/21061</t>
  </si>
  <si>
    <t xml:space="preserve">    NPC</t>
  </si>
  <si>
    <t>NULL</t>
  </si>
  <si>
    <t>NUDOR</t>
  </si>
  <si>
    <t>SDC007001447/16031</t>
  </si>
  <si>
    <t>MINISPORTS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</si>
  <si>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</si>
  <si>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</si>
  <si>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</si>
  <si>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</si>
  <si>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</si>
  <si>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</si>
  <si>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</si>
  <si>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</si>
  <si>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</si>
  <si>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</si>
  <si>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</si>
  <si>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</si>
  <si>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</si>
  <si>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</si>
  <si>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</si>
  <si>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</si>
  <si>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</si>
  <si>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</si>
  <si>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AGRITERRA RWANDA</t>
  </si>
  <si>
    <t>SDC007001447/15880</t>
  </si>
  <si>
    <t>SDC007001447/15860</t>
  </si>
  <si>
    <t>SACCO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</si>
  <si>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</si>
  <si>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</si>
  <si>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</si>
  <si>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</si>
  <si>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</si>
  <si>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</si>
  <si>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</si>
  <si>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</si>
  <si>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</si>
  <si>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</si>
  <si>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</si>
  <si>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</si>
  <si>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</si>
  <si>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COALITION UMWANA KWISONGA</t>
  </si>
  <si>
    <t>SDC007001447/16064</t>
  </si>
  <si>
    <t>SDC007001447/15487</t>
  </si>
  <si>
    <t>SDC007001447/16036</t>
  </si>
  <si>
    <t>NCNM</t>
  </si>
  <si>
    <t>SDC007001447/16095</t>
  </si>
  <si>
    <t>KIGALI CITY</t>
  </si>
  <si>
    <t>SDC007001447/15755</t>
  </si>
  <si>
    <t>SDC007001447/16035</t>
  </si>
  <si>
    <t>SDC007001447/15922</t>
  </si>
  <si>
    <t>SDC007001447/15876</t>
  </si>
  <si>
    <t>CDTFA</t>
  </si>
  <si>
    <t>SATGURU</t>
  </si>
  <si>
    <t>445/019</t>
  </si>
  <si>
    <t>FVA</t>
  </si>
  <si>
    <t>SDC007001447/15903</t>
  </si>
  <si>
    <t>REMERA SECTOR</t>
  </si>
  <si>
    <t>SDC007001447/16128</t>
  </si>
  <si>
    <t>SDC007001447/16193</t>
  </si>
  <si>
    <t>ARJ</t>
  </si>
  <si>
    <t>SDC007001447/16239</t>
  </si>
  <si>
    <t>PAID BY CASH</t>
  </si>
  <si>
    <t>RWANDA COOPERATION INITIATIVE LTD</t>
  </si>
  <si>
    <t>SDC007001447/16187</t>
  </si>
  <si>
    <t>ASSOCIATION DES PERSONNES PVV+</t>
  </si>
  <si>
    <t>SDC007001447/16287</t>
  </si>
  <si>
    <t>NZIZA TRAINING ACADEMY LTD</t>
  </si>
  <si>
    <t>SDC007001447/16359</t>
  </si>
  <si>
    <t>SDC007001447/16288</t>
  </si>
  <si>
    <t>ONE ACRE FUND</t>
  </si>
  <si>
    <t>SDC007001447/16211</t>
  </si>
  <si>
    <t>UMWARIMU SACCO</t>
  </si>
  <si>
    <t>SDC007001447/16171</t>
  </si>
  <si>
    <t>RWANDA NURSES AND MIDWIVES COUNCIL</t>
  </si>
  <si>
    <t>SDC007001447/16262</t>
  </si>
  <si>
    <t>SDC007001593/25311</t>
  </si>
  <si>
    <t>170,000 (BY CASH)</t>
  </si>
  <si>
    <t>SDC007001447/16179</t>
  </si>
  <si>
    <t>SDC007001447/16375</t>
  </si>
  <si>
    <t>SDC007001447/16327</t>
  </si>
  <si>
    <t>SDC007001447/16326</t>
  </si>
  <si>
    <t>SDC007001447/16269</t>
  </si>
  <si>
    <t>SDC007001447/16270</t>
  </si>
  <si>
    <t>SDC007001447/16332</t>
  </si>
  <si>
    <t>SDC007001447/16372</t>
  </si>
  <si>
    <t>MUGANGA SACCO</t>
  </si>
  <si>
    <t>SDC007001447/16370</t>
  </si>
  <si>
    <t>SDC007001447/16371</t>
  </si>
  <si>
    <t>CBM</t>
  </si>
  <si>
    <t>SDC007001447/16300</t>
  </si>
  <si>
    <t>SDC007001447/16323</t>
  </si>
  <si>
    <t>SDC007001447/16393</t>
  </si>
  <si>
    <t>SDC007001447/16278</t>
  </si>
  <si>
    <t>HSS-MAG</t>
  </si>
  <si>
    <t>SDC007001447/16321</t>
  </si>
  <si>
    <t>SDC007001447/16304</t>
  </si>
  <si>
    <t>SDC007001447/16318</t>
  </si>
  <si>
    <t>SDC007001447/16328</t>
  </si>
  <si>
    <t>SDC007001447/16306</t>
  </si>
  <si>
    <t>SDC007001447/16173</t>
  </si>
  <si>
    <t>SDC007001447/16374</t>
  </si>
  <si>
    <t>AKAZI KANOZE ACCESS LTD</t>
  </si>
  <si>
    <t>SDC007001447/16354</t>
  </si>
  <si>
    <t>OWDHD</t>
  </si>
  <si>
    <t>SDC007001447/16355</t>
  </si>
  <si>
    <t>ICPAR</t>
  </si>
  <si>
    <t>SDC007001447/16407</t>
  </si>
  <si>
    <t>HAGURUKA</t>
  </si>
  <si>
    <t>SDC007001447/16258</t>
  </si>
  <si>
    <t>SDC007001447/16365</t>
  </si>
  <si>
    <t>SDC007001447/16275</t>
  </si>
  <si>
    <t>SDC007001447/16364</t>
  </si>
  <si>
    <t>SDC007001447/16301</t>
  </si>
  <si>
    <t>SDC007001447/16408</t>
  </si>
  <si>
    <t>SDC007001447/16394</t>
  </si>
  <si>
    <t>UPHLS</t>
  </si>
  <si>
    <t>SDC007001447/16416</t>
  </si>
  <si>
    <t>SDC007001447/16421</t>
  </si>
  <si>
    <t>SDC007001447/16423</t>
  </si>
  <si>
    <t>SDC007001447/16240</t>
  </si>
  <si>
    <t>SDC007001447/16119</t>
  </si>
  <si>
    <t>SDC007001447/16125</t>
  </si>
  <si>
    <t>SDC007001447/16386</t>
  </si>
  <si>
    <t>SDC007001447/16320</t>
  </si>
  <si>
    <t>RNUD</t>
  </si>
  <si>
    <t>SDC007001447/16385</t>
  </si>
  <si>
    <t>21/2/2022(BY CASH)</t>
  </si>
  <si>
    <t>SDC007001447/16189</t>
  </si>
  <si>
    <t>AJPRODHO-JIJUKIRWA</t>
  </si>
  <si>
    <t>SDC007001447/16273</t>
  </si>
  <si>
    <t>EDC</t>
  </si>
  <si>
    <t>SDC007001447/16331</t>
  </si>
  <si>
    <t>AVSI</t>
  </si>
  <si>
    <t>SDC007001447/16322</t>
  </si>
  <si>
    <t>DOTRWANDA</t>
  </si>
  <si>
    <t>SDC007001447/16305</t>
  </si>
  <si>
    <t>PLAN RWANDA</t>
  </si>
  <si>
    <t>SDC007001447/16324</t>
  </si>
  <si>
    <t>MINAGRI</t>
  </si>
  <si>
    <t>SDC007001447/16132</t>
  </si>
  <si>
    <t>SDC007001447/16302</t>
  </si>
  <si>
    <t>SDC007001447/16272</t>
  </si>
  <si>
    <t>SDC007001447/16271</t>
  </si>
  <si>
    <t>SDC007001447/16284</t>
  </si>
  <si>
    <t>SDC007001447/16143</t>
  </si>
  <si>
    <t>IPAR-RWANDA</t>
  </si>
  <si>
    <t>SDC007001447/16212</t>
  </si>
  <si>
    <t>SDC007001447/16274</t>
  </si>
  <si>
    <t>SDC007001447/16384</t>
  </si>
  <si>
    <t>DAI GLOBAL LLC</t>
  </si>
  <si>
    <t>SDC007001447/16404</t>
  </si>
  <si>
    <t>SDC007001447/16283</t>
  </si>
  <si>
    <t>28/1/2022(BY CASH)</t>
  </si>
  <si>
    <t>SDC007001447/16259</t>
  </si>
  <si>
    <t>SDC007001447/16126</t>
  </si>
  <si>
    <t>JAVA HOUSE</t>
  </si>
  <si>
    <t>96/2022</t>
  </si>
  <si>
    <t>97/2022</t>
  </si>
  <si>
    <t>SDC007001447/16190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</si>
</sst>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164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934-73A1-47A1-9D4D-AB8F67381790}">
  <dimension ref="A1:CF150"/>
  <sheetViews>
    <sheetView workbookViewId="0">
      <selection activeCell="G23" sqref="G2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6" t="s">
        <v>0</v>
      </c>
      <c r="B1" s="45" t="s">
        <v>1</v>
      </c>
      <c r="C1" s="45" t="s">
        <v>2</v>
      </c>
      <c r="D1" s="44" t="s">
        <v>3</v>
      </c>
      <c r="E1" s="1"/>
      <c r="F1" s="1"/>
      <c r="G1" s="48" t="s">
        <v>4</v>
      </c>
      <c r="H1" s="49" t="s">
        <v>5</v>
      </c>
      <c r="I1" s="42" t="s">
        <v>6</v>
      </c>
      <c r="J1" s="43"/>
      <c r="K1" s="44" t="s">
        <v>7</v>
      </c>
      <c r="L1" s="45" t="s">
        <v>8</v>
      </c>
      <c r="M1" s="45" t="s">
        <v>9</v>
      </c>
      <c r="CF1" s="1"/>
    </row>
    <row r="2" spans="1:84" x14ac:dyDescent="0.25">
      <c r="A2" s="47"/>
      <c r="B2" s="45"/>
      <c r="C2" s="45"/>
      <c r="D2" s="44"/>
      <c r="E2" s="1"/>
      <c r="F2" s="1"/>
      <c r="G2" s="48"/>
      <c r="H2" s="50"/>
      <c r="I2" s="2">
        <v>0.03</v>
      </c>
      <c r="J2" s="2">
        <v>0.18</v>
      </c>
      <c r="K2" s="44"/>
      <c r="L2" s="45"/>
      <c r="M2" s="45"/>
      <c r="CF2" s="1"/>
    </row>
    <row r="3" spans="1:84" x14ac:dyDescent="0.25">
      <c r="A3" s="3">
        <v>1</v>
      </c>
      <c r="B3" s="3" t="s">
        <v>10</v>
      </c>
      <c r="C3" s="4" t="s">
        <v>23</v>
      </c>
      <c r="D3" s="5">
        <v>252000</v>
      </c>
      <c r="E3" s="5">
        <f>D3*100/118</f>
        <v>213559.32203389829</v>
      </c>
      <c r="F3" s="5">
        <f>D3-E3</f>
        <v>38440.677966101706</v>
      </c>
      <c r="G3" s="6">
        <v>44590</v>
      </c>
      <c r="H3" s="6">
        <v>44592</v>
      </c>
      <c r="I3" s="5">
        <f>E3*0.03</f>
        <v>6406.7796610169489</v>
      </c>
      <c r="J3" s="5">
        <f>I3+F3</f>
        <v>44847.457627118652</v>
      </c>
      <c r="K3" s="5">
        <f>(D3-J3)-1</f>
        <v>207151.54237288135</v>
      </c>
      <c r="L3" s="7" t="s">
        <v>11</v>
      </c>
      <c r="M3" s="22"/>
    </row>
    <row r="4" spans="1:84" x14ac:dyDescent="0.25">
      <c r="A4" s="12">
        <v>2</v>
      </c>
      <c r="B4" s="12" t="s">
        <v>10</v>
      </c>
      <c r="C4" s="12" t="s">
        <v>24</v>
      </c>
      <c r="D4" s="1">
        <v>20000</v>
      </c>
      <c r="E4" s="5">
        <f t="shared" ref="E4:E67" si="0">D4*100/118</f>
        <v>16949.152542372882</v>
      </c>
      <c r="F4" s="5">
        <f t="shared" ref="F4:F67" si="1">D4-E4</f>
        <v>3050.8474576271183</v>
      </c>
      <c r="G4" s="11">
        <v>44578</v>
      </c>
      <c r="H4" s="11">
        <v>44592</v>
      </c>
      <c r="I4" s="5">
        <f t="shared" ref="I4:I67" si="2">E4*0.03</f>
        <v>508.47457627118644</v>
      </c>
      <c r="J4" s="5">
        <f t="shared" ref="J4:J67" si="3">I4+F4</f>
        <v>3559.3220338983047</v>
      </c>
      <c r="K4" s="5">
        <f t="shared" ref="K4:K67" si="4">D4-J4</f>
        <v>16440.677966101695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12" t="s">
        <v>10</v>
      </c>
      <c r="C5" s="12" t="s">
        <v>25</v>
      </c>
      <c r="D5" s="1">
        <v>30500</v>
      </c>
      <c r="E5" s="5">
        <f t="shared" si="0"/>
        <v>25847.457627118645</v>
      </c>
      <c r="F5" s="5">
        <f t="shared" si="1"/>
        <v>4652.5423728813548</v>
      </c>
      <c r="G5" s="11">
        <v>44578</v>
      </c>
      <c r="H5" s="11">
        <v>44592</v>
      </c>
      <c r="I5" s="5">
        <f t="shared" si="2"/>
        <v>775.42372881355936</v>
      </c>
      <c r="J5" s="5">
        <f t="shared" si="3"/>
        <v>5427.966101694914</v>
      </c>
      <c r="K5" s="5">
        <f t="shared" si="4"/>
        <v>25072.033898305086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12" t="s">
        <v>10</v>
      </c>
      <c r="C6" s="13" t="s">
        <v>26</v>
      </c>
      <c r="D6" s="14">
        <v>30000</v>
      </c>
      <c r="E6" s="5">
        <f t="shared" si="0"/>
        <v>25423.728813559323</v>
      </c>
      <c r="F6" s="5">
        <f t="shared" si="1"/>
        <v>4576.2711864406774</v>
      </c>
      <c r="G6" s="15">
        <v>44569</v>
      </c>
      <c r="H6" s="15">
        <v>44592</v>
      </c>
      <c r="I6" s="5">
        <f t="shared" si="2"/>
        <v>762.71186440677968</v>
      </c>
      <c r="J6" s="5">
        <f t="shared" si="3"/>
        <v>5338.983050847457</v>
      </c>
      <c r="K6" s="5">
        <f t="shared" si="4"/>
        <v>24661.016949152545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12" t="s">
        <v>10</v>
      </c>
      <c r="C7" s="13" t="s">
        <v>27</v>
      </c>
      <c r="D7" s="14">
        <v>22000</v>
      </c>
      <c r="E7" s="5">
        <f t="shared" si="0"/>
        <v>18644.067796610168</v>
      </c>
      <c r="F7" s="5">
        <f t="shared" si="1"/>
        <v>3355.9322033898316</v>
      </c>
      <c r="G7" s="15">
        <v>44569</v>
      </c>
      <c r="H7" s="15">
        <v>44592</v>
      </c>
      <c r="I7" s="5">
        <f t="shared" si="2"/>
        <v>559.32203389830499</v>
      </c>
      <c r="J7" s="5">
        <f t="shared" si="3"/>
        <v>3915.2542372881367</v>
      </c>
      <c r="K7" s="5">
        <f t="shared" si="4"/>
        <v>18084.745762711864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12" t="s">
        <v>10</v>
      </c>
      <c r="C8" s="13" t="s">
        <v>95</v>
      </c>
      <c r="D8" s="14">
        <v>44500</v>
      </c>
      <c r="E8" s="5">
        <f t="shared" si="0"/>
        <v>37711.864406779663</v>
      </c>
      <c r="F8" s="5">
        <f t="shared" si="1"/>
        <v>6788.1355932203369</v>
      </c>
      <c r="G8" s="15">
        <v>44569</v>
      </c>
      <c r="H8" s="15">
        <v>44592</v>
      </c>
      <c r="I8" s="5">
        <f t="shared" si="2"/>
        <v>1131.3559322033898</v>
      </c>
      <c r="J8" s="5">
        <f t="shared" si="3"/>
        <v>7919.4915254237267</v>
      </c>
      <c r="K8" s="5">
        <f t="shared" si="4"/>
        <v>36580.508474576272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12" t="s">
        <v>10</v>
      </c>
      <c r="C9" s="13" t="s">
        <v>96</v>
      </c>
      <c r="D9" s="14">
        <v>261000</v>
      </c>
      <c r="E9" s="5">
        <f t="shared" si="0"/>
        <v>221186.44067796611</v>
      </c>
      <c r="F9" s="5">
        <f t="shared" si="1"/>
        <v>39813.559322033892</v>
      </c>
      <c r="G9" s="15">
        <v>44583</v>
      </c>
      <c r="H9" s="15">
        <v>44589</v>
      </c>
      <c r="I9" s="5">
        <f t="shared" si="2"/>
        <v>6635.593220338983</v>
      </c>
      <c r="J9" s="5">
        <f t="shared" si="3"/>
        <v>46449.152542372874</v>
      </c>
      <c r="K9" s="5">
        <f>(D9-J9)-1</f>
        <v>214549.84745762713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12" t="s">
        <v>10</v>
      </c>
      <c r="C10" s="13" t="s">
        <v>117</v>
      </c>
      <c r="D10" s="14">
        <v>570000</v>
      </c>
      <c r="E10" s="5">
        <f t="shared" si="0"/>
        <v>483050.84745762713</v>
      </c>
      <c r="F10" s="5">
        <f t="shared" si="1"/>
        <v>86949.152542372874</v>
      </c>
      <c r="G10" s="15">
        <v>44625</v>
      </c>
      <c r="H10" s="38">
        <v>44648</v>
      </c>
      <c r="I10" s="5">
        <f t="shared" si="2"/>
        <v>14491.525423728814</v>
      </c>
      <c r="J10" s="5">
        <f t="shared" si="3"/>
        <v>101440.67796610169</v>
      </c>
      <c r="K10" s="5">
        <f>D10-J10</f>
        <v>468559.32203389832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12" t="s">
        <v>10</v>
      </c>
      <c r="C11" s="13" t="s">
        <v>118</v>
      </c>
      <c r="D11" s="14">
        <v>230000</v>
      </c>
      <c r="E11" s="5">
        <f t="shared" si="0"/>
        <v>194915.25423728814</v>
      </c>
      <c r="F11" s="5">
        <f t="shared" si="1"/>
        <v>35084.745762711857</v>
      </c>
      <c r="G11" s="15">
        <v>44625</v>
      </c>
      <c r="H11" s="38">
        <v>44648</v>
      </c>
      <c r="I11" s="5">
        <f t="shared" si="2"/>
        <v>5847.4576271186443</v>
      </c>
      <c r="J11" s="5">
        <f t="shared" si="3"/>
        <v>40932.203389830502</v>
      </c>
      <c r="K11" s="5">
        <f>(D11-J11)+1</f>
        <v>189068.79661016949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12" t="s">
        <v>10</v>
      </c>
      <c r="C12" s="13" t="s">
        <v>119</v>
      </c>
      <c r="D12" s="14">
        <v>18000</v>
      </c>
      <c r="E12" s="5">
        <f t="shared" si="0"/>
        <v>15254.237288135593</v>
      </c>
      <c r="F12" s="5">
        <f t="shared" si="1"/>
        <v>2745.7627118644068</v>
      </c>
      <c r="G12" s="15">
        <v>44608</v>
      </c>
      <c r="H12" s="38">
        <v>44648</v>
      </c>
      <c r="I12" s="5">
        <f t="shared" si="2"/>
        <v>457.62711864406776</v>
      </c>
      <c r="J12" s="5">
        <f t="shared" si="3"/>
        <v>3203.3898305084745</v>
      </c>
      <c r="K12" s="5">
        <f>(D12-J12)-1</f>
        <v>14795.610169491525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12" t="s">
        <v>10</v>
      </c>
      <c r="C13" s="13" t="s">
        <v>120</v>
      </c>
      <c r="D13" s="14">
        <v>54000</v>
      </c>
      <c r="E13" s="5">
        <f t="shared" si="0"/>
        <v>45762.711864406781</v>
      </c>
      <c r="F13" s="5">
        <f t="shared" si="1"/>
        <v>8237.2881355932186</v>
      </c>
      <c r="G13" s="15">
        <v>44608</v>
      </c>
      <c r="H13" s="38">
        <v>44648</v>
      </c>
      <c r="I13" s="5">
        <f t="shared" si="2"/>
        <v>1372.8813559322034</v>
      </c>
      <c r="J13" s="5">
        <f t="shared" si="3"/>
        <v>9610.1694915254229</v>
      </c>
      <c r="K13" s="5">
        <f t="shared" si="4"/>
        <v>44389.830508474581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12" t="s">
        <v>10</v>
      </c>
      <c r="C14" s="13" t="s">
        <v>121</v>
      </c>
      <c r="D14" s="14">
        <v>200000</v>
      </c>
      <c r="E14" s="5">
        <f t="shared" si="0"/>
        <v>169491.5254237288</v>
      </c>
      <c r="F14" s="5">
        <f t="shared" si="1"/>
        <v>30508.474576271197</v>
      </c>
      <c r="G14" s="15">
        <v>44626</v>
      </c>
      <c r="H14" s="15">
        <v>44648</v>
      </c>
      <c r="I14" s="5">
        <f t="shared" si="2"/>
        <v>5084.7457627118638</v>
      </c>
      <c r="J14" s="5">
        <f t="shared" si="3"/>
        <v>35593.220338983061</v>
      </c>
      <c r="K14" s="5">
        <f t="shared" si="4"/>
        <v>164406.77966101695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12" t="s">
        <v>10</v>
      </c>
      <c r="C15" s="13" t="s">
        <v>125</v>
      </c>
      <c r="D15" s="14">
        <v>170000</v>
      </c>
      <c r="E15" s="5">
        <f t="shared" si="0"/>
        <v>144067.79661016949</v>
      </c>
      <c r="F15" s="5">
        <f t="shared" si="1"/>
        <v>25932.203389830509</v>
      </c>
      <c r="G15" s="15">
        <v>44639</v>
      </c>
      <c r="H15" s="15">
        <v>44642</v>
      </c>
      <c r="I15" s="5">
        <f t="shared" si="2"/>
        <v>4322.0338983050842</v>
      </c>
      <c r="J15" s="5">
        <f t="shared" si="3"/>
        <v>30254.237288135591</v>
      </c>
      <c r="K15" s="5">
        <f t="shared" si="4"/>
        <v>139745.7627118644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12" t="s">
        <v>10</v>
      </c>
      <c r="C16" s="13" t="s">
        <v>134</v>
      </c>
      <c r="D16" s="14">
        <v>367500</v>
      </c>
      <c r="E16" s="5">
        <f t="shared" si="0"/>
        <v>311440.67796610168</v>
      </c>
      <c r="F16" s="5">
        <f t="shared" si="1"/>
        <v>56059.322033898323</v>
      </c>
      <c r="G16" s="15">
        <v>44625</v>
      </c>
      <c r="H16" s="15">
        <v>44631</v>
      </c>
      <c r="I16" s="5">
        <f t="shared" si="2"/>
        <v>9343.2203389830502</v>
      </c>
      <c r="J16" s="5">
        <f t="shared" si="3"/>
        <v>65402.542372881377</v>
      </c>
      <c r="K16" s="5">
        <f>(D16-J16)+1</f>
        <v>302098.45762711862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12" t="s">
        <v>10</v>
      </c>
      <c r="C17" s="13" t="s">
        <v>136</v>
      </c>
      <c r="D17" s="14">
        <v>72000</v>
      </c>
      <c r="E17" s="5">
        <f t="shared" si="0"/>
        <v>61016.949152542373</v>
      </c>
      <c r="F17" s="5">
        <f t="shared" si="1"/>
        <v>10983.050847457627</v>
      </c>
      <c r="G17" s="15">
        <v>44619</v>
      </c>
      <c r="H17" s="15">
        <v>44624</v>
      </c>
      <c r="I17" s="5">
        <f t="shared" si="2"/>
        <v>1830.5084745762711</v>
      </c>
      <c r="J17" s="5">
        <f t="shared" si="3"/>
        <v>12813.559322033898</v>
      </c>
      <c r="K17" s="5">
        <f t="shared" si="4"/>
        <v>59186.4406779661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12" t="s">
        <v>10</v>
      </c>
      <c r="C18" s="13" t="s">
        <v>152</v>
      </c>
      <c r="D18" s="14">
        <v>540000</v>
      </c>
      <c r="E18" s="5">
        <f t="shared" si="0"/>
        <v>457627.11864406778</v>
      </c>
      <c r="F18" s="5">
        <f t="shared" si="1"/>
        <v>82372.881355932215</v>
      </c>
      <c r="G18" s="15">
        <v>44646</v>
      </c>
      <c r="H18" s="15">
        <v>44651</v>
      </c>
      <c r="I18" s="5">
        <f t="shared" si="2"/>
        <v>13728.813559322032</v>
      </c>
      <c r="J18" s="5">
        <f t="shared" si="3"/>
        <v>96101.694915254251</v>
      </c>
      <c r="K18" s="5">
        <f t="shared" si="4"/>
        <v>443898.30508474575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12" t="s">
        <v>10</v>
      </c>
      <c r="C19" s="13" t="s">
        <v>156</v>
      </c>
      <c r="D19" s="14">
        <v>72000</v>
      </c>
      <c r="E19" s="5">
        <f t="shared" si="0"/>
        <v>61016.949152542373</v>
      </c>
      <c r="F19" s="5">
        <f t="shared" si="1"/>
        <v>10983.050847457627</v>
      </c>
      <c r="G19" s="15">
        <v>44655</v>
      </c>
      <c r="H19" s="15">
        <v>44657</v>
      </c>
      <c r="I19" s="5">
        <f t="shared" si="2"/>
        <v>1830.5084745762711</v>
      </c>
      <c r="J19" s="5">
        <f t="shared" si="3"/>
        <v>12813.559322033898</v>
      </c>
      <c r="K19" s="5">
        <f t="shared" si="4"/>
        <v>59186.4406779661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12" t="s">
        <v>10</v>
      </c>
      <c r="C20" s="13" t="s">
        <v>129</v>
      </c>
      <c r="D20" s="14">
        <v>90000</v>
      </c>
      <c r="E20" s="5">
        <f t="shared" si="0"/>
        <v>76271.186440677964</v>
      </c>
      <c r="F20" s="5">
        <f t="shared" si="1"/>
        <v>13728.813559322036</v>
      </c>
      <c r="G20" s="15">
        <v>44646</v>
      </c>
      <c r="H20" s="15">
        <v>44651</v>
      </c>
      <c r="I20" s="5">
        <f t="shared" si="2"/>
        <v>2288.1355932203387</v>
      </c>
      <c r="J20" s="5">
        <f t="shared" si="3"/>
        <v>16016.949152542375</v>
      </c>
      <c r="K20" s="5">
        <f t="shared" si="4"/>
        <v>73983.05084745762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12" t="s">
        <v>10</v>
      </c>
      <c r="C21" s="13" t="s">
        <v>178</v>
      </c>
      <c r="D21" s="14">
        <v>624000</v>
      </c>
      <c r="E21" s="5">
        <f t="shared" si="0"/>
        <v>528813.55932203389</v>
      </c>
      <c r="F21" s="5">
        <f t="shared" si="1"/>
        <v>95186.440677966108</v>
      </c>
      <c r="G21" s="15">
        <v>44619</v>
      </c>
      <c r="H21" s="15">
        <v>44624</v>
      </c>
      <c r="I21" s="5">
        <f t="shared" si="2"/>
        <v>15864.406779661016</v>
      </c>
      <c r="J21" s="5">
        <f t="shared" si="3"/>
        <v>111050.84745762713</v>
      </c>
      <c r="K21" s="5">
        <f>(D21-J21)+1</f>
        <v>512950.15254237287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12" t="s">
        <v>10</v>
      </c>
      <c r="C22" s="13" t="s">
        <v>179</v>
      </c>
      <c r="D22" s="14">
        <v>72000</v>
      </c>
      <c r="E22" s="5">
        <f t="shared" si="0"/>
        <v>61016.949152542373</v>
      </c>
      <c r="F22" s="5">
        <f t="shared" si="1"/>
        <v>10983.050847457627</v>
      </c>
      <c r="G22" s="15">
        <v>44608</v>
      </c>
      <c r="H22" s="15">
        <v>44623</v>
      </c>
      <c r="I22" s="5">
        <f t="shared" si="2"/>
        <v>1830.5084745762711</v>
      </c>
      <c r="J22" s="5">
        <f t="shared" si="3"/>
        <v>12813.559322033898</v>
      </c>
      <c r="K22" s="5">
        <f t="shared" si="4"/>
        <v>59186.4406779661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12" t="s">
        <v>10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12" t="s">
        <v>10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12" t="s">
        <v>10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12" t="s">
        <v>10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12" t="s">
        <v>10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12" t="s">
        <v>10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12" t="s">
        <v>10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12" t="s">
        <v>10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12" t="s">
        <v>10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12" t="s">
        <v>10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12" t="s">
        <v>10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12" t="s">
        <v>10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12" t="s">
        <v>10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12" t="s">
        <v>10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12" t="s">
        <v>10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12" t="s">
        <v>10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12" t="s">
        <v>10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12" t="s">
        <v>10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12" t="s">
        <v>10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12" t="s">
        <v>10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12" t="s">
        <v>10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12" t="s">
        <v>10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12" t="s">
        <v>10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12" t="s">
        <v>10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12" t="s">
        <v>10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12" t="s">
        <v>10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12" t="s">
        <v>10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12" t="s">
        <v>10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12" t="s">
        <v>10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12" t="s">
        <v>10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12" t="s">
        <v>10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12" t="s">
        <v>10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12" t="s">
        <v>10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12" t="s">
        <v>10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12" t="s">
        <v>10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12" t="s">
        <v>10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12" t="s">
        <v>10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12" t="s">
        <v>10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12" t="s">
        <v>10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12" t="s">
        <v>10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12" t="s">
        <v>10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12" t="s">
        <v>10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12" t="s">
        <v>10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12" t="s">
        <v>10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12" t="s">
        <v>10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12" t="s">
        <v>10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12" t="s">
        <v>10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12" t="s">
        <v>10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12" t="s">
        <v>10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12" t="s">
        <v>10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12" t="s">
        <v>10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12" t="s">
        <v>10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12" t="s">
        <v>10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12" t="s">
        <v>10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12" t="s">
        <v>10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12" t="s">
        <v>10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12" t="s">
        <v>10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12" t="s">
        <v>10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12" t="s">
        <v>10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12" t="s">
        <v>10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12" t="s">
        <v>10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12" t="s">
        <v>10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12" t="s">
        <v>10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12" t="s">
        <v>10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12" t="s">
        <v>10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3">
        <v>86</v>
      </c>
      <c r="B88" s="12" t="s">
        <v>10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12" t="s">
        <v>10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12">
        <v>88</v>
      </c>
      <c r="B90" s="12" t="s">
        <v>10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3">
        <v>89</v>
      </c>
      <c r="B91" s="12" t="s">
        <v>10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12" t="s">
        <v>10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12">
        <v>91</v>
      </c>
      <c r="B93" s="12" t="s">
        <v>10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3">
        <v>92</v>
      </c>
      <c r="B94" s="12" t="s">
        <v>10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3">
        <v>93</v>
      </c>
      <c r="B95" s="12" t="s">
        <v>10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12">
        <v>94</v>
      </c>
      <c r="B96" s="12" t="s">
        <v>10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12" t="s">
        <v>10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3">
        <v>96</v>
      </c>
      <c r="B98" s="12" t="s">
        <v>10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12">
        <v>97</v>
      </c>
      <c r="B99" s="12" t="s">
        <v>10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12" t="s">
        <v>10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3">
        <v>99</v>
      </c>
      <c r="B101" s="12" t="s">
        <v>10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3">
        <v>100</v>
      </c>
      <c r="B102" s="12" t="s">
        <v>10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12">
        <v>101</v>
      </c>
      <c r="B103" s="12" t="s">
        <v>10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12" t="s">
        <v>10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3">
        <v>103</v>
      </c>
      <c r="B105" s="12" t="s">
        <v>10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12" t="s">
        <v>10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12">
        <v>105</v>
      </c>
      <c r="B107" s="12" t="s">
        <v>10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3">
        <v>106</v>
      </c>
      <c r="B108" s="12" t="s">
        <v>10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3">
        <v>107</v>
      </c>
      <c r="B109" s="12" t="s">
        <v>10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12" t="s">
        <v>10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12">
        <v>109</v>
      </c>
      <c r="B111" s="12" t="s">
        <v>10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3">
        <v>110</v>
      </c>
      <c r="B112" s="12" t="s">
        <v>10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12" t="s">
        <v>10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12" t="s">
        <v>10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12" t="s">
        <v>10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3">
        <v>114</v>
      </c>
      <c r="B116" s="12" t="s">
        <v>10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12" t="s">
        <v>10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12" t="s">
        <v>10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12" t="s">
        <v>10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12" t="s">
        <v>10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12" t="s">
        <v>10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3">
        <v>120</v>
      </c>
      <c r="B122" s="12" t="s">
        <v>10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12" t="s">
        <v>10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12" t="s">
        <v>10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12" t="s">
        <v>10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3">
        <v>124</v>
      </c>
      <c r="B126" s="12" t="s">
        <v>10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12">
        <v>125</v>
      </c>
      <c r="B127" s="12" t="s">
        <v>10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12" t="s">
        <v>10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3">
        <v>127</v>
      </c>
      <c r="B129" s="12" t="s">
        <v>10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3">
        <v>128</v>
      </c>
      <c r="B130" s="12" t="s">
        <v>10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12">
        <v>129</v>
      </c>
      <c r="B131" s="12" t="s">
        <v>10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12" t="s">
        <v>10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3">
        <v>131</v>
      </c>
      <c r="B133" s="12" t="s">
        <v>10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12" t="s">
        <v>10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12">
        <v>133</v>
      </c>
      <c r="B135" s="12" t="s">
        <v>10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3">
        <v>134</v>
      </c>
      <c r="B136" s="12" t="s">
        <v>10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3">
        <v>135</v>
      </c>
      <c r="B137" s="12" t="s">
        <v>10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12" t="s">
        <v>10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12">
        <v>137</v>
      </c>
      <c r="B139" s="12" t="s">
        <v>10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3">
        <v>138</v>
      </c>
      <c r="B140" s="12" t="s">
        <v>10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12" t="s">
        <v>10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12" t="s">
        <v>10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12" t="s">
        <v>10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3">
        <v>142</v>
      </c>
      <c r="B144" s="12" t="s">
        <v>10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12" t="s">
        <v>10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12" t="s">
        <v>10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12" t="s">
        <v>10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12" t="s">
        <v>10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12" t="s">
        <v>10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3">
        <v>148</v>
      </c>
      <c r="B150" s="12" t="s">
        <v>10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C31-9825-4963-9096-30FD0F173CBA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104</v>
      </c>
      <c r="C3" s="4" t="s">
        <v>105</v>
      </c>
      <c r="D3" s="5">
        <v>740000</v>
      </c>
      <c r="E3" s="6">
        <v>44635</v>
      </c>
      <c r="F3" s="6">
        <v>44638</v>
      </c>
      <c r="G3" s="5">
        <v>0</v>
      </c>
      <c r="H3" s="5">
        <v>0</v>
      </c>
      <c r="I3" s="5">
        <f>D3</f>
        <v>740000</v>
      </c>
      <c r="J3" s="7" t="s">
        <v>11</v>
      </c>
      <c r="K3" s="37"/>
    </row>
    <row r="4" spans="1:82" x14ac:dyDescent="0.25">
      <c r="A4" s="8">
        <v>2</v>
      </c>
      <c r="B4" s="3" t="s">
        <v>104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104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740000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740000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0CBB-56D6-4C66-9954-617D205FC3B4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107</v>
      </c>
      <c r="C3" s="4" t="s">
        <v>108</v>
      </c>
      <c r="D3" s="5">
        <v>89500</v>
      </c>
      <c r="E3" s="6">
        <v>44588</v>
      </c>
      <c r="F3" s="6">
        <v>44606</v>
      </c>
      <c r="G3" s="5">
        <v>0</v>
      </c>
      <c r="H3" s="5">
        <v>0</v>
      </c>
      <c r="I3" s="5">
        <f>D3</f>
        <v>89500</v>
      </c>
      <c r="J3" s="7" t="s">
        <v>11</v>
      </c>
      <c r="K3" s="37"/>
    </row>
    <row r="4" spans="1:82" x14ac:dyDescent="0.25">
      <c r="A4" s="8">
        <v>2</v>
      </c>
      <c r="B4" s="3" t="s">
        <v>107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89500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89500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A746-0049-4050-B12D-2CE06101A7B4}">
  <dimension ref="A1:CD103"/>
  <sheetViews>
    <sheetView workbookViewId="0">
      <selection activeCell="F9" sqref="F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109</v>
      </c>
      <c r="C3" s="4" t="s">
        <v>110</v>
      </c>
      <c r="D3" s="5">
        <v>30000</v>
      </c>
      <c r="E3" s="6">
        <v>44578</v>
      </c>
      <c r="F3" s="6">
        <v>44613</v>
      </c>
      <c r="G3" s="5">
        <v>0</v>
      </c>
      <c r="H3" s="5">
        <v>0</v>
      </c>
      <c r="I3" s="5">
        <f>D3</f>
        <v>30000</v>
      </c>
      <c r="J3" s="7" t="s">
        <v>11</v>
      </c>
      <c r="K3" s="37"/>
    </row>
    <row r="4" spans="1:82" x14ac:dyDescent="0.25">
      <c r="A4" s="8">
        <v>2</v>
      </c>
      <c r="B4" s="3" t="s">
        <v>109</v>
      </c>
      <c r="C4" s="8" t="s">
        <v>157</v>
      </c>
      <c r="D4" s="9">
        <v>863700</v>
      </c>
      <c r="E4" s="10">
        <v>44594</v>
      </c>
      <c r="F4" s="11">
        <v>44651</v>
      </c>
      <c r="G4" s="5">
        <v>0</v>
      </c>
      <c r="H4" s="5">
        <v>0</v>
      </c>
      <c r="I4" s="5">
        <f t="shared" ref="I4:I67" si="0">D4</f>
        <v>863700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109</v>
      </c>
      <c r="C5" s="12" t="s">
        <v>158</v>
      </c>
      <c r="D5" s="1">
        <v>30000</v>
      </c>
      <c r="E5" s="11">
        <v>44567</v>
      </c>
      <c r="F5" s="11">
        <v>44649</v>
      </c>
      <c r="G5" s="5">
        <v>0</v>
      </c>
      <c r="H5" s="5">
        <v>0</v>
      </c>
      <c r="I5" s="5">
        <f t="shared" si="0"/>
        <v>30000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109</v>
      </c>
      <c r="C6" s="13" t="s">
        <v>159</v>
      </c>
      <c r="D6" s="14">
        <v>30000</v>
      </c>
      <c r="E6" s="15">
        <v>44569</v>
      </c>
      <c r="F6" s="15">
        <v>44651</v>
      </c>
      <c r="G6" s="5">
        <v>0</v>
      </c>
      <c r="H6" s="5">
        <v>0</v>
      </c>
      <c r="I6" s="5">
        <f t="shared" si="0"/>
        <v>30000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109</v>
      </c>
      <c r="C7" s="16" t="s">
        <v>160</v>
      </c>
      <c r="D7" s="14">
        <v>35000</v>
      </c>
      <c r="E7" s="15">
        <v>44641</v>
      </c>
      <c r="F7" s="15">
        <v>44650</v>
      </c>
      <c r="G7" s="5">
        <v>0</v>
      </c>
      <c r="H7" s="5">
        <v>0</v>
      </c>
      <c r="I7" s="5">
        <f t="shared" si="0"/>
        <v>35000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109</v>
      </c>
      <c r="C8" s="13" t="s">
        <v>182</v>
      </c>
      <c r="D8" s="14">
        <v>18000</v>
      </c>
      <c r="E8" s="15">
        <v>44571</v>
      </c>
      <c r="F8" s="15">
        <v>44616</v>
      </c>
      <c r="G8" s="5">
        <v>0</v>
      </c>
      <c r="H8" s="5">
        <v>0</v>
      </c>
      <c r="I8" s="5">
        <f t="shared" si="0"/>
        <v>18000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1006700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1006700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781-329B-44F8-BDCC-F318E556A027}">
  <dimension ref="A1:CD103"/>
  <sheetViews>
    <sheetView workbookViewId="0">
      <selection sqref="A1:XFD1048576"/>
    </sheetView>
  </sheetViews>
  <sheetFormatPr defaultRowHeight="15" x14ac:dyDescent="0.25"/>
  <cols>
    <col min="2" max="2" width="40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111</v>
      </c>
      <c r="C3" s="4" t="s">
        <v>112</v>
      </c>
      <c r="D3" s="5">
        <v>676000</v>
      </c>
      <c r="E3" s="6">
        <v>44603</v>
      </c>
      <c r="F3" s="6">
        <v>44614</v>
      </c>
      <c r="G3" s="5">
        <v>0</v>
      </c>
      <c r="H3" s="5">
        <v>0</v>
      </c>
      <c r="I3" s="5">
        <f>D3</f>
        <v>676000</v>
      </c>
      <c r="J3" s="7" t="s">
        <v>11</v>
      </c>
      <c r="K3" s="37"/>
    </row>
    <row r="4" spans="1:82" x14ac:dyDescent="0.25">
      <c r="A4" s="8">
        <v>2</v>
      </c>
      <c r="B4" s="3" t="s">
        <v>111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111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111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111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111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111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111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111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111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111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111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111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111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111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111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111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111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111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111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111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111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111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111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111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111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111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111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111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111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111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111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111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111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111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111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111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111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111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111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111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111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111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111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111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111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111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111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111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111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111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111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111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111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111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111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111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111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111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111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111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111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111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111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111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111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111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111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111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111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111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111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111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111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111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111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111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111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111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111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111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111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111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111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111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111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111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111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111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111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111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111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111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111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111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111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111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111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111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111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676000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676000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BFF-3141-46C9-B5A8-58831B6FF79B}">
  <dimension ref="A1:CD103"/>
  <sheetViews>
    <sheetView workbookViewId="0">
      <selection activeCell="B7" sqref="B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61</v>
      </c>
      <c r="C3" s="4" t="s">
        <v>115</v>
      </c>
      <c r="D3" s="5">
        <v>6331500</v>
      </c>
      <c r="E3" s="6">
        <v>44582</v>
      </c>
      <c r="F3" s="6">
        <v>44594</v>
      </c>
      <c r="G3" s="5">
        <v>0</v>
      </c>
      <c r="H3" s="5">
        <v>0</v>
      </c>
      <c r="I3" s="5">
        <f>D3</f>
        <v>6331500</v>
      </c>
      <c r="J3" s="7" t="s">
        <v>11</v>
      </c>
      <c r="K3" s="37"/>
    </row>
    <row r="4" spans="1:82" x14ac:dyDescent="0.25">
      <c r="A4" s="8">
        <v>2</v>
      </c>
      <c r="B4" s="3" t="s">
        <v>61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61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61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6331500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6331500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21F9-BCFF-4A38-AC89-7820460F229D}">
  <dimension ref="A1:CD103"/>
  <sheetViews>
    <sheetView workbookViewId="0">
      <selection sqref="A1:XFD104857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123</v>
      </c>
      <c r="C3" s="4" t="s">
        <v>124</v>
      </c>
      <c r="D3" s="5">
        <v>132000</v>
      </c>
      <c r="E3" s="6">
        <v>44639</v>
      </c>
      <c r="F3" s="6">
        <v>44643</v>
      </c>
      <c r="G3" s="5">
        <v>0</v>
      </c>
      <c r="H3" s="5">
        <v>0</v>
      </c>
      <c r="I3" s="5">
        <f>D3</f>
        <v>132000</v>
      </c>
      <c r="J3" s="7" t="s">
        <v>11</v>
      </c>
      <c r="K3" s="37"/>
    </row>
    <row r="4" spans="1:82" x14ac:dyDescent="0.25">
      <c r="A4" s="8">
        <v>2</v>
      </c>
      <c r="B4" s="3" t="s">
        <v>123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123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132000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132000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0592-0EA8-4F4D-A803-2A35A4652F11}">
  <dimension ref="A1:CD103"/>
  <sheetViews>
    <sheetView workbookViewId="0">
      <selection activeCell="F6" sqref="F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126</v>
      </c>
      <c r="C3" s="4" t="s">
        <v>127</v>
      </c>
      <c r="D3" s="5">
        <v>210000</v>
      </c>
      <c r="E3" s="6">
        <v>44619</v>
      </c>
      <c r="F3" s="63">
        <v>44637</v>
      </c>
      <c r="G3" s="57">
        <v>0</v>
      </c>
      <c r="H3" s="57">
        <v>0</v>
      </c>
      <c r="I3" s="57">
        <f>D4+D3</f>
        <v>967300</v>
      </c>
      <c r="J3" s="59" t="s">
        <v>11</v>
      </c>
      <c r="K3" s="61"/>
    </row>
    <row r="4" spans="1:82" x14ac:dyDescent="0.25">
      <c r="A4" s="8">
        <v>2</v>
      </c>
      <c r="B4" s="3" t="s">
        <v>126</v>
      </c>
      <c r="C4" s="8" t="s">
        <v>128</v>
      </c>
      <c r="D4" s="9">
        <v>757300</v>
      </c>
      <c r="E4" s="10">
        <v>44625</v>
      </c>
      <c r="F4" s="64"/>
      <c r="G4" s="58"/>
      <c r="H4" s="58"/>
      <c r="I4" s="58"/>
      <c r="J4" s="60"/>
      <c r="K4" s="62"/>
      <c r="CD4" s="9">
        <v>50423.728813559319</v>
      </c>
    </row>
    <row r="5" spans="1:82" x14ac:dyDescent="0.25">
      <c r="A5" s="12">
        <v>3</v>
      </c>
      <c r="B5" s="3" t="s">
        <v>126</v>
      </c>
      <c r="C5" s="12" t="s">
        <v>138</v>
      </c>
      <c r="D5" s="1">
        <v>759000</v>
      </c>
      <c r="E5" s="11">
        <v>44639</v>
      </c>
      <c r="F5" s="11">
        <v>44645</v>
      </c>
      <c r="G5" s="5">
        <v>0</v>
      </c>
      <c r="H5" s="5">
        <v>0</v>
      </c>
      <c r="I5" s="5">
        <f t="shared" ref="I5:I67" si="0">D5</f>
        <v>759000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1726300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1726300</v>
      </c>
      <c r="J103" s="54"/>
      <c r="K103" s="43"/>
      <c r="CD103" s="9">
        <v>17593728.813559324</v>
      </c>
    </row>
  </sheetData>
  <mergeCells count="19">
    <mergeCell ref="A1:A2"/>
    <mergeCell ref="B1:B2"/>
    <mergeCell ref="C1:C2"/>
    <mergeCell ref="D1:D2"/>
    <mergeCell ref="E1:E2"/>
    <mergeCell ref="A103:C103"/>
    <mergeCell ref="D103:F103"/>
    <mergeCell ref="I103:K103"/>
    <mergeCell ref="I3:I4"/>
    <mergeCell ref="H3:H4"/>
    <mergeCell ref="G3:G4"/>
    <mergeCell ref="J3:J4"/>
    <mergeCell ref="K3:K4"/>
    <mergeCell ref="F3:F4"/>
    <mergeCell ref="G1:H1"/>
    <mergeCell ref="I1:I2"/>
    <mergeCell ref="J1:J2"/>
    <mergeCell ref="K1:K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23-B732-4671-B238-25A171CE8772}">
  <dimension ref="A1:CD103"/>
  <sheetViews>
    <sheetView workbookViewId="0">
      <selection activeCell="F5" sqref="F5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40</v>
      </c>
      <c r="C3" s="4" t="s">
        <v>130</v>
      </c>
      <c r="D3" s="5">
        <v>561600</v>
      </c>
      <c r="E3" s="6">
        <v>44608</v>
      </c>
      <c r="F3" s="6">
        <v>44635</v>
      </c>
      <c r="G3" s="5">
        <v>0</v>
      </c>
      <c r="H3" s="5">
        <v>0</v>
      </c>
      <c r="I3" s="5">
        <f>D3</f>
        <v>561600</v>
      </c>
      <c r="J3" s="7" t="s">
        <v>11</v>
      </c>
      <c r="K3" s="37"/>
    </row>
    <row r="4" spans="1:82" x14ac:dyDescent="0.25">
      <c r="A4" s="8">
        <v>2</v>
      </c>
      <c r="B4" s="3" t="s">
        <v>40</v>
      </c>
      <c r="C4" s="8" t="s">
        <v>161</v>
      </c>
      <c r="D4" s="9">
        <v>676000</v>
      </c>
      <c r="E4" s="10">
        <v>44625</v>
      </c>
      <c r="F4" s="11">
        <v>44614</v>
      </c>
      <c r="G4" s="5">
        <v>0</v>
      </c>
      <c r="H4" s="5">
        <v>0</v>
      </c>
      <c r="I4" s="5">
        <f t="shared" ref="I4:I67" si="0">D4</f>
        <v>676000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40</v>
      </c>
      <c r="C5" s="12" t="s">
        <v>191</v>
      </c>
      <c r="D5" s="1">
        <v>820000</v>
      </c>
      <c r="E5" s="11">
        <v>44603</v>
      </c>
      <c r="F5" s="11">
        <v>44616</v>
      </c>
      <c r="G5" s="5">
        <v>0</v>
      </c>
      <c r="H5" s="5">
        <v>0</v>
      </c>
      <c r="I5" s="5">
        <f t="shared" si="0"/>
        <v>820000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40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40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40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40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40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40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40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40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40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40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40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40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40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40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40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40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40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40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40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40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40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40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40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40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40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40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40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40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40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40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40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40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40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40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40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40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40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40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40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40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40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40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40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40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40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40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40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40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40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40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40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40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40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40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40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40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40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40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40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40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40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40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40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40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40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40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40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40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40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40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40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40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40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40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40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40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40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40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40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40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40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40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40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40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40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40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40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40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40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40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40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40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40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40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40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40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40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2057600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2057600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3D4D-FCF7-40FE-AAFC-06FC4092BC18}">
  <dimension ref="A1:CD103"/>
  <sheetViews>
    <sheetView workbookViewId="0">
      <selection activeCell="F7" sqref="F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131</v>
      </c>
      <c r="C3" s="4" t="s">
        <v>132</v>
      </c>
      <c r="D3" s="5">
        <v>247000</v>
      </c>
      <c r="E3" s="6">
        <v>44625</v>
      </c>
      <c r="F3" s="6">
        <v>44635</v>
      </c>
      <c r="G3" s="5">
        <v>0</v>
      </c>
      <c r="H3" s="5">
        <v>0</v>
      </c>
      <c r="I3" s="5">
        <f>D3</f>
        <v>247000</v>
      </c>
      <c r="J3" s="7" t="s">
        <v>11</v>
      </c>
      <c r="K3" s="37"/>
    </row>
    <row r="4" spans="1:82" x14ac:dyDescent="0.25">
      <c r="A4" s="8">
        <v>2</v>
      </c>
      <c r="B4" s="3" t="s">
        <v>131</v>
      </c>
      <c r="C4" s="8" t="s">
        <v>133</v>
      </c>
      <c r="D4" s="9">
        <v>20000</v>
      </c>
      <c r="E4" s="10">
        <v>44619</v>
      </c>
      <c r="F4" s="11">
        <v>44635</v>
      </c>
      <c r="G4" s="5">
        <v>0</v>
      </c>
      <c r="H4" s="5">
        <v>0</v>
      </c>
      <c r="I4" s="5">
        <f t="shared" ref="I4:I67" si="0">D4</f>
        <v>20000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131</v>
      </c>
      <c r="C5" s="12" t="s">
        <v>185</v>
      </c>
      <c r="D5" s="1">
        <v>112000</v>
      </c>
      <c r="E5" s="11">
        <v>44608</v>
      </c>
      <c r="F5" s="11">
        <v>44615</v>
      </c>
      <c r="G5" s="5">
        <v>0</v>
      </c>
      <c r="H5" s="5">
        <v>0</v>
      </c>
      <c r="I5" s="5">
        <f t="shared" si="0"/>
        <v>112000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131</v>
      </c>
      <c r="C6" s="13" t="s">
        <v>189</v>
      </c>
      <c r="D6" s="14">
        <v>168000</v>
      </c>
      <c r="E6" s="15">
        <v>44611</v>
      </c>
      <c r="F6" s="15">
        <v>44615</v>
      </c>
      <c r="G6" s="5">
        <v>0</v>
      </c>
      <c r="H6" s="5">
        <v>0</v>
      </c>
      <c r="I6" s="5">
        <f t="shared" si="0"/>
        <v>168000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547000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547000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710-2668-49DE-BAF5-C69FB87CCFE8}">
  <dimension ref="A1:CD103"/>
  <sheetViews>
    <sheetView workbookViewId="0">
      <selection sqref="A1:XFD1048576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139</v>
      </c>
      <c r="C3" s="4" t="s">
        <v>140</v>
      </c>
      <c r="D3" s="5">
        <v>3780000</v>
      </c>
      <c r="E3" s="6">
        <v>44634</v>
      </c>
      <c r="F3" s="6">
        <v>44643</v>
      </c>
      <c r="G3" s="5">
        <v>0</v>
      </c>
      <c r="H3" s="5">
        <v>0</v>
      </c>
      <c r="I3" s="5">
        <f>D3</f>
        <v>3780000</v>
      </c>
      <c r="J3" s="7" t="s">
        <v>11</v>
      </c>
      <c r="K3" s="37"/>
    </row>
    <row r="4" spans="1:82" x14ac:dyDescent="0.25">
      <c r="A4" s="8">
        <v>2</v>
      </c>
      <c r="B4" s="3" t="s">
        <v>139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139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3780000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3780000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ABA-DE8D-4302-BE87-70527320DA7B}">
  <dimension ref="A1:CF150"/>
  <sheetViews>
    <sheetView workbookViewId="0">
      <selection activeCell="C9" sqref="C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6" t="s">
        <v>0</v>
      </c>
      <c r="B1" s="45" t="s">
        <v>1</v>
      </c>
      <c r="C1" s="45" t="s">
        <v>2</v>
      </c>
      <c r="D1" s="44" t="s">
        <v>3</v>
      </c>
      <c r="E1" s="1"/>
      <c r="F1" s="1"/>
      <c r="G1" s="48" t="s">
        <v>4</v>
      </c>
      <c r="H1" s="49" t="s">
        <v>5</v>
      </c>
      <c r="I1" s="42" t="s">
        <v>6</v>
      </c>
      <c r="J1" s="43"/>
      <c r="K1" s="44" t="s">
        <v>7</v>
      </c>
      <c r="L1" s="45" t="s">
        <v>8</v>
      </c>
      <c r="M1" s="45" t="s">
        <v>9</v>
      </c>
      <c r="CF1" s="1"/>
    </row>
    <row r="2" spans="1:84" x14ac:dyDescent="0.25">
      <c r="A2" s="47"/>
      <c r="B2" s="45"/>
      <c r="C2" s="45"/>
      <c r="D2" s="44"/>
      <c r="E2" s="1"/>
      <c r="F2" s="1"/>
      <c r="G2" s="48"/>
      <c r="H2" s="50"/>
      <c r="I2" s="2">
        <v>0.03</v>
      </c>
      <c r="J2" s="2">
        <v>0.18</v>
      </c>
      <c r="K2" s="44"/>
      <c r="L2" s="45"/>
      <c r="M2" s="45"/>
      <c r="CF2" s="1"/>
    </row>
    <row r="3" spans="1:84" x14ac:dyDescent="0.25">
      <c r="A3" s="3">
        <v>1</v>
      </c>
      <c r="B3" s="3" t="s">
        <v>12</v>
      </c>
      <c r="C3" s="4" t="s">
        <v>122</v>
      </c>
      <c r="D3" s="5">
        <v>58500</v>
      </c>
      <c r="E3" s="5">
        <f>D3*100/118</f>
        <v>49576.271186440681</v>
      </c>
      <c r="F3" s="5">
        <f>D3-E3</f>
        <v>8923.728813559319</v>
      </c>
      <c r="G3" s="6">
        <v>44639</v>
      </c>
      <c r="H3" s="6">
        <v>44648</v>
      </c>
      <c r="I3" s="5">
        <f>E3*0.03</f>
        <v>1487.2881355932204</v>
      </c>
      <c r="J3" s="5">
        <f>I3+F3</f>
        <v>10411.016949152539</v>
      </c>
      <c r="K3" s="5">
        <f>D3-J3</f>
        <v>48088.983050847462</v>
      </c>
      <c r="L3" s="7" t="s">
        <v>11</v>
      </c>
      <c r="M3" s="22"/>
    </row>
    <row r="4" spans="1:84" x14ac:dyDescent="0.25">
      <c r="A4" s="12">
        <v>2</v>
      </c>
      <c r="B4" s="3" t="s">
        <v>12</v>
      </c>
      <c r="C4" s="12" t="s">
        <v>135</v>
      </c>
      <c r="D4" s="1">
        <v>63000</v>
      </c>
      <c r="E4" s="5">
        <f t="shared" ref="E4:E67" si="0">D4*100/118</f>
        <v>53389.830508474573</v>
      </c>
      <c r="F4" s="5">
        <f t="shared" ref="F4:F67" si="1">D4-E4</f>
        <v>9610.1694915254266</v>
      </c>
      <c r="G4" s="11">
        <v>44625</v>
      </c>
      <c r="H4" s="11">
        <v>44634</v>
      </c>
      <c r="I4" s="5">
        <f t="shared" ref="I4:I67" si="2">E4*0.03</f>
        <v>1601.6949152542372</v>
      </c>
      <c r="J4" s="5">
        <f t="shared" ref="J4:J67" si="3">I4+F4</f>
        <v>11211.864406779663</v>
      </c>
      <c r="K4" s="5">
        <f t="shared" ref="K4:K67" si="4">D4-J4</f>
        <v>51788.135593220337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12</v>
      </c>
      <c r="C5" s="12" t="s">
        <v>137</v>
      </c>
      <c r="D5" s="1">
        <v>63000</v>
      </c>
      <c r="E5" s="5">
        <f t="shared" si="0"/>
        <v>53389.830508474573</v>
      </c>
      <c r="F5" s="5">
        <f t="shared" si="1"/>
        <v>9610.1694915254266</v>
      </c>
      <c r="G5" s="11">
        <v>44578</v>
      </c>
      <c r="H5" s="11">
        <v>44607</v>
      </c>
      <c r="I5" s="5">
        <f t="shared" si="2"/>
        <v>1601.6949152542372</v>
      </c>
      <c r="J5" s="5">
        <f t="shared" si="3"/>
        <v>11211.864406779663</v>
      </c>
      <c r="K5" s="5">
        <f t="shared" si="4"/>
        <v>51788.135593220337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12</v>
      </c>
      <c r="C6" s="13" t="s">
        <v>155</v>
      </c>
      <c r="D6" s="14">
        <v>81000</v>
      </c>
      <c r="E6" s="5">
        <f t="shared" si="0"/>
        <v>68644.067796610165</v>
      </c>
      <c r="F6" s="5">
        <f t="shared" si="1"/>
        <v>12355.932203389835</v>
      </c>
      <c r="G6" s="15">
        <v>44655</v>
      </c>
      <c r="H6" s="15">
        <v>44662</v>
      </c>
      <c r="I6" s="5">
        <f t="shared" si="2"/>
        <v>2059.3220338983047</v>
      </c>
      <c r="J6" s="5">
        <f t="shared" si="3"/>
        <v>14415.25423728814</v>
      </c>
      <c r="K6" s="5">
        <f t="shared" si="4"/>
        <v>66584.745762711857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12</v>
      </c>
      <c r="C7" s="13" t="s">
        <v>165</v>
      </c>
      <c r="D7" s="14">
        <v>139500</v>
      </c>
      <c r="E7" s="5">
        <f t="shared" si="0"/>
        <v>118220.33898305085</v>
      </c>
      <c r="F7" s="5">
        <f t="shared" si="1"/>
        <v>21279.661016949147</v>
      </c>
      <c r="G7" s="15">
        <v>44583</v>
      </c>
      <c r="H7" s="15">
        <v>44609</v>
      </c>
      <c r="I7" s="5">
        <f t="shared" si="2"/>
        <v>3546.6101694915255</v>
      </c>
      <c r="J7" s="5">
        <f t="shared" si="3"/>
        <v>24826.271186440674</v>
      </c>
      <c r="K7" s="5">
        <f>(D7-J7)-1</f>
        <v>114672.72881355933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12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12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12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12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12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12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12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12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12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12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12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12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12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12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12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12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12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12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12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12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12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12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12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12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12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12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12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12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12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12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12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12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12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12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12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12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12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12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12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12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12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12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12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12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12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12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12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12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12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12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12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12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12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12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12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12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12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12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12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12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12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12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12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12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12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12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12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12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12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12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12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12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12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12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12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12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12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12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12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12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12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12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12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12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12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12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12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12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12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12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12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12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12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12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12">
        <v>100</v>
      </c>
      <c r="B102" s="3" t="s">
        <v>12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3">
        <v>101</v>
      </c>
      <c r="B103" s="3" t="s">
        <v>12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3" t="s">
        <v>12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12">
        <v>103</v>
      </c>
      <c r="B105" s="3" t="s">
        <v>12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3" t="s">
        <v>12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3">
        <v>105</v>
      </c>
      <c r="B107" s="3" t="s">
        <v>12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12">
        <v>106</v>
      </c>
      <c r="B108" s="3" t="s">
        <v>12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12">
        <v>107</v>
      </c>
      <c r="B109" s="3" t="s">
        <v>12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3" t="s">
        <v>12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3">
        <v>109</v>
      </c>
      <c r="B111" s="3" t="s">
        <v>12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12">
        <v>110</v>
      </c>
      <c r="B112" s="3" t="s">
        <v>12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3" t="s">
        <v>12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3" t="s">
        <v>12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3" t="s">
        <v>12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12">
        <v>114</v>
      </c>
      <c r="B116" s="3" t="s">
        <v>12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3" t="s">
        <v>12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3" t="s">
        <v>12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3" t="s">
        <v>12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3" t="s">
        <v>12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3" t="s">
        <v>12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12">
        <v>120</v>
      </c>
      <c r="B122" s="3" t="s">
        <v>12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3" t="s">
        <v>12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3" t="s">
        <v>12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3" t="s">
        <v>12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12">
        <v>124</v>
      </c>
      <c r="B126" s="3" t="s">
        <v>12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3">
        <v>125</v>
      </c>
      <c r="B127" s="3" t="s">
        <v>12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3" t="s">
        <v>12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12">
        <v>127</v>
      </c>
      <c r="B129" s="3" t="s">
        <v>12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12">
        <v>128</v>
      </c>
      <c r="B130" s="3" t="s">
        <v>12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3">
        <v>129</v>
      </c>
      <c r="B131" s="3" t="s">
        <v>12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3" t="s">
        <v>12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12">
        <v>131</v>
      </c>
      <c r="B133" s="3" t="s">
        <v>12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3" t="s">
        <v>12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3">
        <v>133</v>
      </c>
      <c r="B135" s="3" t="s">
        <v>12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12">
        <v>134</v>
      </c>
      <c r="B136" s="3" t="s">
        <v>12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12">
        <v>135</v>
      </c>
      <c r="B137" s="3" t="s">
        <v>12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3" t="s">
        <v>12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3">
        <v>137</v>
      </c>
      <c r="B139" s="3" t="s">
        <v>12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12">
        <v>138</v>
      </c>
      <c r="B140" s="3" t="s">
        <v>12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3" t="s">
        <v>12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3" t="s">
        <v>12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3" t="s">
        <v>12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12">
        <v>142</v>
      </c>
      <c r="B144" s="3" t="s">
        <v>12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3" t="s">
        <v>12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3" t="s">
        <v>12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3" t="s">
        <v>12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3" t="s">
        <v>12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3" t="s">
        <v>12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12">
        <v>148</v>
      </c>
      <c r="B150" s="3" t="s">
        <v>12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640-4EFF-4D6D-B69D-483DDADBCB9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141</v>
      </c>
      <c r="C3" s="4" t="s">
        <v>142</v>
      </c>
      <c r="D3" s="5">
        <v>212000</v>
      </c>
      <c r="E3" s="6">
        <v>44634</v>
      </c>
      <c r="F3" s="6">
        <v>44635</v>
      </c>
      <c r="G3" s="5">
        <v>0</v>
      </c>
      <c r="H3" s="5">
        <v>0</v>
      </c>
      <c r="I3" s="5">
        <f>D3</f>
        <v>212000</v>
      </c>
      <c r="J3" s="7" t="s">
        <v>11</v>
      </c>
      <c r="K3" s="37"/>
    </row>
    <row r="4" spans="1:82" x14ac:dyDescent="0.25">
      <c r="A4" s="8">
        <v>2</v>
      </c>
      <c r="B4" s="3" t="s">
        <v>141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212000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212000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840-E9A3-4259-BDF1-70DD50A4B4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143</v>
      </c>
      <c r="C3" s="4" t="s">
        <v>144</v>
      </c>
      <c r="D3" s="5">
        <v>232000</v>
      </c>
      <c r="E3" s="6">
        <v>44650</v>
      </c>
      <c r="F3" s="6">
        <v>44652</v>
      </c>
      <c r="G3" s="5">
        <v>0</v>
      </c>
      <c r="H3" s="5">
        <v>0</v>
      </c>
      <c r="I3" s="5">
        <f>D3</f>
        <v>232000</v>
      </c>
      <c r="J3" s="7" t="s">
        <v>11</v>
      </c>
      <c r="K3" s="37"/>
    </row>
    <row r="4" spans="1:82" x14ac:dyDescent="0.25">
      <c r="A4" s="8">
        <v>2</v>
      </c>
      <c r="B4" s="3" t="s">
        <v>143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232000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232000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3D4-596C-4F32-B3A0-749A746F2D42}">
  <dimension ref="A1:CD103"/>
  <sheetViews>
    <sheetView workbookViewId="0">
      <selection activeCell="F9" sqref="F9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145</v>
      </c>
      <c r="C3" s="4" t="s">
        <v>146</v>
      </c>
      <c r="D3" s="5">
        <v>198000</v>
      </c>
      <c r="E3" s="6">
        <v>44603</v>
      </c>
      <c r="F3" s="6">
        <v>44607</v>
      </c>
      <c r="G3" s="5">
        <v>0</v>
      </c>
      <c r="H3" s="5">
        <v>0</v>
      </c>
      <c r="I3" s="5">
        <f>D3</f>
        <v>198000</v>
      </c>
      <c r="J3" s="7" t="s">
        <v>11</v>
      </c>
      <c r="K3" s="37"/>
    </row>
    <row r="4" spans="1:82" x14ac:dyDescent="0.25">
      <c r="A4" s="8">
        <v>2</v>
      </c>
      <c r="B4" s="3" t="s">
        <v>145</v>
      </c>
      <c r="C4" s="8" t="s">
        <v>147</v>
      </c>
      <c r="D4" s="9">
        <v>1728000</v>
      </c>
      <c r="E4" s="10">
        <v>44637</v>
      </c>
      <c r="F4" s="11">
        <v>44648</v>
      </c>
      <c r="G4" s="5">
        <v>0</v>
      </c>
      <c r="H4" s="5">
        <v>0</v>
      </c>
      <c r="I4" s="5">
        <f t="shared" ref="I4:I67" si="0">D4</f>
        <v>1728000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145</v>
      </c>
      <c r="C5" s="12" t="s">
        <v>148</v>
      </c>
      <c r="D5" s="1">
        <v>2160000</v>
      </c>
      <c r="E5" s="11">
        <v>44608</v>
      </c>
      <c r="F5" s="11">
        <v>44623</v>
      </c>
      <c r="G5" s="5">
        <v>0</v>
      </c>
      <c r="H5" s="5">
        <v>0</v>
      </c>
      <c r="I5" s="5">
        <f t="shared" si="0"/>
        <v>2160000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145</v>
      </c>
      <c r="C6" s="13" t="s">
        <v>149</v>
      </c>
      <c r="D6" s="14">
        <v>380000</v>
      </c>
      <c r="E6" s="15">
        <v>44637</v>
      </c>
      <c r="F6" s="15">
        <v>44648</v>
      </c>
      <c r="G6" s="5">
        <v>0</v>
      </c>
      <c r="H6" s="5">
        <v>0</v>
      </c>
      <c r="I6" s="5">
        <f t="shared" si="0"/>
        <v>380000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145</v>
      </c>
      <c r="C7" s="16" t="s">
        <v>150</v>
      </c>
      <c r="D7" s="14">
        <v>513000</v>
      </c>
      <c r="E7" s="15">
        <v>44619</v>
      </c>
      <c r="F7" s="15">
        <v>44648</v>
      </c>
      <c r="G7" s="5">
        <v>0</v>
      </c>
      <c r="H7" s="5">
        <v>0</v>
      </c>
      <c r="I7" s="5">
        <f t="shared" si="0"/>
        <v>513000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145</v>
      </c>
      <c r="C8" s="13" t="s">
        <v>151</v>
      </c>
      <c r="D8" s="14">
        <v>2400000</v>
      </c>
      <c r="E8" s="15">
        <v>44650</v>
      </c>
      <c r="F8" s="15">
        <v>44652</v>
      </c>
      <c r="G8" s="5">
        <v>0</v>
      </c>
      <c r="H8" s="5">
        <v>0</v>
      </c>
      <c r="I8" s="5">
        <f t="shared" si="0"/>
        <v>2400000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7379000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7379000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764-4854-4A80-8533-B0802899F3D7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153</v>
      </c>
      <c r="C3" s="4" t="s">
        <v>154</v>
      </c>
      <c r="D3" s="5">
        <v>679000</v>
      </c>
      <c r="E3" s="6">
        <v>44655</v>
      </c>
      <c r="F3" s="6">
        <v>44662</v>
      </c>
      <c r="G3" s="5">
        <v>0</v>
      </c>
      <c r="H3" s="5">
        <v>0</v>
      </c>
      <c r="I3" s="5">
        <f>D3</f>
        <v>679000</v>
      </c>
      <c r="J3" s="7" t="s">
        <v>11</v>
      </c>
      <c r="K3" s="37"/>
    </row>
    <row r="4" spans="1:82" x14ac:dyDescent="0.25">
      <c r="A4" s="8">
        <v>2</v>
      </c>
      <c r="B4" s="3" t="s">
        <v>153</v>
      </c>
      <c r="C4" s="8" t="s">
        <v>186</v>
      </c>
      <c r="D4" s="9">
        <v>566000</v>
      </c>
      <c r="E4" s="10">
        <v>44641</v>
      </c>
      <c r="F4" s="11">
        <v>44652</v>
      </c>
      <c r="G4" s="5">
        <v>0</v>
      </c>
      <c r="H4" s="5">
        <v>0</v>
      </c>
      <c r="I4" s="5">
        <f t="shared" ref="I4:I67" si="0">D4</f>
        <v>566000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153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153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153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153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153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153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153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153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153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153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153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153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153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153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153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153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153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153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153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153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153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153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153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153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153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153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153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153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153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153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153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153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153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153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153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153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153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153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153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153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153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153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153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153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153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153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153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153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153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153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153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153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153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153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153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153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153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153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153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153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153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153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153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153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153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153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153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153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153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153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153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153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153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153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153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153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153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153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153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153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153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153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153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153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153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153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153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153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153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153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153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153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153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153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153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153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153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153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1245000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1245000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3E4-8CB3-43D2-96E8-DBFFB0455FB3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162</v>
      </c>
      <c r="C3" s="4" t="s">
        <v>163</v>
      </c>
      <c r="D3" s="5">
        <v>209000</v>
      </c>
      <c r="E3" s="6">
        <v>44641</v>
      </c>
      <c r="F3" s="6">
        <v>44644</v>
      </c>
      <c r="G3" s="5">
        <v>0</v>
      </c>
      <c r="H3" s="5">
        <v>0</v>
      </c>
      <c r="I3" s="5">
        <f>D3</f>
        <v>209000</v>
      </c>
      <c r="J3" s="7" t="s">
        <v>11</v>
      </c>
      <c r="K3" s="37"/>
    </row>
    <row r="4" spans="1:82" x14ac:dyDescent="0.25">
      <c r="A4" s="8">
        <v>2</v>
      </c>
      <c r="B4" s="3" t="s">
        <v>162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209000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209000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BFF-69A8-44A0-BF71-92E0ED44BD1C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166</v>
      </c>
      <c r="C3" s="4" t="s">
        <v>167</v>
      </c>
      <c r="D3" s="5">
        <v>720000</v>
      </c>
      <c r="E3" s="6">
        <v>44608</v>
      </c>
      <c r="F3" s="6">
        <v>44634</v>
      </c>
      <c r="G3" s="5">
        <v>0</v>
      </c>
      <c r="H3" s="5">
        <v>0</v>
      </c>
      <c r="I3" s="5">
        <f>D3</f>
        <v>720000</v>
      </c>
      <c r="J3" s="7" t="s">
        <v>11</v>
      </c>
      <c r="K3" s="37"/>
    </row>
    <row r="4" spans="1:82" x14ac:dyDescent="0.25">
      <c r="A4" s="8">
        <v>2</v>
      </c>
      <c r="B4" s="3" t="s">
        <v>166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166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720000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720000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EE8-0236-4B98-B520-EE783638FF33}">
  <dimension ref="A1:CD103"/>
  <sheetViews>
    <sheetView workbookViewId="0">
      <selection activeCell="F6" sqref="F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168</v>
      </c>
      <c r="C3" s="4" t="s">
        <v>169</v>
      </c>
      <c r="D3" s="5">
        <v>186400</v>
      </c>
      <c r="E3" s="6">
        <v>44626</v>
      </c>
      <c r="F3" s="6">
        <v>44644</v>
      </c>
      <c r="G3" s="5">
        <v>0</v>
      </c>
      <c r="H3" s="5">
        <v>0</v>
      </c>
      <c r="I3" s="5">
        <f>D3</f>
        <v>186400</v>
      </c>
      <c r="J3" s="7" t="s">
        <v>11</v>
      </c>
      <c r="K3" s="37"/>
    </row>
    <row r="4" spans="1:82" x14ac:dyDescent="0.25">
      <c r="A4" s="19">
        <v>2</v>
      </c>
      <c r="B4" s="3" t="s">
        <v>168</v>
      </c>
      <c r="C4" s="19" t="s">
        <v>180</v>
      </c>
      <c r="D4" s="9">
        <v>147600</v>
      </c>
      <c r="E4" s="21">
        <v>44608</v>
      </c>
      <c r="F4" s="20">
        <v>44616</v>
      </c>
      <c r="G4" s="5">
        <v>0</v>
      </c>
      <c r="H4" s="5">
        <v>0</v>
      </c>
      <c r="I4" s="5">
        <f t="shared" ref="I4:I67" si="0">D4</f>
        <v>147600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168</v>
      </c>
      <c r="C5" s="18" t="s">
        <v>181</v>
      </c>
      <c r="D5" s="17">
        <v>1002800</v>
      </c>
      <c r="E5" s="20">
        <v>44611</v>
      </c>
      <c r="F5" s="20">
        <v>44616</v>
      </c>
      <c r="G5" s="5">
        <v>0</v>
      </c>
      <c r="H5" s="5">
        <v>0</v>
      </c>
      <c r="I5" s="5">
        <f t="shared" si="0"/>
        <v>1002800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1336800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1336800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67A-0F5B-4DE0-93F4-88790CB60C35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170</v>
      </c>
      <c r="C3" s="4" t="s">
        <v>171</v>
      </c>
      <c r="D3" s="5">
        <v>509500</v>
      </c>
      <c r="E3" s="6">
        <v>44625</v>
      </c>
      <c r="F3" s="6">
        <v>44625</v>
      </c>
      <c r="G3" s="5">
        <v>0</v>
      </c>
      <c r="H3" s="5">
        <v>0</v>
      </c>
      <c r="I3" s="5">
        <f>D3</f>
        <v>509500</v>
      </c>
      <c r="J3" s="7" t="s">
        <v>11</v>
      </c>
      <c r="K3" s="37"/>
    </row>
    <row r="4" spans="1:82" x14ac:dyDescent="0.25">
      <c r="A4" s="19">
        <v>2</v>
      </c>
      <c r="B4" s="3" t="s">
        <v>170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170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509500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509500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055-AE52-4921-B93C-40C5DAA115E9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172</v>
      </c>
      <c r="C3" s="4" t="s">
        <v>173</v>
      </c>
      <c r="D3" s="5">
        <v>60000</v>
      </c>
      <c r="E3" s="6">
        <v>44619</v>
      </c>
      <c r="F3" s="6">
        <v>44638</v>
      </c>
      <c r="G3" s="5">
        <v>0</v>
      </c>
      <c r="H3" s="5">
        <v>0</v>
      </c>
      <c r="I3" s="5">
        <f>D3</f>
        <v>60000</v>
      </c>
      <c r="J3" s="7" t="s">
        <v>11</v>
      </c>
      <c r="K3" s="37"/>
    </row>
    <row r="4" spans="1:82" x14ac:dyDescent="0.25">
      <c r="A4" s="19">
        <v>2</v>
      </c>
      <c r="B4" s="3" t="s">
        <v>172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172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60000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60000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4B2A-9450-4E0E-8A2D-731AC6160107}">
  <dimension ref="A1:CD103"/>
  <sheetViews>
    <sheetView workbookViewId="0">
      <selection activeCell="F5" sqref="F5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174</v>
      </c>
      <c r="C3" s="4" t="s">
        <v>175</v>
      </c>
      <c r="D3" s="5">
        <v>774000</v>
      </c>
      <c r="E3" s="6">
        <v>44625</v>
      </c>
      <c r="F3" s="6">
        <v>44638</v>
      </c>
      <c r="G3" s="5">
        <v>0</v>
      </c>
      <c r="H3" s="5">
        <v>0</v>
      </c>
      <c r="I3" s="5">
        <f>D3</f>
        <v>774000</v>
      </c>
      <c r="J3" s="7" t="s">
        <v>11</v>
      </c>
      <c r="K3" s="37"/>
    </row>
    <row r="4" spans="1:82" x14ac:dyDescent="0.25">
      <c r="A4" s="19">
        <v>2</v>
      </c>
      <c r="B4" s="3" t="s">
        <v>174</v>
      </c>
      <c r="C4" s="19" t="s">
        <v>135</v>
      </c>
      <c r="D4" s="9">
        <v>160000</v>
      </c>
      <c r="E4" s="21">
        <v>44625</v>
      </c>
      <c r="F4" s="20">
        <v>44638</v>
      </c>
      <c r="G4" s="5">
        <v>0</v>
      </c>
      <c r="H4" s="5">
        <v>0</v>
      </c>
      <c r="I4" s="5">
        <f t="shared" ref="I4:I67" si="0">D4</f>
        <v>160000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174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934000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934000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DF3-87BE-4747-BC6C-3047F0253386}">
  <dimension ref="A1:CF150"/>
  <sheetViews>
    <sheetView tabSelected="1"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6" t="s">
        <v>0</v>
      </c>
      <c r="B1" s="45" t="s">
        <v>1</v>
      </c>
      <c r="C1" s="45" t="s">
        <v>2</v>
      </c>
      <c r="D1" s="44" t="s">
        <v>3</v>
      </c>
      <c r="E1" s="1"/>
      <c r="F1" s="1"/>
      <c r="G1" s="48" t="s">
        <v>4</v>
      </c>
      <c r="H1" s="49" t="s">
        <v>5</v>
      </c>
      <c r="I1" s="42" t="s">
        <v>6</v>
      </c>
      <c r="J1" s="43"/>
      <c r="K1" s="44" t="s">
        <v>7</v>
      </c>
      <c r="L1" s="45" t="s">
        <v>8</v>
      </c>
      <c r="M1" s="45" t="s">
        <v>9</v>
      </c>
      <c r="CF1" s="1"/>
    </row>
    <row r="2" spans="1:84" x14ac:dyDescent="0.25">
      <c r="A2" s="47"/>
      <c r="B2" s="45"/>
      <c r="C2" s="45"/>
      <c r="D2" s="44"/>
      <c r="E2" s="1"/>
      <c r="F2" s="1"/>
      <c r="G2" s="48"/>
      <c r="H2" s="50"/>
      <c r="I2" s="2">
        <v>0.03</v>
      </c>
      <c r="J2" s="2">
        <v>0.18</v>
      </c>
      <c r="K2" s="44"/>
      <c r="L2" s="45"/>
      <c r="M2" s="45"/>
      <c r="CF2" s="1"/>
    </row>
    <row r="3" spans="1:84" x14ac:dyDescent="0.25">
      <c r="A3" s="3">
        <v>1</v>
      </c>
      <c r="B3" s="3" t="s">
        <v>13</v>
      </c>
      <c r="C3" s="4" t="s">
        <v>192</v>
      </c>
      <c r="D3" s="5">
        <v>25200</v>
      </c>
      <c r="E3" s="5">
        <f>D3*100/118</f>
        <v>21355.932203389832</v>
      </c>
      <c r="F3" s="5">
        <f>D3-E3</f>
        <v>3844.0677966101684</v>
      </c>
      <c r="G3" s="6">
        <v>44569</v>
      </c>
      <c r="H3" s="6">
        <v>44628</v>
      </c>
      <c r="I3" s="5">
        <f>E3*0.03</f>
        <v>640.67796610169489</v>
      </c>
      <c r="J3" s="5">
        <f>I3+F3</f>
        <v>4484.7457627118638</v>
      </c>
      <c r="K3" s="5">
        <f>D3-J3</f>
        <v>20715.254237288136</v>
      </c>
      <c r="L3" s="7" t="s">
        <v>11</v>
      </c>
      <c r="M3" s="22"/>
    </row>
    <row r="4" spans="1:84" x14ac:dyDescent="0.25">
      <c r="A4" s="12">
        <v>2</v>
      </c>
      <c r="B4" s="3" t="s">
        <v>13</v>
      </c>
      <c r="C4" s="12"/>
      <c r="D4" s="1"/>
      <c r="E4" s="5">
        <f t="shared" ref="E4:E67" si="0">D4*100/118</f>
        <v>0</v>
      </c>
      <c r="F4" s="5">
        <f t="shared" ref="F4:F67" si="1">D4-E4</f>
        <v>0</v>
      </c>
      <c r="G4" s="11"/>
      <c r="H4" s="11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13</v>
      </c>
      <c r="C5" s="12"/>
      <c r="D5" s="1"/>
      <c r="E5" s="5">
        <f t="shared" si="0"/>
        <v>0</v>
      </c>
      <c r="F5" s="5">
        <f t="shared" si="1"/>
        <v>0</v>
      </c>
      <c r="G5" s="11"/>
      <c r="H5" s="11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13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13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13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13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13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13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13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13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13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13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13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13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13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13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13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13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13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13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13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13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13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13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13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13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13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13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13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13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13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13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13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13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13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13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13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13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13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13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13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13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13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13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13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13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13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13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13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13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13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13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13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13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13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13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13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13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13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13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13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13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13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13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13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13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13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13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13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13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13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13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13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13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13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13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13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13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13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13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13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13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13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13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13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13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13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13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13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13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13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13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13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13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13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13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13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13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13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2">
        <v>101</v>
      </c>
      <c r="B103" s="3" t="s">
        <v>13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2">
        <v>102</v>
      </c>
      <c r="B104" s="3" t="s">
        <v>13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13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2">
        <v>104</v>
      </c>
      <c r="B106" s="3" t="s">
        <v>13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2">
        <v>105</v>
      </c>
      <c r="B107" s="3" t="s">
        <v>13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13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2">
        <v>107</v>
      </c>
      <c r="B109" s="3" t="s">
        <v>13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2">
        <v>108</v>
      </c>
      <c r="B110" s="3" t="s">
        <v>13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13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2">
        <v>110</v>
      </c>
      <c r="B112" s="3" t="s">
        <v>13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2">
        <v>111</v>
      </c>
      <c r="B113" s="3" t="s">
        <v>13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13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2">
        <v>113</v>
      </c>
      <c r="B115" s="3" t="s">
        <v>13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2">
        <v>114</v>
      </c>
      <c r="B116" s="3" t="s">
        <v>13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13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2">
        <v>116</v>
      </c>
      <c r="B118" s="3" t="s">
        <v>13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2">
        <v>117</v>
      </c>
      <c r="B119" s="3" t="s">
        <v>13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13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2">
        <v>119</v>
      </c>
      <c r="B121" s="3" t="s">
        <v>13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2">
        <v>120</v>
      </c>
      <c r="B122" s="3" t="s">
        <v>13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13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2">
        <v>122</v>
      </c>
      <c r="B124" s="3" t="s">
        <v>13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2">
        <v>123</v>
      </c>
      <c r="B125" s="3" t="s">
        <v>13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13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2">
        <v>125</v>
      </c>
      <c r="B127" s="3" t="s">
        <v>13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2">
        <v>126</v>
      </c>
      <c r="B128" s="3" t="s">
        <v>13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13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2">
        <v>128</v>
      </c>
      <c r="B130" s="3" t="s">
        <v>13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2">
        <v>129</v>
      </c>
      <c r="B131" s="3" t="s">
        <v>13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13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2">
        <v>131</v>
      </c>
      <c r="B133" s="3" t="s">
        <v>13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2">
        <v>132</v>
      </c>
      <c r="B134" s="3" t="s">
        <v>13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13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2">
        <v>134</v>
      </c>
      <c r="B136" s="3" t="s">
        <v>13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2">
        <v>135</v>
      </c>
      <c r="B137" s="3" t="s">
        <v>13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13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2">
        <v>137</v>
      </c>
      <c r="B139" s="3" t="s">
        <v>13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2">
        <v>138</v>
      </c>
      <c r="B140" s="3" t="s">
        <v>13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13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2">
        <v>140</v>
      </c>
      <c r="B142" s="3" t="s">
        <v>13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2">
        <v>141</v>
      </c>
      <c r="B143" s="3" t="s">
        <v>13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13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2">
        <v>143</v>
      </c>
      <c r="B145" s="3" t="s">
        <v>13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2">
        <v>144</v>
      </c>
      <c r="B146" s="3" t="s">
        <v>13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13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2">
        <v>146</v>
      </c>
      <c r="B148" s="3" t="s">
        <v>13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2">
        <v>147</v>
      </c>
      <c r="B149" s="3" t="s">
        <v>13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13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7964-CAA0-41FF-A579-F34F9A45808B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183</v>
      </c>
      <c r="C3" s="4" t="s">
        <v>184</v>
      </c>
      <c r="D3" s="5">
        <v>540000</v>
      </c>
      <c r="E3" s="6">
        <v>44588</v>
      </c>
      <c r="F3" s="6">
        <v>44616</v>
      </c>
      <c r="G3" s="5">
        <v>0</v>
      </c>
      <c r="H3" s="5">
        <v>0</v>
      </c>
      <c r="I3" s="5">
        <f>D3</f>
        <v>540000</v>
      </c>
      <c r="J3" s="7" t="s">
        <v>11</v>
      </c>
      <c r="K3" s="37"/>
    </row>
    <row r="4" spans="1:82" x14ac:dyDescent="0.25">
      <c r="A4" s="19">
        <v>2</v>
      </c>
      <c r="B4" s="3" t="s">
        <v>183</v>
      </c>
      <c r="C4" s="19" t="s">
        <v>196</v>
      </c>
      <c r="D4" s="9">
        <v>102000</v>
      </c>
      <c r="E4" s="21">
        <v>44583</v>
      </c>
      <c r="F4" s="20">
        <v>44615</v>
      </c>
      <c r="G4" s="5">
        <v>0</v>
      </c>
      <c r="H4" s="5">
        <v>0</v>
      </c>
      <c r="I4" s="5">
        <f t="shared" ref="I4:I67" si="0">D4</f>
        <v>102000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183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642000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642000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8BC-2865-4097-8FA5-3DDCC52F3A49}">
  <dimension ref="A1:CD103"/>
  <sheetViews>
    <sheetView workbookViewId="0">
      <selection activeCell="H10" sqref="H10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187</v>
      </c>
      <c r="C3" s="4" t="s">
        <v>188</v>
      </c>
      <c r="D3" s="5">
        <v>1840000</v>
      </c>
      <c r="E3" s="6">
        <v>44649</v>
      </c>
      <c r="F3" s="6">
        <v>44652</v>
      </c>
      <c r="G3" s="5">
        <v>0</v>
      </c>
      <c r="H3" s="5">
        <v>0</v>
      </c>
      <c r="I3" s="5">
        <f>D3</f>
        <v>1840000</v>
      </c>
      <c r="J3" s="7" t="s">
        <v>11</v>
      </c>
      <c r="K3" s="37"/>
    </row>
    <row r="4" spans="1:82" x14ac:dyDescent="0.25">
      <c r="A4" s="19">
        <v>2</v>
      </c>
      <c r="B4" s="3" t="s">
        <v>187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187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1840000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1840000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2B6-0688-4E61-9284-395F5E0AC22D}">
  <dimension ref="A1:CD103"/>
  <sheetViews>
    <sheetView workbookViewId="0">
      <selection activeCell="G6" sqref="G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7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7"/>
    </row>
    <row r="3" spans="1:82" x14ac:dyDescent="0.25">
      <c r="A3" s="3">
        <v>1</v>
      </c>
      <c r="B3" s="3" t="s">
        <v>193</v>
      </c>
      <c r="C3" s="4" t="s">
        <v>194</v>
      </c>
      <c r="D3" s="5">
        <v>450000</v>
      </c>
      <c r="E3" s="6">
        <v>44596</v>
      </c>
      <c r="F3" s="6">
        <v>44603</v>
      </c>
      <c r="G3" s="5">
        <v>0</v>
      </c>
      <c r="H3" s="5">
        <v>0</v>
      </c>
      <c r="I3" s="57">
        <f>D4+D3</f>
        <v>1100000</v>
      </c>
      <c r="J3" s="59" t="s">
        <v>11</v>
      </c>
      <c r="K3" s="61"/>
    </row>
    <row r="4" spans="1:82" x14ac:dyDescent="0.25">
      <c r="A4" s="19">
        <v>2</v>
      </c>
      <c r="B4" s="3" t="s">
        <v>193</v>
      </c>
      <c r="C4" s="4" t="s">
        <v>195</v>
      </c>
      <c r="D4" s="9">
        <v>650000</v>
      </c>
      <c r="E4" s="21">
        <v>44596</v>
      </c>
      <c r="F4" s="20">
        <v>44603</v>
      </c>
      <c r="G4" s="5">
        <v>0</v>
      </c>
      <c r="H4" s="5">
        <v>0</v>
      </c>
      <c r="I4" s="58"/>
      <c r="J4" s="60"/>
      <c r="K4" s="62"/>
      <c r="CD4" s="9">
        <v>50423.728813559319</v>
      </c>
    </row>
    <row r="5" spans="1:82" x14ac:dyDescent="0.25">
      <c r="A5" s="18">
        <v>3</v>
      </c>
      <c r="B5" s="3" t="s">
        <v>193</v>
      </c>
      <c r="C5" s="18"/>
      <c r="D5" s="17"/>
      <c r="E5" s="20"/>
      <c r="F5" s="20"/>
      <c r="G5" s="5">
        <v>0</v>
      </c>
      <c r="H5" s="5">
        <v>0</v>
      </c>
      <c r="I5" s="5">
        <f t="shared" ref="I5:I67" si="0">D5</f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193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193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193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193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193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193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193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193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193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193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193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193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193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193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193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193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193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193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193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193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193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193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193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193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193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193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193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193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193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193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193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193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193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193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193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193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193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193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193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193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193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193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193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193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193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193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193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193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193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193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193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193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193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193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193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193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193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193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193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193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193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193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193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193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193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193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193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193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193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193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193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193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193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193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193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193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193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193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193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193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193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193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193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193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193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193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193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193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193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193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193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193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193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193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193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193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193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1100000</v>
      </c>
      <c r="E103" s="54"/>
      <c r="F103" s="43"/>
      <c r="G103" s="17">
        <f>SUM(G2:G102)</f>
        <v>0.03</v>
      </c>
      <c r="H103" s="17">
        <f>SUM(H2:H102)</f>
        <v>0.18</v>
      </c>
      <c r="I103" s="42">
        <f>SUM(I3:I102)</f>
        <v>1100000</v>
      </c>
      <c r="J103" s="54"/>
      <c r="K103" s="43"/>
      <c r="CD103" s="9">
        <v>17593728.813559324</v>
      </c>
    </row>
  </sheetData>
  <mergeCells count="16">
    <mergeCell ref="G1:H1"/>
    <mergeCell ref="I1:I2"/>
    <mergeCell ref="J1:J2"/>
    <mergeCell ref="K1:K2"/>
    <mergeCell ref="A103:C103"/>
    <mergeCell ref="D103:F103"/>
    <mergeCell ref="I103:K103"/>
    <mergeCell ref="I3:I4"/>
    <mergeCell ref="J3:J4"/>
    <mergeCell ref="K3:K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4FED-A16F-4ADA-AAAD-341BEA355E26}">
  <dimension ref="A1:CB65"/>
  <sheetViews>
    <sheetView workbookViewId="0">
      <selection activeCell="C5" sqref="C5"/>
    </sheetView>
  </sheetViews>
  <sheetFormatPr defaultRowHeight="15" x14ac:dyDescent="0.25"/>
  <cols>
    <col min="1" max="1" width="7.85546875" style="27" customWidth="1"/>
    <col min="2" max="2" width="36" style="27" bestFit="1" customWidth="1"/>
    <col min="3" max="3" width="19.5703125" style="27" bestFit="1" customWidth="1"/>
    <col min="4" max="4" width="9.140625" style="27"/>
    <col min="5" max="5" width="10.7109375" style="27" bestFit="1" customWidth="1"/>
    <col min="6" max="6" width="18.7109375" style="41" bestFit="1" customWidth="1"/>
    <col min="7" max="8" width="9.140625" style="27"/>
    <col min="9" max="9" width="16.85546875" style="27" bestFit="1" customWidth="1"/>
    <col min="10" max="16384" width="9.140625" style="27"/>
  </cols>
  <sheetData>
    <row r="1" spans="1:80" x14ac:dyDescent="0.25">
      <c r="A1" s="77" t="s">
        <v>28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80" x14ac:dyDescent="0.25">
      <c r="A2" s="45" t="s">
        <v>0</v>
      </c>
      <c r="B2" s="45" t="s">
        <v>1</v>
      </c>
      <c r="C2" s="45" t="s">
        <v>2</v>
      </c>
      <c r="D2" s="44" t="s">
        <v>3</v>
      </c>
      <c r="E2" s="78" t="s">
        <v>4</v>
      </c>
      <c r="F2" s="78" t="s">
        <v>5</v>
      </c>
      <c r="G2" s="45" t="s">
        <v>6</v>
      </c>
      <c r="H2" s="45"/>
      <c r="I2" s="44" t="s">
        <v>7</v>
      </c>
    </row>
    <row r="3" spans="1:80" x14ac:dyDescent="0.25">
      <c r="A3" s="45"/>
      <c r="B3" s="45"/>
      <c r="C3" s="45"/>
      <c r="D3" s="44"/>
      <c r="E3" s="78"/>
      <c r="F3" s="78"/>
      <c r="G3" s="2">
        <v>0.03</v>
      </c>
      <c r="H3" s="2">
        <v>0.18</v>
      </c>
      <c r="I3" s="44"/>
    </row>
    <row r="4" spans="1:80" x14ac:dyDescent="0.25">
      <c r="A4" s="8">
        <v>1</v>
      </c>
      <c r="B4" s="8" t="s">
        <v>10</v>
      </c>
      <c r="C4" s="29" t="s">
        <v>14</v>
      </c>
      <c r="D4" s="30">
        <v>27500</v>
      </c>
      <c r="E4" s="31">
        <v>44550</v>
      </c>
      <c r="F4" s="39">
        <v>44592</v>
      </c>
      <c r="G4" s="1">
        <v>699.15254237288138</v>
      </c>
      <c r="H4" s="1">
        <v>4194.9152542372867</v>
      </c>
      <c r="I4" s="9">
        <v>22605.932203389832</v>
      </c>
      <c r="CB4" s="9">
        <v>23305.084745762713</v>
      </c>
    </row>
    <row r="5" spans="1:80" x14ac:dyDescent="0.25">
      <c r="A5" s="12">
        <v>2</v>
      </c>
      <c r="B5" s="8" t="s">
        <v>10</v>
      </c>
      <c r="C5" s="29" t="s">
        <v>15</v>
      </c>
      <c r="D5" s="30">
        <v>150000</v>
      </c>
      <c r="E5" s="31">
        <v>44545</v>
      </c>
      <c r="F5" s="39">
        <v>44561</v>
      </c>
      <c r="G5" s="1">
        <v>3813.5593220338983</v>
      </c>
      <c r="H5" s="1">
        <v>22881.355932203383</v>
      </c>
      <c r="I5" s="9">
        <v>123305.08474576272</v>
      </c>
      <c r="CB5" s="9">
        <v>127118.64406779662</v>
      </c>
    </row>
    <row r="6" spans="1:80" x14ac:dyDescent="0.25">
      <c r="A6" s="8">
        <v>3</v>
      </c>
      <c r="B6" s="8" t="s">
        <v>10</v>
      </c>
      <c r="C6" s="29" t="s">
        <v>16</v>
      </c>
      <c r="D6" s="30">
        <v>261000</v>
      </c>
      <c r="E6" s="31">
        <v>44463</v>
      </c>
      <c r="F6" s="39" t="s">
        <v>190</v>
      </c>
      <c r="G6" s="1">
        <v>6635.593220338983</v>
      </c>
      <c r="H6" s="1">
        <v>39813.559322033892</v>
      </c>
      <c r="I6" s="9">
        <v>214550.84745762713</v>
      </c>
      <c r="CB6" s="9">
        <v>221186.44067796611</v>
      </c>
    </row>
    <row r="7" spans="1:80" x14ac:dyDescent="0.25">
      <c r="A7" s="29">
        <v>4</v>
      </c>
      <c r="B7" s="29" t="s">
        <v>29</v>
      </c>
      <c r="C7" s="29" t="s">
        <v>30</v>
      </c>
      <c r="D7" s="30">
        <v>1417000</v>
      </c>
      <c r="E7" s="31">
        <v>44522</v>
      </c>
      <c r="F7" s="39"/>
      <c r="G7" s="32">
        <v>0</v>
      </c>
      <c r="H7" s="32">
        <v>0</v>
      </c>
      <c r="I7" s="30">
        <v>1417000</v>
      </c>
    </row>
    <row r="8" spans="1:80" x14ac:dyDescent="0.25">
      <c r="A8" s="8">
        <v>5</v>
      </c>
      <c r="B8" s="29" t="s">
        <v>29</v>
      </c>
      <c r="C8" s="29" t="s">
        <v>31</v>
      </c>
      <c r="D8" s="30">
        <v>170000</v>
      </c>
      <c r="E8" s="31">
        <v>44525</v>
      </c>
      <c r="F8" s="39"/>
      <c r="G8" s="29">
        <v>0</v>
      </c>
      <c r="H8" s="29">
        <v>0</v>
      </c>
      <c r="I8" s="30">
        <v>170000</v>
      </c>
    </row>
    <row r="9" spans="1:80" x14ac:dyDescent="0.25">
      <c r="A9" s="12">
        <v>6</v>
      </c>
      <c r="B9" s="29" t="s">
        <v>29</v>
      </c>
      <c r="C9" s="29" t="s">
        <v>32</v>
      </c>
      <c r="D9" s="30">
        <v>108000</v>
      </c>
      <c r="E9" s="31">
        <v>44560</v>
      </c>
      <c r="F9" s="39">
        <v>44578</v>
      </c>
      <c r="G9" s="32">
        <v>0</v>
      </c>
      <c r="H9" s="32">
        <v>0</v>
      </c>
      <c r="I9" s="30">
        <v>108000</v>
      </c>
    </row>
    <row r="10" spans="1:80" x14ac:dyDescent="0.25">
      <c r="A10" s="8">
        <v>7</v>
      </c>
      <c r="B10" s="29" t="s">
        <v>33</v>
      </c>
      <c r="C10" s="29" t="s">
        <v>34</v>
      </c>
      <c r="D10" s="30">
        <v>40000</v>
      </c>
      <c r="E10" s="31">
        <v>44494</v>
      </c>
      <c r="F10" s="39"/>
      <c r="G10" s="29">
        <v>0</v>
      </c>
      <c r="H10" s="29">
        <v>0</v>
      </c>
      <c r="I10" s="30">
        <v>40000</v>
      </c>
    </row>
    <row r="11" spans="1:80" x14ac:dyDescent="0.25">
      <c r="A11" s="12">
        <v>8</v>
      </c>
      <c r="B11" s="29" t="s">
        <v>33</v>
      </c>
      <c r="C11" s="29" t="s">
        <v>35</v>
      </c>
      <c r="D11" s="30">
        <v>40000</v>
      </c>
      <c r="E11" s="31">
        <v>44355</v>
      </c>
      <c r="F11" s="39"/>
      <c r="G11" s="29">
        <v>0</v>
      </c>
      <c r="H11" s="29">
        <v>0</v>
      </c>
      <c r="I11" s="30">
        <v>40000</v>
      </c>
    </row>
    <row r="12" spans="1:80" x14ac:dyDescent="0.25">
      <c r="A12" s="8">
        <v>9</v>
      </c>
      <c r="B12" s="29" t="s">
        <v>36</v>
      </c>
      <c r="C12" s="29" t="s">
        <v>37</v>
      </c>
      <c r="D12" s="30">
        <v>50000</v>
      </c>
      <c r="E12" s="31">
        <v>44495</v>
      </c>
      <c r="F12" s="39"/>
      <c r="G12" s="29">
        <v>0</v>
      </c>
      <c r="H12" s="29">
        <v>0</v>
      </c>
      <c r="I12" s="30">
        <v>50000</v>
      </c>
    </row>
    <row r="13" spans="1:80" x14ac:dyDescent="0.25">
      <c r="A13" s="29">
        <v>10</v>
      </c>
      <c r="B13" s="29" t="s">
        <v>38</v>
      </c>
      <c r="C13" s="29" t="s">
        <v>39</v>
      </c>
      <c r="D13" s="30">
        <v>348900</v>
      </c>
      <c r="E13" s="31">
        <v>44513</v>
      </c>
      <c r="F13" s="39"/>
      <c r="G13" s="29">
        <v>0</v>
      </c>
      <c r="H13" s="29">
        <v>0</v>
      </c>
      <c r="I13" s="30">
        <v>348900</v>
      </c>
    </row>
    <row r="14" spans="1:80" x14ac:dyDescent="0.25">
      <c r="A14" s="8">
        <v>11</v>
      </c>
      <c r="B14" s="29" t="s">
        <v>40</v>
      </c>
      <c r="C14" s="29" t="s">
        <v>41</v>
      </c>
      <c r="D14" s="30">
        <v>443000</v>
      </c>
      <c r="E14" s="31">
        <v>44543</v>
      </c>
      <c r="F14" s="39"/>
      <c r="G14" s="29">
        <v>0</v>
      </c>
      <c r="H14" s="29">
        <v>0</v>
      </c>
      <c r="I14" s="30">
        <v>443000</v>
      </c>
    </row>
    <row r="15" spans="1:80" x14ac:dyDescent="0.25">
      <c r="A15" s="12">
        <v>12</v>
      </c>
      <c r="B15" s="8" t="s">
        <v>42</v>
      </c>
      <c r="C15" s="3">
        <v>15012</v>
      </c>
      <c r="D15" s="5">
        <v>101500</v>
      </c>
      <c r="E15" s="6">
        <v>44177</v>
      </c>
      <c r="F15" s="6"/>
      <c r="G15" s="5">
        <v>2581</v>
      </c>
      <c r="H15" s="5">
        <v>15483</v>
      </c>
      <c r="I15" s="5">
        <v>83436</v>
      </c>
      <c r="J15" s="33"/>
      <c r="K15" s="34"/>
    </row>
    <row r="16" spans="1:80" x14ac:dyDescent="0.25">
      <c r="A16" s="8">
        <v>13</v>
      </c>
      <c r="B16" s="8" t="s">
        <v>42</v>
      </c>
      <c r="C16" s="3">
        <v>14974</v>
      </c>
      <c r="D16" s="5">
        <v>38500</v>
      </c>
      <c r="E16" s="6">
        <v>44195</v>
      </c>
      <c r="F16" s="6"/>
      <c r="G16" s="5">
        <v>979</v>
      </c>
      <c r="H16" s="5">
        <v>5873</v>
      </c>
      <c r="I16" s="5">
        <v>31648</v>
      </c>
      <c r="J16" s="33"/>
      <c r="K16" s="34"/>
    </row>
    <row r="17" spans="1:80" x14ac:dyDescent="0.25">
      <c r="A17" s="12">
        <v>14</v>
      </c>
      <c r="B17" s="8" t="s">
        <v>42</v>
      </c>
      <c r="C17" s="3">
        <v>15000</v>
      </c>
      <c r="D17" s="5">
        <v>42000</v>
      </c>
      <c r="E17" s="6">
        <v>44539</v>
      </c>
      <c r="F17" s="6"/>
      <c r="G17" s="5">
        <v>1067.7966101694915</v>
      </c>
      <c r="H17" s="5">
        <v>6406.7796610169462</v>
      </c>
      <c r="I17" s="5">
        <v>34525.423728813599</v>
      </c>
      <c r="J17" s="33"/>
      <c r="K17" s="34"/>
    </row>
    <row r="18" spans="1:80" x14ac:dyDescent="0.25">
      <c r="A18" s="8">
        <v>15</v>
      </c>
      <c r="B18" s="8" t="s">
        <v>42</v>
      </c>
      <c r="C18" s="3" t="s">
        <v>39</v>
      </c>
      <c r="D18" s="5">
        <v>297000</v>
      </c>
      <c r="E18" s="6">
        <v>43466</v>
      </c>
      <c r="F18" s="6"/>
      <c r="G18" s="5">
        <v>7550.8474576271183</v>
      </c>
      <c r="H18" s="5">
        <v>45305.084745762724</v>
      </c>
      <c r="I18" s="5">
        <v>244144.06779661015</v>
      </c>
      <c r="J18" s="33"/>
      <c r="K18" s="34"/>
    </row>
    <row r="19" spans="1:80" x14ac:dyDescent="0.25">
      <c r="A19" s="29">
        <v>16</v>
      </c>
      <c r="B19" s="8" t="s">
        <v>42</v>
      </c>
      <c r="C19" s="29" t="s">
        <v>43</v>
      </c>
      <c r="D19" s="30">
        <v>54000</v>
      </c>
      <c r="E19" s="31">
        <v>44498</v>
      </c>
      <c r="F19" s="39"/>
      <c r="G19" s="1">
        <v>1372.8813559322034</v>
      </c>
      <c r="H19" s="1">
        <v>8237.2881355932186</v>
      </c>
      <c r="I19" s="9">
        <v>44389.830508474581</v>
      </c>
      <c r="CB19" s="9">
        <v>45762.711864406781</v>
      </c>
    </row>
    <row r="20" spans="1:80" x14ac:dyDescent="0.25">
      <c r="A20" s="8">
        <v>17</v>
      </c>
      <c r="B20" s="8" t="s">
        <v>42</v>
      </c>
      <c r="C20" s="29" t="s">
        <v>44</v>
      </c>
      <c r="D20" s="30">
        <v>35000</v>
      </c>
      <c r="E20" s="31">
        <v>44331</v>
      </c>
      <c r="F20" s="39"/>
      <c r="G20" s="1">
        <v>889.83050847457616</v>
      </c>
      <c r="H20" s="1">
        <v>5338.9830508474588</v>
      </c>
      <c r="I20" s="9">
        <v>28771.186440677964</v>
      </c>
      <c r="CB20" s="9">
        <v>29661.016949152541</v>
      </c>
    </row>
    <row r="21" spans="1:80" x14ac:dyDescent="0.25">
      <c r="A21" s="12">
        <v>18</v>
      </c>
      <c r="B21" s="8" t="s">
        <v>42</v>
      </c>
      <c r="C21" s="29" t="s">
        <v>45</v>
      </c>
      <c r="D21" s="30">
        <v>24500</v>
      </c>
      <c r="E21" s="31">
        <v>44333</v>
      </c>
      <c r="F21" s="39"/>
      <c r="G21" s="1">
        <v>622.88135593220341</v>
      </c>
      <c r="H21" s="1">
        <v>3737.2881355932186</v>
      </c>
      <c r="I21" s="9">
        <v>20139.830508474577</v>
      </c>
      <c r="CB21" s="9">
        <v>20762.711864406781</v>
      </c>
    </row>
    <row r="22" spans="1:80" x14ac:dyDescent="0.25">
      <c r="A22" s="8">
        <v>19</v>
      </c>
      <c r="B22" s="8" t="s">
        <v>42</v>
      </c>
      <c r="C22" s="29" t="s">
        <v>46</v>
      </c>
      <c r="D22" s="30">
        <v>108000</v>
      </c>
      <c r="E22" s="31">
        <v>44484</v>
      </c>
      <c r="F22" s="39"/>
      <c r="G22" s="1">
        <v>2745.7627118644068</v>
      </c>
      <c r="H22" s="1">
        <v>16474.576271186437</v>
      </c>
      <c r="I22" s="9">
        <v>88779.661016949161</v>
      </c>
      <c r="CB22" s="9">
        <v>91525.423728813563</v>
      </c>
    </row>
    <row r="23" spans="1:80" x14ac:dyDescent="0.25">
      <c r="A23" s="12">
        <v>20</v>
      </c>
      <c r="B23" s="8" t="s">
        <v>42</v>
      </c>
      <c r="C23" s="29" t="s">
        <v>47</v>
      </c>
      <c r="D23" s="30">
        <v>117000</v>
      </c>
      <c r="E23" s="31">
        <v>44498</v>
      </c>
      <c r="F23" s="39"/>
      <c r="G23" s="1">
        <v>2974.5762711864409</v>
      </c>
      <c r="H23" s="1">
        <v>17847.457627118638</v>
      </c>
      <c r="I23" s="9">
        <v>96177.966101694925</v>
      </c>
      <c r="CB23" s="9">
        <v>99152.542372881362</v>
      </c>
    </row>
    <row r="24" spans="1:80" x14ac:dyDescent="0.25">
      <c r="A24" s="8">
        <v>21</v>
      </c>
      <c r="B24" s="8" t="s">
        <v>42</v>
      </c>
      <c r="C24" s="29" t="s">
        <v>48</v>
      </c>
      <c r="D24" s="30">
        <v>135000</v>
      </c>
      <c r="E24" s="31">
        <v>44473</v>
      </c>
      <c r="F24" s="39">
        <v>44627</v>
      </c>
      <c r="G24" s="1">
        <v>3432.2033898305081</v>
      </c>
      <c r="H24" s="1">
        <v>20593.220338983054</v>
      </c>
      <c r="I24" s="9">
        <v>110974.57627118644</v>
      </c>
      <c r="CB24" s="9">
        <v>114406.77966101695</v>
      </c>
    </row>
    <row r="25" spans="1:80" x14ac:dyDescent="0.25">
      <c r="A25" s="29">
        <v>22</v>
      </c>
      <c r="B25" s="8" t="s">
        <v>42</v>
      </c>
      <c r="C25" s="29" t="s">
        <v>49</v>
      </c>
      <c r="D25" s="30">
        <v>108000</v>
      </c>
      <c r="E25" s="31">
        <v>44428</v>
      </c>
      <c r="F25" s="39"/>
      <c r="G25" s="1">
        <v>2745.7627118644068</v>
      </c>
      <c r="H25" s="1">
        <v>16474.576271186437</v>
      </c>
      <c r="I25" s="9">
        <v>88779.661016949161</v>
      </c>
      <c r="CB25" s="9">
        <v>91525.423728813563</v>
      </c>
    </row>
    <row r="26" spans="1:80" x14ac:dyDescent="0.25">
      <c r="A26" s="8">
        <v>23</v>
      </c>
      <c r="B26" s="8" t="s">
        <v>42</v>
      </c>
      <c r="C26" s="29" t="s">
        <v>50</v>
      </c>
      <c r="D26" s="30">
        <v>108000</v>
      </c>
      <c r="E26" s="31">
        <v>44484</v>
      </c>
      <c r="F26" s="39"/>
      <c r="G26" s="1">
        <v>2745.7627118644068</v>
      </c>
      <c r="H26" s="1">
        <v>16474.576271186437</v>
      </c>
      <c r="I26" s="9">
        <v>88779.661016949161</v>
      </c>
      <c r="CB26" s="9">
        <v>91525.423728813563</v>
      </c>
    </row>
    <row r="27" spans="1:80" x14ac:dyDescent="0.25">
      <c r="A27" s="12">
        <v>24</v>
      </c>
      <c r="B27" s="8" t="s">
        <v>42</v>
      </c>
      <c r="C27" s="29" t="s">
        <v>51</v>
      </c>
      <c r="D27" s="30">
        <v>58500</v>
      </c>
      <c r="E27" s="31">
        <v>44495</v>
      </c>
      <c r="F27" s="39"/>
      <c r="G27" s="1">
        <v>1487.2881355932204</v>
      </c>
      <c r="H27" s="1">
        <v>8923.728813559319</v>
      </c>
      <c r="I27" s="9">
        <v>48088.983050847462</v>
      </c>
      <c r="CB27" s="9">
        <v>49576.271186440681</v>
      </c>
    </row>
    <row r="28" spans="1:80" x14ac:dyDescent="0.25">
      <c r="A28" s="8">
        <v>25</v>
      </c>
      <c r="B28" s="8" t="s">
        <v>42</v>
      </c>
      <c r="C28" s="29" t="s">
        <v>52</v>
      </c>
      <c r="D28" s="30">
        <v>76500</v>
      </c>
      <c r="E28" s="31">
        <v>44495</v>
      </c>
      <c r="F28" s="39"/>
      <c r="G28" s="1">
        <v>1944.9152542372881</v>
      </c>
      <c r="H28" s="1">
        <v>11669.491525423728</v>
      </c>
      <c r="I28" s="9">
        <v>62885.593220338982</v>
      </c>
      <c r="CB28" s="9">
        <v>64830.508474576272</v>
      </c>
    </row>
    <row r="29" spans="1:80" x14ac:dyDescent="0.25">
      <c r="A29" s="12">
        <v>26</v>
      </c>
      <c r="B29" s="8" t="s">
        <v>42</v>
      </c>
      <c r="C29" s="29" t="s">
        <v>53</v>
      </c>
      <c r="D29" s="30">
        <v>135000</v>
      </c>
      <c r="E29" s="31">
        <v>44550</v>
      </c>
      <c r="F29" s="39">
        <v>44627</v>
      </c>
      <c r="G29" s="1">
        <v>3432.2033898305081</v>
      </c>
      <c r="H29" s="1">
        <v>20593.220338983054</v>
      </c>
      <c r="I29" s="9">
        <v>110974.57627118644</v>
      </c>
      <c r="CB29" s="9">
        <v>114406.77966101695</v>
      </c>
    </row>
    <row r="30" spans="1:80" x14ac:dyDescent="0.25">
      <c r="A30" s="8">
        <v>27</v>
      </c>
      <c r="B30" s="8" t="s">
        <v>42</v>
      </c>
      <c r="C30" s="29" t="s">
        <v>54</v>
      </c>
      <c r="D30" s="30">
        <v>58500</v>
      </c>
      <c r="E30" s="31">
        <v>44550</v>
      </c>
      <c r="F30" s="39"/>
      <c r="G30" s="1">
        <v>1487.2881355932204</v>
      </c>
      <c r="H30" s="1">
        <v>8923.728813559319</v>
      </c>
      <c r="I30" s="9">
        <v>48088.983050847462</v>
      </c>
      <c r="CB30" s="9">
        <v>49576.271186440681</v>
      </c>
    </row>
    <row r="31" spans="1:80" x14ac:dyDescent="0.25">
      <c r="A31" s="29">
        <v>28</v>
      </c>
      <c r="B31" s="8" t="s">
        <v>42</v>
      </c>
      <c r="C31" s="29" t="s">
        <v>55</v>
      </c>
      <c r="D31" s="30">
        <v>72000</v>
      </c>
      <c r="E31" s="31">
        <v>44550</v>
      </c>
      <c r="F31" s="39"/>
      <c r="G31" s="1">
        <v>1830.5084745762711</v>
      </c>
      <c r="H31" s="1">
        <v>10983.050847457627</v>
      </c>
      <c r="I31" s="9">
        <v>59186.4406779661</v>
      </c>
      <c r="CB31" s="9">
        <v>61016.949152542373</v>
      </c>
    </row>
    <row r="32" spans="1:80" x14ac:dyDescent="0.25">
      <c r="A32" s="8">
        <v>29</v>
      </c>
      <c r="B32" s="8" t="s">
        <v>42</v>
      </c>
      <c r="C32" s="29" t="s">
        <v>56</v>
      </c>
      <c r="D32" s="30">
        <v>18000</v>
      </c>
      <c r="E32" s="31">
        <v>44534</v>
      </c>
      <c r="F32" s="39"/>
      <c r="G32" s="1">
        <v>457.62711864406776</v>
      </c>
      <c r="H32" s="1">
        <v>2745.7627118644068</v>
      </c>
      <c r="I32" s="9">
        <v>14796.610169491525</v>
      </c>
      <c r="CB32" s="9">
        <v>15254.237288135593</v>
      </c>
    </row>
    <row r="33" spans="1:80" x14ac:dyDescent="0.25">
      <c r="A33" s="12">
        <v>30</v>
      </c>
      <c r="B33" s="8" t="s">
        <v>42</v>
      </c>
      <c r="C33" s="29" t="s">
        <v>57</v>
      </c>
      <c r="D33" s="30">
        <v>67500</v>
      </c>
      <c r="E33" s="31">
        <v>44534</v>
      </c>
      <c r="F33" s="39">
        <v>44609</v>
      </c>
      <c r="G33" s="1">
        <v>1716.101694915254</v>
      </c>
      <c r="H33" s="1">
        <v>10296.610169491527</v>
      </c>
      <c r="I33" s="9">
        <v>55487.288135593219</v>
      </c>
      <c r="CB33" s="9">
        <v>57203.389830508473</v>
      </c>
    </row>
    <row r="34" spans="1:80" x14ac:dyDescent="0.25">
      <c r="A34" s="8">
        <v>31</v>
      </c>
      <c r="B34" s="8" t="s">
        <v>42</v>
      </c>
      <c r="C34" s="29" t="s">
        <v>58</v>
      </c>
      <c r="D34" s="30">
        <v>94500</v>
      </c>
      <c r="E34" s="31">
        <v>44504</v>
      </c>
      <c r="F34" s="39"/>
      <c r="G34" s="1">
        <v>2402.5423728813562</v>
      </c>
      <c r="H34" s="1">
        <v>14415.254237288129</v>
      </c>
      <c r="I34" s="9">
        <v>77682.203389830509</v>
      </c>
      <c r="CB34" s="9">
        <v>80084.745762711871</v>
      </c>
    </row>
    <row r="35" spans="1:80" x14ac:dyDescent="0.25">
      <c r="A35" s="12">
        <v>32</v>
      </c>
      <c r="B35" s="8" t="s">
        <v>42</v>
      </c>
      <c r="C35" s="29" t="s">
        <v>59</v>
      </c>
      <c r="D35" s="30">
        <v>49500</v>
      </c>
      <c r="E35" s="31">
        <v>44471</v>
      </c>
      <c r="F35" s="39"/>
      <c r="G35" s="1">
        <v>1258.4745762711864</v>
      </c>
      <c r="H35" s="1">
        <v>7550.8474576271183</v>
      </c>
      <c r="I35" s="9">
        <v>40690.677966101692</v>
      </c>
      <c r="CB35" s="9">
        <v>41949.152542372882</v>
      </c>
    </row>
    <row r="36" spans="1:80" x14ac:dyDescent="0.25">
      <c r="A36" s="8">
        <v>33</v>
      </c>
      <c r="B36" s="8" t="s">
        <v>42</v>
      </c>
      <c r="C36" s="29" t="s">
        <v>60</v>
      </c>
      <c r="D36" s="30">
        <v>377600</v>
      </c>
      <c r="E36" s="31">
        <v>44550</v>
      </c>
      <c r="F36" s="39"/>
      <c r="G36" s="1">
        <v>9600</v>
      </c>
      <c r="H36" s="1">
        <v>57600</v>
      </c>
      <c r="I36" s="9">
        <v>310400</v>
      </c>
      <c r="CB36" s="9">
        <v>320000</v>
      </c>
    </row>
    <row r="37" spans="1:80" x14ac:dyDescent="0.25">
      <c r="A37" s="29">
        <v>34</v>
      </c>
      <c r="B37" s="29" t="s">
        <v>61</v>
      </c>
      <c r="C37" s="29" t="s">
        <v>62</v>
      </c>
      <c r="D37" s="30">
        <v>44000</v>
      </c>
      <c r="E37" s="31">
        <v>44508</v>
      </c>
      <c r="F37" s="39"/>
      <c r="G37" s="29">
        <v>0</v>
      </c>
      <c r="H37" s="29">
        <v>0</v>
      </c>
      <c r="I37" s="30">
        <v>44000</v>
      </c>
    </row>
    <row r="38" spans="1:80" x14ac:dyDescent="0.25">
      <c r="A38" s="8">
        <v>35</v>
      </c>
      <c r="B38" s="29" t="s">
        <v>61</v>
      </c>
      <c r="C38" s="29" t="s">
        <v>63</v>
      </c>
      <c r="D38" s="30">
        <v>197500</v>
      </c>
      <c r="E38" s="31">
        <v>44501</v>
      </c>
      <c r="F38" s="39"/>
      <c r="G38" s="29">
        <v>0</v>
      </c>
      <c r="H38" s="29">
        <v>0</v>
      </c>
      <c r="I38" s="30">
        <v>197500</v>
      </c>
    </row>
    <row r="39" spans="1:80" x14ac:dyDescent="0.25">
      <c r="A39" s="46">
        <v>36</v>
      </c>
      <c r="B39" s="69" t="s">
        <v>64</v>
      </c>
      <c r="C39" s="69" t="s">
        <v>65</v>
      </c>
      <c r="D39" s="71">
        <v>2630000</v>
      </c>
      <c r="E39" s="73">
        <v>44501</v>
      </c>
      <c r="F39" s="75">
        <v>44594</v>
      </c>
      <c r="G39" s="29">
        <v>0</v>
      </c>
      <c r="H39" s="29">
        <v>0</v>
      </c>
      <c r="I39" s="30">
        <v>2460000</v>
      </c>
    </row>
    <row r="40" spans="1:80" x14ac:dyDescent="0.25">
      <c r="A40" s="47"/>
      <c r="B40" s="70"/>
      <c r="C40" s="70"/>
      <c r="D40" s="72"/>
      <c r="E40" s="74"/>
      <c r="F40" s="76"/>
      <c r="G40" s="29">
        <v>0</v>
      </c>
      <c r="H40" s="29">
        <v>0</v>
      </c>
      <c r="I40" s="30" t="s">
        <v>114</v>
      </c>
    </row>
    <row r="41" spans="1:80" x14ac:dyDescent="0.25">
      <c r="A41" s="8">
        <v>37</v>
      </c>
      <c r="B41" s="29" t="s">
        <v>64</v>
      </c>
      <c r="C41" s="29" t="s">
        <v>66</v>
      </c>
      <c r="D41" s="30">
        <v>1400000</v>
      </c>
      <c r="E41" s="31">
        <v>44525</v>
      </c>
      <c r="F41" s="39"/>
      <c r="G41" s="29">
        <v>0</v>
      </c>
      <c r="H41" s="29">
        <v>0</v>
      </c>
      <c r="I41" s="30">
        <v>1400000</v>
      </c>
    </row>
    <row r="42" spans="1:80" x14ac:dyDescent="0.25">
      <c r="A42" s="12">
        <v>38</v>
      </c>
      <c r="B42" s="29" t="s">
        <v>64</v>
      </c>
      <c r="C42" s="29" t="s">
        <v>67</v>
      </c>
      <c r="D42" s="30">
        <v>1380000</v>
      </c>
      <c r="E42" s="31">
        <v>44534</v>
      </c>
      <c r="F42" s="39"/>
      <c r="G42" s="29">
        <v>0</v>
      </c>
      <c r="H42" s="29">
        <v>0</v>
      </c>
      <c r="I42" s="30">
        <v>1380000</v>
      </c>
    </row>
    <row r="43" spans="1:80" x14ac:dyDescent="0.25">
      <c r="A43" s="8">
        <v>39</v>
      </c>
      <c r="B43" s="29" t="s">
        <v>64</v>
      </c>
      <c r="C43" s="29" t="s">
        <v>68</v>
      </c>
      <c r="D43" s="30">
        <v>1380000</v>
      </c>
      <c r="E43" s="31">
        <v>44543</v>
      </c>
      <c r="F43" s="39"/>
      <c r="G43" s="29">
        <v>0</v>
      </c>
      <c r="H43" s="29">
        <v>0</v>
      </c>
      <c r="I43" s="30">
        <v>1380000</v>
      </c>
    </row>
    <row r="44" spans="1:80" x14ac:dyDescent="0.25">
      <c r="A44" s="29">
        <v>40</v>
      </c>
      <c r="B44" s="29" t="s">
        <v>64</v>
      </c>
      <c r="C44" s="29" t="s">
        <v>69</v>
      </c>
      <c r="D44" s="30">
        <v>1200000</v>
      </c>
      <c r="E44" s="31">
        <v>44551</v>
      </c>
      <c r="F44" s="39"/>
      <c r="G44" s="29">
        <v>0</v>
      </c>
      <c r="H44" s="29">
        <v>0</v>
      </c>
      <c r="I44" s="30">
        <v>1200000</v>
      </c>
    </row>
    <row r="45" spans="1:80" x14ac:dyDescent="0.25">
      <c r="A45" s="8">
        <v>41</v>
      </c>
      <c r="B45" s="29" t="s">
        <v>64</v>
      </c>
      <c r="C45" s="29" t="s">
        <v>70</v>
      </c>
      <c r="D45" s="30">
        <v>1110000</v>
      </c>
      <c r="E45" s="31">
        <v>44560</v>
      </c>
      <c r="F45" s="39">
        <v>44594</v>
      </c>
      <c r="G45" s="29">
        <v>0</v>
      </c>
      <c r="H45" s="29">
        <v>0</v>
      </c>
      <c r="I45" s="30">
        <v>1110000</v>
      </c>
    </row>
    <row r="46" spans="1:80" x14ac:dyDescent="0.25">
      <c r="A46" s="12">
        <v>42</v>
      </c>
      <c r="B46" s="29" t="s">
        <v>64</v>
      </c>
      <c r="C46" s="29" t="s">
        <v>71</v>
      </c>
      <c r="D46" s="30">
        <v>30000</v>
      </c>
      <c r="E46" s="31">
        <v>44551</v>
      </c>
      <c r="F46" s="39"/>
      <c r="G46" s="29">
        <v>0</v>
      </c>
      <c r="H46" s="29">
        <v>0</v>
      </c>
      <c r="I46" s="30">
        <v>30000</v>
      </c>
    </row>
    <row r="47" spans="1:80" x14ac:dyDescent="0.25">
      <c r="A47" s="8">
        <v>43</v>
      </c>
      <c r="B47" s="29" t="s">
        <v>64</v>
      </c>
      <c r="C47" s="29" t="s">
        <v>72</v>
      </c>
      <c r="D47" s="30">
        <v>10200</v>
      </c>
      <c r="E47" s="31">
        <v>44201</v>
      </c>
      <c r="F47" s="39"/>
      <c r="G47" s="29">
        <v>0</v>
      </c>
      <c r="H47" s="29">
        <v>0</v>
      </c>
      <c r="I47" s="30">
        <v>10200</v>
      </c>
    </row>
    <row r="48" spans="1:80" x14ac:dyDescent="0.25">
      <c r="A48" s="12">
        <v>44</v>
      </c>
      <c r="B48" s="29" t="s">
        <v>64</v>
      </c>
      <c r="C48" s="29" t="s">
        <v>73</v>
      </c>
      <c r="D48" s="30">
        <v>56000</v>
      </c>
      <c r="E48" s="31">
        <v>44355</v>
      </c>
      <c r="F48" s="39"/>
      <c r="G48" s="29">
        <v>0</v>
      </c>
      <c r="H48" s="29">
        <v>0</v>
      </c>
      <c r="I48" s="30">
        <v>56000</v>
      </c>
    </row>
    <row r="49" spans="1:11" x14ac:dyDescent="0.25">
      <c r="A49" s="8">
        <v>45</v>
      </c>
      <c r="B49" s="29" t="s">
        <v>64</v>
      </c>
      <c r="C49" s="29" t="s">
        <v>74</v>
      </c>
      <c r="D49" s="30">
        <v>4000</v>
      </c>
      <c r="E49" s="31">
        <v>44423</v>
      </c>
      <c r="F49" s="39"/>
      <c r="G49" s="29">
        <v>0</v>
      </c>
      <c r="H49" s="29">
        <v>0</v>
      </c>
      <c r="I49" s="30">
        <v>4000</v>
      </c>
    </row>
    <row r="50" spans="1:11" x14ac:dyDescent="0.25">
      <c r="A50" s="29">
        <v>46</v>
      </c>
      <c r="B50" s="29" t="s">
        <v>64</v>
      </c>
      <c r="C50" s="29" t="s">
        <v>75</v>
      </c>
      <c r="D50" s="30">
        <v>36000</v>
      </c>
      <c r="E50" s="31">
        <v>44551</v>
      </c>
      <c r="F50" s="39">
        <v>44613</v>
      </c>
      <c r="G50" s="29">
        <v>0</v>
      </c>
      <c r="H50" s="29">
        <v>0</v>
      </c>
      <c r="I50" s="30">
        <v>36000</v>
      </c>
    </row>
    <row r="51" spans="1:11" x14ac:dyDescent="0.25">
      <c r="A51" s="8">
        <v>47</v>
      </c>
      <c r="B51" s="29" t="s">
        <v>64</v>
      </c>
      <c r="C51" s="29" t="s">
        <v>76</v>
      </c>
      <c r="D51" s="30">
        <v>42000</v>
      </c>
      <c r="E51" s="31">
        <v>44560</v>
      </c>
      <c r="F51" s="39" t="s">
        <v>164</v>
      </c>
      <c r="G51" s="29">
        <v>0</v>
      </c>
      <c r="H51" s="29">
        <v>0</v>
      </c>
      <c r="I51" s="30">
        <v>42000</v>
      </c>
    </row>
    <row r="52" spans="1:11" x14ac:dyDescent="0.25">
      <c r="A52" s="12">
        <v>48</v>
      </c>
      <c r="B52" s="29" t="s">
        <v>64</v>
      </c>
      <c r="C52" s="29" t="s">
        <v>77</v>
      </c>
      <c r="D52" s="30">
        <v>96000</v>
      </c>
      <c r="E52" s="31">
        <v>44560</v>
      </c>
      <c r="F52" s="39">
        <v>44607</v>
      </c>
      <c r="G52" s="29">
        <v>0</v>
      </c>
      <c r="H52" s="29">
        <v>0</v>
      </c>
      <c r="I52" s="30">
        <v>96000</v>
      </c>
    </row>
    <row r="53" spans="1:11" x14ac:dyDescent="0.25">
      <c r="A53" s="8">
        <v>49</v>
      </c>
      <c r="B53" s="29" t="s">
        <v>78</v>
      </c>
      <c r="C53" s="29" t="s">
        <v>79</v>
      </c>
      <c r="D53" s="30">
        <v>417500</v>
      </c>
      <c r="E53" s="31">
        <v>44550</v>
      </c>
      <c r="F53" s="39"/>
      <c r="G53" s="29">
        <v>0</v>
      </c>
      <c r="H53" s="29">
        <v>0</v>
      </c>
      <c r="I53" s="30">
        <v>417500</v>
      </c>
    </row>
    <row r="54" spans="1:11" x14ac:dyDescent="0.25">
      <c r="A54" s="12">
        <v>50</v>
      </c>
      <c r="B54" s="29" t="s">
        <v>78</v>
      </c>
      <c r="C54" s="29" t="s">
        <v>80</v>
      </c>
      <c r="D54" s="30">
        <v>54800</v>
      </c>
      <c r="E54" s="31">
        <v>44389</v>
      </c>
      <c r="F54" s="39"/>
      <c r="G54" s="29">
        <v>0</v>
      </c>
      <c r="H54" s="29">
        <v>0</v>
      </c>
      <c r="I54" s="30">
        <v>54800</v>
      </c>
    </row>
    <row r="55" spans="1:11" x14ac:dyDescent="0.25">
      <c r="A55" s="8">
        <v>51</v>
      </c>
      <c r="B55" s="29" t="s">
        <v>78</v>
      </c>
      <c r="C55" s="29" t="s">
        <v>81</v>
      </c>
      <c r="D55" s="30">
        <v>41000</v>
      </c>
      <c r="E55" s="31">
        <v>44543</v>
      </c>
      <c r="F55" s="39"/>
      <c r="G55" s="29">
        <v>0</v>
      </c>
      <c r="H55" s="29">
        <v>0</v>
      </c>
      <c r="I55" s="30">
        <v>41000</v>
      </c>
    </row>
    <row r="56" spans="1:11" x14ac:dyDescent="0.25">
      <c r="A56" s="29">
        <v>52</v>
      </c>
      <c r="B56" s="12" t="s">
        <v>82</v>
      </c>
      <c r="C56" s="12" t="s">
        <v>83</v>
      </c>
      <c r="D56" s="1">
        <v>320000</v>
      </c>
      <c r="E56" s="11">
        <v>44559</v>
      </c>
      <c r="F56" s="28"/>
      <c r="G56" s="12">
        <v>0</v>
      </c>
      <c r="H56" s="12">
        <v>0</v>
      </c>
      <c r="I56" s="1">
        <v>320000</v>
      </c>
    </row>
    <row r="57" spans="1:11" x14ac:dyDescent="0.25">
      <c r="A57" s="8">
        <v>53</v>
      </c>
      <c r="B57" s="8" t="s">
        <v>84</v>
      </c>
      <c r="C57" s="27" t="s">
        <v>85</v>
      </c>
      <c r="D57" s="30">
        <v>31200</v>
      </c>
      <c r="E57" s="31">
        <v>44481</v>
      </c>
      <c r="F57" s="39"/>
      <c r="G57" s="12">
        <v>0</v>
      </c>
      <c r="H57" s="12">
        <v>0</v>
      </c>
      <c r="I57" s="1">
        <f>D57</f>
        <v>31200</v>
      </c>
    </row>
    <row r="58" spans="1:11" x14ac:dyDescent="0.25">
      <c r="A58" s="12">
        <v>54</v>
      </c>
      <c r="B58" s="8" t="s">
        <v>84</v>
      </c>
      <c r="C58" s="29" t="s">
        <v>86</v>
      </c>
      <c r="D58" s="30">
        <v>48400</v>
      </c>
      <c r="E58" s="31">
        <v>44543</v>
      </c>
      <c r="F58" s="39"/>
      <c r="G58" s="12">
        <v>0</v>
      </c>
      <c r="H58" s="12">
        <v>0</v>
      </c>
      <c r="I58" s="1">
        <f t="shared" ref="I58:I59" si="0">D58</f>
        <v>48400</v>
      </c>
    </row>
    <row r="59" spans="1:11" x14ac:dyDescent="0.25">
      <c r="A59" s="8">
        <v>55</v>
      </c>
      <c r="B59" s="8" t="s">
        <v>84</v>
      </c>
      <c r="C59" s="29" t="s">
        <v>87</v>
      </c>
      <c r="D59" s="30">
        <v>23500</v>
      </c>
      <c r="E59" s="31">
        <v>44522</v>
      </c>
      <c r="F59" s="39"/>
      <c r="G59" s="12">
        <v>0</v>
      </c>
      <c r="H59" s="12">
        <v>0</v>
      </c>
      <c r="I59" s="1">
        <f t="shared" si="0"/>
        <v>23500</v>
      </c>
    </row>
    <row r="60" spans="1:11" x14ac:dyDescent="0.25">
      <c r="A60" s="12">
        <v>56</v>
      </c>
      <c r="B60" s="8" t="s">
        <v>84</v>
      </c>
      <c r="C60" s="29" t="s">
        <v>88</v>
      </c>
      <c r="D60" s="30">
        <v>17000</v>
      </c>
      <c r="E60" s="31">
        <v>44506</v>
      </c>
      <c r="F60" s="39">
        <v>44623</v>
      </c>
      <c r="G60" s="17">
        <v>432.20338983050846</v>
      </c>
      <c r="H60" s="17">
        <v>3025.4237288135587</v>
      </c>
      <c r="I60" s="17">
        <v>13974.576271186441</v>
      </c>
    </row>
    <row r="61" spans="1:11" x14ac:dyDescent="0.25">
      <c r="A61" s="8">
        <v>57</v>
      </c>
      <c r="B61" s="29" t="s">
        <v>89</v>
      </c>
      <c r="C61" s="29" t="s">
        <v>39</v>
      </c>
      <c r="D61" s="30">
        <v>3808000</v>
      </c>
      <c r="E61" s="31">
        <v>44539</v>
      </c>
      <c r="F61" s="39"/>
      <c r="G61" s="12">
        <v>0</v>
      </c>
      <c r="H61" s="12">
        <v>0</v>
      </c>
      <c r="I61" s="30">
        <v>3808000</v>
      </c>
    </row>
    <row r="62" spans="1:11" x14ac:dyDescent="0.25">
      <c r="A62" s="29">
        <v>58</v>
      </c>
      <c r="B62" s="3" t="s">
        <v>90</v>
      </c>
      <c r="C62" s="3" t="s">
        <v>91</v>
      </c>
      <c r="D62" s="5">
        <v>45750</v>
      </c>
      <c r="E62" s="6">
        <v>43675</v>
      </c>
      <c r="F62" s="6"/>
      <c r="G62" s="3">
        <v>0</v>
      </c>
      <c r="H62" s="3">
        <v>0</v>
      </c>
      <c r="I62" s="5">
        <v>45750</v>
      </c>
      <c r="J62" s="33"/>
      <c r="K62" s="34"/>
    </row>
    <row r="63" spans="1:11" customFormat="1" x14ac:dyDescent="0.25">
      <c r="A63" s="8">
        <v>59</v>
      </c>
      <c r="B63" s="13" t="s">
        <v>92</v>
      </c>
      <c r="C63" s="13" t="s">
        <v>93</v>
      </c>
      <c r="D63" s="14">
        <v>9000</v>
      </c>
      <c r="E63" s="15">
        <v>44516</v>
      </c>
      <c r="F63" s="40"/>
      <c r="G63" s="13">
        <v>0</v>
      </c>
      <c r="H63" s="13">
        <v>0</v>
      </c>
      <c r="I63" s="14">
        <v>9000</v>
      </c>
      <c r="J63" s="33"/>
      <c r="K63" s="34"/>
    </row>
    <row r="64" spans="1:11" x14ac:dyDescent="0.25">
      <c r="A64" s="12">
        <v>60</v>
      </c>
      <c r="B64" s="3" t="s">
        <v>94</v>
      </c>
      <c r="C64" s="3" t="s">
        <v>39</v>
      </c>
      <c r="D64" s="5">
        <v>2539100</v>
      </c>
      <c r="E64" s="35">
        <v>43466</v>
      </c>
      <c r="F64" s="6"/>
      <c r="G64" s="3">
        <v>0</v>
      </c>
      <c r="H64" s="3">
        <v>0</v>
      </c>
      <c r="I64" s="5">
        <v>2539100</v>
      </c>
    </row>
    <row r="65" spans="1:9" x14ac:dyDescent="0.25">
      <c r="A65" s="65" t="s">
        <v>17</v>
      </c>
      <c r="B65" s="65"/>
      <c r="C65" s="65"/>
      <c r="D65" s="66">
        <f>SUM(D4:D64)</f>
        <v>22202450</v>
      </c>
      <c r="E65" s="67"/>
      <c r="F65" s="67"/>
      <c r="G65" s="67"/>
      <c r="H65" s="67"/>
      <c r="I65" s="68"/>
    </row>
  </sheetData>
  <mergeCells count="17">
    <mergeCell ref="A1:K1"/>
    <mergeCell ref="A2:A3"/>
    <mergeCell ref="B2:B3"/>
    <mergeCell ref="C2:C3"/>
    <mergeCell ref="D2:D3"/>
    <mergeCell ref="E2:E3"/>
    <mergeCell ref="F2:F3"/>
    <mergeCell ref="G2:H2"/>
    <mergeCell ref="I2:I3"/>
    <mergeCell ref="A65:C65"/>
    <mergeCell ref="D65:I65"/>
    <mergeCell ref="A39:A40"/>
    <mergeCell ref="B39:B40"/>
    <mergeCell ref="C39:C40"/>
    <mergeCell ref="D39:D40"/>
    <mergeCell ref="E39:E40"/>
    <mergeCell ref="F39:F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1467-4EA1-4F42-823B-284196A5C7E0}">
  <dimension ref="A1:CF150"/>
  <sheetViews>
    <sheetView workbookViewId="0">
      <selection activeCell="B20" sqref="B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46" t="s">
        <v>0</v>
      </c>
      <c r="B1" s="45" t="s">
        <v>1</v>
      </c>
      <c r="C1" s="45" t="s">
        <v>2</v>
      </c>
      <c r="D1" s="44" t="s">
        <v>3</v>
      </c>
      <c r="E1" s="17"/>
      <c r="F1" s="17"/>
      <c r="G1" s="48" t="s">
        <v>4</v>
      </c>
      <c r="H1" s="49" t="s">
        <v>5</v>
      </c>
      <c r="I1" s="42" t="s">
        <v>6</v>
      </c>
      <c r="J1" s="43"/>
      <c r="K1" s="44" t="s">
        <v>7</v>
      </c>
      <c r="L1" s="45" t="s">
        <v>8</v>
      </c>
      <c r="M1" s="45" t="s">
        <v>9</v>
      </c>
      <c r="CF1" s="17"/>
    </row>
    <row r="2" spans="1:84" x14ac:dyDescent="0.25">
      <c r="A2" s="47"/>
      <c r="B2" s="45"/>
      <c r="C2" s="45"/>
      <c r="D2" s="44"/>
      <c r="E2" s="17"/>
      <c r="F2" s="17"/>
      <c r="G2" s="48"/>
      <c r="H2" s="50"/>
      <c r="I2" s="2">
        <v>0.03</v>
      </c>
      <c r="J2" s="2">
        <v>0.18</v>
      </c>
      <c r="K2" s="44"/>
      <c r="L2" s="45"/>
      <c r="M2" s="45"/>
      <c r="CF2" s="17"/>
    </row>
    <row r="3" spans="1:84" x14ac:dyDescent="0.25">
      <c r="A3" s="3">
        <v>1</v>
      </c>
      <c r="B3" s="3" t="s">
        <v>176</v>
      </c>
      <c r="C3" s="4" t="s">
        <v>177</v>
      </c>
      <c r="D3" s="5">
        <v>99800</v>
      </c>
      <c r="E3" s="5">
        <f>D3*100/118</f>
        <v>84576.271186440674</v>
      </c>
      <c r="F3" s="5">
        <f>D3-E3</f>
        <v>15223.728813559326</v>
      </c>
      <c r="G3" s="6">
        <v>44569</v>
      </c>
      <c r="H3" s="6">
        <v>44624</v>
      </c>
      <c r="I3" s="5">
        <f>E3*0.03</f>
        <v>2537.28813559322</v>
      </c>
      <c r="J3" s="5">
        <f>I3+F3</f>
        <v>17761.016949152545</v>
      </c>
      <c r="K3" s="5">
        <f>D3-J3</f>
        <v>82038.983050847455</v>
      </c>
      <c r="L3" s="7" t="s">
        <v>11</v>
      </c>
      <c r="M3" s="36"/>
    </row>
    <row r="4" spans="1:84" x14ac:dyDescent="0.25">
      <c r="A4" s="18">
        <v>2</v>
      </c>
      <c r="B4" s="3" t="s">
        <v>176</v>
      </c>
      <c r="C4" s="18"/>
      <c r="D4" s="17"/>
      <c r="E4" s="5">
        <f t="shared" ref="E4:E67" si="0">D4*100/118</f>
        <v>0</v>
      </c>
      <c r="F4" s="5">
        <f t="shared" ref="F4:F67" si="1">D4-E4</f>
        <v>0</v>
      </c>
      <c r="G4" s="20"/>
      <c r="H4" s="20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6"/>
      <c r="CF4" s="9">
        <v>50423.728813559319</v>
      </c>
    </row>
    <row r="5" spans="1:84" x14ac:dyDescent="0.25">
      <c r="A5" s="18">
        <v>3</v>
      </c>
      <c r="B5" s="3" t="s">
        <v>176</v>
      </c>
      <c r="C5" s="18"/>
      <c r="D5" s="17"/>
      <c r="E5" s="5">
        <f t="shared" si="0"/>
        <v>0</v>
      </c>
      <c r="F5" s="5">
        <f t="shared" si="1"/>
        <v>0</v>
      </c>
      <c r="G5" s="20"/>
      <c r="H5" s="20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6"/>
      <c r="CF5" s="9">
        <v>59322.033898305082</v>
      </c>
    </row>
    <row r="6" spans="1:84" x14ac:dyDescent="0.25">
      <c r="A6" s="3">
        <v>4</v>
      </c>
      <c r="B6" s="3" t="s">
        <v>176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8">
        <v>5</v>
      </c>
      <c r="B7" s="3" t="s">
        <v>176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8">
        <v>6</v>
      </c>
      <c r="B8" s="3" t="s">
        <v>176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176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8">
        <v>8</v>
      </c>
      <c r="B10" s="3" t="s">
        <v>176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8">
        <v>9</v>
      </c>
      <c r="B11" s="3" t="s">
        <v>176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176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8">
        <v>11</v>
      </c>
      <c r="B13" s="3" t="s">
        <v>176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8">
        <v>12</v>
      </c>
      <c r="B14" s="3" t="s">
        <v>176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176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8">
        <v>14</v>
      </c>
      <c r="B16" s="3" t="s">
        <v>176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8">
        <v>15</v>
      </c>
      <c r="B17" s="3" t="s">
        <v>176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176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8">
        <v>17</v>
      </c>
      <c r="B19" s="3" t="s">
        <v>176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8">
        <v>18</v>
      </c>
      <c r="B20" s="3" t="s">
        <v>176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176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8">
        <v>20</v>
      </c>
      <c r="B22" s="3" t="s">
        <v>176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8">
        <v>21</v>
      </c>
      <c r="B23" s="3" t="s">
        <v>176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176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8">
        <v>23</v>
      </c>
      <c r="B25" s="3" t="s">
        <v>176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8">
        <v>24</v>
      </c>
      <c r="B26" s="3" t="s">
        <v>176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176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8">
        <v>26</v>
      </c>
      <c r="B28" s="3" t="s">
        <v>176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8">
        <v>27</v>
      </c>
      <c r="B29" s="3" t="s">
        <v>176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176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8">
        <v>29</v>
      </c>
      <c r="B31" s="3" t="s">
        <v>176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8">
        <v>30</v>
      </c>
      <c r="B32" s="3" t="s">
        <v>176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176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8">
        <v>32</v>
      </c>
      <c r="B34" s="3" t="s">
        <v>176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8">
        <v>33</v>
      </c>
      <c r="B35" s="3" t="s">
        <v>176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176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8">
        <v>35</v>
      </c>
      <c r="B37" s="3" t="s">
        <v>176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8">
        <v>36</v>
      </c>
      <c r="B38" s="3" t="s">
        <v>176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176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8">
        <v>38</v>
      </c>
      <c r="B40" s="3" t="s">
        <v>176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8">
        <v>39</v>
      </c>
      <c r="B41" s="3" t="s">
        <v>176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176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8">
        <v>41</v>
      </c>
      <c r="B43" s="3" t="s">
        <v>176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8">
        <v>42</v>
      </c>
      <c r="B44" s="3" t="s">
        <v>176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176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8">
        <v>44</v>
      </c>
      <c r="B46" s="3" t="s">
        <v>176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8">
        <v>45</v>
      </c>
      <c r="B47" s="3" t="s">
        <v>176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176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8">
        <v>47</v>
      </c>
      <c r="B49" s="3" t="s">
        <v>176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8">
        <v>48</v>
      </c>
      <c r="B50" s="3" t="s">
        <v>176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176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8">
        <v>50</v>
      </c>
      <c r="B52" s="3" t="s">
        <v>176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8">
        <v>51</v>
      </c>
      <c r="B53" s="3" t="s">
        <v>176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176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8">
        <v>53</v>
      </c>
      <c r="B55" s="3" t="s">
        <v>176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8">
        <v>54</v>
      </c>
      <c r="B56" s="3" t="s">
        <v>176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176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8">
        <v>56</v>
      </c>
      <c r="B58" s="3" t="s">
        <v>176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8">
        <v>57</v>
      </c>
      <c r="B59" s="3" t="s">
        <v>176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176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8">
        <v>59</v>
      </c>
      <c r="B61" s="3" t="s">
        <v>176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8">
        <v>60</v>
      </c>
      <c r="B62" s="3" t="s">
        <v>176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176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8">
        <v>62</v>
      </c>
      <c r="B64" s="3" t="s">
        <v>176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8">
        <v>63</v>
      </c>
      <c r="B65" s="3" t="s">
        <v>176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176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8">
        <v>65</v>
      </c>
      <c r="B67" s="3" t="s">
        <v>176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8">
        <v>66</v>
      </c>
      <c r="B68" s="3" t="s">
        <v>176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176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8">
        <v>68</v>
      </c>
      <c r="B70" s="3" t="s">
        <v>176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8">
        <v>69</v>
      </c>
      <c r="B71" s="3" t="s">
        <v>176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176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8">
        <v>71</v>
      </c>
      <c r="B73" s="3" t="s">
        <v>176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8">
        <v>72</v>
      </c>
      <c r="B74" s="3" t="s">
        <v>176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176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8">
        <v>74</v>
      </c>
      <c r="B76" s="3" t="s">
        <v>176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8">
        <v>75</v>
      </c>
      <c r="B77" s="3" t="s">
        <v>176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176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8">
        <v>77</v>
      </c>
      <c r="B79" s="3" t="s">
        <v>176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8">
        <v>78</v>
      </c>
      <c r="B80" s="3" t="s">
        <v>176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176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8">
        <v>80</v>
      </c>
      <c r="B82" s="3" t="s">
        <v>176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8">
        <v>81</v>
      </c>
      <c r="B83" s="3" t="s">
        <v>176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176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8">
        <v>83</v>
      </c>
      <c r="B85" s="3" t="s">
        <v>176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8">
        <v>84</v>
      </c>
      <c r="B86" s="3" t="s">
        <v>176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176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8">
        <v>86</v>
      </c>
      <c r="B88" s="3" t="s">
        <v>176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8">
        <v>87</v>
      </c>
      <c r="B89" s="3" t="s">
        <v>176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176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8">
        <v>89</v>
      </c>
      <c r="B91" s="3" t="s">
        <v>176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8">
        <v>90</v>
      </c>
      <c r="B92" s="3" t="s">
        <v>176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176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8">
        <v>92</v>
      </c>
      <c r="B94" s="3" t="s">
        <v>176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8">
        <v>93</v>
      </c>
      <c r="B95" s="3" t="s">
        <v>176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176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8">
        <v>95</v>
      </c>
      <c r="B97" s="3" t="s">
        <v>176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8">
        <v>96</v>
      </c>
      <c r="B98" s="3" t="s">
        <v>176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176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8">
        <v>98</v>
      </c>
      <c r="B100" s="3" t="s">
        <v>176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8">
        <v>99</v>
      </c>
      <c r="B101" s="3" t="s">
        <v>176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176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8">
        <v>101</v>
      </c>
      <c r="B103" s="3" t="s">
        <v>176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8">
        <v>102</v>
      </c>
      <c r="B104" s="3" t="s">
        <v>176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176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8">
        <v>104</v>
      </c>
      <c r="B106" s="3" t="s">
        <v>176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8">
        <v>105</v>
      </c>
      <c r="B107" s="3" t="s">
        <v>176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176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8">
        <v>107</v>
      </c>
      <c r="B109" s="3" t="s">
        <v>176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8">
        <v>108</v>
      </c>
      <c r="B110" s="3" t="s">
        <v>176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176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8">
        <v>110</v>
      </c>
      <c r="B112" s="3" t="s">
        <v>176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8">
        <v>111</v>
      </c>
      <c r="B113" s="3" t="s">
        <v>176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176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8">
        <v>113</v>
      </c>
      <c r="B115" s="3" t="s">
        <v>176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8">
        <v>114</v>
      </c>
      <c r="B116" s="3" t="s">
        <v>176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176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8">
        <v>116</v>
      </c>
      <c r="B118" s="3" t="s">
        <v>176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8">
        <v>117</v>
      </c>
      <c r="B119" s="3" t="s">
        <v>176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176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8">
        <v>119</v>
      </c>
      <c r="B121" s="3" t="s">
        <v>176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8">
        <v>120</v>
      </c>
      <c r="B122" s="3" t="s">
        <v>176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176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8">
        <v>122</v>
      </c>
      <c r="B124" s="3" t="s">
        <v>176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8">
        <v>123</v>
      </c>
      <c r="B125" s="3" t="s">
        <v>176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176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8">
        <v>125</v>
      </c>
      <c r="B127" s="3" t="s">
        <v>176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8">
        <v>126</v>
      </c>
      <c r="B128" s="3" t="s">
        <v>176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176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8">
        <v>128</v>
      </c>
      <c r="B130" s="3" t="s">
        <v>176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8">
        <v>129</v>
      </c>
      <c r="B131" s="3" t="s">
        <v>176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176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8">
        <v>131</v>
      </c>
      <c r="B133" s="3" t="s">
        <v>176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8">
        <v>132</v>
      </c>
      <c r="B134" s="3" t="s">
        <v>176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176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8">
        <v>134</v>
      </c>
      <c r="B136" s="3" t="s">
        <v>176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8">
        <v>135</v>
      </c>
      <c r="B137" s="3" t="s">
        <v>176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176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8">
        <v>137</v>
      </c>
      <c r="B139" s="3" t="s">
        <v>176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8">
        <v>138</v>
      </c>
      <c r="B140" s="3" t="s">
        <v>176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176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8">
        <v>140</v>
      </c>
      <c r="B142" s="3" t="s">
        <v>176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8">
        <v>141</v>
      </c>
      <c r="B143" s="3" t="s">
        <v>176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176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8">
        <v>143</v>
      </c>
      <c r="B145" s="3" t="s">
        <v>176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8">
        <v>144</v>
      </c>
      <c r="B146" s="3" t="s">
        <v>176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176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8">
        <v>146</v>
      </c>
      <c r="B148" s="3" t="s">
        <v>176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8">
        <v>147</v>
      </c>
      <c r="B149" s="3" t="s">
        <v>176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176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4A8-5AD0-4A82-A6C7-711766B236E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18</v>
      </c>
      <c r="C3" s="4" t="s">
        <v>19</v>
      </c>
      <c r="D3" s="5">
        <v>228000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228000</v>
      </c>
      <c r="J3" s="7" t="s">
        <v>11</v>
      </c>
      <c r="K3" s="7"/>
    </row>
    <row r="4" spans="1:82" x14ac:dyDescent="0.25">
      <c r="A4" s="8">
        <v>2</v>
      </c>
      <c r="B4" s="3" t="s">
        <v>18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18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228000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228000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244-FC9A-4C5A-B860-E2AA7CCEC027}">
  <dimension ref="A1:CD103"/>
  <sheetViews>
    <sheetView workbookViewId="0">
      <selection activeCell="F5" sqref="F5"/>
    </sheetView>
  </sheetViews>
  <sheetFormatPr defaultRowHeight="15" x14ac:dyDescent="0.25"/>
  <cols>
    <col min="2" max="2" width="20.570312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20</v>
      </c>
      <c r="C3" s="4" t="s">
        <v>21</v>
      </c>
      <c r="D3" s="5">
        <v>1296000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1296000</v>
      </c>
      <c r="J3" s="7" t="s">
        <v>11</v>
      </c>
      <c r="K3" s="7"/>
    </row>
    <row r="4" spans="1:82" x14ac:dyDescent="0.25">
      <c r="A4" s="8">
        <v>2</v>
      </c>
      <c r="B4" s="3" t="s">
        <v>20</v>
      </c>
      <c r="C4" s="8" t="s">
        <v>22</v>
      </c>
      <c r="D4" s="9">
        <v>70000</v>
      </c>
      <c r="E4" s="10">
        <v>44583</v>
      </c>
      <c r="F4" s="11">
        <v>44594</v>
      </c>
      <c r="G4" s="5">
        <v>0</v>
      </c>
      <c r="H4" s="5">
        <v>0</v>
      </c>
      <c r="I4" s="5">
        <f t="shared" ref="I4:I67" si="0">D4</f>
        <v>70000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20</v>
      </c>
      <c r="C5" s="12" t="s">
        <v>116</v>
      </c>
      <c r="D5" s="1">
        <v>121000</v>
      </c>
      <c r="E5" s="11">
        <v>44639</v>
      </c>
      <c r="F5" s="11">
        <v>44650</v>
      </c>
      <c r="G5" s="5">
        <v>0</v>
      </c>
      <c r="H5" s="5">
        <v>0</v>
      </c>
      <c r="I5" s="5">
        <f t="shared" si="0"/>
        <v>121000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1487000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1487000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B8E-C371-443F-AAE3-2523CB2B2E20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97</v>
      </c>
      <c r="C3" s="4" t="s">
        <v>98</v>
      </c>
      <c r="D3" s="5">
        <v>680000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680000</v>
      </c>
      <c r="J3" s="55" t="s">
        <v>99</v>
      </c>
      <c r="K3" s="56"/>
    </row>
    <row r="4" spans="1:82" x14ac:dyDescent="0.25">
      <c r="A4" s="8">
        <v>2</v>
      </c>
      <c r="B4" s="3" t="s">
        <v>97</v>
      </c>
      <c r="C4" s="8" t="s">
        <v>113</v>
      </c>
      <c r="D4" s="9">
        <v>500000</v>
      </c>
      <c r="E4" s="10">
        <v>44637</v>
      </c>
      <c r="F4" s="11">
        <v>44638</v>
      </c>
      <c r="G4" s="5">
        <v>0</v>
      </c>
      <c r="H4" s="5">
        <v>0</v>
      </c>
      <c r="I4" s="5">
        <f t="shared" ref="I4:I67" si="0">D4</f>
        <v>500000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97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97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97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1180000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1180000</v>
      </c>
      <c r="J103" s="54"/>
      <c r="K103" s="43"/>
      <c r="CD103" s="9">
        <v>17593728.813559324</v>
      </c>
    </row>
  </sheetData>
  <mergeCells count="14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0EA-ED1E-41B6-B171-B5BAA40A77B9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100</v>
      </c>
      <c r="C3" s="4" t="s">
        <v>101</v>
      </c>
      <c r="D3" s="5">
        <v>187000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187000</v>
      </c>
      <c r="J3" s="7" t="s">
        <v>11</v>
      </c>
      <c r="K3" s="37"/>
    </row>
    <row r="4" spans="1:82" x14ac:dyDescent="0.25">
      <c r="A4" s="8">
        <v>2</v>
      </c>
      <c r="B4" s="3" t="s">
        <v>100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100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187000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187000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C68-809A-4D58-BC89-7098597041C0}">
  <dimension ref="A1:CD103"/>
  <sheetViews>
    <sheetView workbookViewId="0">
      <selection activeCell="F5" sqref="F5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46" t="s">
        <v>0</v>
      </c>
      <c r="B1" s="45" t="s">
        <v>1</v>
      </c>
      <c r="C1" s="45" t="s">
        <v>2</v>
      </c>
      <c r="D1" s="44" t="s">
        <v>3</v>
      </c>
      <c r="E1" s="48" t="s">
        <v>4</v>
      </c>
      <c r="F1" s="49" t="s">
        <v>5</v>
      </c>
      <c r="G1" s="42" t="s">
        <v>6</v>
      </c>
      <c r="H1" s="43"/>
      <c r="I1" s="44" t="s">
        <v>7</v>
      </c>
      <c r="J1" s="45" t="s">
        <v>8</v>
      </c>
      <c r="K1" s="45" t="s">
        <v>9</v>
      </c>
      <c r="CD1" s="1"/>
    </row>
    <row r="2" spans="1:82" x14ac:dyDescent="0.25">
      <c r="A2" s="47"/>
      <c r="B2" s="45"/>
      <c r="C2" s="45"/>
      <c r="D2" s="44"/>
      <c r="E2" s="48"/>
      <c r="F2" s="50"/>
      <c r="G2" s="2">
        <v>0.03</v>
      </c>
      <c r="H2" s="2">
        <v>0.18</v>
      </c>
      <c r="I2" s="44"/>
      <c r="J2" s="45"/>
      <c r="K2" s="45"/>
      <c r="CD2" s="1"/>
    </row>
    <row r="3" spans="1:82" x14ac:dyDescent="0.25">
      <c r="A3" s="3">
        <v>1</v>
      </c>
      <c r="B3" s="3" t="s">
        <v>102</v>
      </c>
      <c r="C3" s="4" t="s">
        <v>103</v>
      </c>
      <c r="D3" s="5">
        <v>1044000</v>
      </c>
      <c r="E3" s="6">
        <v>44611</v>
      </c>
      <c r="F3" s="6">
        <v>44596</v>
      </c>
      <c r="G3" s="5">
        <v>0</v>
      </c>
      <c r="H3" s="5">
        <v>0</v>
      </c>
      <c r="I3" s="5">
        <f>D3</f>
        <v>1044000</v>
      </c>
      <c r="J3" s="7" t="s">
        <v>11</v>
      </c>
      <c r="K3" s="37"/>
    </row>
    <row r="4" spans="1:82" x14ac:dyDescent="0.25">
      <c r="A4" s="8">
        <v>2</v>
      </c>
      <c r="B4" s="3" t="s">
        <v>102</v>
      </c>
      <c r="C4" s="8" t="s">
        <v>106</v>
      </c>
      <c r="D4" s="9">
        <v>3294600</v>
      </c>
      <c r="E4" s="10">
        <v>44611</v>
      </c>
      <c r="F4" s="11">
        <v>44594</v>
      </c>
      <c r="G4" s="5">
        <v>0</v>
      </c>
      <c r="H4" s="5">
        <v>0</v>
      </c>
      <c r="I4" s="5">
        <f t="shared" ref="I4:I67" si="0">D4</f>
        <v>3294600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51" t="s">
        <v>17</v>
      </c>
      <c r="B103" s="52"/>
      <c r="C103" s="53"/>
      <c r="D103" s="42">
        <f>SUM(D3:D102)</f>
        <v>4338600</v>
      </c>
      <c r="E103" s="54"/>
      <c r="F103" s="43"/>
      <c r="G103" s="1">
        <f>SUM(G2:G102)</f>
        <v>0.03</v>
      </c>
      <c r="H103" s="1">
        <f>SUM(H2:H102)</f>
        <v>0.18</v>
      </c>
      <c r="I103" s="42">
        <f>SUM(I3:I102)</f>
        <v>4338600</v>
      </c>
      <c r="J103" s="54"/>
      <c r="K103" s="43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RGB</vt:lpstr>
      <vt:lpstr>MINISPORT</vt:lpstr>
      <vt:lpstr>VILLE DE KIGALI</vt:lpstr>
      <vt:lpstr>MINAGRI</vt:lpstr>
      <vt:lpstr>FERWABA</vt:lpstr>
      <vt:lpstr>WOMEN FOR WOMEN</vt:lpstr>
      <vt:lpstr>ARJ</vt:lpstr>
      <vt:lpstr>RWANDA COOPERATION INITIATIVE </vt:lpstr>
      <vt:lpstr>ASSOCIATION DES PERSONNES PVV+</vt:lpstr>
      <vt:lpstr>NZIZA TRAINING ACADEMY LTD</vt:lpstr>
      <vt:lpstr>ONE ACRE FUND</vt:lpstr>
      <vt:lpstr>UMWARIMU SACCO</vt:lpstr>
      <vt:lpstr>RWANDA NURSES AND MIDWIVES COUN</vt:lpstr>
      <vt:lpstr>AGRITERRA RWANDA</vt:lpstr>
      <vt:lpstr>MUGANGA SACCO</vt:lpstr>
      <vt:lpstr>CBM</vt:lpstr>
      <vt:lpstr>NUDOR</vt:lpstr>
      <vt:lpstr>HSS-MAG</vt:lpstr>
      <vt:lpstr>AKAZI KANOZE ACCESS LTD</vt:lpstr>
      <vt:lpstr>OWDHD</vt:lpstr>
      <vt:lpstr>ICPAR</vt:lpstr>
      <vt:lpstr>HAGURUKA</vt:lpstr>
      <vt:lpstr>UPHLS</vt:lpstr>
      <vt:lpstr>RNUD</vt:lpstr>
      <vt:lpstr>AJPRODHO-JIJUKIRWA</vt:lpstr>
      <vt:lpstr>EDC</vt:lpstr>
      <vt:lpstr>AVSI</vt:lpstr>
      <vt:lpstr>DOTRWANDA</vt:lpstr>
      <vt:lpstr>PLAN RWANDA</vt:lpstr>
      <vt:lpstr>IPAR-RWANDA</vt:lpstr>
      <vt:lpstr>DAI GLOBAL LLC</vt:lpstr>
      <vt:lpstr>JAVA HOUSE</vt:lpstr>
      <vt:lpstr>UNPAID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2022-04-14T12:46:01Z</dcterms:created>
  <dcterms:modified xsi:type="dcterms:W3CDTF">2022-04-19T11:09:29Z</dcterms:modified>
</cp:coreProperties>
</file>