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hul\Desktop\Northeastern University\Quarter 3\Probability Theory &amp; Statistics\Week 1\"/>
    </mc:Choice>
  </mc:AlternateContent>
  <xr:revisionPtr revIDLastSave="0" documentId="10_ncr:100000_{2AC1E05C-CC36-48D8-B762-9C5E5066AB5C}" xr6:coauthVersionLast="31" xr6:coauthVersionMax="31" xr10:uidLastSave="{00000000-0000-0000-0000-000000000000}"/>
  <bookViews>
    <workbookView xWindow="0" yWindow="0" windowWidth="9405" windowHeight="3435" tabRatio="500" xr2:uid="{00000000-000D-0000-FFFF-FFFF00000000}"/>
  </bookViews>
  <sheets>
    <sheet name="Pareto Chart with top 10 states" sheetId="2" r:id="rId1"/>
    <sheet name="Percentage of household Pets" sheetId="3" r:id="rId2"/>
    <sheet name="Percentage of dog owners" sheetId="4" r:id="rId3"/>
    <sheet name="Percentage of cat owners" sheetId="5" r:id="rId4"/>
    <sheet name="Scatterplot" sheetId="6" r:id="rId5"/>
  </sheets>
  <definedNames>
    <definedName name="_xlchart.v1.0" hidden="1">'Pareto Chart with top 10 states'!$A$2:$A$11</definedName>
    <definedName name="_xlchart.v1.1" hidden="1">'Pareto Chart with top 10 states'!$B$1</definedName>
    <definedName name="_xlchart.v1.2" hidden="1">'Pareto Chart with top 10 states'!$B$2:$B$11</definedName>
    <definedName name="_xlchart.v1.3" hidden="1">'Pareto Chart with top 10 states'!$C$1</definedName>
    <definedName name="_xlchart.v1.4" hidden="1">'Pareto Chart with top 10 states'!$C$2:$C$11</definedName>
    <definedName name="_xlchart.v1.5" hidden="1">'Pareto Chart with top 10 states'!$D$1</definedName>
    <definedName name="_xlchart.v1.6" hidden="1">'Pareto Chart with top 10 states'!$D$2:$D$11</definedName>
  </definedNames>
  <calcPr calcId="179017"/>
</workbook>
</file>

<file path=xl/calcChain.xml><?xml version="1.0" encoding="utf-8"?>
<calcChain xmlns="http://schemas.openxmlformats.org/spreadsheetml/2006/main">
  <c r="C12" i="2" l="1"/>
  <c r="B12" i="2"/>
  <c r="E45" i="4"/>
  <c r="E46" i="4"/>
  <c r="F45" i="5"/>
  <c r="F47" i="5" s="1"/>
  <c r="F44" i="5"/>
  <c r="F43" i="5"/>
  <c r="E46" i="3"/>
  <c r="E45" i="3"/>
  <c r="F17" i="5"/>
  <c r="F18" i="5" s="1"/>
  <c r="F19" i="5" s="1"/>
  <c r="F20" i="5" s="1"/>
  <c r="F21" i="5" s="1"/>
  <c r="F22" i="5" s="1"/>
  <c r="E23" i="5"/>
  <c r="F21" i="4"/>
  <c r="F22" i="4" s="1"/>
  <c r="F23" i="4" s="1"/>
  <c r="F24" i="4" s="1"/>
  <c r="F25" i="4" s="1"/>
  <c r="F26" i="4" s="1"/>
  <c r="F17" i="3"/>
  <c r="F18" i="3" s="1"/>
  <c r="F19" i="3" s="1"/>
  <c r="F20" i="3" s="1"/>
  <c r="F21" i="3" s="1"/>
  <c r="F22" i="3" s="1"/>
  <c r="F23" i="3" s="1"/>
  <c r="F24" i="3" s="1"/>
  <c r="F25" i="3" s="1"/>
  <c r="E47" i="3" l="1"/>
  <c r="E49" i="3" s="1"/>
  <c r="E50" i="3"/>
  <c r="C8" i="3" s="1"/>
  <c r="E47" i="4"/>
  <c r="E50" i="4" s="1"/>
  <c r="F48" i="5"/>
  <c r="C5" i="5"/>
  <c r="C9" i="5"/>
  <c r="C13" i="5"/>
  <c r="C17" i="5"/>
  <c r="C21" i="5"/>
  <c r="C25" i="5"/>
  <c r="C29" i="5"/>
  <c r="C33" i="5"/>
  <c r="C37" i="5"/>
  <c r="C41" i="5"/>
  <c r="C45" i="5"/>
  <c r="C49" i="5"/>
  <c r="C6" i="5"/>
  <c r="C10" i="5"/>
  <c r="C14" i="5"/>
  <c r="C18" i="5"/>
  <c r="C22" i="5"/>
  <c r="C26" i="5"/>
  <c r="C30" i="5"/>
  <c r="C34" i="5"/>
  <c r="C38" i="5"/>
  <c r="C42" i="5"/>
  <c r="C46" i="5"/>
  <c r="C50" i="5"/>
  <c r="C3" i="5"/>
  <c r="C7" i="5"/>
  <c r="C11" i="5"/>
  <c r="C15" i="5"/>
  <c r="C19" i="5"/>
  <c r="C23" i="5"/>
  <c r="C27" i="5"/>
  <c r="C31" i="5"/>
  <c r="C35" i="5"/>
  <c r="C39" i="5"/>
  <c r="C43" i="5"/>
  <c r="C47" i="5"/>
  <c r="C2" i="5"/>
  <c r="C4" i="5"/>
  <c r="C8" i="5"/>
  <c r="C12" i="5"/>
  <c r="C16" i="5"/>
  <c r="C20" i="5"/>
  <c r="C24" i="5"/>
  <c r="C28" i="5"/>
  <c r="C32" i="5"/>
  <c r="C36" i="5"/>
  <c r="C40" i="5"/>
  <c r="C44" i="5"/>
  <c r="C48" i="5"/>
  <c r="E49" i="4"/>
  <c r="C2" i="3"/>
  <c r="C4" i="3"/>
  <c r="C20" i="3"/>
  <c r="C32" i="3"/>
  <c r="C36" i="3"/>
  <c r="C44" i="3"/>
  <c r="C48" i="3"/>
  <c r="C5" i="3"/>
  <c r="C13" i="3"/>
  <c r="C17" i="3"/>
  <c r="C21" i="3"/>
  <c r="C29" i="3"/>
  <c r="C33" i="3"/>
  <c r="C37" i="3"/>
  <c r="C45" i="3"/>
  <c r="C49" i="3"/>
  <c r="C6" i="3"/>
  <c r="C14" i="3"/>
  <c r="C18" i="3"/>
  <c r="C22" i="3"/>
  <c r="C30" i="3"/>
  <c r="C34" i="3"/>
  <c r="C38" i="3"/>
  <c r="C46" i="3"/>
  <c r="C50" i="3"/>
  <c r="C7" i="3"/>
  <c r="C15" i="3"/>
  <c r="C19" i="3"/>
  <c r="C23" i="3"/>
  <c r="C31" i="3"/>
  <c r="C35" i="3"/>
  <c r="C39" i="3"/>
  <c r="C47" i="3"/>
  <c r="C3" i="3"/>
  <c r="C16" i="3" l="1"/>
  <c r="C28" i="3"/>
  <c r="C12" i="3"/>
  <c r="C43" i="3"/>
  <c r="C27" i="3"/>
  <c r="C11" i="3"/>
  <c r="C42" i="3"/>
  <c r="C26" i="3"/>
  <c r="C10" i="3"/>
  <c r="C41" i="3"/>
  <c r="C25" i="3"/>
  <c r="C9" i="3"/>
  <c r="C40" i="3"/>
  <c r="C24" i="3"/>
  <c r="C4" i="4"/>
  <c r="C8" i="4"/>
  <c r="C12" i="4"/>
  <c r="C16" i="4"/>
  <c r="C20" i="4"/>
  <c r="C24" i="4"/>
  <c r="C28" i="4"/>
  <c r="C32" i="4"/>
  <c r="C36" i="4"/>
  <c r="C40" i="4"/>
  <c r="C44" i="4"/>
  <c r="C48" i="4"/>
  <c r="C5" i="4"/>
  <c r="C9" i="4"/>
  <c r="C13" i="4"/>
  <c r="C17" i="4"/>
  <c r="C21" i="4"/>
  <c r="C25" i="4"/>
  <c r="C29" i="4"/>
  <c r="C33" i="4"/>
  <c r="C37" i="4"/>
  <c r="C41" i="4"/>
  <c r="C45" i="4"/>
  <c r="C49" i="4"/>
  <c r="C6" i="4"/>
  <c r="C10" i="4"/>
  <c r="C14" i="4"/>
  <c r="C18" i="4"/>
  <c r="C22" i="4"/>
  <c r="C26" i="4"/>
  <c r="C30" i="4"/>
  <c r="C34" i="4"/>
  <c r="C38" i="4"/>
  <c r="C42" i="4"/>
  <c r="C46" i="4"/>
  <c r="C50" i="4"/>
  <c r="C3" i="4"/>
  <c r="C7" i="4"/>
  <c r="C11" i="4"/>
  <c r="C15" i="4"/>
  <c r="C19" i="4"/>
  <c r="C23" i="4"/>
  <c r="C27" i="4"/>
  <c r="C31" i="4"/>
  <c r="C35" i="4"/>
  <c r="C39" i="4"/>
  <c r="C43" i="4"/>
  <c r="C47" i="4"/>
  <c r="C2" i="4"/>
  <c r="C2" i="2" l="1"/>
  <c r="D2" i="2"/>
  <c r="C3" i="2"/>
  <c r="D3" i="2"/>
  <c r="C4" i="2"/>
  <c r="D4" i="2"/>
  <c r="C5" i="2"/>
  <c r="D5" i="2"/>
  <c r="D6" i="2" s="1"/>
  <c r="D7" i="2" s="1"/>
  <c r="D8" i="2" s="1"/>
  <c r="D9" i="2" s="1"/>
  <c r="D10" i="2" s="1"/>
  <c r="D11" i="2" s="1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<sst xmlns="http://schemas.openxmlformats.org/spreadsheetml/2006/main" count="319" uniqueCount="95">
  <si>
    <t>Connecticut</t>
  </si>
  <si>
    <t>Maine</t>
  </si>
  <si>
    <t>Massachusetts</t>
  </si>
  <si>
    <t>New Hampshire</t>
  </si>
  <si>
    <t>Rhode Island</t>
  </si>
  <si>
    <t>Vermont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</si>
  <si>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</si>
  <si>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</si>
  <si>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</si>
  <si>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</si>
  <si>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</si>
  <si>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</si>
  <si>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</si>
  <si>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</si>
  <si>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</si>
  <si>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</si>
  <si>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</si>
  <si>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</si>
  <si>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</si>
  <si>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</si>
  <si>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</si>
  <si>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</si>
  <si>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</si>
  <si>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</si>
  <si>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</si>
  <si>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</si>
  <si>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</si>
  <si>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</si>
  <si>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</si>
  <si>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</si>
  <si>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</si>
  <si>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</si>
  <si>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</si>
  <si>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</si>
  <si>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</si>
  <si>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</si>
  <si>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</si>
  <si>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</si>
  <si>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</si>
  <si>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</si>
  <si>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</si>
  <si>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</si>
  <si>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</si>
  <si>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</si>
  <si>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</si>
  <si>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</si>
  <si>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California</t>
  </si>
  <si>
    <t>Oregon</t>
  </si>
  <si>
    <t>Washington</t>
  </si>
  <si>
    <t>Number of Households (in 1000)</t>
  </si>
  <si>
    <t>Location</t>
  </si>
  <si>
    <t>Percentage of Dog Owners</t>
  </si>
  <si>
    <t>Percentage of Cat Owners</t>
  </si>
  <si>
    <t>Mean Number of Cats</t>
  </si>
  <si>
    <t>Percentage of households with pets</t>
  </si>
  <si>
    <t>Mean Number of Dogs per household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</si>
  <si>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</si>
  <si>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</si>
  <si>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</si>
  <si>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</si>
  <si>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</si>
  <si>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</si>
  <si>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</si>
  <si>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</si>
  <si>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</si>
  <si>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</si>
  <si>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</si>
  <si>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</si>
  <si>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</si>
  <si>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</si>
  <si>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</si>
  <si>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</t>
  </si>
  <si>
    <t>Percentage of households</t>
  </si>
  <si>
    <t>20-30</t>
  </si>
  <si>
    <t>30-40</t>
  </si>
  <si>
    <t>40-50</t>
  </si>
  <si>
    <t>50-60</t>
  </si>
  <si>
    <t>60-70</t>
  </si>
  <si>
    <t>70-80</t>
  </si>
  <si>
    <t>0-10</t>
  </si>
  <si>
    <t>80-90</t>
  </si>
  <si>
    <t>10-20</t>
  </si>
  <si>
    <t>Column1</t>
  </si>
  <si>
    <t>Column2</t>
  </si>
  <si>
    <t>Quartile 1</t>
  </si>
  <si>
    <t>Quartile 3</t>
  </si>
  <si>
    <t>IQR</t>
  </si>
  <si>
    <t>Upper fence</t>
  </si>
  <si>
    <t>Lower fence</t>
  </si>
  <si>
    <t>Outlier</t>
  </si>
  <si>
    <t>Outliers</t>
  </si>
  <si>
    <t>Cumulative percentage of households</t>
  </si>
  <si>
    <t>Numerical descriptive statistics:</t>
  </si>
  <si>
    <t>Numerical descriptive statistics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</si>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</sst>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9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1" fillId="0" borderId="0" xfId="0" applyFont="1" applyProtection="1">
      <protection locked="0"/>
    </xf>
    <xf numFmtId="3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1" fontId="2" fillId="0" borderId="0" xfId="0" applyNumberFormat="1" applyFont="1" applyProtection="1">
      <protection locked="0"/>
    </xf>
    <xf numFmtId="10" fontId="2" fillId="0" borderId="0" xfId="1" applyNumberFormat="1" applyFont="1" applyProtection="1">
      <protection locked="0"/>
    </xf>
    <xf numFmtId="0" fontId="4" fillId="0" borderId="0" xfId="0" applyFont="1"/>
    <xf numFmtId="3" fontId="1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Protection="1">
      <protection locked="0"/>
    </xf>
    <xf numFmtId="10" fontId="4" fillId="0" borderId="0" xfId="1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0" fontId="4" fillId="0" borderId="0" xfId="2" applyFont="1" applyProtection="1">
      <protection locked="0"/>
    </xf>
    <xf numFmtId="0" fontId="4" fillId="0" borderId="0" xfId="2" applyFont="1"/>
    <xf numFmtId="0" fontId="5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10" fontId="4" fillId="0" borderId="0" xfId="1" applyNumberFormat="1" applyFont="1"/>
    <xf numFmtId="10" fontId="4" fillId="0" borderId="0" xfId="0" applyNumberFormat="1" applyFont="1"/>
    <xf numFmtId="164" fontId="4" fillId="0" borderId="0" xfId="0" applyNumberFormat="1" applyFont="1"/>
    <xf numFmtId="0" fontId="5" fillId="0" borderId="2" xfId="0" applyFont="1" applyFill="1" applyBorder="1" applyAlignment="1">
      <alignment horizontal="center"/>
    </xf>
    <xf numFmtId="17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1" xfId="0" applyFont="1" applyFill="1" applyBorder="1" applyAlignment="1"/>
    <xf numFmtId="1" fontId="1" fillId="0" borderId="0" xfId="0" applyNumberFormat="1" applyFont="1" applyProtection="1">
      <protection locked="0"/>
    </xf>
    <xf numFmtId="0" fontId="4" fillId="0" borderId="0" xfId="0" applyFont="1" applyBorder="1"/>
    <xf numFmtId="1" fontId="4" fillId="0" borderId="0" xfId="0" applyNumberFormat="1" applyFont="1" applyProtection="1">
      <protection locked="0"/>
    </xf>
    <xf numFmtId="1" fontId="4" fillId="0" borderId="0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</cellXfs>
  <cellStyles count="3">
    <cellStyle name="Normal" xfId="0" builtinId="0"/>
    <cellStyle name="Normal 2" xfId="2" xr:uid="{00000000-0005-0000-0000-00002F000000}"/>
    <cellStyle name="Percent" xfId="1" builtinId="5"/>
  </cellStyles>
  <dxfs count="37">
    <dxf>
      <font>
        <b/>
        <i val="0"/>
        <strike val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0.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0.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" formatCode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164" formatCode="0.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4" formatCode="0.00%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4" formatCode="0.00%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protection locked="0" hidden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Relative frequency distribution</a:t>
            </a:r>
            <a:r>
              <a:rPr lang="en-IN" baseline="0"/>
              <a:t> </a:t>
            </a: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'Percentage of household Pets'!$D$17:$D$25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</c:strCache>
            </c:strRef>
          </c:cat>
          <c:val>
            <c:numRef>
              <c:f>'Percentage of household Pets'!$E$17:$E$25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14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4-42A1-90EA-ABF72483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77874016"/>
        <c:axId val="677872704"/>
      </c:barChart>
      <c:catAx>
        <c:axId val="6778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872704"/>
        <c:crosses val="autoZero"/>
        <c:auto val="1"/>
        <c:lblAlgn val="ctr"/>
        <c:lblOffset val="100"/>
        <c:noMultiLvlLbl val="0"/>
      </c:catAx>
      <c:valAx>
        <c:axId val="67787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874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 frequency line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of household Pets'!$E$16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'Percentage of household Pets'!$D$17:$D$25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</c:strCache>
            </c:strRef>
          </c:cat>
          <c:val>
            <c:numRef>
              <c:f>'Percentage of household Pets'!$E$17:$E$25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14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A-42F4-8D8F-24911A46ED6A}"/>
            </c:ext>
          </c:extLst>
        </c:ser>
        <c:ser>
          <c:idx val="1"/>
          <c:order val="1"/>
          <c:tx>
            <c:strRef>
              <c:f>'Percentage of household Pets'!$F$16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'Percentage of household Pets'!$D$17:$D$25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</c:strCache>
            </c:strRef>
          </c:cat>
          <c:val>
            <c:numRef>
              <c:f>'Percentage of household Pets'!$F$17:$F$25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  <c:pt idx="6">
                  <c:v>48</c:v>
                </c:pt>
                <c:pt idx="7">
                  <c:v>49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A-42F4-8D8F-24911A46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672464"/>
        <c:axId val="674674760"/>
      </c:lineChart>
      <c:catAx>
        <c:axId val="6746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of household with 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74760"/>
        <c:crosses val="autoZero"/>
        <c:auto val="1"/>
        <c:lblAlgn val="ctr"/>
        <c:lblOffset val="100"/>
        <c:noMultiLvlLbl val="0"/>
      </c:catAx>
      <c:valAx>
        <c:axId val="6746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Cumulative</a:t>
                </a:r>
                <a:r>
                  <a:rPr lang="en-IN" baseline="0"/>
                  <a:t> frequency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Relative frequency distribution of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'Percentage of dog owners'!$D$21:$D$26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More</c:v>
                </c:pt>
              </c:strCache>
            </c:strRef>
          </c:cat>
          <c:val>
            <c:numRef>
              <c:f>'Percentage of dog owners'!$E$21:$E$26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6-4DB0-80DC-7CF274EE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60758120"/>
        <c:axId val="660756152"/>
      </c:barChart>
      <c:catAx>
        <c:axId val="66075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56152"/>
        <c:crosses val="autoZero"/>
        <c:auto val="1"/>
        <c:lblAlgn val="ctr"/>
        <c:lblOffset val="100"/>
        <c:noMultiLvlLbl val="0"/>
      </c:catAx>
      <c:valAx>
        <c:axId val="660756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58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frequency line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of dog owners'!$F$20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'Percentage of dog owners'!$D$21:$D$26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More</c:v>
                </c:pt>
              </c:strCache>
            </c:strRef>
          </c:cat>
          <c:val>
            <c:numRef>
              <c:f>'Percentage of dog owners'!$F$21:$F$26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31</c:v>
                </c:pt>
                <c:pt idx="4">
                  <c:v>49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6-45F9-8D55-32F1664CA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56376"/>
        <c:axId val="465855392"/>
      </c:lineChart>
      <c:catAx>
        <c:axId val="46585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dog owners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55392"/>
        <c:crosses val="autoZero"/>
        <c:auto val="1"/>
        <c:lblAlgn val="ctr"/>
        <c:lblOffset val="100"/>
        <c:noMultiLvlLbl val="0"/>
      </c:catAx>
      <c:valAx>
        <c:axId val="4658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Relative frequency distribution of</a:t>
            </a:r>
            <a:r>
              <a:rPr lang="en-IN" baseline="0"/>
              <a:t> </a:t>
            </a: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'Percentage of cat owners'!$D$17:$D$22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More</c:v>
                </c:pt>
              </c:strCache>
            </c:strRef>
          </c:cat>
          <c:val>
            <c:numRef>
              <c:f>'Percentage of cat owners'!$E$17:$E$22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19</c:v>
                </c:pt>
                <c:pt idx="3">
                  <c:v>26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A-4A3E-8A0F-385044C6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81886408"/>
        <c:axId val="681883456"/>
      </c:barChart>
      <c:catAx>
        <c:axId val="68188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883456"/>
        <c:crosses val="autoZero"/>
        <c:auto val="1"/>
        <c:lblAlgn val="ctr"/>
        <c:lblOffset val="100"/>
        <c:noMultiLvlLbl val="0"/>
      </c:catAx>
      <c:valAx>
        <c:axId val="68188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886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frequency line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of cat owners'!$F$16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'Percentage of cat owners'!$D$17:$D$22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More</c:v>
                </c:pt>
              </c:strCache>
            </c:strRef>
          </c:cat>
          <c:val>
            <c:numRef>
              <c:f>'Percentage of cat owners'!$F$17:$F$22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46</c:v>
                </c:pt>
                <c:pt idx="4">
                  <c:v>49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C-43F1-8431-91AE1F2D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648848"/>
        <c:axId val="674655080"/>
      </c:lineChart>
      <c:catAx>
        <c:axId val="67464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cat owners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5080"/>
        <c:crosses val="autoZero"/>
        <c:auto val="1"/>
        <c:lblAlgn val="ctr"/>
        <c:lblOffset val="100"/>
        <c:noMultiLvlLbl val="0"/>
      </c:catAx>
      <c:valAx>
        <c:axId val="6746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of 'mean number of dogs per household' vs</a:t>
            </a:r>
            <a:r>
              <a:rPr lang="en-US"/>
              <a:t> 'mean number of cats'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Scatterplot!$C$1</c:f>
              <c:strCache>
                <c:ptCount val="1"/>
                <c:pt idx="0">
                  <c:v>Mean Number of Cats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Scatterplot!$B$2:$B$50</c:f>
              <c:numCache>
                <c:formatCode>0.0</c:formatCode>
                <c:ptCount val="49"/>
                <c:pt idx="0">
                  <c:v>1.6</c:v>
                </c:pt>
                <c:pt idx="1">
                  <c:v>1.8</c:v>
                </c:pt>
                <c:pt idx="2">
                  <c:v>1.5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1.3</c:v>
                </c:pt>
                <c:pt idx="11">
                  <c:v>1.6</c:v>
                </c:pt>
                <c:pt idx="12">
                  <c:v>1.7</c:v>
                </c:pt>
                <c:pt idx="13">
                  <c:v>1.4</c:v>
                </c:pt>
                <c:pt idx="14">
                  <c:v>1.9</c:v>
                </c:pt>
                <c:pt idx="15">
                  <c:v>1.8</c:v>
                </c:pt>
                <c:pt idx="16">
                  <c:v>1.7</c:v>
                </c:pt>
                <c:pt idx="17">
                  <c:v>1.6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1.7</c:v>
                </c:pt>
                <c:pt idx="23">
                  <c:v>1.9</c:v>
                </c:pt>
                <c:pt idx="24">
                  <c:v>1.8</c:v>
                </c:pt>
                <c:pt idx="25">
                  <c:v>1.8</c:v>
                </c:pt>
                <c:pt idx="26">
                  <c:v>1.6</c:v>
                </c:pt>
                <c:pt idx="27">
                  <c:v>2.1</c:v>
                </c:pt>
                <c:pt idx="28">
                  <c:v>1.3</c:v>
                </c:pt>
                <c:pt idx="29">
                  <c:v>1.5</c:v>
                </c:pt>
                <c:pt idx="30">
                  <c:v>2</c:v>
                </c:pt>
                <c:pt idx="31">
                  <c:v>1.6</c:v>
                </c:pt>
                <c:pt idx="32">
                  <c:v>1.7</c:v>
                </c:pt>
                <c:pt idx="33">
                  <c:v>1.6</c:v>
                </c:pt>
                <c:pt idx="34">
                  <c:v>1.5</c:v>
                </c:pt>
                <c:pt idx="35">
                  <c:v>2</c:v>
                </c:pt>
                <c:pt idx="36">
                  <c:v>1.8</c:v>
                </c:pt>
                <c:pt idx="37">
                  <c:v>1.6</c:v>
                </c:pt>
                <c:pt idx="38">
                  <c:v>1.5</c:v>
                </c:pt>
                <c:pt idx="39">
                  <c:v>1.6</c:v>
                </c:pt>
                <c:pt idx="40">
                  <c:v>1.4</c:v>
                </c:pt>
                <c:pt idx="41">
                  <c:v>1.3</c:v>
                </c:pt>
                <c:pt idx="42">
                  <c:v>1.7</c:v>
                </c:pt>
                <c:pt idx="43">
                  <c:v>1.4</c:v>
                </c:pt>
                <c:pt idx="44">
                  <c:v>1.5</c:v>
                </c:pt>
                <c:pt idx="45">
                  <c:v>1.1000000000000001</c:v>
                </c:pt>
                <c:pt idx="46">
                  <c:v>1.4</c:v>
                </c:pt>
                <c:pt idx="47">
                  <c:v>1.4</c:v>
                </c:pt>
                <c:pt idx="48">
                  <c:v>1.5</c:v>
                </c:pt>
              </c:numCache>
            </c:numRef>
          </c:xVal>
          <c:yVal>
            <c:numRef>
              <c:f>Scatterplot!$C$2:$C$50</c:f>
              <c:numCache>
                <c:formatCode>0.0</c:formatCode>
                <c:ptCount val="49"/>
                <c:pt idx="0">
                  <c:v>1.9</c:v>
                </c:pt>
                <c:pt idx="1">
                  <c:v>2.2000000000000002</c:v>
                </c:pt>
                <c:pt idx="2">
                  <c:v>2.1</c:v>
                </c:pt>
                <c:pt idx="3">
                  <c:v>1.9</c:v>
                </c:pt>
                <c:pt idx="4">
                  <c:v>2</c:v>
                </c:pt>
                <c:pt idx="5">
                  <c:v>1.9</c:v>
                </c:pt>
                <c:pt idx="6">
                  <c:v>2.4</c:v>
                </c:pt>
                <c:pt idx="7">
                  <c:v>2</c:v>
                </c:pt>
                <c:pt idx="8">
                  <c:v>2.1</c:v>
                </c:pt>
                <c:pt idx="9">
                  <c:v>2</c:v>
                </c:pt>
                <c:pt idx="10">
                  <c:v>1.8</c:v>
                </c:pt>
                <c:pt idx="11">
                  <c:v>2.1</c:v>
                </c:pt>
                <c:pt idx="12">
                  <c:v>1.8</c:v>
                </c:pt>
                <c:pt idx="13">
                  <c:v>1.8</c:v>
                </c:pt>
                <c:pt idx="14">
                  <c:v>2.2999999999999998</c:v>
                </c:pt>
                <c:pt idx="15">
                  <c:v>1.9</c:v>
                </c:pt>
                <c:pt idx="16">
                  <c:v>2.1</c:v>
                </c:pt>
                <c:pt idx="17">
                  <c:v>2.2000000000000002</c:v>
                </c:pt>
                <c:pt idx="18">
                  <c:v>1.9</c:v>
                </c:pt>
                <c:pt idx="19">
                  <c:v>2.6</c:v>
                </c:pt>
                <c:pt idx="20">
                  <c:v>2</c:v>
                </c:pt>
                <c:pt idx="21">
                  <c:v>1.9</c:v>
                </c:pt>
                <c:pt idx="22">
                  <c:v>2.5</c:v>
                </c:pt>
                <c:pt idx="23">
                  <c:v>2.1</c:v>
                </c:pt>
                <c:pt idx="24">
                  <c:v>2.1</c:v>
                </c:pt>
                <c:pt idx="25">
                  <c:v>2</c:v>
                </c:pt>
                <c:pt idx="26">
                  <c:v>2</c:v>
                </c:pt>
                <c:pt idx="27">
                  <c:v>2.2000000000000002</c:v>
                </c:pt>
                <c:pt idx="28">
                  <c:v>1.9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1.9</c:v>
                </c:pt>
                <c:pt idx="32">
                  <c:v>2.1</c:v>
                </c:pt>
                <c:pt idx="33">
                  <c:v>2.1</c:v>
                </c:pt>
                <c:pt idx="34">
                  <c:v>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2.2999999999999998</c:v>
                </c:pt>
                <c:pt idx="38">
                  <c:v>2</c:v>
                </c:pt>
                <c:pt idx="39">
                  <c:v>1.9</c:v>
                </c:pt>
                <c:pt idx="40">
                  <c:v>1.8</c:v>
                </c:pt>
                <c:pt idx="41">
                  <c:v>1.8</c:v>
                </c:pt>
                <c:pt idx="42">
                  <c:v>2</c:v>
                </c:pt>
                <c:pt idx="43">
                  <c:v>1.7</c:v>
                </c:pt>
                <c:pt idx="44">
                  <c:v>2.2000000000000002</c:v>
                </c:pt>
                <c:pt idx="45">
                  <c:v>1.9</c:v>
                </c:pt>
                <c:pt idx="46">
                  <c:v>2</c:v>
                </c:pt>
                <c:pt idx="47">
                  <c:v>1.8</c:v>
                </c:pt>
                <c:pt idx="4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F-4B98-9BD6-2C5EFD40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17176"/>
        <c:axId val="450613896"/>
      </c:scatterChart>
      <c:valAx>
        <c:axId val="4506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number of dogs per household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13896"/>
        <c:crosses val="autoZero"/>
        <c:crossBetween val="midCat"/>
      </c:valAx>
      <c:valAx>
        <c:axId val="4506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number of cats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1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Pareto chart</a:t>
          </a:r>
        </a:p>
      </cx:txPr>
    </cx:title>
    <cx:plotArea>
      <cx:plotAreaRegion>
        <cx:series layoutId="clusteredColumn" uniqueId="{6C7218B5-E728-4F19-A620-ED4BAE13847D}" formatIdx="0">
          <cx:tx>
            <cx:txData>
              <cx:f>_xlchart.v1.1</cx:f>
              <cx:v>Number of Households (in 1000)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clusteredColumn" hidden="1" uniqueId="{7607A7D0-72AD-46F9-93CF-D2C0E8C55FB7}" formatIdx="2">
          <cx:tx>
            <cx:txData>
              <cx:f>_xlchart.v1.3</cx:f>
              <cx:v>Percentage of households</cx:v>
            </cx:txData>
          </cx:tx>
          <cx:dataLabels pos="out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clusteredColumn" hidden="1" uniqueId="{5D24BDC0-9335-46C7-A75E-AF822CDA71BF}" formatIdx="4">
          <cx:tx>
            <cx:txData>
              <cx:f>_xlchart.v1.5</cx:f>
              <cx:v>Cumulative percentage of households</cx:v>
            </cx:txData>
          </cx:tx>
          <cx:dataLabels pos="out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0" uniqueId="{6D898E35-9D67-4F3B-A367-96CA155A016E}" formatIdx="1">
          <cx:axisId val="2"/>
        </cx:series>
        <cx:series layoutId="paretoLine" ownerIdx="1" uniqueId="{EFDD15A3-97D2-4378-866E-1DF81978D227}" formatIdx="3">
          <cx:axisId val="2"/>
        </cx:series>
        <cx:series layoutId="paretoLine" ownerIdx="2" uniqueId="{148E5536-02C5-43CA-A7CC-7E6A4260827F}" formatIdx="5">
          <cx:axisId val="2"/>
        </cx:series>
      </cx:plotAreaRegion>
      <cx:axis id="0">
        <cx:catScaling gapWidth="0"/>
        <cx:title>
          <cx:tx>
            <cx:txData>
              <cx:v>Location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Location</a:t>
              </a:r>
            </a:p>
          </cx:txPr>
        </cx:title>
        <cx:tickLabels/>
      </cx:axis>
      <cx:axis id="1">
        <cx:valScaling/>
        <cx:title>
          <cx:tx>
            <cx:txData>
              <cx:v>Number of households (in 1000)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households (in 1000)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142875</xdr:rowOff>
    </xdr:from>
    <xdr:to>
      <xdr:col>5</xdr:col>
      <xdr:colOff>752475</xdr:colOff>
      <xdr:row>26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40ACB3-29AE-434D-AD81-3CD510EE8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1762125"/>
              <a:ext cx="4810125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19050</xdr:rowOff>
    </xdr:from>
    <xdr:to>
      <xdr:col>8</xdr:col>
      <xdr:colOff>428625</xdr:colOff>
      <xdr:row>14</xdr:row>
      <xdr:rowOff>105834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BE4F38-B203-4F2A-8DF2-5AC5E73E3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47626</xdr:colOff>
      <xdr:row>25</xdr:row>
      <xdr:rowOff>10584</xdr:rowOff>
    </xdr:from>
    <xdr:to>
      <xdr:col>8</xdr:col>
      <xdr:colOff>533400</xdr:colOff>
      <xdr:row>42</xdr:row>
      <xdr:rowOff>74084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4E1E43-D20A-4CDE-8047-7615186D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714374</xdr:colOff>
      <xdr:row>0</xdr:row>
      <xdr:rowOff>0</xdr:rowOff>
    </xdr:from>
    <xdr:to>
      <xdr:col>6</xdr:col>
      <xdr:colOff>590549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80141-B670-424A-A83C-59EF8A74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26</xdr:row>
      <xdr:rowOff>52912</xdr:rowOff>
    </xdr:from>
    <xdr:to>
      <xdr:col>7</xdr:col>
      <xdr:colOff>704850</xdr:colOff>
      <xdr:row>41</xdr:row>
      <xdr:rowOff>31745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92638-9302-4F0A-A7F3-E0885E2F9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0</xdr:rowOff>
    </xdr:from>
    <xdr:to>
      <xdr:col>8</xdr:col>
      <xdr:colOff>504825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EB042-5452-43EF-AEE5-B323971F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23811</xdr:colOff>
      <xdr:row>23</xdr:row>
      <xdr:rowOff>123825</xdr:rowOff>
    </xdr:from>
    <xdr:to>
      <xdr:col>8</xdr:col>
      <xdr:colOff>781049</xdr:colOff>
      <xdr:row>38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1C7077-72B8-4EFA-80B0-17A95796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95250</xdr:rowOff>
    </xdr:from>
    <xdr:to>
      <xdr:col>11</xdr:col>
      <xdr:colOff>42862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36C3C-915F-444A-BBF0-47A65E330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ECCEB-08A2-40F3-8FA5-02DC8B2AC662}" name="Table1" displayName="Table1" ref="A1:D11" totalsRowShown="0" headerRowDxfId="36" dataDxfId="35">
  <autoFilter ref="A1:D11" xr:uid="{F6F48275-24AF-4AA1-86ED-63DF7492EE82}"/>
  <tableColumns count="4">
    <tableColumn id="1" xr3:uid="{D9D9E53B-3334-428B-B397-246A588B023B}" name="Location" dataDxfId="34"/>
    <tableColumn id="2" xr3:uid="{BAD8596D-1746-4420-8C96-A4CEA1F63CC1}" name="Number of Households (in 1000)" dataDxfId="33"/>
    <tableColumn id="3" xr3:uid="{DD5758D4-8C61-448F-9A3E-B65CCDA63B79}" name="Percentage of households" dataDxfId="32" dataCellStyle="Percent">
      <calculatedColumnFormula>B2/63259</calculatedColumnFormula>
    </tableColumn>
    <tableColumn id="4" xr3:uid="{9A2480B4-A99E-4E1C-9641-FDB4AF4DAFA5}" name="Cumulative percentage of households" dataDxfId="31" dataCellStyle="Percent">
      <calculatedColumnFormula>D1+C2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747987-D397-4AC3-A0CA-D75495E6C0C3}" name="Table8" displayName="Table8" ref="A1:C50" totalsRowShown="0" headerRowDxfId="30" dataDxfId="29">
  <autoFilter ref="A1:C50" xr:uid="{131AA6B4-B863-40B5-966E-38693FE093FD}"/>
  <tableColumns count="3">
    <tableColumn id="1" xr3:uid="{3D458B83-E00B-4429-805B-8A5A7EF17FD2}" name="Location" dataDxfId="28" dataCellStyle="Normal 2"/>
    <tableColumn id="2" xr3:uid="{C321647E-F958-46AD-A86C-5FEE0BE3F00E}" name="Percentage of households with pets" dataDxfId="27"/>
    <tableColumn id="3" xr3:uid="{11ABE307-F0B4-47F0-908C-3A4CA536F89D}" name="Outlier" dataDxfId="26">
      <calculatedColumnFormula>OR(B2&lt;$E$50,B2&gt;$E$49)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0AE5C1-1786-4089-870E-CA8FABE8F130}" name="Table9" displayName="Table9" ref="D44:E50" totalsRowShown="0" headerRowDxfId="25" dataDxfId="24">
  <autoFilter ref="D44:E50" xr:uid="{75D7CED1-6C3C-4867-B884-7B0C09E8516E}"/>
  <tableColumns count="2">
    <tableColumn id="1" xr3:uid="{619F2BB6-D896-4914-8582-30097BD7D9C1}" name="Column1" dataDxfId="23"/>
    <tableColumn id="2" xr3:uid="{4C3E1947-AF4C-437B-9CFD-B0F4A149643A}" name="Column2" dataDxfId="2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B4FD07-DD4B-4C25-8B6D-6CAFA8E0DC60}" name="Table3" displayName="Table3" ref="D44:E50" totalsRowShown="0" headerRowDxfId="21" dataDxfId="20">
  <autoFilter ref="D44:E50" xr:uid="{773BE0FD-56E2-4621-92FB-C3B988BEFAED}"/>
  <tableColumns count="2">
    <tableColumn id="1" xr3:uid="{6181D5EE-3913-4F18-B381-3735DB732013}" name="Column1" dataDxfId="19"/>
    <tableColumn id="2" xr3:uid="{A4B2D3AF-A458-4197-BF44-0FD217005729}" name="Column2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2CC06E-0DE7-4D3A-8F1D-F625A2DCAEEB}" name="Table4" displayName="Table4" ref="A1:C50" totalsRowShown="0" headerRowDxfId="17" dataDxfId="16">
  <autoFilter ref="A1:C50" xr:uid="{60D5727F-CF2F-4C74-B27B-AA05504EAE3E}"/>
  <tableColumns count="3">
    <tableColumn id="1" xr3:uid="{E8F39CF8-18B0-4FCD-BC3C-C275E7F76155}" name="Location" dataDxfId="15" dataCellStyle="Normal 2"/>
    <tableColumn id="2" xr3:uid="{D94DE490-3DCA-49BC-AF3A-AC6DBB8A8535}" name="Percentage of Dog Owners" dataDxfId="14"/>
    <tableColumn id="3" xr3:uid="{8E7B27E9-E08B-41D9-B740-BEA7A13BC6E1}" name="Outliers" dataDxfId="13">
      <calculatedColumnFormula>OR(B2&lt;$E$50,B2&gt;$E$49)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E7ABEB-2841-4CBB-BD7A-4986F9EBDFE7}" name="Table5" displayName="Table5" ref="E42:F48" totalsRowShown="0" headerRowDxfId="12" dataDxfId="11">
  <autoFilter ref="E42:F48" xr:uid="{901D9717-86FC-4E2C-BC59-3DA91FA2B3DE}"/>
  <tableColumns count="2">
    <tableColumn id="1" xr3:uid="{47F8BA40-F331-42F4-BA80-B0DEB984CC61}" name="Column1" dataDxfId="10"/>
    <tableColumn id="2" xr3:uid="{8341E499-5712-4714-AF48-CFBEFCF38B74}" name="Column2" dataDxfId="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44FA1D-23D1-46F8-9428-B89F7B17AE30}" name="Table7" displayName="Table7" ref="A1:C50" totalsRowShown="0" headerRowDxfId="8" dataDxfId="7">
  <autoFilter ref="A1:C50" xr:uid="{A4AA0FD4-01CE-4BA9-931F-1BFEA59CA222}"/>
  <tableColumns count="3">
    <tableColumn id="1" xr3:uid="{6455B2A5-D918-4086-B65F-1799903954AB}" name="Location" dataDxfId="6"/>
    <tableColumn id="2" xr3:uid="{093A0E2B-D5C8-48FC-B7B2-3841F2103897}" name="Percentage of Cat Owners" dataDxfId="5"/>
    <tableColumn id="3" xr3:uid="{E2F1DF32-D410-4254-9EBB-C75319D9BE8C}" name="Outliers" dataDxfId="4">
      <calculatedColumnFormula>OR(B2&gt;$F$47,B2&lt;$F$48)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B405DD-735B-44A7-AAE2-76457B8DCD93}" name="Table6" displayName="Table6" ref="A1:C50" totalsRowShown="0">
  <autoFilter ref="A1:C50" xr:uid="{5E81BABF-0791-4CE1-BFF9-2C15968912FC}"/>
  <tableColumns count="3">
    <tableColumn id="1" xr3:uid="{A4532424-818A-454F-9B02-FA84087F7E67}" name="Location" dataDxfId="3"/>
    <tableColumn id="2" xr3:uid="{8A1C0637-BF62-4660-8CF2-7B1B0ADA3685}" name="Mean Number of Dogs per household" dataDxfId="2"/>
    <tableColumn id="3" xr3:uid="{9B627161-6248-4409-BD35-6A3EE113EAFD}" name="Mean Number of Cat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/>
  </sheetViews>
  <sheetFormatPr defaultRowHeight="12.75" x14ac:dyDescent="0.2"/>
  <cols>
    <col min="1" max="1" width="15.5703125" customWidth="1"/>
    <col min="2" max="2" width="27.28515625" customWidth="1"/>
    <col min="3" max="3" width="22.5703125" bestFit="1" customWidth="1"/>
    <col min="4" max="4" width="32.7109375" customWidth="1"/>
    <col min="5" max="5" width="28.7109375" customWidth="1"/>
    <col min="6" max="6" width="21.28515625" customWidth="1"/>
    <col min="7" max="7" width="25" customWidth="1"/>
    <col min="8" max="8" width="30" customWidth="1"/>
    <col min="9" max="9" width="22.5703125" customWidth="1"/>
    <col min="10" max="10" width="24.28515625" customWidth="1"/>
    <col min="11" max="11" width="22.42578125" customWidth="1"/>
    <col min="12" max="12" width="20.85546875" customWidth="1"/>
    <col min="13" max="13" width="18" customWidth="1"/>
  </cols>
  <sheetData>
    <row r="1" spans="1:13" x14ac:dyDescent="0.2">
      <c r="A1" s="6" t="s">
        <v>50</v>
      </c>
      <c r="B1" s="9" t="s">
        <v>49</v>
      </c>
      <c r="C1" s="9" t="s">
        <v>72</v>
      </c>
      <c r="D1" s="9" t="s">
        <v>91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9" t="s">
        <v>46</v>
      </c>
      <c r="B2" s="10">
        <v>12974</v>
      </c>
      <c r="C2" s="11">
        <f>B2/63259</f>
        <v>0.20509334640130258</v>
      </c>
      <c r="D2" s="11">
        <f>C2</f>
        <v>0.20509334640130258</v>
      </c>
      <c r="E2" s="2"/>
      <c r="F2" s="3"/>
      <c r="G2" s="2"/>
      <c r="H2" s="3"/>
      <c r="I2" s="2"/>
      <c r="J2" s="3"/>
      <c r="K2" s="2"/>
      <c r="L2" s="3"/>
      <c r="M2" s="2"/>
    </row>
    <row r="3" spans="1:13" x14ac:dyDescent="0.2">
      <c r="A3" s="9" t="s">
        <v>37</v>
      </c>
      <c r="B3" s="10">
        <v>9002</v>
      </c>
      <c r="C3" s="11">
        <f t="shared" ref="C3:C11" si="0">B3/63259</f>
        <v>0.14230386190107336</v>
      </c>
      <c r="D3" s="11">
        <f t="shared" ref="D3:D11" si="1">D2+C3</f>
        <v>0.34739720830237597</v>
      </c>
      <c r="E3" s="2"/>
      <c r="F3" s="3"/>
      <c r="G3" s="2"/>
      <c r="H3" s="3"/>
      <c r="I3" s="2"/>
      <c r="J3" s="3"/>
      <c r="K3" s="2"/>
      <c r="L3" s="3"/>
      <c r="M3" s="2"/>
    </row>
    <row r="4" spans="1:13" x14ac:dyDescent="0.2">
      <c r="A4" s="9" t="s">
        <v>23</v>
      </c>
      <c r="B4" s="10">
        <v>7609</v>
      </c>
      <c r="C4" s="11">
        <f t="shared" si="0"/>
        <v>0.12028327984950758</v>
      </c>
      <c r="D4" s="11">
        <f t="shared" si="1"/>
        <v>0.46768048815188357</v>
      </c>
      <c r="E4" s="2"/>
      <c r="F4" s="3"/>
      <c r="G4" s="2"/>
      <c r="H4" s="3"/>
      <c r="I4" s="2"/>
      <c r="J4" s="3"/>
      <c r="K4" s="2"/>
      <c r="L4" s="3"/>
      <c r="M4" s="2"/>
    </row>
    <row r="5" spans="1:13" x14ac:dyDescent="0.2">
      <c r="A5" s="9" t="s">
        <v>7</v>
      </c>
      <c r="B5" s="10">
        <v>7512</v>
      </c>
      <c r="C5" s="11">
        <f t="shared" si="0"/>
        <v>0.11874990119982927</v>
      </c>
      <c r="D5" s="11">
        <f t="shared" si="1"/>
        <v>0.58643038935171288</v>
      </c>
      <c r="E5" s="2"/>
      <c r="F5" s="3"/>
      <c r="G5" s="2"/>
      <c r="H5" s="3"/>
      <c r="I5" s="2"/>
      <c r="J5" s="3"/>
      <c r="K5" s="2"/>
      <c r="L5" s="3"/>
      <c r="M5" s="2"/>
    </row>
    <row r="6" spans="1:13" x14ac:dyDescent="0.2">
      <c r="A6" s="9" t="s">
        <v>8</v>
      </c>
      <c r="B6" s="10">
        <v>5172</v>
      </c>
      <c r="C6" s="11">
        <f t="shared" si="0"/>
        <v>8.1759117279754656E-2</v>
      </c>
      <c r="D6" s="11">
        <f t="shared" si="1"/>
        <v>0.66818950663146759</v>
      </c>
      <c r="E6" s="2"/>
      <c r="F6" s="3"/>
      <c r="G6" s="2"/>
      <c r="H6" s="3"/>
      <c r="I6" s="2"/>
      <c r="J6" s="3"/>
      <c r="K6" s="2"/>
      <c r="L6" s="3"/>
      <c r="M6" s="2"/>
    </row>
    <row r="7" spans="1:13" x14ac:dyDescent="0.2">
      <c r="A7" s="9" t="s">
        <v>9</v>
      </c>
      <c r="B7" s="10">
        <v>5026</v>
      </c>
      <c r="C7" s="11">
        <f t="shared" si="0"/>
        <v>7.9451145291579067E-2</v>
      </c>
      <c r="D7" s="11">
        <f t="shared" si="1"/>
        <v>0.74764065192304663</v>
      </c>
      <c r="E7" s="2"/>
      <c r="F7" s="3"/>
      <c r="G7" s="2"/>
      <c r="H7" s="3"/>
      <c r="I7" s="2"/>
      <c r="J7" s="3"/>
      <c r="K7" s="2"/>
      <c r="L7" s="3"/>
      <c r="M7" s="2"/>
    </row>
    <row r="8" spans="1:13" x14ac:dyDescent="0.2">
      <c r="A8" s="9" t="s">
        <v>12</v>
      </c>
      <c r="B8" s="10">
        <v>4661</v>
      </c>
      <c r="C8" s="11">
        <f t="shared" si="0"/>
        <v>7.3681215321140081E-2</v>
      </c>
      <c r="D8" s="11">
        <f t="shared" si="1"/>
        <v>0.82132186724418665</v>
      </c>
      <c r="E8" s="2"/>
      <c r="F8" s="3"/>
      <c r="G8" s="2"/>
      <c r="H8" s="3"/>
      <c r="I8" s="2"/>
      <c r="J8" s="3"/>
      <c r="K8" s="2"/>
      <c r="L8" s="3"/>
      <c r="M8" s="2"/>
    </row>
    <row r="9" spans="1:13" x14ac:dyDescent="0.2">
      <c r="A9" s="9" t="s">
        <v>11</v>
      </c>
      <c r="B9" s="10">
        <v>3804</v>
      </c>
      <c r="C9" s="11">
        <f t="shared" si="0"/>
        <v>6.0133735911095651E-2</v>
      </c>
      <c r="D9" s="11">
        <f t="shared" si="1"/>
        <v>0.88145560315528226</v>
      </c>
      <c r="E9" s="2"/>
      <c r="F9" s="3"/>
      <c r="G9" s="2"/>
      <c r="H9" s="3"/>
      <c r="I9" s="2"/>
      <c r="J9" s="3"/>
      <c r="K9" s="2"/>
      <c r="L9" s="3"/>
      <c r="M9" s="2"/>
    </row>
    <row r="10" spans="1:13" x14ac:dyDescent="0.2">
      <c r="A10" s="9" t="s">
        <v>24</v>
      </c>
      <c r="B10" s="10">
        <v>3798</v>
      </c>
      <c r="C10" s="11">
        <f t="shared" si="0"/>
        <v>6.0038887747198025E-2</v>
      </c>
      <c r="D10" s="11">
        <f t="shared" si="1"/>
        <v>0.94149449090248027</v>
      </c>
      <c r="E10" s="2"/>
      <c r="F10" s="3"/>
      <c r="G10" s="2"/>
      <c r="H10" s="3"/>
      <c r="I10" s="2"/>
      <c r="J10" s="3"/>
      <c r="K10" s="2"/>
      <c r="L10" s="3"/>
      <c r="M10" s="2"/>
    </row>
    <row r="11" spans="1:13" x14ac:dyDescent="0.2">
      <c r="A11" s="9" t="s">
        <v>26</v>
      </c>
      <c r="B11" s="10">
        <v>3701</v>
      </c>
      <c r="C11" s="11">
        <f t="shared" si="0"/>
        <v>5.8505509097519719E-2</v>
      </c>
      <c r="D11" s="11">
        <f t="shared" si="1"/>
        <v>1</v>
      </c>
      <c r="E11" s="2"/>
      <c r="F11" s="3"/>
      <c r="G11" s="2"/>
      <c r="H11" s="3"/>
      <c r="I11" s="2"/>
      <c r="J11" s="3"/>
      <c r="K11" s="2"/>
      <c r="L11" s="3"/>
      <c r="M11" s="2"/>
    </row>
    <row r="12" spans="1:13" x14ac:dyDescent="0.2">
      <c r="A12" s="9" t="s">
        <v>71</v>
      </c>
      <c r="B12" s="10">
        <f>SUM(B2:B11)</f>
        <v>63259</v>
      </c>
      <c r="C12" s="11">
        <f>SUM(C2:C11)</f>
        <v>1</v>
      </c>
      <c r="D12" s="12"/>
      <c r="E12" s="2"/>
      <c r="F12" s="3"/>
      <c r="G12" s="2"/>
      <c r="H12" s="3"/>
      <c r="I12" s="2"/>
      <c r="J12" s="3"/>
      <c r="K12" s="4"/>
      <c r="L12" s="3"/>
      <c r="M12" s="2"/>
    </row>
    <row r="13" spans="1:13" x14ac:dyDescent="0.2">
      <c r="D13" s="3"/>
      <c r="E13" s="2"/>
      <c r="F13" s="3"/>
      <c r="G13" s="2"/>
      <c r="H13" s="3"/>
      <c r="I13" s="2"/>
      <c r="J13" s="3"/>
      <c r="K13" s="4"/>
      <c r="L13" s="3"/>
      <c r="M13" s="2"/>
    </row>
    <row r="14" spans="1:13" x14ac:dyDescent="0.2">
      <c r="A14" s="1"/>
      <c r="B14" s="2"/>
      <c r="C14" s="5"/>
      <c r="D14" s="3"/>
      <c r="E14" s="2"/>
      <c r="F14" s="3"/>
      <c r="G14" s="4"/>
      <c r="H14" s="3"/>
      <c r="I14" s="2"/>
      <c r="J14" s="3"/>
      <c r="K14" s="2"/>
      <c r="L14" s="3"/>
      <c r="M14" s="2"/>
    </row>
    <row r="15" spans="1:13" x14ac:dyDescent="0.2">
      <c r="A15" s="1"/>
      <c r="B15" s="2"/>
      <c r="C15" s="5"/>
      <c r="D15" s="3"/>
      <c r="E15" s="2"/>
      <c r="F15" s="3"/>
      <c r="G15" s="4"/>
      <c r="H15" s="3"/>
      <c r="I15" s="4"/>
      <c r="J15" s="3"/>
      <c r="K15" s="4"/>
      <c r="L15" s="3"/>
      <c r="M15" s="2"/>
    </row>
    <row r="16" spans="1:13" x14ac:dyDescent="0.2">
      <c r="A16" s="1"/>
      <c r="B16" s="2"/>
      <c r="C16" s="5"/>
      <c r="D16" s="3"/>
      <c r="E16" s="2"/>
      <c r="F16" s="3"/>
      <c r="G16" s="2"/>
      <c r="H16" s="3"/>
      <c r="I16" s="2"/>
      <c r="J16" s="3"/>
      <c r="K16" s="4"/>
      <c r="L16" s="3"/>
      <c r="M16" s="2"/>
    </row>
    <row r="17" spans="1:13" x14ac:dyDescent="0.2">
      <c r="A17" s="1"/>
      <c r="B17" s="2"/>
      <c r="C17" s="5"/>
      <c r="D17" s="3"/>
      <c r="E17" s="2"/>
      <c r="F17" s="3"/>
      <c r="G17" s="2"/>
      <c r="H17" s="3"/>
      <c r="I17" s="2"/>
      <c r="J17" s="3"/>
      <c r="K17" s="4"/>
      <c r="L17" s="3"/>
      <c r="M17" s="2"/>
    </row>
    <row r="18" spans="1:13" x14ac:dyDescent="0.2">
      <c r="A18" s="1"/>
      <c r="B18" s="2"/>
      <c r="C18" s="5"/>
      <c r="D18" s="3"/>
      <c r="E18" s="2"/>
      <c r="F18" s="3"/>
      <c r="G18" s="2"/>
      <c r="H18" s="3"/>
      <c r="I18" s="2"/>
      <c r="J18" s="3"/>
      <c r="K18" s="4"/>
      <c r="L18" s="3"/>
      <c r="M18" s="2"/>
    </row>
    <row r="19" spans="1:13" x14ac:dyDescent="0.2">
      <c r="A19" s="1"/>
      <c r="B19" s="2"/>
      <c r="C19" s="5"/>
      <c r="D19" s="3"/>
      <c r="E19" s="2"/>
      <c r="F19" s="3"/>
      <c r="G19" s="4"/>
      <c r="H19" s="3"/>
      <c r="I19" s="2"/>
      <c r="J19" s="3"/>
      <c r="K19" s="4"/>
      <c r="L19" s="3"/>
      <c r="M19" s="2"/>
    </row>
    <row r="20" spans="1:13" x14ac:dyDescent="0.2">
      <c r="A20" s="1"/>
      <c r="B20" s="2"/>
      <c r="C20" s="5"/>
      <c r="D20" s="3"/>
      <c r="E20" s="2"/>
      <c r="F20" s="3"/>
      <c r="G20" s="4"/>
      <c r="H20" s="3"/>
      <c r="I20" s="2"/>
      <c r="J20" s="3"/>
      <c r="K20" s="4"/>
      <c r="L20" s="3"/>
      <c r="M20" s="2"/>
    </row>
    <row r="21" spans="1:13" x14ac:dyDescent="0.2">
      <c r="A21" s="1"/>
      <c r="B21" s="2"/>
      <c r="C21" s="5"/>
      <c r="D21" s="3"/>
      <c r="E21" s="2"/>
      <c r="F21" s="3"/>
      <c r="G21" s="4"/>
      <c r="H21" s="3"/>
      <c r="I21" s="4"/>
      <c r="J21" s="3"/>
      <c r="K21" s="4"/>
      <c r="L21" s="3"/>
      <c r="M21" s="2"/>
    </row>
    <row r="22" spans="1:13" x14ac:dyDescent="0.2">
      <c r="A22" s="1"/>
      <c r="B22" s="2"/>
      <c r="C22" s="5"/>
      <c r="D22" s="3"/>
      <c r="E22" s="2"/>
      <c r="F22" s="3"/>
      <c r="G22" s="4"/>
      <c r="H22" s="3"/>
      <c r="I22" s="4"/>
      <c r="J22" s="3"/>
      <c r="K22" s="4"/>
      <c r="L22" s="3"/>
      <c r="M22" s="2"/>
    </row>
    <row r="23" spans="1:13" x14ac:dyDescent="0.2">
      <c r="A23" s="1"/>
      <c r="B23" s="2"/>
      <c r="C23" s="5"/>
      <c r="D23" s="3"/>
      <c r="E23" s="2"/>
      <c r="F23" s="3"/>
      <c r="G23" s="4"/>
      <c r="H23" s="3"/>
      <c r="I23" s="2"/>
      <c r="J23" s="3"/>
      <c r="K23" s="4"/>
      <c r="L23" s="3"/>
      <c r="M23" s="4"/>
    </row>
    <row r="24" spans="1:13" x14ac:dyDescent="0.2">
      <c r="A24" s="1"/>
      <c r="B24" s="2"/>
      <c r="C24" s="5"/>
      <c r="D24" s="3"/>
      <c r="E24" s="2"/>
      <c r="F24" s="3"/>
      <c r="G24" s="4"/>
      <c r="H24" s="3"/>
      <c r="I24" s="2"/>
      <c r="J24" s="3"/>
      <c r="K24" s="4"/>
      <c r="L24" s="3"/>
      <c r="M24" s="2"/>
    </row>
    <row r="25" spans="1:13" x14ac:dyDescent="0.2">
      <c r="A25" s="1"/>
      <c r="B25" s="2"/>
      <c r="C25" s="5"/>
      <c r="D25" s="3"/>
      <c r="E25" s="2"/>
      <c r="F25" s="3"/>
      <c r="G25" s="4"/>
      <c r="H25" s="3"/>
      <c r="I25" s="2"/>
      <c r="J25" s="3"/>
      <c r="K25" s="4"/>
      <c r="L25" s="3"/>
      <c r="M25" s="2"/>
    </row>
    <row r="26" spans="1:13" x14ac:dyDescent="0.2">
      <c r="A26" s="1"/>
      <c r="B26" s="2"/>
      <c r="C26" s="5"/>
      <c r="D26" s="3"/>
      <c r="E26" s="4"/>
      <c r="F26" s="3"/>
      <c r="G26" s="4"/>
      <c r="H26" s="3"/>
      <c r="I26" s="2"/>
      <c r="J26" s="3"/>
      <c r="K26" s="4"/>
      <c r="L26" s="3"/>
      <c r="M26" s="2"/>
    </row>
    <row r="27" spans="1:13" x14ac:dyDescent="0.2">
      <c r="A27" s="1"/>
      <c r="B27" s="2"/>
      <c r="C27" s="5"/>
      <c r="D27" s="3"/>
      <c r="E27" s="4"/>
      <c r="F27" s="3"/>
      <c r="G27" s="4"/>
      <c r="H27" s="3"/>
      <c r="I27" s="4"/>
      <c r="J27" s="3"/>
      <c r="K27" s="4"/>
      <c r="L27" s="3"/>
      <c r="M27" s="4"/>
    </row>
    <row r="28" spans="1:13" x14ac:dyDescent="0.2">
      <c r="A28" s="1"/>
      <c r="B28" s="2"/>
      <c r="C28" s="5"/>
      <c r="D28" s="3"/>
      <c r="E28" s="4"/>
      <c r="F28" s="3"/>
      <c r="G28" s="4"/>
      <c r="H28" s="3"/>
      <c r="I28" s="4"/>
      <c r="J28" s="3"/>
      <c r="K28" s="4"/>
      <c r="L28" s="3"/>
      <c r="M28" s="2"/>
    </row>
    <row r="29" spans="1:13" x14ac:dyDescent="0.2">
      <c r="A29" s="1"/>
      <c r="B29" s="2"/>
      <c r="C29" s="5"/>
      <c r="D29" s="3"/>
      <c r="E29" s="4"/>
      <c r="F29" s="3"/>
      <c r="G29" s="4"/>
      <c r="H29" s="3"/>
      <c r="I29" s="2"/>
      <c r="J29" s="3"/>
      <c r="K29" s="4"/>
      <c r="L29" s="3"/>
      <c r="M29" s="2"/>
    </row>
    <row r="30" spans="1:13" x14ac:dyDescent="0.2">
      <c r="A30" s="1"/>
      <c r="B30" s="2"/>
      <c r="C30" s="5"/>
      <c r="D30" s="3"/>
      <c r="E30" s="4"/>
      <c r="F30" s="3"/>
      <c r="G30" s="4"/>
      <c r="H30" s="3"/>
      <c r="I30" s="4"/>
      <c r="J30" s="3"/>
      <c r="K30" s="4"/>
      <c r="L30" s="3"/>
      <c r="M30" s="4"/>
    </row>
    <row r="31" spans="1:13" x14ac:dyDescent="0.2">
      <c r="A31" s="1"/>
      <c r="B31" s="2"/>
      <c r="C31" s="5"/>
      <c r="D31" s="3"/>
      <c r="E31" s="4"/>
      <c r="F31" s="3"/>
      <c r="G31" s="4"/>
      <c r="H31" s="3"/>
      <c r="I31" s="4"/>
      <c r="J31" s="3"/>
      <c r="K31" s="4"/>
      <c r="L31" s="3"/>
      <c r="M31" s="4"/>
    </row>
    <row r="32" spans="1:13" x14ac:dyDescent="0.2">
      <c r="A32" s="1"/>
      <c r="B32" s="4"/>
      <c r="C32" s="5"/>
      <c r="D32" s="3"/>
      <c r="E32" s="4"/>
      <c r="F32" s="3"/>
      <c r="G32" s="4"/>
      <c r="H32" s="3"/>
      <c r="I32" s="2"/>
      <c r="J32" s="3"/>
      <c r="K32" s="4"/>
      <c r="L32" s="3"/>
      <c r="M32" s="4"/>
    </row>
    <row r="33" spans="1:13" x14ac:dyDescent="0.2">
      <c r="A33" s="1"/>
      <c r="B33" s="2"/>
      <c r="C33" s="5"/>
      <c r="D33" s="3"/>
      <c r="E33" s="4"/>
      <c r="F33" s="3"/>
      <c r="G33" s="4"/>
      <c r="H33" s="3"/>
      <c r="I33" s="4"/>
      <c r="J33" s="3"/>
      <c r="K33" s="4"/>
      <c r="L33" s="3"/>
      <c r="M33" s="4"/>
    </row>
    <row r="34" spans="1:13" x14ac:dyDescent="0.2">
      <c r="A34" s="1"/>
      <c r="B34" s="4"/>
      <c r="C34" s="5"/>
      <c r="D34" s="3"/>
      <c r="E34" s="4"/>
      <c r="F34" s="3"/>
      <c r="G34" s="4"/>
      <c r="H34" s="3"/>
      <c r="I34" s="4"/>
      <c r="J34" s="3"/>
      <c r="K34" s="4"/>
      <c r="L34" s="3"/>
      <c r="M34" s="4"/>
    </row>
    <row r="35" spans="1:13" x14ac:dyDescent="0.2">
      <c r="A35" s="1"/>
      <c r="B35" s="4"/>
      <c r="C35" s="5"/>
      <c r="D35" s="3"/>
      <c r="E35" s="4"/>
      <c r="F35" s="3"/>
      <c r="G35" s="4"/>
      <c r="H35" s="3"/>
      <c r="I35" s="4"/>
      <c r="J35" s="3"/>
      <c r="K35" s="4"/>
      <c r="L35" s="3"/>
      <c r="M35" s="4"/>
    </row>
    <row r="36" spans="1:13" x14ac:dyDescent="0.2">
      <c r="A36" s="1"/>
      <c r="B36" s="4"/>
      <c r="C36" s="5"/>
      <c r="D36" s="3"/>
      <c r="E36" s="4"/>
      <c r="F36" s="3"/>
      <c r="G36" s="4"/>
      <c r="H36" s="3"/>
      <c r="I36" s="4"/>
      <c r="J36" s="3"/>
      <c r="K36" s="4"/>
      <c r="L36" s="3"/>
      <c r="M36" s="4"/>
    </row>
    <row r="37" spans="1:13" x14ac:dyDescent="0.2">
      <c r="A37" s="1"/>
      <c r="B37" s="4"/>
      <c r="C37" s="5"/>
      <c r="D37" s="3"/>
      <c r="E37" s="4"/>
      <c r="F37" s="3"/>
      <c r="G37" s="4"/>
      <c r="H37" s="3"/>
      <c r="I37" s="4"/>
      <c r="J37" s="3"/>
      <c r="K37" s="4"/>
      <c r="L37" s="3"/>
      <c r="M37" s="4"/>
    </row>
    <row r="38" spans="1:13" x14ac:dyDescent="0.2">
      <c r="A38" s="1"/>
      <c r="B38" s="4"/>
      <c r="C38" s="5"/>
      <c r="D38" s="3"/>
      <c r="E38" s="4"/>
      <c r="F38" s="3"/>
      <c r="G38" s="4"/>
      <c r="H38" s="3"/>
      <c r="I38" s="4"/>
      <c r="J38" s="3"/>
      <c r="K38" s="4"/>
      <c r="L38" s="3"/>
      <c r="M38" s="4"/>
    </row>
    <row r="39" spans="1:13" x14ac:dyDescent="0.2">
      <c r="A39" s="1"/>
      <c r="B39" s="4"/>
      <c r="C39" s="5"/>
      <c r="D39" s="3"/>
      <c r="E39" s="4"/>
      <c r="F39" s="3"/>
      <c r="G39" s="4"/>
      <c r="H39" s="3"/>
      <c r="I39" s="4"/>
      <c r="J39" s="3"/>
      <c r="K39" s="4"/>
      <c r="L39" s="3"/>
      <c r="M39" s="4"/>
    </row>
    <row r="40" spans="1:13" x14ac:dyDescent="0.2">
      <c r="A40" s="1"/>
      <c r="B40" s="4"/>
      <c r="C40" s="5"/>
      <c r="D40" s="3"/>
      <c r="E40" s="4"/>
      <c r="F40" s="3"/>
      <c r="G40" s="4"/>
      <c r="H40" s="3"/>
      <c r="I40" s="4"/>
      <c r="J40" s="3"/>
      <c r="K40" s="4"/>
      <c r="L40" s="3"/>
      <c r="M40" s="4"/>
    </row>
    <row r="41" spans="1:13" x14ac:dyDescent="0.2">
      <c r="A41" s="1"/>
      <c r="B41" s="4"/>
      <c r="C41" s="5"/>
      <c r="D41" s="3"/>
      <c r="E41" s="4"/>
      <c r="F41" s="3"/>
      <c r="G41" s="4"/>
      <c r="H41" s="3"/>
      <c r="I41" s="4"/>
      <c r="J41" s="3"/>
      <c r="K41" s="4"/>
      <c r="L41" s="3"/>
      <c r="M41" s="4"/>
    </row>
    <row r="42" spans="1:13" x14ac:dyDescent="0.2">
      <c r="A42" s="1"/>
      <c r="B42" s="4"/>
      <c r="C42" s="5"/>
      <c r="D42" s="3"/>
      <c r="E42" s="4"/>
      <c r="F42" s="3"/>
      <c r="G42" s="4"/>
      <c r="H42" s="3"/>
      <c r="I42" s="4"/>
      <c r="J42" s="3"/>
      <c r="K42" s="4"/>
      <c r="L42" s="3"/>
      <c r="M42" s="4"/>
    </row>
    <row r="43" spans="1:13" x14ac:dyDescent="0.2">
      <c r="A43" s="1"/>
      <c r="B43" s="4"/>
      <c r="C43" s="5"/>
      <c r="D43" s="3"/>
      <c r="E43" s="4"/>
      <c r="F43" s="3"/>
      <c r="G43" s="4"/>
      <c r="H43" s="3"/>
      <c r="I43" s="4"/>
      <c r="J43" s="3"/>
      <c r="K43" s="4"/>
      <c r="L43" s="3"/>
      <c r="M43" s="4"/>
    </row>
    <row r="44" spans="1:13" x14ac:dyDescent="0.2">
      <c r="A44" s="1"/>
      <c r="B44" s="4"/>
      <c r="C44" s="5"/>
      <c r="D44" s="3"/>
      <c r="E44" s="4"/>
      <c r="F44" s="3"/>
      <c r="G44" s="4"/>
      <c r="H44" s="3"/>
      <c r="I44" s="4"/>
      <c r="J44" s="3"/>
      <c r="K44" s="4"/>
      <c r="L44" s="3"/>
      <c r="M44" s="4"/>
    </row>
    <row r="45" spans="1:13" x14ac:dyDescent="0.2">
      <c r="A45" s="1"/>
      <c r="B45" s="4"/>
      <c r="C45" s="5"/>
      <c r="D45" s="3"/>
      <c r="E45" s="4"/>
      <c r="F45" s="3"/>
      <c r="G45" s="4"/>
      <c r="H45" s="3"/>
      <c r="I45" s="4"/>
      <c r="J45" s="3"/>
      <c r="K45" s="4"/>
      <c r="L45" s="3"/>
      <c r="M45" s="4"/>
    </row>
    <row r="46" spans="1:13" x14ac:dyDescent="0.2">
      <c r="A46" s="1"/>
      <c r="B46" s="4"/>
      <c r="C46" s="5"/>
      <c r="D46" s="3"/>
      <c r="E46" s="4"/>
      <c r="F46" s="3"/>
      <c r="G46" s="4"/>
      <c r="H46" s="3"/>
      <c r="I46" s="4"/>
      <c r="J46" s="3"/>
      <c r="K46" s="4"/>
      <c r="L46" s="3"/>
      <c r="M46" s="4"/>
    </row>
    <row r="47" spans="1:13" x14ac:dyDescent="0.2">
      <c r="A47" s="1"/>
      <c r="B47" s="4"/>
      <c r="C47" s="5"/>
      <c r="D47" s="3"/>
      <c r="E47" s="4"/>
      <c r="F47" s="3"/>
      <c r="G47" s="4"/>
      <c r="H47" s="3"/>
      <c r="I47" s="4"/>
      <c r="J47" s="3"/>
      <c r="K47" s="4"/>
      <c r="L47" s="3"/>
      <c r="M47" s="4"/>
    </row>
    <row r="48" spans="1:13" x14ac:dyDescent="0.2">
      <c r="A48" s="1"/>
      <c r="B48" s="4"/>
      <c r="C48" s="5"/>
      <c r="D48" s="3"/>
      <c r="E48" s="4"/>
      <c r="F48" s="3"/>
      <c r="G48" s="4"/>
      <c r="H48" s="3"/>
      <c r="I48" s="4"/>
      <c r="J48" s="3"/>
      <c r="K48" s="4"/>
      <c r="L48" s="3"/>
      <c r="M48" s="4"/>
    </row>
    <row r="49" spans="1:13" x14ac:dyDescent="0.2">
      <c r="A49" s="1"/>
      <c r="B49" s="4"/>
      <c r="C49" s="5"/>
      <c r="D49" s="3"/>
      <c r="E49" s="4"/>
      <c r="F49" s="3"/>
      <c r="G49" s="4"/>
      <c r="H49" s="3"/>
      <c r="I49" s="4"/>
      <c r="J49" s="3"/>
      <c r="K49" s="4"/>
      <c r="L49" s="3"/>
      <c r="M49" s="4"/>
    </row>
    <row r="50" spans="1:13" x14ac:dyDescent="0.2">
      <c r="A50" s="1"/>
      <c r="B50" s="4"/>
      <c r="C50" s="5"/>
      <c r="D50" s="3"/>
      <c r="E50" s="4"/>
      <c r="F50" s="3"/>
      <c r="G50" s="4"/>
      <c r="H50" s="3"/>
      <c r="I50" s="4"/>
      <c r="J50" s="3"/>
      <c r="K50" s="4"/>
      <c r="L50" s="3"/>
      <c r="M50" s="4"/>
    </row>
    <row r="51" spans="1:13" x14ac:dyDescent="0.2">
      <c r="E51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C04F-4421-4166-8EE9-19C62A2ABA2B}">
  <dimension ref="A1:Q50"/>
  <sheetViews>
    <sheetView zoomScale="90" zoomScaleNormal="90" workbookViewId="0"/>
  </sheetViews>
  <sheetFormatPr defaultRowHeight="12.75" x14ac:dyDescent="0.2"/>
  <cols>
    <col min="1" max="1" width="17" style="6" bestFit="1" customWidth="1"/>
    <col min="2" max="2" width="33.28515625" style="6" bestFit="1" customWidth="1"/>
    <col min="3" max="3" width="9.28515625" style="6" customWidth="1"/>
    <col min="4" max="4" width="10.5703125" style="6" bestFit="1" customWidth="1"/>
    <col min="5" max="5" width="10.28515625" style="6" customWidth="1"/>
    <col min="6" max="6" width="20.42578125" style="6" bestFit="1" customWidth="1"/>
    <col min="7" max="9" width="9.140625" style="6"/>
    <col min="10" max="11" width="16.5703125" style="6" bestFit="1" customWidth="1"/>
    <col min="12" max="14" width="9.140625" style="6"/>
    <col min="15" max="15" width="16.5703125" style="6" bestFit="1" customWidth="1"/>
    <col min="16" max="16" width="16.85546875" style="6" bestFit="1" customWidth="1"/>
    <col min="17" max="16384" width="9.140625" style="6"/>
  </cols>
  <sheetData>
    <row r="1" spans="1:17" x14ac:dyDescent="0.2">
      <c r="A1" s="14" t="s">
        <v>50</v>
      </c>
      <c r="B1" s="1" t="s">
        <v>54</v>
      </c>
      <c r="C1" s="6" t="s">
        <v>89</v>
      </c>
      <c r="D1" s="1"/>
      <c r="E1" s="1"/>
      <c r="F1" s="1"/>
      <c r="G1" s="1"/>
      <c r="H1" s="1"/>
      <c r="I1" s="1"/>
    </row>
    <row r="2" spans="1:17" ht="13.5" thickBot="1" x14ac:dyDescent="0.25">
      <c r="A2" s="13" t="s">
        <v>22</v>
      </c>
      <c r="B2" s="12">
        <v>21.9</v>
      </c>
      <c r="C2" s="9" t="b">
        <f t="shared" ref="C2:C33" si="0">OR(B2&lt;$E$50,B2&gt;$E$49)</f>
        <v>1</v>
      </c>
      <c r="G2" s="8"/>
      <c r="H2" s="7"/>
      <c r="I2" s="8"/>
      <c r="J2" s="6" t="s">
        <v>92</v>
      </c>
    </row>
    <row r="3" spans="1:17" x14ac:dyDescent="0.2">
      <c r="A3" s="13" t="s">
        <v>2</v>
      </c>
      <c r="B3" s="12">
        <v>50.4</v>
      </c>
      <c r="C3" s="9" t="b">
        <f t="shared" si="0"/>
        <v>0</v>
      </c>
      <c r="G3" s="8"/>
      <c r="H3" s="7"/>
      <c r="I3" s="8"/>
      <c r="J3" s="15" t="s">
        <v>54</v>
      </c>
      <c r="K3" s="15"/>
    </row>
    <row r="4" spans="1:17" x14ac:dyDescent="0.2">
      <c r="A4" s="13" t="s">
        <v>7</v>
      </c>
      <c r="B4" s="12">
        <v>50.6</v>
      </c>
      <c r="C4" s="9" t="b">
        <f t="shared" si="0"/>
        <v>0</v>
      </c>
      <c r="G4" s="8"/>
      <c r="H4" s="7"/>
      <c r="I4" s="8"/>
      <c r="J4" s="16"/>
      <c r="K4" s="16"/>
    </row>
    <row r="5" spans="1:17" x14ac:dyDescent="0.2">
      <c r="A5" s="13" t="s">
        <v>6</v>
      </c>
      <c r="B5" s="12">
        <v>50.7</v>
      </c>
      <c r="C5" s="9" t="b">
        <f t="shared" si="0"/>
        <v>0</v>
      </c>
      <c r="G5" s="8"/>
      <c r="H5" s="7"/>
      <c r="I5" s="8"/>
      <c r="J5" s="16" t="s">
        <v>58</v>
      </c>
      <c r="K5" s="16">
        <v>56.859183673469403</v>
      </c>
      <c r="P5" s="17"/>
      <c r="Q5" s="18"/>
    </row>
    <row r="6" spans="1:17" x14ac:dyDescent="0.2">
      <c r="A6" s="13" t="s">
        <v>44</v>
      </c>
      <c r="B6" s="12">
        <v>51.2</v>
      </c>
      <c r="C6" s="9" t="b">
        <f t="shared" si="0"/>
        <v>0</v>
      </c>
      <c r="G6" s="8"/>
      <c r="H6" s="7"/>
      <c r="I6" s="8"/>
      <c r="J6" s="16" t="s">
        <v>59</v>
      </c>
      <c r="K6" s="16">
        <v>0.99024115100173726</v>
      </c>
      <c r="P6" s="17"/>
      <c r="Q6" s="18"/>
    </row>
    <row r="7" spans="1:17" x14ac:dyDescent="0.2">
      <c r="A7" s="13" t="s">
        <v>18</v>
      </c>
      <c r="B7" s="12">
        <v>51.3</v>
      </c>
      <c r="C7" s="9" t="b">
        <f t="shared" si="0"/>
        <v>0</v>
      </c>
      <c r="G7" s="8"/>
      <c r="H7" s="7"/>
      <c r="I7" s="8"/>
      <c r="J7" s="16" t="s">
        <v>60</v>
      </c>
      <c r="K7" s="16">
        <v>56.8</v>
      </c>
      <c r="P7" s="17"/>
      <c r="Q7" s="18"/>
    </row>
    <row r="8" spans="1:17" x14ac:dyDescent="0.2">
      <c r="A8" s="13" t="s">
        <v>9</v>
      </c>
      <c r="B8" s="12">
        <v>51.8</v>
      </c>
      <c r="C8" s="9" t="b">
        <f t="shared" si="0"/>
        <v>0</v>
      </c>
      <c r="G8" s="8"/>
      <c r="H8" s="7"/>
      <c r="I8" s="8"/>
      <c r="J8" s="16" t="s">
        <v>61</v>
      </c>
      <c r="K8" s="16">
        <v>54.4</v>
      </c>
      <c r="P8" s="17"/>
      <c r="Q8" s="18"/>
    </row>
    <row r="9" spans="1:17" x14ac:dyDescent="0.2">
      <c r="A9" s="13" t="s">
        <v>25</v>
      </c>
      <c r="B9" s="12">
        <v>52.3</v>
      </c>
      <c r="C9" s="9" t="b">
        <f t="shared" si="0"/>
        <v>0</v>
      </c>
      <c r="G9" s="8"/>
      <c r="H9" s="7"/>
      <c r="I9" s="8"/>
      <c r="J9" s="16" t="s">
        <v>62</v>
      </c>
      <c r="K9" s="16">
        <v>6.9316880570121606</v>
      </c>
      <c r="P9" s="17"/>
      <c r="Q9" s="18"/>
    </row>
    <row r="10" spans="1:17" x14ac:dyDescent="0.2">
      <c r="A10" s="13" t="s">
        <v>46</v>
      </c>
      <c r="B10" s="12">
        <v>52.9</v>
      </c>
      <c r="C10" s="9" t="b">
        <f t="shared" si="0"/>
        <v>0</v>
      </c>
      <c r="G10" s="8"/>
      <c r="H10" s="7"/>
      <c r="I10" s="8"/>
      <c r="J10" s="16" t="s">
        <v>63</v>
      </c>
      <c r="K10" s="16">
        <v>48.048299319725025</v>
      </c>
      <c r="P10" s="17"/>
      <c r="Q10" s="18"/>
    </row>
    <row r="11" spans="1:17" x14ac:dyDescent="0.2">
      <c r="A11" s="13" t="s">
        <v>16</v>
      </c>
      <c r="B11" s="12">
        <v>53</v>
      </c>
      <c r="C11" s="9" t="b">
        <f t="shared" si="0"/>
        <v>0</v>
      </c>
      <c r="G11" s="8"/>
      <c r="J11" s="16" t="s">
        <v>64</v>
      </c>
      <c r="K11" s="16">
        <v>12.851237381911716</v>
      </c>
      <c r="P11" s="17"/>
      <c r="Q11" s="18"/>
    </row>
    <row r="12" spans="1:17" x14ac:dyDescent="0.2">
      <c r="A12" s="13" t="s">
        <v>4</v>
      </c>
      <c r="B12" s="12">
        <v>53</v>
      </c>
      <c r="C12" s="9" t="b">
        <f t="shared" si="0"/>
        <v>0</v>
      </c>
      <c r="G12" s="8"/>
      <c r="H12" s="19"/>
      <c r="J12" s="16" t="s">
        <v>65</v>
      </c>
      <c r="K12" s="16">
        <v>-2.4741306668322842</v>
      </c>
      <c r="P12" s="17"/>
      <c r="Q12" s="18"/>
    </row>
    <row r="13" spans="1:17" x14ac:dyDescent="0.2">
      <c r="A13" s="13" t="s">
        <v>28</v>
      </c>
      <c r="B13" s="12">
        <v>53.4</v>
      </c>
      <c r="C13" s="9" t="b">
        <f t="shared" si="0"/>
        <v>0</v>
      </c>
      <c r="J13" s="16" t="s">
        <v>66</v>
      </c>
      <c r="K13" s="16">
        <v>48.9</v>
      </c>
      <c r="P13" s="17"/>
    </row>
    <row r="14" spans="1:17" x14ac:dyDescent="0.2">
      <c r="A14" s="13" t="s">
        <v>14</v>
      </c>
      <c r="B14" s="12">
        <v>53.6</v>
      </c>
      <c r="C14" s="9" t="b">
        <f t="shared" si="0"/>
        <v>0</v>
      </c>
      <c r="J14" s="16" t="s">
        <v>67</v>
      </c>
      <c r="K14" s="16">
        <v>21.9</v>
      </c>
    </row>
    <row r="15" spans="1:17" ht="13.5" thickBot="1" x14ac:dyDescent="0.25">
      <c r="A15" s="13" t="s">
        <v>19</v>
      </c>
      <c r="B15" s="12">
        <v>53.9</v>
      </c>
      <c r="C15" s="9" t="b">
        <f t="shared" si="0"/>
        <v>0</v>
      </c>
      <c r="J15" s="16" t="s">
        <v>68</v>
      </c>
      <c r="K15" s="16">
        <v>70.8</v>
      </c>
    </row>
    <row r="16" spans="1:17" x14ac:dyDescent="0.2">
      <c r="A16" s="13" t="s">
        <v>27</v>
      </c>
      <c r="B16" s="12">
        <v>54.1</v>
      </c>
      <c r="C16" s="9" t="b">
        <f t="shared" si="0"/>
        <v>0</v>
      </c>
      <c r="D16" s="20" t="s">
        <v>66</v>
      </c>
      <c r="E16" s="20" t="s">
        <v>57</v>
      </c>
      <c r="F16" s="6" t="s">
        <v>94</v>
      </c>
      <c r="J16" s="16" t="s">
        <v>69</v>
      </c>
      <c r="K16" s="16">
        <v>2786.1000000000008</v>
      </c>
    </row>
    <row r="17" spans="1:12" ht="13.5" thickBot="1" x14ac:dyDescent="0.25">
      <c r="A17" s="13" t="s">
        <v>0</v>
      </c>
      <c r="B17" s="12">
        <v>54.4</v>
      </c>
      <c r="C17" s="9" t="b">
        <f t="shared" si="0"/>
        <v>0</v>
      </c>
      <c r="D17" s="21" t="s">
        <v>79</v>
      </c>
      <c r="E17" s="16">
        <v>0</v>
      </c>
      <c r="F17" s="6">
        <f>E17</f>
        <v>0</v>
      </c>
      <c r="J17" s="24" t="s">
        <v>70</v>
      </c>
      <c r="K17" s="24">
        <v>49</v>
      </c>
    </row>
    <row r="18" spans="1:12" x14ac:dyDescent="0.2">
      <c r="A18" s="13" t="s">
        <v>23</v>
      </c>
      <c r="B18" s="12">
        <v>54.4</v>
      </c>
      <c r="C18" s="9" t="b">
        <f t="shared" si="0"/>
        <v>0</v>
      </c>
      <c r="D18" s="22" t="s">
        <v>81</v>
      </c>
      <c r="E18" s="16">
        <v>0</v>
      </c>
      <c r="F18" s="6">
        <f>E18+F17</f>
        <v>0</v>
      </c>
    </row>
    <row r="19" spans="1:12" x14ac:dyDescent="0.2">
      <c r="A19" s="13" t="s">
        <v>24</v>
      </c>
      <c r="B19" s="12">
        <v>55.1</v>
      </c>
      <c r="C19" s="9" t="b">
        <f t="shared" si="0"/>
        <v>0</v>
      </c>
      <c r="D19" s="23" t="s">
        <v>73</v>
      </c>
      <c r="E19" s="16">
        <v>1</v>
      </c>
      <c r="F19" s="6">
        <f t="shared" ref="F19:F25" si="1">E19+F18</f>
        <v>1</v>
      </c>
    </row>
    <row r="20" spans="1:12" x14ac:dyDescent="0.2">
      <c r="A20" s="13" t="s">
        <v>35</v>
      </c>
      <c r="B20" s="12">
        <v>55.1</v>
      </c>
      <c r="C20" s="9" t="b">
        <f t="shared" si="0"/>
        <v>0</v>
      </c>
      <c r="D20" s="23" t="s">
        <v>74</v>
      </c>
      <c r="E20" s="16">
        <v>0</v>
      </c>
      <c r="F20" s="6">
        <f t="shared" si="1"/>
        <v>1</v>
      </c>
    </row>
    <row r="21" spans="1:12" x14ac:dyDescent="0.2">
      <c r="A21" s="13" t="s">
        <v>11</v>
      </c>
      <c r="B21" s="12">
        <v>55.4</v>
      </c>
      <c r="C21" s="9" t="b">
        <f t="shared" si="0"/>
        <v>0</v>
      </c>
      <c r="D21" s="23" t="s">
        <v>75</v>
      </c>
      <c r="E21" s="16">
        <v>0</v>
      </c>
      <c r="F21" s="6">
        <f t="shared" si="1"/>
        <v>1</v>
      </c>
    </row>
    <row r="22" spans="1:12" x14ac:dyDescent="0.2">
      <c r="A22" s="13" t="s">
        <v>42</v>
      </c>
      <c r="B22" s="12">
        <v>55.6</v>
      </c>
      <c r="C22" s="9" t="b">
        <f t="shared" si="0"/>
        <v>0</v>
      </c>
      <c r="D22" s="23" t="s">
        <v>76</v>
      </c>
      <c r="E22" s="16">
        <v>33</v>
      </c>
      <c r="F22" s="6">
        <f t="shared" si="1"/>
        <v>34</v>
      </c>
      <c r="J22" s="25"/>
      <c r="K22" s="8"/>
      <c r="L22" s="7"/>
    </row>
    <row r="23" spans="1:12" x14ac:dyDescent="0.2">
      <c r="A23" s="13" t="s">
        <v>32</v>
      </c>
      <c r="B23" s="12">
        <v>56.4</v>
      </c>
      <c r="C23" s="9" t="b">
        <f t="shared" si="0"/>
        <v>0</v>
      </c>
      <c r="D23" s="23" t="s">
        <v>77</v>
      </c>
      <c r="E23" s="16">
        <v>14</v>
      </c>
      <c r="F23" s="6">
        <f t="shared" si="1"/>
        <v>48</v>
      </c>
      <c r="J23" s="25"/>
      <c r="K23" s="8"/>
      <c r="L23" s="25"/>
    </row>
    <row r="24" spans="1:12" x14ac:dyDescent="0.2">
      <c r="A24" s="13" t="s">
        <v>26</v>
      </c>
      <c r="B24" s="12">
        <v>56.4</v>
      </c>
      <c r="C24" s="9" t="b">
        <f t="shared" si="0"/>
        <v>0</v>
      </c>
      <c r="D24" s="23" t="s">
        <v>78</v>
      </c>
      <c r="E24" s="16">
        <v>1</v>
      </c>
      <c r="F24" s="6">
        <f t="shared" si="1"/>
        <v>49</v>
      </c>
      <c r="J24" s="25"/>
      <c r="K24" s="8"/>
      <c r="L24" s="7"/>
    </row>
    <row r="25" spans="1:12" ht="13.5" thickBot="1" x14ac:dyDescent="0.25">
      <c r="A25" s="13" t="s">
        <v>21</v>
      </c>
      <c r="B25" s="12">
        <v>56.6</v>
      </c>
      <c r="C25" s="9" t="b">
        <f t="shared" si="0"/>
        <v>0</v>
      </c>
      <c r="D25" s="24" t="s">
        <v>80</v>
      </c>
      <c r="E25" s="24">
        <v>0</v>
      </c>
      <c r="F25" s="6">
        <f t="shared" si="1"/>
        <v>49</v>
      </c>
      <c r="J25" s="25"/>
      <c r="K25" s="8"/>
      <c r="L25" s="7"/>
    </row>
    <row r="26" spans="1:12" x14ac:dyDescent="0.2">
      <c r="A26" s="13" t="s">
        <v>3</v>
      </c>
      <c r="B26" s="12">
        <v>56.8</v>
      </c>
      <c r="C26" s="9" t="b">
        <f t="shared" si="0"/>
        <v>0</v>
      </c>
      <c r="D26" s="25"/>
      <c r="E26" s="8"/>
      <c r="F26" s="25"/>
      <c r="G26" s="8"/>
      <c r="H26" s="7"/>
      <c r="I26" s="8"/>
      <c r="J26" s="25"/>
      <c r="K26" s="8"/>
      <c r="L26" s="7"/>
    </row>
    <row r="27" spans="1:12" x14ac:dyDescent="0.2">
      <c r="A27" s="13" t="s">
        <v>8</v>
      </c>
      <c r="B27" s="12">
        <v>56.9</v>
      </c>
      <c r="C27" s="9" t="b">
        <f t="shared" si="0"/>
        <v>0</v>
      </c>
      <c r="D27" s="25"/>
      <c r="E27" s="8"/>
      <c r="F27" s="25"/>
      <c r="G27" s="8"/>
      <c r="H27" s="25"/>
      <c r="I27" s="8"/>
      <c r="J27" s="25"/>
      <c r="K27" s="8"/>
      <c r="L27" s="25"/>
    </row>
    <row r="28" spans="1:12" x14ac:dyDescent="0.2">
      <c r="A28" s="13" t="s">
        <v>12</v>
      </c>
      <c r="B28" s="12">
        <v>57.4</v>
      </c>
      <c r="C28" s="9" t="b">
        <f t="shared" si="0"/>
        <v>0</v>
      </c>
      <c r="D28" s="25"/>
      <c r="E28" s="8"/>
      <c r="F28" s="25"/>
      <c r="G28" s="8"/>
      <c r="H28" s="25"/>
      <c r="I28" s="8"/>
      <c r="J28" s="25"/>
      <c r="K28" s="8"/>
      <c r="L28" s="7"/>
    </row>
    <row r="29" spans="1:12" x14ac:dyDescent="0.2">
      <c r="A29" s="13" t="s">
        <v>13</v>
      </c>
      <c r="B29" s="12">
        <v>57.5</v>
      </c>
      <c r="C29" s="9" t="b">
        <f t="shared" si="0"/>
        <v>0</v>
      </c>
      <c r="D29" s="25"/>
      <c r="E29" s="8"/>
      <c r="F29" s="25"/>
      <c r="G29" s="8"/>
      <c r="H29" s="7"/>
      <c r="I29" s="8"/>
      <c r="J29" s="25"/>
      <c r="K29" s="8"/>
      <c r="L29" s="7"/>
    </row>
    <row r="30" spans="1:12" x14ac:dyDescent="0.2">
      <c r="A30" s="13" t="s">
        <v>37</v>
      </c>
      <c r="B30" s="12">
        <v>58.5</v>
      </c>
      <c r="C30" s="9" t="b">
        <f t="shared" si="0"/>
        <v>0</v>
      </c>
      <c r="D30" s="25"/>
      <c r="E30" s="8"/>
      <c r="F30" s="25"/>
      <c r="G30" s="8"/>
      <c r="H30" s="25"/>
      <c r="I30" s="8"/>
      <c r="J30" s="25"/>
      <c r="K30" s="8"/>
      <c r="L30" s="25"/>
    </row>
    <row r="31" spans="1:12" x14ac:dyDescent="0.2">
      <c r="A31" s="13" t="s">
        <v>36</v>
      </c>
      <c r="B31" s="12">
        <v>58.9</v>
      </c>
      <c r="C31" s="9" t="b">
        <f t="shared" si="0"/>
        <v>0</v>
      </c>
      <c r="D31" s="25"/>
      <c r="E31" s="8"/>
      <c r="F31" s="25"/>
      <c r="G31" s="8"/>
      <c r="H31" s="25"/>
      <c r="I31" s="8"/>
      <c r="J31" s="25"/>
      <c r="K31" s="8"/>
      <c r="L31" s="25"/>
    </row>
    <row r="32" spans="1:12" x14ac:dyDescent="0.2">
      <c r="A32" s="13" t="s">
        <v>30</v>
      </c>
      <c r="B32" s="12">
        <v>59.5</v>
      </c>
      <c r="C32" s="9" t="b">
        <f t="shared" si="0"/>
        <v>0</v>
      </c>
      <c r="F32" s="25"/>
      <c r="G32" s="8"/>
      <c r="H32" s="7"/>
      <c r="I32" s="8"/>
      <c r="J32" s="25"/>
      <c r="K32" s="8"/>
      <c r="L32" s="25"/>
    </row>
    <row r="33" spans="1:12" x14ac:dyDescent="0.2">
      <c r="A33" s="13" t="s">
        <v>38</v>
      </c>
      <c r="B33" s="12">
        <v>59.5</v>
      </c>
      <c r="C33" s="9" t="b">
        <f t="shared" si="0"/>
        <v>0</v>
      </c>
      <c r="F33" s="25"/>
      <c r="G33" s="8"/>
      <c r="H33" s="25"/>
      <c r="I33" s="8"/>
      <c r="J33" s="25"/>
      <c r="K33" s="8"/>
      <c r="L33" s="25"/>
    </row>
    <row r="34" spans="1:12" x14ac:dyDescent="0.2">
      <c r="A34" s="13" t="s">
        <v>33</v>
      </c>
      <c r="B34" s="12">
        <v>59.6</v>
      </c>
      <c r="C34" s="9" t="b">
        <f t="shared" ref="C34:C65" si="2">OR(B34&lt;$E$50,B34&gt;$E$49)</f>
        <v>0</v>
      </c>
      <c r="F34" s="25"/>
      <c r="G34" s="8"/>
      <c r="H34" s="25"/>
      <c r="I34" s="8"/>
      <c r="J34" s="25"/>
      <c r="K34" s="8"/>
      <c r="L34" s="25"/>
    </row>
    <row r="35" spans="1:12" x14ac:dyDescent="0.2">
      <c r="A35" s="13" t="s">
        <v>10</v>
      </c>
      <c r="B35" s="12">
        <v>59.9</v>
      </c>
      <c r="C35" s="9" t="b">
        <f t="shared" si="2"/>
        <v>0</v>
      </c>
      <c r="F35" s="25"/>
      <c r="G35" s="8"/>
      <c r="H35" s="25"/>
      <c r="I35" s="8"/>
      <c r="J35" s="25"/>
      <c r="K35" s="8"/>
      <c r="L35" s="25"/>
    </row>
    <row r="36" spans="1:12" x14ac:dyDescent="0.2">
      <c r="A36" s="13" t="s">
        <v>15</v>
      </c>
      <c r="B36" s="12">
        <v>61</v>
      </c>
      <c r="C36" s="9" t="b">
        <f t="shared" si="2"/>
        <v>0</v>
      </c>
      <c r="F36" s="25"/>
      <c r="G36" s="8"/>
      <c r="H36" s="25"/>
      <c r="I36" s="8"/>
      <c r="J36" s="25"/>
      <c r="K36" s="8"/>
      <c r="L36" s="25"/>
    </row>
    <row r="37" spans="1:12" x14ac:dyDescent="0.2">
      <c r="A37" s="13" t="s">
        <v>39</v>
      </c>
      <c r="B37" s="12">
        <v>61.3</v>
      </c>
      <c r="C37" s="9" t="b">
        <f t="shared" si="2"/>
        <v>0</v>
      </c>
      <c r="F37" s="25"/>
      <c r="G37" s="8"/>
      <c r="H37" s="25"/>
      <c r="I37" s="8"/>
      <c r="J37" s="25"/>
      <c r="K37" s="8"/>
      <c r="L37" s="25"/>
    </row>
    <row r="38" spans="1:12" x14ac:dyDescent="0.2">
      <c r="A38" s="13" t="s">
        <v>41</v>
      </c>
      <c r="B38" s="12">
        <v>61.3</v>
      </c>
      <c r="C38" s="9" t="b">
        <f t="shared" si="2"/>
        <v>0</v>
      </c>
      <c r="F38" s="25"/>
      <c r="G38" s="8"/>
      <c r="H38" s="25"/>
      <c r="I38" s="8"/>
      <c r="J38" s="25"/>
      <c r="K38" s="8"/>
      <c r="L38" s="25"/>
    </row>
    <row r="39" spans="1:12" x14ac:dyDescent="0.2">
      <c r="A39" s="13" t="s">
        <v>17</v>
      </c>
      <c r="B39" s="12">
        <v>61.4</v>
      </c>
      <c r="C39" s="9" t="b">
        <f t="shared" si="2"/>
        <v>0</v>
      </c>
      <c r="D39" s="25"/>
      <c r="E39" s="8"/>
      <c r="F39" s="25"/>
      <c r="G39" s="8"/>
      <c r="H39" s="25"/>
      <c r="I39" s="8"/>
      <c r="J39" s="25"/>
      <c r="K39" s="8"/>
      <c r="L39" s="25"/>
    </row>
    <row r="40" spans="1:12" x14ac:dyDescent="0.2">
      <c r="A40" s="13" t="s">
        <v>31</v>
      </c>
      <c r="B40" s="12">
        <v>61.6</v>
      </c>
      <c r="C40" s="9" t="b">
        <f t="shared" si="2"/>
        <v>0</v>
      </c>
      <c r="D40" s="25"/>
      <c r="E40" s="8"/>
      <c r="F40" s="25"/>
      <c r="G40" s="8"/>
      <c r="H40" s="25"/>
      <c r="I40" s="8"/>
      <c r="J40" s="25"/>
      <c r="K40" s="8"/>
      <c r="L40" s="25"/>
    </row>
    <row r="41" spans="1:12" x14ac:dyDescent="0.2">
      <c r="A41" s="13" t="s">
        <v>45</v>
      </c>
      <c r="B41" s="12">
        <v>61.8</v>
      </c>
      <c r="C41" s="9" t="b">
        <f t="shared" si="2"/>
        <v>0</v>
      </c>
      <c r="D41" s="25"/>
      <c r="E41" s="8"/>
      <c r="F41" s="25"/>
      <c r="G41" s="8"/>
      <c r="H41" s="25"/>
      <c r="I41" s="8"/>
      <c r="J41" s="25"/>
      <c r="K41" s="8"/>
      <c r="L41" s="25"/>
    </row>
    <row r="42" spans="1:12" x14ac:dyDescent="0.2">
      <c r="A42" s="13" t="s">
        <v>40</v>
      </c>
      <c r="B42" s="12">
        <v>62</v>
      </c>
      <c r="C42" s="9" t="b">
        <f t="shared" si="2"/>
        <v>0</v>
      </c>
      <c r="D42" s="25"/>
      <c r="E42" s="8"/>
      <c r="F42" s="25"/>
      <c r="G42" s="8"/>
      <c r="H42" s="25"/>
      <c r="I42" s="8"/>
      <c r="J42" s="25"/>
      <c r="K42" s="8"/>
      <c r="L42" s="25"/>
    </row>
    <row r="43" spans="1:12" x14ac:dyDescent="0.2">
      <c r="A43" s="13" t="s">
        <v>29</v>
      </c>
      <c r="B43" s="12">
        <v>62.1</v>
      </c>
      <c r="C43" s="9" t="b">
        <f t="shared" si="2"/>
        <v>0</v>
      </c>
      <c r="D43" s="25"/>
      <c r="E43" s="8"/>
      <c r="F43" s="25"/>
      <c r="G43" s="8"/>
      <c r="H43" s="25"/>
      <c r="I43" s="8"/>
      <c r="J43" s="25"/>
      <c r="K43" s="8"/>
      <c r="L43" s="25"/>
    </row>
    <row r="44" spans="1:12" x14ac:dyDescent="0.2">
      <c r="A44" s="13" t="s">
        <v>34</v>
      </c>
      <c r="B44" s="12">
        <v>62.4</v>
      </c>
      <c r="C44" s="9" t="b">
        <f t="shared" si="2"/>
        <v>0</v>
      </c>
      <c r="D44" s="25" t="s">
        <v>82</v>
      </c>
      <c r="E44" s="8" t="s">
        <v>83</v>
      </c>
      <c r="F44" s="25"/>
      <c r="G44" s="8"/>
      <c r="H44" s="25"/>
      <c r="I44" s="8"/>
      <c r="J44" s="25"/>
      <c r="K44" s="8"/>
      <c r="L44" s="25"/>
    </row>
    <row r="45" spans="1:12" x14ac:dyDescent="0.2">
      <c r="A45" s="13" t="s">
        <v>48</v>
      </c>
      <c r="B45" s="12">
        <v>62.7</v>
      </c>
      <c r="C45" s="9" t="b">
        <f t="shared" si="2"/>
        <v>0</v>
      </c>
      <c r="D45" s="25" t="s">
        <v>84</v>
      </c>
      <c r="E45" s="8">
        <f>QUARTILE(B2:B50,1)</f>
        <v>53.6</v>
      </c>
      <c r="F45" s="25"/>
      <c r="G45" s="8"/>
      <c r="H45" s="25"/>
      <c r="I45" s="8"/>
      <c r="J45" s="25"/>
      <c r="K45" s="8"/>
      <c r="L45" s="25"/>
    </row>
    <row r="46" spans="1:12" x14ac:dyDescent="0.2">
      <c r="A46" s="13" t="s">
        <v>1</v>
      </c>
      <c r="B46" s="12">
        <v>62.9</v>
      </c>
      <c r="C46" s="9" t="b">
        <f t="shared" si="2"/>
        <v>0</v>
      </c>
      <c r="D46" s="25" t="s">
        <v>85</v>
      </c>
      <c r="E46" s="8">
        <f>QUARTILE(B2:B50,3)</f>
        <v>61.3</v>
      </c>
      <c r="F46" s="25"/>
      <c r="G46" s="8"/>
      <c r="H46" s="25"/>
      <c r="I46" s="8"/>
      <c r="J46" s="25"/>
      <c r="K46" s="8"/>
      <c r="L46" s="25"/>
    </row>
    <row r="47" spans="1:12" x14ac:dyDescent="0.2">
      <c r="A47" s="13" t="s">
        <v>47</v>
      </c>
      <c r="B47" s="12">
        <v>63.6</v>
      </c>
      <c r="C47" s="9" t="b">
        <f t="shared" si="2"/>
        <v>0</v>
      </c>
      <c r="D47" s="25" t="s">
        <v>86</v>
      </c>
      <c r="E47" s="8">
        <f>E46-E45</f>
        <v>7.6999999999999957</v>
      </c>
      <c r="F47" s="25"/>
      <c r="G47" s="8"/>
      <c r="H47" s="25"/>
      <c r="I47" s="8"/>
      <c r="J47" s="25"/>
      <c r="K47" s="8"/>
      <c r="L47" s="25"/>
    </row>
    <row r="48" spans="1:12" x14ac:dyDescent="0.2">
      <c r="A48" s="13" t="s">
        <v>20</v>
      </c>
      <c r="B48" s="12">
        <v>65.599999999999994</v>
      </c>
      <c r="C48" s="9" t="b">
        <f t="shared" si="2"/>
        <v>0</v>
      </c>
      <c r="D48" s="25"/>
      <c r="E48" s="8"/>
      <c r="F48" s="25"/>
      <c r="G48" s="8"/>
      <c r="H48" s="25"/>
      <c r="I48" s="8"/>
      <c r="J48" s="25"/>
      <c r="K48" s="8"/>
      <c r="L48" s="25"/>
    </row>
    <row r="49" spans="1:12" x14ac:dyDescent="0.2">
      <c r="A49" s="13" t="s">
        <v>43</v>
      </c>
      <c r="B49" s="12">
        <v>67.599999999999994</v>
      </c>
      <c r="C49" s="9" t="b">
        <f t="shared" si="2"/>
        <v>0</v>
      </c>
      <c r="D49" s="25" t="s">
        <v>87</v>
      </c>
      <c r="E49" s="8">
        <f>E47*1.5+E46</f>
        <v>72.849999999999994</v>
      </c>
      <c r="F49" s="25"/>
      <c r="G49" s="8"/>
      <c r="H49" s="25"/>
      <c r="I49" s="8"/>
      <c r="J49" s="25"/>
      <c r="K49" s="8"/>
      <c r="L49" s="25"/>
    </row>
    <row r="50" spans="1:12" x14ac:dyDescent="0.2">
      <c r="A50" s="13" t="s">
        <v>5</v>
      </c>
      <c r="B50" s="12">
        <v>70.8</v>
      </c>
      <c r="C50" s="9" t="b">
        <f t="shared" si="2"/>
        <v>0</v>
      </c>
      <c r="D50" s="25" t="s">
        <v>88</v>
      </c>
      <c r="E50" s="8">
        <f>E45-1.5*E47</f>
        <v>42.050000000000011</v>
      </c>
      <c r="F50" s="25"/>
      <c r="G50" s="8"/>
      <c r="H50" s="25"/>
      <c r="I50" s="8"/>
      <c r="J50" s="25"/>
      <c r="K50" s="8"/>
      <c r="L50" s="25"/>
    </row>
  </sheetData>
  <sortState ref="D17:D24">
    <sortCondition ref="D17"/>
  </sortState>
  <conditionalFormatting sqref="B2:B50">
    <cfRule type="expression" dxfId="0" priority="1" stopIfTrue="1">
      <formula>"OR($B$2&lt;$E$37,$B$2&gt;$E$36)"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81BA-59C8-4E0B-A2CF-DA6C41492BA8}">
  <dimension ref="A1:P76"/>
  <sheetViews>
    <sheetView zoomScale="90" zoomScaleNormal="90" workbookViewId="0">
      <selection activeCell="C1" sqref="C1"/>
    </sheetView>
  </sheetViews>
  <sheetFormatPr defaultRowHeight="12.75" x14ac:dyDescent="0.2"/>
  <cols>
    <col min="1" max="1" width="28.85546875" style="6" bestFit="1" customWidth="1"/>
    <col min="2" max="2" width="26" style="6" bestFit="1" customWidth="1"/>
    <col min="3" max="3" width="10.7109375" style="6" customWidth="1"/>
    <col min="4" max="4" width="27" style="6" bestFit="1" customWidth="1"/>
    <col min="5" max="5" width="11.140625" style="6" customWidth="1"/>
    <col min="6" max="6" width="19.7109375" style="6" bestFit="1" customWidth="1"/>
    <col min="7" max="7" width="9.140625" style="6"/>
    <col min="8" max="8" width="16.5703125" style="6" bestFit="1" customWidth="1"/>
    <col min="9" max="9" width="19.140625" style="6" bestFit="1" customWidth="1"/>
    <col min="10" max="15" width="9.140625" style="6"/>
    <col min="16" max="16" width="16.5703125" style="6" bestFit="1" customWidth="1"/>
    <col min="17" max="16384" width="9.140625" style="6"/>
  </cols>
  <sheetData>
    <row r="1" spans="1:16" ht="13.5" thickBot="1" x14ac:dyDescent="0.25">
      <c r="A1" s="14" t="s">
        <v>50</v>
      </c>
      <c r="B1" s="9" t="s">
        <v>51</v>
      </c>
      <c r="C1" s="9" t="s">
        <v>90</v>
      </c>
      <c r="D1" s="9"/>
      <c r="F1" s="9"/>
      <c r="H1" s="6" t="s">
        <v>93</v>
      </c>
    </row>
    <row r="2" spans="1:16" x14ac:dyDescent="0.2">
      <c r="A2" s="13" t="s">
        <v>22</v>
      </c>
      <c r="B2" s="12">
        <v>13.1</v>
      </c>
      <c r="C2" s="12" t="b">
        <f t="shared" ref="C2:C33" si="0">OR(B2&lt;$E$50,B2&gt;$E$49)</f>
        <v>1</v>
      </c>
      <c r="D2" s="10"/>
      <c r="F2" s="10"/>
      <c r="H2" s="15" t="s">
        <v>51</v>
      </c>
      <c r="I2" s="15"/>
    </row>
    <row r="3" spans="1:16" x14ac:dyDescent="0.2">
      <c r="A3" s="13" t="s">
        <v>2</v>
      </c>
      <c r="B3" s="12">
        <v>23.6</v>
      </c>
      <c r="C3" s="12" t="b">
        <f t="shared" si="0"/>
        <v>0</v>
      </c>
      <c r="D3" s="10"/>
      <c r="F3" s="10"/>
      <c r="H3" s="16"/>
      <c r="I3" s="16"/>
    </row>
    <row r="4" spans="1:16" ht="13.5" thickBot="1" x14ac:dyDescent="0.25">
      <c r="A4" s="13" t="s">
        <v>0</v>
      </c>
      <c r="B4" s="12">
        <v>28.3</v>
      </c>
      <c r="C4" s="12" t="b">
        <f t="shared" si="0"/>
        <v>0</v>
      </c>
      <c r="D4" s="10"/>
      <c r="F4" s="10"/>
      <c r="H4" s="16" t="s">
        <v>58</v>
      </c>
      <c r="I4" s="16">
        <v>36.973469387755095</v>
      </c>
    </row>
    <row r="5" spans="1:16" x14ac:dyDescent="0.2">
      <c r="A5" s="13" t="s">
        <v>7</v>
      </c>
      <c r="B5" s="12">
        <v>29</v>
      </c>
      <c r="C5" s="12" t="b">
        <f t="shared" si="0"/>
        <v>0</v>
      </c>
      <c r="D5" s="10"/>
      <c r="F5" s="10"/>
      <c r="H5" s="16" t="s">
        <v>59</v>
      </c>
      <c r="I5" s="16">
        <v>0.95302407828672742</v>
      </c>
      <c r="N5" s="20"/>
      <c r="O5" s="20"/>
    </row>
    <row r="6" spans="1:16" x14ac:dyDescent="0.2">
      <c r="A6" s="13" t="s">
        <v>4</v>
      </c>
      <c r="B6" s="12">
        <v>29.3</v>
      </c>
      <c r="C6" s="12" t="b">
        <f t="shared" si="0"/>
        <v>0</v>
      </c>
      <c r="D6" s="10"/>
      <c r="F6" s="10"/>
      <c r="H6" s="16" t="s">
        <v>60</v>
      </c>
      <c r="I6" s="16">
        <v>36.6</v>
      </c>
      <c r="N6" s="16"/>
      <c r="O6" s="16"/>
      <c r="P6" s="17"/>
    </row>
    <row r="7" spans="1:16" x14ac:dyDescent="0.2">
      <c r="A7" s="13" t="s">
        <v>44</v>
      </c>
      <c r="B7" s="12">
        <v>29.4</v>
      </c>
      <c r="C7" s="12" t="b">
        <f t="shared" si="0"/>
        <v>0</v>
      </c>
      <c r="D7" s="10"/>
      <c r="F7" s="10"/>
      <c r="H7" s="16" t="s">
        <v>61</v>
      </c>
      <c r="I7" s="16">
        <v>32.4</v>
      </c>
      <c r="N7" s="16"/>
      <c r="O7" s="16"/>
      <c r="P7" s="17"/>
    </row>
    <row r="8" spans="1:16" x14ac:dyDescent="0.2">
      <c r="A8" s="13" t="s">
        <v>3</v>
      </c>
      <c r="B8" s="12">
        <v>30.3</v>
      </c>
      <c r="C8" s="12" t="b">
        <f t="shared" si="0"/>
        <v>0</v>
      </c>
      <c r="D8" s="10"/>
      <c r="F8" s="10"/>
      <c r="H8" s="16" t="s">
        <v>62</v>
      </c>
      <c r="I8" s="16">
        <v>6.6711685480070919</v>
      </c>
      <c r="N8" s="16"/>
      <c r="O8" s="16"/>
      <c r="P8" s="17"/>
    </row>
    <row r="9" spans="1:16" x14ac:dyDescent="0.2">
      <c r="A9" s="13" t="s">
        <v>25</v>
      </c>
      <c r="B9" s="12">
        <v>30.8</v>
      </c>
      <c r="C9" s="12" t="b">
        <f t="shared" si="0"/>
        <v>0</v>
      </c>
      <c r="H9" s="16" t="s">
        <v>63</v>
      </c>
      <c r="I9" s="16">
        <v>44.504489795919049</v>
      </c>
      <c r="N9" s="16"/>
      <c r="O9" s="16"/>
      <c r="P9" s="17"/>
    </row>
    <row r="10" spans="1:16" x14ac:dyDescent="0.2">
      <c r="A10" s="13" t="s">
        <v>16</v>
      </c>
      <c r="B10" s="12">
        <v>31.9</v>
      </c>
      <c r="C10" s="12" t="b">
        <f t="shared" si="0"/>
        <v>0</v>
      </c>
      <c r="H10" s="16" t="s">
        <v>64</v>
      </c>
      <c r="I10" s="16">
        <v>2.0167745742631085</v>
      </c>
      <c r="N10" s="16"/>
      <c r="O10" s="16"/>
      <c r="P10" s="17"/>
    </row>
    <row r="11" spans="1:16" x14ac:dyDescent="0.2">
      <c r="A11" s="13" t="s">
        <v>6</v>
      </c>
      <c r="B11" s="12">
        <v>32.4</v>
      </c>
      <c r="C11" s="12" t="b">
        <f t="shared" si="0"/>
        <v>0</v>
      </c>
      <c r="H11" s="16" t="s">
        <v>65</v>
      </c>
      <c r="I11" s="16">
        <v>-0.89793864167346371</v>
      </c>
      <c r="N11" s="16"/>
      <c r="O11" s="16"/>
      <c r="P11" s="17"/>
    </row>
    <row r="12" spans="1:16" x14ac:dyDescent="0.2">
      <c r="A12" s="13" t="s">
        <v>9</v>
      </c>
      <c r="B12" s="12">
        <v>32.4</v>
      </c>
      <c r="C12" s="12" t="b">
        <f t="shared" si="0"/>
        <v>0</v>
      </c>
      <c r="H12" s="16" t="s">
        <v>66</v>
      </c>
      <c r="I12" s="16">
        <v>34.799999999999997</v>
      </c>
      <c r="N12" s="16"/>
      <c r="O12" s="16"/>
      <c r="P12" s="17"/>
    </row>
    <row r="13" spans="1:16" ht="13.5" thickBot="1" x14ac:dyDescent="0.25">
      <c r="A13" s="13" t="s">
        <v>46</v>
      </c>
      <c r="B13" s="12">
        <v>32.799999999999997</v>
      </c>
      <c r="C13" s="12" t="b">
        <f t="shared" si="0"/>
        <v>0</v>
      </c>
      <c r="H13" s="16" t="s">
        <v>67</v>
      </c>
      <c r="I13" s="16">
        <v>13.1</v>
      </c>
      <c r="N13" s="24"/>
      <c r="O13" s="24"/>
      <c r="P13" s="17"/>
    </row>
    <row r="14" spans="1:16" x14ac:dyDescent="0.2">
      <c r="A14" s="13" t="s">
        <v>8</v>
      </c>
      <c r="B14" s="12">
        <v>32.9</v>
      </c>
      <c r="C14" s="12" t="b">
        <f t="shared" si="0"/>
        <v>0</v>
      </c>
      <c r="H14" s="16" t="s">
        <v>68</v>
      </c>
      <c r="I14" s="16">
        <v>47.9</v>
      </c>
      <c r="P14" s="18"/>
    </row>
    <row r="15" spans="1:16" x14ac:dyDescent="0.2">
      <c r="A15" s="13" t="s">
        <v>14</v>
      </c>
      <c r="B15" s="12">
        <v>33.4</v>
      </c>
      <c r="C15" s="12" t="b">
        <f t="shared" si="0"/>
        <v>0</v>
      </c>
      <c r="H15" s="16" t="s">
        <v>69</v>
      </c>
      <c r="I15" s="16">
        <v>1811.6999999999996</v>
      </c>
    </row>
    <row r="16" spans="1:16" ht="13.5" thickBot="1" x14ac:dyDescent="0.25">
      <c r="A16" s="13" t="s">
        <v>21</v>
      </c>
      <c r="B16" s="12">
        <v>33.700000000000003</v>
      </c>
      <c r="C16" s="12" t="b">
        <f t="shared" si="0"/>
        <v>0</v>
      </c>
      <c r="D16" s="10"/>
      <c r="F16" s="10"/>
      <c r="H16" s="24" t="s">
        <v>70</v>
      </c>
      <c r="I16" s="24">
        <v>49</v>
      </c>
    </row>
    <row r="17" spans="1:12" x14ac:dyDescent="0.2">
      <c r="A17" s="13" t="s">
        <v>18</v>
      </c>
      <c r="B17" s="12">
        <v>33.799999999999997</v>
      </c>
      <c r="C17" s="12" t="b">
        <f t="shared" si="0"/>
        <v>0</v>
      </c>
      <c r="D17" s="10"/>
      <c r="F17" s="10"/>
    </row>
    <row r="18" spans="1:12" x14ac:dyDescent="0.2">
      <c r="A18" s="13" t="s">
        <v>13</v>
      </c>
      <c r="B18" s="12">
        <v>33.9</v>
      </c>
      <c r="C18" s="12" t="b">
        <f t="shared" si="0"/>
        <v>0</v>
      </c>
      <c r="D18" s="10"/>
      <c r="F18" s="10"/>
    </row>
    <row r="19" spans="1:12" ht="13.5" thickBot="1" x14ac:dyDescent="0.25">
      <c r="A19" s="13" t="s">
        <v>11</v>
      </c>
      <c r="B19" s="12">
        <v>34.6</v>
      </c>
      <c r="C19" s="12" t="b">
        <f t="shared" si="0"/>
        <v>0</v>
      </c>
      <c r="D19" s="10"/>
      <c r="F19" s="27"/>
    </row>
    <row r="20" spans="1:12" x14ac:dyDescent="0.2">
      <c r="A20" s="13" t="s">
        <v>1</v>
      </c>
      <c r="B20" s="12">
        <v>34.6</v>
      </c>
      <c r="C20" s="12" t="b">
        <f t="shared" si="0"/>
        <v>0</v>
      </c>
      <c r="D20" s="20" t="s">
        <v>66</v>
      </c>
      <c r="E20" s="20" t="s">
        <v>57</v>
      </c>
      <c r="F20" s="10" t="s">
        <v>94</v>
      </c>
    </row>
    <row r="21" spans="1:12" x14ac:dyDescent="0.2">
      <c r="A21" s="13" t="s">
        <v>28</v>
      </c>
      <c r="B21" s="12">
        <v>35.4</v>
      </c>
      <c r="C21" s="12" t="b">
        <f t="shared" si="0"/>
        <v>0</v>
      </c>
      <c r="D21" s="23" t="s">
        <v>79</v>
      </c>
      <c r="E21" s="16">
        <v>0</v>
      </c>
      <c r="F21" s="10">
        <f>E21</f>
        <v>0</v>
      </c>
      <c r="G21" s="12"/>
      <c r="H21" s="27"/>
      <c r="I21" s="12"/>
      <c r="J21" s="27"/>
      <c r="K21" s="12"/>
      <c r="L21" s="10"/>
    </row>
    <row r="22" spans="1:12" x14ac:dyDescent="0.2">
      <c r="A22" s="13" t="s">
        <v>23</v>
      </c>
      <c r="B22" s="12">
        <v>35.700000000000003</v>
      </c>
      <c r="C22" s="12" t="b">
        <f t="shared" si="0"/>
        <v>0</v>
      </c>
      <c r="D22" s="22" t="s">
        <v>81</v>
      </c>
      <c r="E22" s="16">
        <v>1</v>
      </c>
      <c r="F22" s="10">
        <f>F21+E22</f>
        <v>1</v>
      </c>
      <c r="G22" s="12"/>
      <c r="H22" s="27"/>
      <c r="I22" s="12"/>
      <c r="J22" s="27"/>
      <c r="K22" s="12"/>
      <c r="L22" s="10"/>
    </row>
    <row r="23" spans="1:12" x14ac:dyDescent="0.2">
      <c r="A23" s="13" t="s">
        <v>19</v>
      </c>
      <c r="B23" s="12">
        <v>36.1</v>
      </c>
      <c r="C23" s="12" t="b">
        <f t="shared" si="0"/>
        <v>0</v>
      </c>
      <c r="D23" s="23" t="s">
        <v>73</v>
      </c>
      <c r="E23" s="16">
        <v>5</v>
      </c>
      <c r="F23" s="10">
        <f t="shared" ref="F23:F26" si="1">F22+E23</f>
        <v>6</v>
      </c>
      <c r="G23" s="12"/>
      <c r="H23" s="10"/>
      <c r="I23" s="12"/>
      <c r="J23" s="27"/>
      <c r="K23" s="12"/>
      <c r="L23" s="27"/>
    </row>
    <row r="24" spans="1:12" x14ac:dyDescent="0.2">
      <c r="A24" s="13" t="s">
        <v>48</v>
      </c>
      <c r="B24" s="12">
        <v>36.299999999999997</v>
      </c>
      <c r="C24" s="12" t="b">
        <f t="shared" si="0"/>
        <v>0</v>
      </c>
      <c r="D24" s="23" t="s">
        <v>74</v>
      </c>
      <c r="E24" s="16">
        <v>25</v>
      </c>
      <c r="F24" s="10">
        <f t="shared" si="1"/>
        <v>31</v>
      </c>
      <c r="G24" s="12"/>
      <c r="H24" s="10"/>
      <c r="I24" s="12"/>
      <c r="J24" s="27"/>
      <c r="K24" s="12"/>
      <c r="L24" s="10"/>
    </row>
    <row r="25" spans="1:12" x14ac:dyDescent="0.2">
      <c r="A25" s="13" t="s">
        <v>35</v>
      </c>
      <c r="B25" s="12">
        <v>36.4</v>
      </c>
      <c r="C25" s="12" t="b">
        <f t="shared" si="0"/>
        <v>0</v>
      </c>
      <c r="D25" s="23" t="s">
        <v>75</v>
      </c>
      <c r="E25" s="16">
        <v>18</v>
      </c>
      <c r="F25" s="10">
        <f t="shared" si="1"/>
        <v>49</v>
      </c>
      <c r="G25" s="12"/>
      <c r="H25" s="10"/>
      <c r="I25" s="12"/>
      <c r="J25" s="27"/>
      <c r="K25" s="12"/>
      <c r="L25" s="10"/>
    </row>
    <row r="26" spans="1:12" ht="13.5" thickBot="1" x14ac:dyDescent="0.25">
      <c r="A26" s="13" t="s">
        <v>12</v>
      </c>
      <c r="B26" s="12">
        <v>36.6</v>
      </c>
      <c r="C26" s="12" t="b">
        <f t="shared" si="0"/>
        <v>0</v>
      </c>
      <c r="D26" s="24" t="s">
        <v>56</v>
      </c>
      <c r="E26" s="24">
        <v>0</v>
      </c>
      <c r="F26" s="10">
        <f t="shared" si="1"/>
        <v>49</v>
      </c>
      <c r="G26" s="12"/>
      <c r="H26" s="10"/>
      <c r="I26" s="12"/>
      <c r="J26" s="27"/>
      <c r="K26" s="12"/>
      <c r="L26" s="10"/>
    </row>
    <row r="27" spans="1:12" x14ac:dyDescent="0.2">
      <c r="A27" s="13" t="s">
        <v>42</v>
      </c>
      <c r="B27" s="12">
        <v>37.1</v>
      </c>
      <c r="C27" s="12" t="b">
        <f t="shared" si="0"/>
        <v>0</v>
      </c>
      <c r="G27" s="12"/>
      <c r="H27" s="27"/>
      <c r="I27" s="12"/>
      <c r="J27" s="27"/>
      <c r="K27" s="12"/>
      <c r="L27" s="27"/>
    </row>
    <row r="28" spans="1:12" x14ac:dyDescent="0.2">
      <c r="A28" s="13" t="s">
        <v>5</v>
      </c>
      <c r="B28" s="12">
        <v>37.700000000000003</v>
      </c>
      <c r="C28" s="12" t="b">
        <f t="shared" si="0"/>
        <v>0</v>
      </c>
      <c r="G28" s="12"/>
      <c r="H28" s="27"/>
      <c r="I28" s="12"/>
      <c r="J28" s="27"/>
      <c r="K28" s="12"/>
      <c r="L28" s="10"/>
    </row>
    <row r="29" spans="1:12" x14ac:dyDescent="0.2">
      <c r="A29" s="13" t="s">
        <v>27</v>
      </c>
      <c r="B29" s="12">
        <v>38.6</v>
      </c>
      <c r="C29" s="12" t="b">
        <f t="shared" si="0"/>
        <v>0</v>
      </c>
      <c r="G29" s="12"/>
      <c r="H29" s="10"/>
      <c r="I29" s="12"/>
      <c r="J29" s="27"/>
      <c r="K29" s="12"/>
      <c r="L29" s="10"/>
    </row>
    <row r="30" spans="1:12" x14ac:dyDescent="0.2">
      <c r="A30" s="13" t="s">
        <v>45</v>
      </c>
      <c r="B30" s="12">
        <v>38.799999999999997</v>
      </c>
      <c r="C30" s="12" t="b">
        <f t="shared" si="0"/>
        <v>0</v>
      </c>
      <c r="F30" s="27"/>
      <c r="G30" s="12"/>
      <c r="H30" s="27"/>
      <c r="I30" s="12"/>
      <c r="J30" s="27"/>
      <c r="K30" s="12"/>
      <c r="L30" s="27"/>
    </row>
    <row r="31" spans="1:12" x14ac:dyDescent="0.2">
      <c r="A31" s="13" t="s">
        <v>47</v>
      </c>
      <c r="B31" s="12">
        <v>38.799999999999997</v>
      </c>
      <c r="C31" s="12" t="b">
        <f t="shared" si="0"/>
        <v>0</v>
      </c>
      <c r="F31" s="27"/>
      <c r="G31" s="12"/>
      <c r="H31" s="27"/>
      <c r="I31" s="12"/>
      <c r="J31" s="27"/>
      <c r="K31" s="12"/>
      <c r="L31" s="27"/>
    </row>
    <row r="32" spans="1:12" x14ac:dyDescent="0.2">
      <c r="A32" s="13" t="s">
        <v>10</v>
      </c>
      <c r="B32" s="12">
        <v>39.9</v>
      </c>
      <c r="C32" s="12" t="b">
        <f t="shared" si="0"/>
        <v>0</v>
      </c>
      <c r="F32" s="27"/>
      <c r="G32" s="12"/>
      <c r="H32" s="10"/>
      <c r="I32" s="12"/>
      <c r="J32" s="27"/>
      <c r="K32" s="12"/>
      <c r="L32" s="27"/>
    </row>
    <row r="33" spans="1:12" x14ac:dyDescent="0.2">
      <c r="A33" s="13" t="s">
        <v>24</v>
      </c>
      <c r="B33" s="12">
        <v>40.1</v>
      </c>
      <c r="C33" s="12" t="b">
        <f t="shared" si="0"/>
        <v>0</v>
      </c>
      <c r="F33" s="27"/>
      <c r="G33" s="12"/>
      <c r="H33" s="27"/>
      <c r="I33" s="12"/>
      <c r="J33" s="27"/>
      <c r="K33" s="12"/>
      <c r="L33" s="27"/>
    </row>
    <row r="34" spans="1:12" x14ac:dyDescent="0.2">
      <c r="A34" s="13" t="s">
        <v>38</v>
      </c>
      <c r="B34" s="12">
        <v>40.1</v>
      </c>
      <c r="C34" s="12" t="b">
        <f t="shared" ref="C34:C65" si="2">OR(B34&lt;$E$50,B34&gt;$E$49)</f>
        <v>0</v>
      </c>
      <c r="F34" s="27"/>
      <c r="G34" s="12"/>
      <c r="H34" s="27"/>
      <c r="I34" s="12"/>
      <c r="J34" s="27"/>
      <c r="K34" s="12"/>
      <c r="L34" s="27"/>
    </row>
    <row r="35" spans="1:12" x14ac:dyDescent="0.2">
      <c r="A35" s="13" t="s">
        <v>26</v>
      </c>
      <c r="B35" s="12">
        <v>40.299999999999997</v>
      </c>
      <c r="C35" s="12" t="b">
        <f t="shared" si="2"/>
        <v>0</v>
      </c>
      <c r="F35" s="27"/>
      <c r="G35" s="12"/>
      <c r="H35" s="27"/>
      <c r="I35" s="12"/>
      <c r="J35" s="27"/>
      <c r="K35" s="12"/>
      <c r="L35" s="27"/>
    </row>
    <row r="36" spans="1:12" x14ac:dyDescent="0.2">
      <c r="A36" s="13" t="s">
        <v>41</v>
      </c>
      <c r="B36" s="12">
        <v>41.2</v>
      </c>
      <c r="C36" s="12" t="b">
        <f t="shared" si="2"/>
        <v>0</v>
      </c>
      <c r="F36" s="27"/>
      <c r="G36" s="12"/>
      <c r="H36" s="27"/>
      <c r="I36" s="12"/>
      <c r="J36" s="27"/>
      <c r="K36" s="12"/>
      <c r="L36" s="27"/>
    </row>
    <row r="37" spans="1:12" x14ac:dyDescent="0.2">
      <c r="A37" s="13" t="s">
        <v>15</v>
      </c>
      <c r="B37" s="12">
        <v>42.3</v>
      </c>
      <c r="C37" s="12" t="b">
        <f t="shared" si="2"/>
        <v>0</v>
      </c>
      <c r="D37" s="27"/>
      <c r="F37" s="27"/>
      <c r="G37" s="12"/>
      <c r="H37" s="27"/>
      <c r="I37" s="12"/>
      <c r="J37" s="27"/>
      <c r="K37" s="12"/>
      <c r="L37" s="27"/>
    </row>
    <row r="38" spans="1:12" x14ac:dyDescent="0.2">
      <c r="A38" s="13" t="s">
        <v>39</v>
      </c>
      <c r="B38" s="12">
        <v>42.5</v>
      </c>
      <c r="C38" s="12" t="b">
        <f t="shared" si="2"/>
        <v>0</v>
      </c>
      <c r="D38" s="27"/>
      <c r="F38" s="27"/>
      <c r="G38" s="12"/>
      <c r="H38" s="27"/>
      <c r="I38" s="12"/>
      <c r="J38" s="27"/>
      <c r="K38" s="12"/>
      <c r="L38" s="27"/>
    </row>
    <row r="39" spans="1:12" x14ac:dyDescent="0.2">
      <c r="A39" s="13" t="s">
        <v>40</v>
      </c>
      <c r="B39" s="12">
        <v>42.7</v>
      </c>
      <c r="C39" s="12" t="b">
        <f t="shared" si="2"/>
        <v>0</v>
      </c>
      <c r="D39" s="27"/>
      <c r="F39" s="27"/>
      <c r="G39" s="12"/>
      <c r="H39" s="27"/>
      <c r="I39" s="12"/>
      <c r="J39" s="27"/>
      <c r="K39" s="12"/>
      <c r="L39" s="27"/>
    </row>
    <row r="40" spans="1:12" x14ac:dyDescent="0.2">
      <c r="A40" s="13" t="s">
        <v>20</v>
      </c>
      <c r="B40" s="12">
        <v>42.8</v>
      </c>
      <c r="C40" s="12" t="b">
        <f t="shared" si="2"/>
        <v>0</v>
      </c>
      <c r="D40" s="27"/>
      <c r="F40" s="27"/>
      <c r="G40" s="12"/>
      <c r="H40" s="27"/>
      <c r="I40" s="12"/>
      <c r="J40" s="27"/>
      <c r="K40" s="12"/>
      <c r="L40" s="27"/>
    </row>
    <row r="41" spans="1:12" x14ac:dyDescent="0.2">
      <c r="A41" s="13" t="s">
        <v>36</v>
      </c>
      <c r="B41" s="12">
        <v>43.2</v>
      </c>
      <c r="C41" s="12" t="b">
        <f t="shared" si="2"/>
        <v>0</v>
      </c>
      <c r="D41" s="27"/>
      <c r="F41" s="27"/>
      <c r="G41" s="12"/>
      <c r="H41" s="27"/>
      <c r="I41" s="12"/>
      <c r="J41" s="27"/>
      <c r="K41" s="12"/>
      <c r="L41" s="27"/>
    </row>
    <row r="42" spans="1:12" x14ac:dyDescent="0.2">
      <c r="A42" s="13" t="s">
        <v>37</v>
      </c>
      <c r="B42" s="12">
        <v>44</v>
      </c>
      <c r="C42" s="12" t="b">
        <f t="shared" si="2"/>
        <v>0</v>
      </c>
      <c r="D42" s="27"/>
      <c r="F42" s="27"/>
      <c r="G42" s="12"/>
      <c r="H42" s="27"/>
      <c r="I42" s="12"/>
      <c r="J42" s="27"/>
      <c r="K42" s="12"/>
      <c r="L42" s="27"/>
    </row>
    <row r="43" spans="1:12" x14ac:dyDescent="0.2">
      <c r="A43" s="13" t="s">
        <v>30</v>
      </c>
      <c r="B43" s="12">
        <v>44.1</v>
      </c>
      <c r="C43" s="12" t="b">
        <f t="shared" si="2"/>
        <v>0</v>
      </c>
      <c r="D43" s="27"/>
      <c r="F43" s="27"/>
      <c r="G43" s="12"/>
      <c r="H43" s="27"/>
      <c r="I43" s="12"/>
      <c r="J43" s="27"/>
      <c r="K43" s="12"/>
      <c r="L43" s="27"/>
    </row>
    <row r="44" spans="1:12" x14ac:dyDescent="0.2">
      <c r="A44" s="13" t="s">
        <v>33</v>
      </c>
      <c r="B44" s="12">
        <v>44.1</v>
      </c>
      <c r="C44" s="12" t="b">
        <f t="shared" si="2"/>
        <v>0</v>
      </c>
      <c r="D44" s="27" t="s">
        <v>82</v>
      </c>
      <c r="E44" s="6" t="s">
        <v>83</v>
      </c>
      <c r="F44" s="27"/>
      <c r="G44" s="12"/>
      <c r="H44" s="27"/>
      <c r="I44" s="12"/>
      <c r="J44" s="27"/>
      <c r="K44" s="12"/>
      <c r="L44" s="27"/>
    </row>
    <row r="45" spans="1:12" x14ac:dyDescent="0.2">
      <c r="A45" s="13" t="s">
        <v>32</v>
      </c>
      <c r="B45" s="12">
        <v>45.2</v>
      </c>
      <c r="C45" s="12" t="b">
        <f t="shared" si="2"/>
        <v>0</v>
      </c>
      <c r="D45" s="27" t="s">
        <v>84</v>
      </c>
      <c r="E45" s="6">
        <f>QUARTILE(B2:B50,1)</f>
        <v>32.9</v>
      </c>
      <c r="F45" s="27"/>
      <c r="G45" s="12"/>
      <c r="H45" s="27"/>
      <c r="I45" s="12"/>
      <c r="J45" s="27"/>
      <c r="K45" s="12"/>
      <c r="L45" s="27"/>
    </row>
    <row r="46" spans="1:12" x14ac:dyDescent="0.2">
      <c r="A46" s="13" t="s">
        <v>29</v>
      </c>
      <c r="B46" s="12">
        <v>45.8</v>
      </c>
      <c r="C46" s="12" t="b">
        <f t="shared" si="2"/>
        <v>0</v>
      </c>
      <c r="D46" s="27" t="s">
        <v>85</v>
      </c>
      <c r="E46" s="6">
        <f>QUARTILE(B2:B50,3)</f>
        <v>42.5</v>
      </c>
      <c r="F46" s="27"/>
      <c r="G46" s="12"/>
      <c r="H46" s="27"/>
      <c r="I46" s="12"/>
      <c r="J46" s="27"/>
      <c r="K46" s="12"/>
      <c r="L46" s="27"/>
    </row>
    <row r="47" spans="1:12" x14ac:dyDescent="0.2">
      <c r="A47" s="13" t="s">
        <v>17</v>
      </c>
      <c r="B47" s="12">
        <v>45.9</v>
      </c>
      <c r="C47" s="12" t="b">
        <f t="shared" si="2"/>
        <v>0</v>
      </c>
      <c r="D47" s="27" t="s">
        <v>86</v>
      </c>
      <c r="E47" s="6">
        <f>E46-E45</f>
        <v>9.6000000000000014</v>
      </c>
      <c r="F47" s="27"/>
      <c r="G47" s="12"/>
      <c r="H47" s="27"/>
      <c r="I47" s="12"/>
      <c r="J47" s="27"/>
      <c r="K47" s="12"/>
      <c r="L47" s="27"/>
    </row>
    <row r="48" spans="1:12" x14ac:dyDescent="0.2">
      <c r="A48" s="13" t="s">
        <v>31</v>
      </c>
      <c r="B48" s="12">
        <v>45.9</v>
      </c>
      <c r="C48" s="12" t="b">
        <f t="shared" si="2"/>
        <v>0</v>
      </c>
      <c r="D48" s="28"/>
      <c r="E48" s="26"/>
      <c r="F48" s="27"/>
      <c r="G48" s="12"/>
      <c r="H48" s="27"/>
      <c r="I48" s="12"/>
      <c r="J48" s="27"/>
      <c r="K48" s="12"/>
      <c r="L48" s="27"/>
    </row>
    <row r="49" spans="1:12" x14ac:dyDescent="0.2">
      <c r="A49" s="13" t="s">
        <v>43</v>
      </c>
      <c r="B49" s="12">
        <v>46</v>
      </c>
      <c r="C49" s="12" t="b">
        <f t="shared" si="2"/>
        <v>0</v>
      </c>
      <c r="D49" s="27" t="s">
        <v>87</v>
      </c>
      <c r="E49" s="6">
        <f>E46+1.5*E47</f>
        <v>56.900000000000006</v>
      </c>
      <c r="F49" s="27"/>
      <c r="G49" s="12"/>
      <c r="H49" s="27"/>
      <c r="I49" s="12"/>
      <c r="J49" s="27"/>
      <c r="K49" s="12"/>
      <c r="L49" s="27"/>
    </row>
    <row r="50" spans="1:12" x14ac:dyDescent="0.2">
      <c r="A50" s="13" t="s">
        <v>34</v>
      </c>
      <c r="B50" s="12">
        <v>47.9</v>
      </c>
      <c r="C50" s="12" t="b">
        <f t="shared" si="2"/>
        <v>0</v>
      </c>
      <c r="D50" s="27" t="s">
        <v>88</v>
      </c>
      <c r="E50" s="6">
        <f>E45-1.5*E47</f>
        <v>18.499999999999996</v>
      </c>
      <c r="F50" s="27"/>
      <c r="G50" s="12"/>
      <c r="H50" s="27"/>
      <c r="I50" s="12"/>
      <c r="J50" s="27"/>
      <c r="K50" s="12"/>
      <c r="L50" s="27"/>
    </row>
    <row r="51" spans="1:12" x14ac:dyDescent="0.2">
      <c r="A51" s="13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</sheetData>
  <sortState ref="A2:B50">
    <sortCondition ref="B1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EA35-340A-437B-867D-E1DB75ADA120}">
  <dimension ref="A1:L50"/>
  <sheetViews>
    <sheetView zoomScale="90" zoomScaleNormal="90" workbookViewId="0"/>
  </sheetViews>
  <sheetFormatPr defaultRowHeight="12.75" x14ac:dyDescent="0.2"/>
  <cols>
    <col min="1" max="1" width="17" style="6" bestFit="1" customWidth="1"/>
    <col min="2" max="2" width="25.7109375" style="6" bestFit="1" customWidth="1"/>
    <col min="3" max="3" width="13.85546875" style="6" customWidth="1"/>
    <col min="4" max="4" width="9.140625" style="6"/>
    <col min="5" max="5" width="19.5703125" style="6" bestFit="1" customWidth="1"/>
    <col min="6" max="6" width="10.28515625" style="6" customWidth="1"/>
    <col min="7" max="8" width="9.140625" style="6"/>
    <col min="9" max="9" width="16.5703125" style="6" bestFit="1" customWidth="1"/>
    <col min="10" max="10" width="25.5703125" style="6" bestFit="1" customWidth="1"/>
    <col min="11" max="13" width="9.140625" style="6"/>
    <col min="14" max="14" width="16.5703125" style="6" bestFit="1" customWidth="1"/>
    <col min="15" max="16" width="9.140625" style="6"/>
    <col min="17" max="17" width="16.140625" style="6" bestFit="1" customWidth="1"/>
    <col min="18" max="18" width="20.42578125" style="6" bestFit="1" customWidth="1"/>
    <col min="19" max="16384" width="9.140625" style="6"/>
  </cols>
  <sheetData>
    <row r="1" spans="1:12" ht="13.5" thickBot="1" x14ac:dyDescent="0.25">
      <c r="A1" s="6" t="s">
        <v>50</v>
      </c>
      <c r="B1" s="9" t="s">
        <v>52</v>
      </c>
      <c r="C1" s="9" t="s">
        <v>90</v>
      </c>
      <c r="D1" s="9"/>
      <c r="E1" s="9"/>
      <c r="F1" s="9"/>
      <c r="G1" s="9"/>
      <c r="H1" s="9"/>
      <c r="J1" s="6" t="s">
        <v>93</v>
      </c>
      <c r="K1" s="9"/>
      <c r="L1" s="9"/>
    </row>
    <row r="2" spans="1:12" x14ac:dyDescent="0.2">
      <c r="A2" s="9" t="s">
        <v>5</v>
      </c>
      <c r="B2" s="12">
        <v>49.5</v>
      </c>
      <c r="C2" s="12" t="b">
        <f t="shared" ref="C2:C33" si="0">OR(B2&gt;$F$47,B2&lt;$F$48)</f>
        <v>1</v>
      </c>
      <c r="D2" s="10"/>
      <c r="E2" s="12"/>
      <c r="F2" s="10"/>
      <c r="G2" s="12"/>
      <c r="H2" s="10"/>
      <c r="J2" s="15" t="s">
        <v>52</v>
      </c>
      <c r="K2" s="15"/>
      <c r="L2" s="10"/>
    </row>
    <row r="3" spans="1:12" x14ac:dyDescent="0.2">
      <c r="A3" s="9" t="s">
        <v>1</v>
      </c>
      <c r="B3" s="12">
        <v>46.4</v>
      </c>
      <c r="C3" s="12" t="b">
        <f t="shared" si="0"/>
        <v>1</v>
      </c>
      <c r="D3" s="10"/>
      <c r="E3" s="12"/>
      <c r="F3" s="10"/>
      <c r="G3" s="12"/>
      <c r="H3" s="10"/>
      <c r="J3" s="16"/>
      <c r="K3" s="16"/>
      <c r="L3" s="10"/>
    </row>
    <row r="4" spans="1:12" x14ac:dyDescent="0.2">
      <c r="A4" s="9" t="s">
        <v>47</v>
      </c>
      <c r="B4" s="12">
        <v>40.200000000000003</v>
      </c>
      <c r="C4" s="12" t="b">
        <f t="shared" si="0"/>
        <v>0</v>
      </c>
      <c r="D4" s="10"/>
      <c r="E4" s="12"/>
      <c r="F4" s="10"/>
      <c r="G4" s="12"/>
      <c r="H4" s="10"/>
      <c r="J4" s="16" t="s">
        <v>58</v>
      </c>
      <c r="K4" s="16">
        <v>31.642857142857135</v>
      </c>
      <c r="L4" s="10"/>
    </row>
    <row r="5" spans="1:12" x14ac:dyDescent="0.2">
      <c r="A5" s="9" t="s">
        <v>20</v>
      </c>
      <c r="B5" s="12">
        <v>39.1</v>
      </c>
      <c r="C5" s="12" t="b">
        <f t="shared" si="0"/>
        <v>0</v>
      </c>
      <c r="D5" s="10"/>
      <c r="E5" s="12"/>
      <c r="F5" s="10"/>
      <c r="G5" s="12"/>
      <c r="H5" s="10"/>
      <c r="J5" s="16" t="s">
        <v>59</v>
      </c>
      <c r="K5" s="16">
        <v>0.81188032360931184</v>
      </c>
      <c r="L5" s="10"/>
    </row>
    <row r="6" spans="1:12" x14ac:dyDescent="0.2">
      <c r="A6" s="9" t="s">
        <v>48</v>
      </c>
      <c r="B6" s="12">
        <v>39</v>
      </c>
      <c r="C6" s="12" t="b">
        <f t="shared" si="0"/>
        <v>0</v>
      </c>
      <c r="D6" s="10"/>
      <c r="E6" s="12"/>
      <c r="F6" s="10"/>
      <c r="G6" s="12"/>
      <c r="H6" s="10"/>
      <c r="J6" s="16" t="s">
        <v>60</v>
      </c>
      <c r="K6" s="16">
        <v>31.3</v>
      </c>
      <c r="L6" s="10"/>
    </row>
    <row r="7" spans="1:12" x14ac:dyDescent="0.2">
      <c r="A7" s="9" t="s">
        <v>29</v>
      </c>
      <c r="B7" s="12">
        <v>38.1</v>
      </c>
      <c r="C7" s="12" t="b">
        <f t="shared" si="0"/>
        <v>0</v>
      </c>
      <c r="D7" s="10"/>
      <c r="E7" s="12"/>
      <c r="F7" s="10"/>
      <c r="G7" s="12"/>
      <c r="H7" s="10"/>
      <c r="J7" s="16" t="s">
        <v>61</v>
      </c>
      <c r="K7" s="16">
        <v>28.3</v>
      </c>
      <c r="L7" s="10"/>
    </row>
    <row r="8" spans="1:12" x14ac:dyDescent="0.2">
      <c r="A8" s="9" t="s">
        <v>31</v>
      </c>
      <c r="B8" s="12">
        <v>36.799999999999997</v>
      </c>
      <c r="C8" s="12" t="b">
        <f t="shared" si="0"/>
        <v>0</v>
      </c>
      <c r="D8" s="10"/>
      <c r="E8" s="12"/>
      <c r="F8" s="10"/>
      <c r="G8" s="12"/>
      <c r="H8" s="10"/>
      <c r="J8" s="16" t="s">
        <v>62</v>
      </c>
      <c r="K8" s="16">
        <v>5.6831622652651825</v>
      </c>
      <c r="L8" s="10"/>
    </row>
    <row r="9" spans="1:12" x14ac:dyDescent="0.2">
      <c r="A9" s="9" t="s">
        <v>40</v>
      </c>
      <c r="B9" s="12">
        <v>34.6</v>
      </c>
      <c r="C9" s="12" t="b">
        <f t="shared" si="0"/>
        <v>0</v>
      </c>
      <c r="G9" s="12"/>
      <c r="H9" s="10"/>
      <c r="J9" s="16" t="s">
        <v>63</v>
      </c>
      <c r="K9" s="16">
        <v>32.298333333334085</v>
      </c>
      <c r="L9" s="10"/>
    </row>
    <row r="10" spans="1:12" x14ac:dyDescent="0.2">
      <c r="A10" s="9" t="s">
        <v>10</v>
      </c>
      <c r="B10" s="12">
        <v>34.4</v>
      </c>
      <c r="C10" s="12" t="b">
        <f t="shared" si="0"/>
        <v>0</v>
      </c>
      <c r="G10" s="12"/>
      <c r="H10" s="10"/>
      <c r="J10" s="16" t="s">
        <v>64</v>
      </c>
      <c r="K10" s="16">
        <v>4.3300066529310381</v>
      </c>
      <c r="L10" s="10"/>
    </row>
    <row r="11" spans="1:12" x14ac:dyDescent="0.2">
      <c r="A11" s="9" t="s">
        <v>3</v>
      </c>
      <c r="B11" s="12">
        <v>34.200000000000003</v>
      </c>
      <c r="C11" s="12" t="b">
        <f t="shared" si="0"/>
        <v>0</v>
      </c>
      <c r="G11" s="12"/>
      <c r="H11" s="10"/>
      <c r="J11" s="16" t="s">
        <v>65</v>
      </c>
      <c r="K11" s="16">
        <v>0.15993260790526842</v>
      </c>
      <c r="L11" s="10"/>
    </row>
    <row r="12" spans="1:12" x14ac:dyDescent="0.2">
      <c r="A12" s="9" t="s">
        <v>2</v>
      </c>
      <c r="B12" s="12">
        <v>34.1</v>
      </c>
      <c r="C12" s="12" t="b">
        <f t="shared" si="0"/>
        <v>0</v>
      </c>
      <c r="G12" s="12"/>
      <c r="H12" s="10"/>
      <c r="J12" s="16" t="s">
        <v>66</v>
      </c>
      <c r="K12" s="16">
        <v>37.9</v>
      </c>
      <c r="L12" s="10"/>
    </row>
    <row r="13" spans="1:12" x14ac:dyDescent="0.2">
      <c r="A13" s="9" t="s">
        <v>45</v>
      </c>
      <c r="B13" s="12">
        <v>33.9</v>
      </c>
      <c r="C13" s="12" t="b">
        <f t="shared" si="0"/>
        <v>0</v>
      </c>
      <c r="G13" s="12"/>
      <c r="H13" s="10"/>
      <c r="J13" s="16" t="s">
        <v>67</v>
      </c>
      <c r="K13" s="16">
        <v>11.6</v>
      </c>
      <c r="L13" s="10"/>
    </row>
    <row r="14" spans="1:12" x14ac:dyDescent="0.2">
      <c r="A14" s="9" t="s">
        <v>8</v>
      </c>
      <c r="B14" s="12">
        <v>33.799999999999997</v>
      </c>
      <c r="C14" s="12" t="b">
        <f t="shared" si="0"/>
        <v>0</v>
      </c>
      <c r="G14" s="12"/>
      <c r="H14" s="10"/>
      <c r="J14" s="16" t="s">
        <v>68</v>
      </c>
      <c r="K14" s="16">
        <v>49.5</v>
      </c>
      <c r="L14" s="10"/>
    </row>
    <row r="15" spans="1:12" ht="13.5" thickBot="1" x14ac:dyDescent="0.25">
      <c r="A15" s="9" t="s">
        <v>21</v>
      </c>
      <c r="B15" s="12">
        <v>33.700000000000003</v>
      </c>
      <c r="C15" s="12" t="b">
        <f t="shared" si="0"/>
        <v>0</v>
      </c>
      <c r="G15" s="12"/>
      <c r="H15" s="27"/>
      <c r="J15" s="16" t="s">
        <v>69</v>
      </c>
      <c r="K15" s="16">
        <v>1550.4999999999995</v>
      </c>
      <c r="L15" s="10"/>
    </row>
    <row r="16" spans="1:12" ht="13.5" thickBot="1" x14ac:dyDescent="0.25">
      <c r="A16" s="9" t="s">
        <v>41</v>
      </c>
      <c r="B16" s="12">
        <v>33.6</v>
      </c>
      <c r="C16" s="12" t="b">
        <f t="shared" si="0"/>
        <v>0</v>
      </c>
      <c r="D16" s="20" t="s">
        <v>66</v>
      </c>
      <c r="E16" s="20" t="s">
        <v>57</v>
      </c>
      <c r="F16" s="10" t="s">
        <v>94</v>
      </c>
      <c r="G16" s="12"/>
      <c r="H16" s="10"/>
      <c r="J16" s="24" t="s">
        <v>70</v>
      </c>
      <c r="K16" s="24">
        <v>49</v>
      </c>
      <c r="L16" s="10"/>
    </row>
    <row r="17" spans="1:12" x14ac:dyDescent="0.2">
      <c r="A17" s="9" t="s">
        <v>15</v>
      </c>
      <c r="B17" s="12">
        <v>33.299999999999997</v>
      </c>
      <c r="C17" s="12" t="b">
        <f t="shared" si="0"/>
        <v>0</v>
      </c>
      <c r="D17" s="23" t="s">
        <v>79</v>
      </c>
      <c r="E17" s="16">
        <v>0</v>
      </c>
      <c r="F17" s="10">
        <f>E17</f>
        <v>0</v>
      </c>
      <c r="G17" s="12"/>
      <c r="H17" s="10"/>
      <c r="J17" s="27"/>
      <c r="K17" s="12"/>
      <c r="L17" s="10"/>
    </row>
    <row r="18" spans="1:12" x14ac:dyDescent="0.2">
      <c r="A18" s="9" t="s">
        <v>12</v>
      </c>
      <c r="B18" s="12">
        <v>33.299999999999997</v>
      </c>
      <c r="C18" s="12" t="b">
        <f t="shared" si="0"/>
        <v>0</v>
      </c>
      <c r="D18" s="22" t="s">
        <v>81</v>
      </c>
      <c r="E18" s="16">
        <v>1</v>
      </c>
      <c r="F18" s="10">
        <f>F17+E18</f>
        <v>1</v>
      </c>
      <c r="G18" s="12"/>
      <c r="H18" s="10"/>
      <c r="J18" s="27"/>
      <c r="K18" s="12"/>
      <c r="L18" s="10"/>
    </row>
    <row r="19" spans="1:12" x14ac:dyDescent="0.2">
      <c r="A19" s="9" t="s">
        <v>13</v>
      </c>
      <c r="B19" s="12">
        <v>33</v>
      </c>
      <c r="C19" s="12" t="b">
        <f t="shared" si="0"/>
        <v>0</v>
      </c>
      <c r="D19" s="23" t="s">
        <v>73</v>
      </c>
      <c r="E19" s="16">
        <v>19</v>
      </c>
      <c r="F19" s="10">
        <f>F18+E19</f>
        <v>20</v>
      </c>
      <c r="G19" s="12"/>
      <c r="H19" s="10"/>
      <c r="J19" s="27"/>
      <c r="K19" s="12"/>
      <c r="L19" s="10"/>
    </row>
    <row r="20" spans="1:12" x14ac:dyDescent="0.2">
      <c r="A20" s="9" t="s">
        <v>36</v>
      </c>
      <c r="B20" s="12">
        <v>32.6</v>
      </c>
      <c r="C20" s="12" t="b">
        <f t="shared" si="0"/>
        <v>0</v>
      </c>
      <c r="D20" s="23" t="s">
        <v>74</v>
      </c>
      <c r="E20" s="16">
        <v>26</v>
      </c>
      <c r="F20" s="10">
        <f>F19+E20</f>
        <v>46</v>
      </c>
      <c r="G20" s="12"/>
      <c r="H20" s="10"/>
      <c r="J20" s="27"/>
      <c r="K20" s="12"/>
      <c r="L20" s="10"/>
    </row>
    <row r="21" spans="1:12" x14ac:dyDescent="0.2">
      <c r="A21" s="9" t="s">
        <v>39</v>
      </c>
      <c r="B21" s="12">
        <v>32.299999999999997</v>
      </c>
      <c r="C21" s="12" t="b">
        <f t="shared" si="0"/>
        <v>0</v>
      </c>
      <c r="D21" s="23" t="s">
        <v>75</v>
      </c>
      <c r="E21" s="16">
        <v>3</v>
      </c>
      <c r="F21" s="10">
        <f>F20+E21</f>
        <v>49</v>
      </c>
      <c r="G21" s="12"/>
      <c r="H21" s="27"/>
      <c r="J21" s="27"/>
      <c r="K21" s="12"/>
      <c r="L21" s="10"/>
    </row>
    <row r="22" spans="1:12" ht="13.5" thickBot="1" x14ac:dyDescent="0.25">
      <c r="A22" s="9" t="s">
        <v>17</v>
      </c>
      <c r="B22" s="12">
        <v>32.200000000000003</v>
      </c>
      <c r="C22" s="12" t="b">
        <f t="shared" si="0"/>
        <v>0</v>
      </c>
      <c r="D22" s="24" t="s">
        <v>56</v>
      </c>
      <c r="E22" s="24">
        <v>0</v>
      </c>
      <c r="F22" s="10">
        <f>F21+E22</f>
        <v>49</v>
      </c>
      <c r="G22" s="12"/>
      <c r="H22" s="27"/>
      <c r="J22" s="27"/>
      <c r="K22" s="12"/>
      <c r="L22" s="10"/>
    </row>
    <row r="23" spans="1:12" x14ac:dyDescent="0.2">
      <c r="A23" s="9" t="s">
        <v>43</v>
      </c>
      <c r="B23" s="12">
        <v>32</v>
      </c>
      <c r="C23" s="12" t="b">
        <f t="shared" si="0"/>
        <v>0</v>
      </c>
      <c r="D23" s="10"/>
      <c r="E23" s="12">
        <f>SUM(E17:E22)</f>
        <v>49</v>
      </c>
      <c r="F23" s="10"/>
      <c r="G23" s="12"/>
      <c r="H23" s="10"/>
      <c r="J23" s="27"/>
      <c r="K23" s="12"/>
      <c r="L23" s="27"/>
    </row>
    <row r="24" spans="1:12" x14ac:dyDescent="0.2">
      <c r="A24" s="9" t="s">
        <v>0</v>
      </c>
      <c r="B24" s="12">
        <v>31.9</v>
      </c>
      <c r="C24" s="12" t="b">
        <f t="shared" si="0"/>
        <v>0</v>
      </c>
      <c r="D24" s="10"/>
      <c r="E24" s="12"/>
      <c r="F24" s="27"/>
      <c r="G24" s="12"/>
      <c r="H24" s="10"/>
      <c r="J24" s="27"/>
      <c r="K24" s="12"/>
      <c r="L24" s="10"/>
    </row>
    <row r="25" spans="1:12" x14ac:dyDescent="0.2">
      <c r="A25" s="9" t="s">
        <v>19</v>
      </c>
      <c r="B25" s="12">
        <v>31.4</v>
      </c>
      <c r="C25" s="12" t="b">
        <f t="shared" si="0"/>
        <v>0</v>
      </c>
      <c r="D25" s="10"/>
      <c r="E25" s="12"/>
      <c r="F25" s="27"/>
      <c r="G25" s="12"/>
      <c r="H25" s="10"/>
      <c r="J25" s="27"/>
      <c r="K25" s="12"/>
      <c r="L25" s="10"/>
    </row>
    <row r="26" spans="1:12" x14ac:dyDescent="0.2">
      <c r="A26" s="9" t="s">
        <v>11</v>
      </c>
      <c r="B26" s="12">
        <v>31.3</v>
      </c>
      <c r="C26" s="12" t="b">
        <f t="shared" si="0"/>
        <v>0</v>
      </c>
      <c r="D26" s="27"/>
      <c r="E26" s="12"/>
      <c r="F26" s="27"/>
      <c r="G26" s="12"/>
      <c r="H26" s="10"/>
      <c r="J26" s="27"/>
      <c r="K26" s="12"/>
      <c r="L26" s="10"/>
    </row>
    <row r="27" spans="1:12" x14ac:dyDescent="0.2">
      <c r="A27" s="9" t="s">
        <v>18</v>
      </c>
      <c r="B27" s="12">
        <v>31.3</v>
      </c>
      <c r="C27" s="12" t="b">
        <f t="shared" si="0"/>
        <v>0</v>
      </c>
      <c r="D27" s="27"/>
      <c r="E27" s="12"/>
      <c r="F27" s="27"/>
      <c r="G27" s="12"/>
      <c r="H27" s="27"/>
      <c r="J27" s="27"/>
      <c r="K27" s="12"/>
      <c r="L27" s="27"/>
    </row>
    <row r="28" spans="1:12" x14ac:dyDescent="0.2">
      <c r="A28" s="9" t="s">
        <v>34</v>
      </c>
      <c r="B28" s="12">
        <v>30.6</v>
      </c>
      <c r="C28" s="12" t="b">
        <f t="shared" si="0"/>
        <v>0</v>
      </c>
      <c r="D28" s="27"/>
      <c r="E28" s="12"/>
      <c r="F28" s="27"/>
      <c r="G28" s="12"/>
      <c r="H28" s="27"/>
      <c r="J28" s="27"/>
      <c r="K28" s="12"/>
      <c r="L28" s="10"/>
    </row>
    <row r="29" spans="1:12" x14ac:dyDescent="0.2">
      <c r="A29" s="9" t="s">
        <v>14</v>
      </c>
      <c r="B29" s="12">
        <v>30.3</v>
      </c>
      <c r="C29" s="12" t="b">
        <f t="shared" si="0"/>
        <v>0</v>
      </c>
      <c r="D29" s="27"/>
      <c r="E29" s="12"/>
      <c r="F29" s="27"/>
      <c r="G29" s="12"/>
      <c r="H29" s="10"/>
      <c r="J29" s="27"/>
      <c r="K29" s="12"/>
      <c r="L29" s="10"/>
    </row>
    <row r="30" spans="1:12" x14ac:dyDescent="0.2">
      <c r="A30" s="9" t="s">
        <v>42</v>
      </c>
      <c r="B30" s="12">
        <v>30.3</v>
      </c>
      <c r="C30" s="12" t="b">
        <f t="shared" si="0"/>
        <v>0</v>
      </c>
      <c r="D30" s="27"/>
      <c r="E30" s="12"/>
      <c r="F30" s="27"/>
      <c r="G30" s="12"/>
      <c r="H30" s="27"/>
      <c r="J30" s="27"/>
      <c r="K30" s="12"/>
      <c r="L30" s="27"/>
    </row>
    <row r="31" spans="1:12" x14ac:dyDescent="0.2">
      <c r="A31" s="9" t="s">
        <v>25</v>
      </c>
      <c r="B31" s="12">
        <v>29.8</v>
      </c>
      <c r="C31" s="12" t="b">
        <f t="shared" si="0"/>
        <v>0</v>
      </c>
      <c r="D31" s="27"/>
      <c r="E31" s="12"/>
      <c r="F31" s="27"/>
      <c r="G31" s="12"/>
      <c r="H31" s="27"/>
      <c r="J31" s="27"/>
      <c r="K31" s="12"/>
      <c r="L31" s="27"/>
    </row>
    <row r="32" spans="1:12" x14ac:dyDescent="0.2">
      <c r="A32" s="9" t="s">
        <v>33</v>
      </c>
      <c r="B32" s="12">
        <v>29.8</v>
      </c>
      <c r="C32" s="12" t="b">
        <f t="shared" si="0"/>
        <v>0</v>
      </c>
      <c r="D32" s="27"/>
      <c r="E32" s="12"/>
      <c r="F32" s="27"/>
      <c r="G32" s="12"/>
      <c r="H32" s="10"/>
      <c r="J32" s="27"/>
      <c r="K32" s="12"/>
      <c r="L32" s="27"/>
    </row>
    <row r="33" spans="1:12" x14ac:dyDescent="0.2">
      <c r="A33" s="9" t="s">
        <v>16</v>
      </c>
      <c r="B33" s="12">
        <v>29.7</v>
      </c>
      <c r="C33" s="12" t="b">
        <f t="shared" si="0"/>
        <v>0</v>
      </c>
      <c r="D33" s="27"/>
      <c r="E33" s="12"/>
      <c r="F33" s="27"/>
      <c r="G33" s="12"/>
      <c r="H33" s="27"/>
      <c r="J33" s="27"/>
      <c r="K33" s="12"/>
      <c r="L33" s="27"/>
    </row>
    <row r="34" spans="1:12" x14ac:dyDescent="0.2">
      <c r="A34" s="9" t="s">
        <v>38</v>
      </c>
      <c r="B34" s="12">
        <v>29.6</v>
      </c>
      <c r="C34" s="12" t="b">
        <f t="shared" ref="C34:C65" si="1">OR(B34&gt;$F$47,B34&lt;$F$48)</f>
        <v>0</v>
      </c>
      <c r="D34" s="28"/>
      <c r="E34" s="29"/>
      <c r="F34" s="27"/>
      <c r="G34" s="12"/>
      <c r="H34" s="27"/>
      <c r="J34" s="27"/>
      <c r="K34" s="12"/>
      <c r="L34" s="27"/>
    </row>
    <row r="35" spans="1:12" x14ac:dyDescent="0.2">
      <c r="A35" s="9" t="s">
        <v>26</v>
      </c>
      <c r="B35" s="12">
        <v>29.5</v>
      </c>
      <c r="C35" s="12" t="b">
        <f t="shared" si="1"/>
        <v>0</v>
      </c>
      <c r="D35" s="27"/>
      <c r="E35" s="12"/>
      <c r="F35" s="27"/>
      <c r="G35" s="12"/>
      <c r="H35" s="27"/>
      <c r="J35" s="27"/>
      <c r="K35" s="12"/>
      <c r="L35" s="27"/>
    </row>
    <row r="36" spans="1:12" x14ac:dyDescent="0.2">
      <c r="A36" s="9" t="s">
        <v>32</v>
      </c>
      <c r="B36" s="12">
        <v>29.1</v>
      </c>
      <c r="C36" s="12" t="b">
        <f t="shared" si="1"/>
        <v>0</v>
      </c>
      <c r="D36" s="27"/>
      <c r="E36" s="12"/>
      <c r="F36" s="27"/>
      <c r="G36" s="12"/>
      <c r="H36" s="27"/>
      <c r="J36" s="27"/>
      <c r="K36" s="12"/>
      <c r="L36" s="27"/>
    </row>
    <row r="37" spans="1:12" x14ac:dyDescent="0.2">
      <c r="A37" s="9" t="s">
        <v>7</v>
      </c>
      <c r="B37" s="12">
        <v>29.1</v>
      </c>
      <c r="C37" s="12" t="b">
        <f t="shared" si="1"/>
        <v>0</v>
      </c>
      <c r="D37" s="27"/>
      <c r="E37" s="12"/>
      <c r="F37" s="27"/>
      <c r="G37" s="12"/>
      <c r="H37" s="27"/>
      <c r="J37" s="27"/>
      <c r="K37" s="12"/>
      <c r="L37" s="27"/>
    </row>
    <row r="38" spans="1:12" x14ac:dyDescent="0.2">
      <c r="A38" s="9" t="s">
        <v>28</v>
      </c>
      <c r="B38" s="12">
        <v>29</v>
      </c>
      <c r="C38" s="12" t="b">
        <f t="shared" si="1"/>
        <v>0</v>
      </c>
      <c r="D38" s="27"/>
      <c r="E38" s="12"/>
      <c r="F38" s="27"/>
      <c r="G38" s="12"/>
      <c r="H38" s="27"/>
      <c r="J38" s="27"/>
      <c r="K38" s="12"/>
      <c r="L38" s="27"/>
    </row>
    <row r="39" spans="1:12" x14ac:dyDescent="0.2">
      <c r="A39" s="9" t="s">
        <v>46</v>
      </c>
      <c r="B39" s="12">
        <v>28.3</v>
      </c>
      <c r="C39" s="12" t="b">
        <f t="shared" si="1"/>
        <v>0</v>
      </c>
      <c r="D39" s="27"/>
      <c r="G39" s="12"/>
      <c r="H39" s="27"/>
      <c r="J39" s="27"/>
      <c r="K39" s="12"/>
      <c r="L39" s="27"/>
    </row>
    <row r="40" spans="1:12" x14ac:dyDescent="0.2">
      <c r="A40" s="9" t="s">
        <v>37</v>
      </c>
      <c r="B40" s="12">
        <v>28.3</v>
      </c>
      <c r="C40" s="12" t="b">
        <f t="shared" si="1"/>
        <v>0</v>
      </c>
      <c r="D40" s="27"/>
      <c r="G40" s="12"/>
      <c r="H40" s="27"/>
      <c r="J40" s="27"/>
      <c r="K40" s="12"/>
      <c r="L40" s="27"/>
    </row>
    <row r="41" spans="1:12" x14ac:dyDescent="0.2">
      <c r="A41" s="9" t="s">
        <v>27</v>
      </c>
      <c r="B41" s="12">
        <v>27.8</v>
      </c>
      <c r="C41" s="12" t="b">
        <f t="shared" si="1"/>
        <v>0</v>
      </c>
      <c r="D41" s="27"/>
      <c r="G41" s="12"/>
      <c r="H41" s="27"/>
      <c r="J41" s="27"/>
      <c r="K41" s="12"/>
      <c r="L41" s="27"/>
    </row>
    <row r="42" spans="1:12" x14ac:dyDescent="0.2">
      <c r="A42" s="9" t="s">
        <v>4</v>
      </c>
      <c r="B42" s="12">
        <v>27.6</v>
      </c>
      <c r="C42" s="12" t="b">
        <f t="shared" si="1"/>
        <v>0</v>
      </c>
      <c r="D42" s="27"/>
      <c r="E42" s="12" t="s">
        <v>82</v>
      </c>
      <c r="F42" s="27" t="s">
        <v>83</v>
      </c>
      <c r="G42" s="12"/>
      <c r="H42" s="27"/>
      <c r="J42" s="27"/>
      <c r="K42" s="12"/>
      <c r="L42" s="27"/>
    </row>
    <row r="43" spans="1:12" x14ac:dyDescent="0.2">
      <c r="A43" s="9" t="s">
        <v>30</v>
      </c>
      <c r="B43" s="12">
        <v>27.4</v>
      </c>
      <c r="C43" s="12" t="b">
        <f t="shared" si="1"/>
        <v>0</v>
      </c>
      <c r="D43" s="28"/>
      <c r="E43" s="12" t="s">
        <v>84</v>
      </c>
      <c r="F43" s="27">
        <f>QUARTILE(B2:B50,1)</f>
        <v>29</v>
      </c>
      <c r="G43" s="12"/>
      <c r="H43" s="27"/>
      <c r="J43" s="27"/>
      <c r="K43" s="12"/>
      <c r="L43" s="27"/>
    </row>
    <row r="44" spans="1:12" x14ac:dyDescent="0.2">
      <c r="A44" s="9" t="s">
        <v>23</v>
      </c>
      <c r="B44" s="12">
        <v>27.3</v>
      </c>
      <c r="C44" s="12" t="b">
        <f t="shared" si="1"/>
        <v>0</v>
      </c>
      <c r="D44" s="27"/>
      <c r="E44" s="12" t="s">
        <v>85</v>
      </c>
      <c r="F44" s="27">
        <f>QUARTILE(B2:B50,3)</f>
        <v>33.799999999999997</v>
      </c>
      <c r="G44" s="12"/>
      <c r="H44" s="27"/>
      <c r="J44" s="27"/>
      <c r="K44" s="12"/>
      <c r="L44" s="27"/>
    </row>
    <row r="45" spans="1:12" x14ac:dyDescent="0.2">
      <c r="A45" s="9" t="s">
        <v>24</v>
      </c>
      <c r="B45" s="12">
        <v>27.3</v>
      </c>
      <c r="C45" s="12" t="b">
        <f t="shared" si="1"/>
        <v>0</v>
      </c>
      <c r="D45" s="27"/>
      <c r="E45" s="12" t="s">
        <v>86</v>
      </c>
      <c r="F45" s="27">
        <f>F44-F43</f>
        <v>4.7999999999999972</v>
      </c>
      <c r="G45" s="12"/>
      <c r="H45" s="27"/>
      <c r="J45" s="27"/>
      <c r="K45" s="12"/>
      <c r="L45" s="27"/>
    </row>
    <row r="46" spans="1:12" x14ac:dyDescent="0.2">
      <c r="A46" s="9" t="s">
        <v>9</v>
      </c>
      <c r="B46" s="12">
        <v>26.3</v>
      </c>
      <c r="C46" s="12" t="b">
        <f t="shared" si="1"/>
        <v>0</v>
      </c>
      <c r="D46" s="27"/>
      <c r="E46" s="12"/>
      <c r="F46" s="27"/>
      <c r="G46" s="12"/>
      <c r="H46" s="27"/>
      <c r="J46" s="27"/>
      <c r="K46" s="12"/>
      <c r="L46" s="27"/>
    </row>
    <row r="47" spans="1:12" x14ac:dyDescent="0.2">
      <c r="A47" s="9" t="s">
        <v>35</v>
      </c>
      <c r="B47" s="12">
        <v>25.9</v>
      </c>
      <c r="C47" s="12" t="b">
        <f t="shared" si="1"/>
        <v>0</v>
      </c>
      <c r="D47" s="27"/>
      <c r="E47" s="29" t="s">
        <v>87</v>
      </c>
      <c r="F47" s="27">
        <f>F44+1.5*F45</f>
        <v>40.999999999999993</v>
      </c>
      <c r="G47" s="12"/>
      <c r="H47" s="27"/>
      <c r="J47" s="27"/>
      <c r="K47" s="12"/>
      <c r="L47" s="27"/>
    </row>
    <row r="48" spans="1:12" x14ac:dyDescent="0.2">
      <c r="A48" s="9" t="s">
        <v>6</v>
      </c>
      <c r="B48" s="12">
        <v>25.3</v>
      </c>
      <c r="C48" s="12" t="b">
        <f t="shared" si="1"/>
        <v>0</v>
      </c>
      <c r="D48" s="27"/>
      <c r="E48" s="12" t="s">
        <v>88</v>
      </c>
      <c r="F48" s="27">
        <f>F43-1.5*F45</f>
        <v>21.800000000000004</v>
      </c>
      <c r="G48" s="12"/>
      <c r="H48" s="27"/>
      <c r="J48" s="27"/>
      <c r="K48" s="12"/>
      <c r="L48" s="27"/>
    </row>
    <row r="49" spans="1:12" x14ac:dyDescent="0.2">
      <c r="A49" s="9" t="s">
        <v>44</v>
      </c>
      <c r="B49" s="12">
        <v>24.6</v>
      </c>
      <c r="C49" s="12" t="b">
        <f t="shared" si="1"/>
        <v>0</v>
      </c>
      <c r="D49" s="27"/>
      <c r="E49" s="12"/>
      <c r="F49" s="27"/>
      <c r="G49" s="12"/>
      <c r="H49" s="27"/>
      <c r="J49" s="27"/>
      <c r="K49" s="12"/>
      <c r="L49" s="27"/>
    </row>
    <row r="50" spans="1:12" x14ac:dyDescent="0.2">
      <c r="A50" s="9" t="s">
        <v>22</v>
      </c>
      <c r="B50" s="12">
        <v>11.6</v>
      </c>
      <c r="C50" s="12" t="b">
        <f t="shared" si="1"/>
        <v>1</v>
      </c>
      <c r="D50" s="27"/>
      <c r="E50" s="12"/>
      <c r="F50" s="27"/>
      <c r="G50" s="12"/>
      <c r="H50" s="27"/>
      <c r="J50" s="27"/>
      <c r="K50" s="12"/>
      <c r="L50" s="27"/>
    </row>
  </sheetData>
  <sortState ref="B2:B50">
    <sortCondition descending="1" ref="B2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E79D-529B-44C8-8CB8-91697AC8E0B9}">
  <dimension ref="A1:C50"/>
  <sheetViews>
    <sheetView workbookViewId="0">
      <selection activeCell="H23" sqref="H23"/>
    </sheetView>
  </sheetViews>
  <sheetFormatPr defaultRowHeight="12.75" x14ac:dyDescent="0.2"/>
  <cols>
    <col min="1" max="1" width="15.28515625" bestFit="1" customWidth="1"/>
    <col min="2" max="2" width="31" customWidth="1"/>
    <col min="3" max="3" width="19.7109375" customWidth="1"/>
  </cols>
  <sheetData>
    <row r="1" spans="1:3" x14ac:dyDescent="0.2">
      <c r="A1" t="s">
        <v>50</v>
      </c>
      <c r="B1" s="1" t="s">
        <v>55</v>
      </c>
      <c r="C1" s="1" t="s">
        <v>53</v>
      </c>
    </row>
    <row r="2" spans="1:3" x14ac:dyDescent="0.2">
      <c r="A2" s="1" t="s">
        <v>46</v>
      </c>
      <c r="B2" s="3">
        <v>1.6</v>
      </c>
      <c r="C2" s="3">
        <v>1.9</v>
      </c>
    </row>
    <row r="3" spans="1:3" x14ac:dyDescent="0.2">
      <c r="A3" s="1" t="s">
        <v>37</v>
      </c>
      <c r="B3" s="3">
        <v>1.8</v>
      </c>
      <c r="C3" s="3">
        <v>2.2000000000000002</v>
      </c>
    </row>
    <row r="4" spans="1:3" x14ac:dyDescent="0.2">
      <c r="A4" s="1" t="s">
        <v>23</v>
      </c>
      <c r="B4" s="3">
        <v>1.5</v>
      </c>
      <c r="C4" s="3">
        <v>2.1</v>
      </c>
    </row>
    <row r="5" spans="1:3" x14ac:dyDescent="0.2">
      <c r="A5" s="1" t="s">
        <v>7</v>
      </c>
      <c r="B5" s="3">
        <v>1.4</v>
      </c>
      <c r="C5" s="3">
        <v>1.9</v>
      </c>
    </row>
    <row r="6" spans="1:3" x14ac:dyDescent="0.2">
      <c r="A6" s="1" t="s">
        <v>8</v>
      </c>
      <c r="B6" s="3">
        <v>1.5</v>
      </c>
      <c r="C6" s="3">
        <v>2</v>
      </c>
    </row>
    <row r="7" spans="1:3" x14ac:dyDescent="0.2">
      <c r="A7" s="1" t="s">
        <v>9</v>
      </c>
      <c r="B7" s="3">
        <v>1.5</v>
      </c>
      <c r="C7" s="3">
        <v>1.9</v>
      </c>
    </row>
    <row r="8" spans="1:3" x14ac:dyDescent="0.2">
      <c r="A8" s="1" t="s">
        <v>12</v>
      </c>
      <c r="B8" s="3">
        <v>1.6</v>
      </c>
      <c r="C8" s="3">
        <v>2.4</v>
      </c>
    </row>
    <row r="9" spans="1:3" x14ac:dyDescent="0.2">
      <c r="A9" s="1" t="s">
        <v>11</v>
      </c>
      <c r="B9" s="3">
        <v>1.5</v>
      </c>
      <c r="C9" s="3">
        <v>2</v>
      </c>
    </row>
    <row r="10" spans="1:3" x14ac:dyDescent="0.2">
      <c r="A10" s="1" t="s">
        <v>24</v>
      </c>
      <c r="B10" s="3">
        <v>1.6</v>
      </c>
      <c r="C10" s="3">
        <v>2.1</v>
      </c>
    </row>
    <row r="11" spans="1:3" x14ac:dyDescent="0.2">
      <c r="A11" s="1" t="s">
        <v>26</v>
      </c>
      <c r="B11" s="3">
        <v>1.7</v>
      </c>
      <c r="C11" s="3">
        <v>2</v>
      </c>
    </row>
    <row r="12" spans="1:3" x14ac:dyDescent="0.2">
      <c r="A12" s="1" t="s">
        <v>6</v>
      </c>
      <c r="B12" s="3">
        <v>1.3</v>
      </c>
      <c r="C12" s="3">
        <v>1.8</v>
      </c>
    </row>
    <row r="13" spans="1:3" x14ac:dyDescent="0.2">
      <c r="A13" s="1" t="s">
        <v>28</v>
      </c>
      <c r="B13" s="3">
        <v>1.6</v>
      </c>
      <c r="C13" s="3">
        <v>2.1</v>
      </c>
    </row>
    <row r="14" spans="1:3" x14ac:dyDescent="0.2">
      <c r="A14" s="1" t="s">
        <v>48</v>
      </c>
      <c r="B14" s="3">
        <v>1.7</v>
      </c>
      <c r="C14" s="3">
        <v>1.8</v>
      </c>
    </row>
    <row r="15" spans="1:3" x14ac:dyDescent="0.2">
      <c r="A15" s="1" t="s">
        <v>2</v>
      </c>
      <c r="B15" s="3">
        <v>1.4</v>
      </c>
      <c r="C15" s="3">
        <v>1.8</v>
      </c>
    </row>
    <row r="16" spans="1:3" x14ac:dyDescent="0.2">
      <c r="A16" s="1" t="s">
        <v>33</v>
      </c>
      <c r="B16" s="3">
        <v>1.9</v>
      </c>
      <c r="C16" s="3">
        <v>2.2999999999999998</v>
      </c>
    </row>
    <row r="17" spans="1:3" x14ac:dyDescent="0.2">
      <c r="A17" s="1" t="s">
        <v>38</v>
      </c>
      <c r="B17" s="3">
        <v>1.8</v>
      </c>
      <c r="C17" s="3">
        <v>1.9</v>
      </c>
    </row>
    <row r="18" spans="1:3" x14ac:dyDescent="0.2">
      <c r="A18" s="1" t="s">
        <v>17</v>
      </c>
      <c r="B18" s="3">
        <v>1.7</v>
      </c>
      <c r="C18" s="3">
        <v>2.1</v>
      </c>
    </row>
    <row r="19" spans="1:3" x14ac:dyDescent="0.2">
      <c r="A19" s="1" t="s">
        <v>10</v>
      </c>
      <c r="B19" s="3">
        <v>1.6</v>
      </c>
      <c r="C19" s="3">
        <v>2.2000000000000002</v>
      </c>
    </row>
    <row r="20" spans="1:3" x14ac:dyDescent="0.2">
      <c r="A20" s="1" t="s">
        <v>13</v>
      </c>
      <c r="B20" s="3">
        <v>1.4</v>
      </c>
      <c r="C20" s="3">
        <v>1.9</v>
      </c>
    </row>
    <row r="21" spans="1:3" x14ac:dyDescent="0.2">
      <c r="A21" s="1" t="s">
        <v>25</v>
      </c>
      <c r="B21" s="3">
        <v>1.4</v>
      </c>
      <c r="C21" s="3">
        <v>2.6</v>
      </c>
    </row>
    <row r="22" spans="1:3" x14ac:dyDescent="0.2">
      <c r="A22" s="1" t="s">
        <v>16</v>
      </c>
      <c r="B22" s="3">
        <v>1.4</v>
      </c>
      <c r="C22" s="3">
        <v>2</v>
      </c>
    </row>
    <row r="23" spans="1:3" x14ac:dyDescent="0.2">
      <c r="A23" s="1" t="s">
        <v>39</v>
      </c>
      <c r="B23" s="3">
        <v>1.6</v>
      </c>
      <c r="C23" s="3">
        <v>1.9</v>
      </c>
    </row>
    <row r="24" spans="1:3" x14ac:dyDescent="0.2">
      <c r="A24" s="1" t="s">
        <v>30</v>
      </c>
      <c r="B24" s="3">
        <v>1.7</v>
      </c>
      <c r="C24" s="3">
        <v>2.5</v>
      </c>
    </row>
    <row r="25" spans="1:3" x14ac:dyDescent="0.2">
      <c r="A25" s="1" t="s">
        <v>31</v>
      </c>
      <c r="B25" s="3">
        <v>1.9</v>
      </c>
      <c r="C25" s="3">
        <v>2.1</v>
      </c>
    </row>
    <row r="26" spans="1:3" x14ac:dyDescent="0.2">
      <c r="A26" s="1" t="s">
        <v>27</v>
      </c>
      <c r="B26" s="3">
        <v>1.8</v>
      </c>
      <c r="C26" s="3">
        <v>2.1</v>
      </c>
    </row>
    <row r="27" spans="1:3" x14ac:dyDescent="0.2">
      <c r="A27" s="1" t="s">
        <v>35</v>
      </c>
      <c r="B27" s="3">
        <v>1.8</v>
      </c>
      <c r="C27" s="3">
        <v>2</v>
      </c>
    </row>
    <row r="28" spans="1:3" x14ac:dyDescent="0.2">
      <c r="A28" s="1" t="s">
        <v>47</v>
      </c>
      <c r="B28" s="3">
        <v>1.6</v>
      </c>
      <c r="C28" s="3">
        <v>2</v>
      </c>
    </row>
    <row r="29" spans="1:3" x14ac:dyDescent="0.2">
      <c r="A29" s="1" t="s">
        <v>36</v>
      </c>
      <c r="B29" s="3">
        <v>2.1</v>
      </c>
      <c r="C29" s="3">
        <v>2.2000000000000002</v>
      </c>
    </row>
    <row r="30" spans="1:3" x14ac:dyDescent="0.2">
      <c r="A30" s="1" t="s">
        <v>0</v>
      </c>
      <c r="B30" s="3">
        <v>1.3</v>
      </c>
      <c r="C30" s="3">
        <v>1.9</v>
      </c>
    </row>
    <row r="31" spans="1:3" x14ac:dyDescent="0.2">
      <c r="A31" s="1" t="s">
        <v>14</v>
      </c>
      <c r="B31" s="3">
        <v>1.5</v>
      </c>
      <c r="C31" s="3">
        <v>2.2000000000000002</v>
      </c>
    </row>
    <row r="32" spans="1:3" x14ac:dyDescent="0.2">
      <c r="A32" s="1" t="s">
        <v>34</v>
      </c>
      <c r="B32" s="3">
        <v>2</v>
      </c>
      <c r="C32" s="3">
        <v>2.2999999999999998</v>
      </c>
    </row>
    <row r="33" spans="1:3" x14ac:dyDescent="0.2">
      <c r="A33" s="1" t="s">
        <v>15</v>
      </c>
      <c r="B33" s="3">
        <v>1.6</v>
      </c>
      <c r="C33" s="3">
        <v>1.9</v>
      </c>
    </row>
    <row r="34" spans="1:3" x14ac:dyDescent="0.2">
      <c r="A34" s="1" t="s">
        <v>32</v>
      </c>
      <c r="B34" s="3">
        <v>1.7</v>
      </c>
      <c r="C34" s="3">
        <v>2.1</v>
      </c>
    </row>
    <row r="35" spans="1:3" x14ac:dyDescent="0.2">
      <c r="A35" s="1" t="s">
        <v>42</v>
      </c>
      <c r="B35" s="3">
        <v>1.6</v>
      </c>
      <c r="C35" s="3">
        <v>2.1</v>
      </c>
    </row>
    <row r="36" spans="1:3" x14ac:dyDescent="0.2">
      <c r="A36" s="1" t="s">
        <v>44</v>
      </c>
      <c r="B36" s="3">
        <v>1.5</v>
      </c>
      <c r="C36" s="3">
        <v>2</v>
      </c>
    </row>
    <row r="37" spans="1:3" x14ac:dyDescent="0.2">
      <c r="A37" s="1" t="s">
        <v>43</v>
      </c>
      <c r="B37" s="3">
        <v>2</v>
      </c>
      <c r="C37" s="3">
        <v>2.2000000000000002</v>
      </c>
    </row>
    <row r="38" spans="1:3" x14ac:dyDescent="0.2">
      <c r="A38" s="1" t="s">
        <v>29</v>
      </c>
      <c r="B38" s="3">
        <v>1.8</v>
      </c>
      <c r="C38" s="3">
        <v>2.2000000000000002</v>
      </c>
    </row>
    <row r="39" spans="1:3" x14ac:dyDescent="0.2">
      <c r="A39" s="1" t="s">
        <v>18</v>
      </c>
      <c r="B39" s="3">
        <v>1.6</v>
      </c>
      <c r="C39" s="3">
        <v>2.2999999999999998</v>
      </c>
    </row>
    <row r="40" spans="1:3" x14ac:dyDescent="0.2">
      <c r="A40" s="1" t="s">
        <v>40</v>
      </c>
      <c r="B40" s="3">
        <v>1.5</v>
      </c>
      <c r="C40" s="3">
        <v>2</v>
      </c>
    </row>
    <row r="41" spans="1:3" x14ac:dyDescent="0.2">
      <c r="A41" s="1" t="s">
        <v>1</v>
      </c>
      <c r="B41" s="3">
        <v>1.6</v>
      </c>
      <c r="C41" s="3">
        <v>1.9</v>
      </c>
    </row>
    <row r="42" spans="1:3" x14ac:dyDescent="0.2">
      <c r="A42" s="1" t="s">
        <v>3</v>
      </c>
      <c r="B42" s="3">
        <v>1.4</v>
      </c>
      <c r="C42" s="3">
        <v>1.8</v>
      </c>
    </row>
    <row r="43" spans="1:3" x14ac:dyDescent="0.2">
      <c r="A43" s="1" t="s">
        <v>4</v>
      </c>
      <c r="B43" s="3">
        <v>1.3</v>
      </c>
      <c r="C43" s="3">
        <v>1.8</v>
      </c>
    </row>
    <row r="44" spans="1:3" x14ac:dyDescent="0.2">
      <c r="A44" s="1" t="s">
        <v>41</v>
      </c>
      <c r="B44" s="3">
        <v>1.7</v>
      </c>
      <c r="C44" s="3">
        <v>2</v>
      </c>
    </row>
    <row r="45" spans="1:3" x14ac:dyDescent="0.2">
      <c r="A45" s="1" t="s">
        <v>21</v>
      </c>
      <c r="B45" s="3">
        <v>1.4</v>
      </c>
      <c r="C45" s="3">
        <v>1.7</v>
      </c>
    </row>
    <row r="46" spans="1:3" x14ac:dyDescent="0.2">
      <c r="A46" s="1" t="s">
        <v>20</v>
      </c>
      <c r="B46" s="3">
        <v>1.5</v>
      </c>
      <c r="C46" s="3">
        <v>2.2000000000000002</v>
      </c>
    </row>
    <row r="47" spans="1:3" x14ac:dyDescent="0.2">
      <c r="A47" s="1" t="s">
        <v>22</v>
      </c>
      <c r="B47" s="3">
        <v>1.1000000000000001</v>
      </c>
      <c r="C47" s="3">
        <v>1.9</v>
      </c>
    </row>
    <row r="48" spans="1:3" x14ac:dyDescent="0.2">
      <c r="A48" s="1" t="s">
        <v>19</v>
      </c>
      <c r="B48" s="3">
        <v>1.4</v>
      </c>
      <c r="C48" s="3">
        <v>2</v>
      </c>
    </row>
    <row r="49" spans="1:3" x14ac:dyDescent="0.2">
      <c r="A49" s="1" t="s">
        <v>5</v>
      </c>
      <c r="B49" s="3">
        <v>1.4</v>
      </c>
      <c r="C49" s="3">
        <v>1.8</v>
      </c>
    </row>
    <row r="50" spans="1:3" x14ac:dyDescent="0.2">
      <c r="A50" s="1" t="s">
        <v>45</v>
      </c>
      <c r="B50" s="3">
        <v>1.5</v>
      </c>
      <c r="C50" s="3">
        <v>1.9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Pareto Chart with top 10 states</vt:lpstr>
      <vt:lpstr>Percentage of household Pets</vt:lpstr>
      <vt:lpstr>Percentage of dog owners</vt:lpstr>
      <vt:lpstr>Percentage of cat owners</vt:lpstr>
      <vt:lpstr>Scatterplot</vt:lpstr>
    </vt:vector>
  </TitlesOfParts>
  <Company>Myers Veterinary Services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Myers</dc:creator>
  <cp:lastModifiedBy>Rahul</cp:lastModifiedBy>
  <dcterms:created xsi:type="dcterms:W3CDTF">2013-02-19T04:34:07Z</dcterms:created>
  <dcterms:modified xsi:type="dcterms:W3CDTF">2018-11-07T01:12:29Z</dcterms:modified>
</cp:coreProperties>
</file>