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2\stability_analysis\stability_analysis\data\cases\"/>
    </mc:Choice>
  </mc:AlternateContent>
  <xr:revisionPtr revIDLastSave="0" documentId="13_ncr:1_{85340A78-C6E3-4D31-A0C8-FD7174E5035A}" xr6:coauthVersionLast="36" xr6:coauthVersionMax="47" xr10:uidLastSave="{00000000-0000-0000-0000-000000000000}"/>
  <bookViews>
    <workbookView xWindow="1155" yWindow="1155" windowWidth="21630" windowHeight="11115" activeTab="2" xr2:uid="{F5B77F4E-7F7E-4BC2-AB66-EDAA4A3DBABC}"/>
  </bookViews>
  <sheets>
    <sheet name="Generators" sheetId="1" r:id="rId1"/>
    <sheet name="Demand" sheetId="2" r:id="rId2"/>
    <sheet name="Load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A2" i="2"/>
  <c r="K2" i="1"/>
  <c r="F2" i="1"/>
  <c r="E3" i="1"/>
  <c r="F3" i="1" s="1"/>
  <c r="H3" i="1" s="1"/>
  <c r="E4" i="1"/>
  <c r="G4" i="1" s="1"/>
  <c r="E2" i="1"/>
  <c r="H2" i="1" s="1"/>
  <c r="N2" i="1"/>
  <c r="N3" i="1"/>
  <c r="L4" i="1"/>
  <c r="L2" i="1"/>
  <c r="L3" i="1"/>
  <c r="F4" i="1" l="1"/>
  <c r="H4" i="1" s="1"/>
  <c r="G3" i="1"/>
  <c r="G2" i="1"/>
  <c r="N4" i="1"/>
  <c r="I2" i="1"/>
  <c r="I3" i="1"/>
  <c r="K3" i="1"/>
  <c r="K4" i="1"/>
  <c r="M3" i="1"/>
  <c r="M4" i="1"/>
  <c r="M2" i="1"/>
  <c r="I4" i="1" l="1"/>
</calcChain>
</file>

<file path=xl/sharedStrings.xml><?xml version="1.0" encoding="utf-8"?>
<sst xmlns="http://schemas.openxmlformats.org/spreadsheetml/2006/main" count="27" uniqueCount="25">
  <si>
    <t>Bus Name</t>
  </si>
  <si>
    <t>BusNum</t>
  </si>
  <si>
    <t>Snom_SG</t>
  </si>
  <si>
    <t>Snom_CIG</t>
  </si>
  <si>
    <t>Snom</t>
  </si>
  <si>
    <t>Pmax</t>
  </si>
  <si>
    <t>Pmin</t>
  </si>
  <si>
    <t>Qmax</t>
  </si>
  <si>
    <t>Qmin</t>
  </si>
  <si>
    <t>BusName</t>
  </si>
  <si>
    <t>PeakLoad</t>
  </si>
  <si>
    <t>MinLoad</t>
  </si>
  <si>
    <t>Load_Participation_Factor</t>
  </si>
  <si>
    <t>Num</t>
  </si>
  <si>
    <t>Region</t>
  </si>
  <si>
    <t>Pmax_CIG</t>
  </si>
  <si>
    <t>Pmax_SG</t>
  </si>
  <si>
    <t>BUS1</t>
  </si>
  <si>
    <t>BUS6</t>
  </si>
  <si>
    <t>BUS2</t>
  </si>
  <si>
    <t>BUS3</t>
  </si>
  <si>
    <t>BUS5</t>
  </si>
  <si>
    <t>Pmin_SG</t>
  </si>
  <si>
    <t>Pmin_CIG</t>
  </si>
  <si>
    <t>BUS8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</si>
</sst>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7896-2B0C-48CA-BF87-846EA5F2012F}">
  <dimension ref="A1:N4"/>
  <sheetViews>
    <sheetView topLeftCell="D1" workbookViewId="0">
      <selection activeCell="O2" sqref="O2"/>
    </sheetView>
  </sheetViews>
  <sheetFormatPr defaultRowHeight="15" x14ac:dyDescent="0.25"/>
  <cols>
    <col min="3" max="3" width="15.42578125" customWidth="1"/>
    <col min="4" max="4" width="14.5703125" customWidth="1"/>
    <col min="5" max="5" width="13.42578125" customWidth="1"/>
  </cols>
  <sheetData>
    <row r="1" spans="1:14" x14ac:dyDescent="0.25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</v>
      </c>
      <c r="K1" s="2" t="s">
        <v>16</v>
      </c>
      <c r="L1" s="2" t="s">
        <v>15</v>
      </c>
      <c r="M1" s="2" t="s">
        <v>22</v>
      </c>
      <c r="N1" s="2" t="s">
        <v>23</v>
      </c>
    </row>
    <row r="2" spans="1:14" x14ac:dyDescent="0.25">
      <c r="A2" t="s">
        <v>17</v>
      </c>
      <c r="B2">
        <v>1</v>
      </c>
      <c r="C2">
        <v>512</v>
      </c>
      <c r="D2">
        <v>0</v>
      </c>
      <c r="E2">
        <f>C2+D2</f>
        <v>512</v>
      </c>
      <c r="F2">
        <f>E2*0.95</f>
        <v>486.4</v>
      </c>
      <c r="G2">
        <f>E2*0.2</f>
        <v>102.4</v>
      </c>
      <c r="H2">
        <f>F2*0.33</f>
        <v>160.512</v>
      </c>
      <c r="I2">
        <f>-F2*0.33</f>
        <v>-160.512</v>
      </c>
      <c r="J2">
        <v>1</v>
      </c>
      <c r="K2">
        <f>0.95*C2</f>
        <v>486.4</v>
      </c>
      <c r="L2">
        <f>0.8*D2</f>
        <v>0</v>
      </c>
      <c r="M2">
        <f>C2*0.2</f>
        <v>102.4</v>
      </c>
      <c r="N2">
        <f>D2*0.2</f>
        <v>0</v>
      </c>
    </row>
    <row r="3" spans="1:14" x14ac:dyDescent="0.25">
      <c r="A3" t="s">
        <v>19</v>
      </c>
      <c r="B3">
        <v>2</v>
      </c>
      <c r="C3">
        <v>270</v>
      </c>
      <c r="D3">
        <v>0</v>
      </c>
      <c r="E3">
        <f t="shared" ref="E3:E4" si="0">C3+D3</f>
        <v>270</v>
      </c>
      <c r="F3">
        <f>E3*0.95</f>
        <v>256.5</v>
      </c>
      <c r="G3">
        <f>E3*0.2</f>
        <v>54</v>
      </c>
      <c r="H3">
        <f t="shared" ref="H3:H4" si="1">F3*0.33</f>
        <v>84.64500000000001</v>
      </c>
      <c r="I3">
        <f t="shared" ref="I3:I4" si="2">-F3*0.33</f>
        <v>-84.64500000000001</v>
      </c>
      <c r="J3">
        <v>1</v>
      </c>
      <c r="K3">
        <f>0.95*C3</f>
        <v>256.5</v>
      </c>
      <c r="L3">
        <f>0.8*D3</f>
        <v>0</v>
      </c>
      <c r="M3">
        <f>C3*0.2</f>
        <v>54</v>
      </c>
      <c r="N3">
        <f>D3*0.2</f>
        <v>0</v>
      </c>
    </row>
    <row r="4" spans="1:14" x14ac:dyDescent="0.25">
      <c r="A4" t="s">
        <v>20</v>
      </c>
      <c r="B4">
        <v>3</v>
      </c>
      <c r="C4">
        <v>125</v>
      </c>
      <c r="D4">
        <v>0</v>
      </c>
      <c r="E4">
        <f t="shared" si="0"/>
        <v>125</v>
      </c>
      <c r="F4">
        <f>E4*0.95</f>
        <v>118.75</v>
      </c>
      <c r="G4">
        <f>E4*0.2</f>
        <v>25</v>
      </c>
      <c r="H4">
        <f t="shared" si="1"/>
        <v>39.1875</v>
      </c>
      <c r="I4">
        <f t="shared" si="2"/>
        <v>-39.1875</v>
      </c>
      <c r="J4">
        <v>1</v>
      </c>
      <c r="K4">
        <f>0.95*C4</f>
        <v>118.75</v>
      </c>
      <c r="L4">
        <f>0.8*D4</f>
        <v>0</v>
      </c>
      <c r="M4">
        <f>C4*0.2</f>
        <v>25</v>
      </c>
      <c r="N4">
        <f>D4*0.2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C3C8-B0FD-432F-A10D-A4681A0DE583}">
  <dimension ref="A1:C2"/>
  <sheetViews>
    <sheetView workbookViewId="0">
      <selection activeCell="E4" sqref="E4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14</v>
      </c>
    </row>
    <row r="2" spans="1:3" x14ac:dyDescent="0.25">
      <c r="A2">
        <f>SUM(Generators!F2:F4)*0.9</f>
        <v>775.48500000000001</v>
      </c>
      <c r="B2">
        <f>SUM(Generators!F2:F4)*0.25</f>
        <v>215.41249999999999</v>
      </c>
      <c r="C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90E4-2011-40C6-B022-5CECB5A542D3}">
  <dimension ref="A1:D4"/>
  <sheetViews>
    <sheetView tabSelected="1" workbookViewId="0">
      <selection activeCell="D12" sqref="D12"/>
    </sheetView>
  </sheetViews>
  <sheetFormatPr defaultRowHeight="15" x14ac:dyDescent="0.25"/>
  <cols>
    <col min="1" max="1" width="10.7109375" customWidth="1"/>
    <col min="2" max="2" width="25.5703125" customWidth="1"/>
  </cols>
  <sheetData>
    <row r="1" spans="1:4" x14ac:dyDescent="0.25">
      <c r="A1" s="1" t="s">
        <v>0</v>
      </c>
      <c r="B1" s="1" t="s">
        <v>12</v>
      </c>
      <c r="C1" s="1" t="s">
        <v>13</v>
      </c>
      <c r="D1" s="2" t="s">
        <v>14</v>
      </c>
    </row>
    <row r="2" spans="1:4" x14ac:dyDescent="0.25">
      <c r="A2" t="s">
        <v>21</v>
      </c>
      <c r="B2">
        <v>0.4</v>
      </c>
      <c r="C2">
        <v>5</v>
      </c>
      <c r="D2">
        <v>1</v>
      </c>
    </row>
    <row r="3" spans="1:4" x14ac:dyDescent="0.25">
      <c r="A3" t="s">
        <v>18</v>
      </c>
      <c r="B3">
        <v>0.28000000000000003</v>
      </c>
      <c r="C3">
        <v>6</v>
      </c>
      <c r="D3">
        <v>1</v>
      </c>
    </row>
    <row r="4" spans="1:4" x14ac:dyDescent="0.25">
      <c r="A4" t="s">
        <v>24</v>
      </c>
      <c r="B4">
        <v>0.32</v>
      </c>
      <c r="C4">
        <v>8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Generators</vt:lpstr>
      <vt:lpstr>Demand</vt:lpstr>
      <vt:lpstr>Loads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2023-11-29T14:18:59Z</dcterms:created>
  <dcterms:modified xsi:type="dcterms:W3CDTF">2025-02-18T14:55:32Z</dcterms:modified>
</cp:coreProperties>
</file>