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3176\Desktop\"/>
    </mc:Choice>
  </mc:AlternateContent>
  <xr:revisionPtr revIDLastSave="0" documentId="13_ncr:1_{7A82B6F3-A8AC-4014-A76D-B2522FFA020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solver_adj" localSheetId="0" hidden="1">Sheet1!$C$4:$D$7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Sheet1!$D$4:$D$7</definedName>
    <definedName name="solver_lhs2" localSheetId="0" hidden="1">Sheet1!$E$4:$E$7</definedName>
    <definedName name="solver_lhs3" localSheetId="0" hidden="1">Sheet1!$E$22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Sheet1!$A$11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Sheet1!$D$23</definedName>
    <definedName name="solver_rhs2" localSheetId="0" hidden="1">Sheet1!$E$26</definedName>
    <definedName name="solver_rhs3" localSheetId="0" hidden="1">Sheet1!$E$23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L19" i="1"/>
  <c r="B29" i="1"/>
  <c r="F4" i="1"/>
  <c r="H4" i="1" s="1"/>
  <c r="F5" i="1"/>
  <c r="F6" i="1"/>
  <c r="I6" i="1" s="1"/>
  <c r="F7" i="1"/>
  <c r="F19" i="1"/>
  <c r="F20" i="1"/>
  <c r="I20" i="1" s="1"/>
  <c r="F21" i="1"/>
  <c r="F22" i="1"/>
  <c r="I19" i="1"/>
  <c r="K20" i="1"/>
  <c r="J20" i="1" s="1"/>
  <c r="K21" i="1"/>
  <c r="J21" i="1" s="1"/>
  <c r="K22" i="1"/>
  <c r="J22" i="1" s="1"/>
  <c r="K19" i="1"/>
  <c r="J19" i="1" s="1"/>
  <c r="I22" i="1"/>
  <c r="H21" i="1"/>
  <c r="I21" i="1"/>
  <c r="B19" i="1"/>
  <c r="E19" i="1" s="1"/>
  <c r="I7" i="1"/>
  <c r="H5" i="1"/>
  <c r="G1" i="1"/>
  <c r="B4" i="1"/>
  <c r="I5" i="1"/>
  <c r="E4" i="1"/>
  <c r="H19" i="1" l="1"/>
  <c r="I4" i="1"/>
  <c r="M19" i="1"/>
  <c r="L21" i="1"/>
  <c r="M21" i="1" s="1"/>
  <c r="L20" i="1"/>
  <c r="M20" i="1" s="1"/>
  <c r="L22" i="1"/>
  <c r="M22" i="1" s="1"/>
  <c r="B20" i="1"/>
  <c r="E20" i="1" s="1"/>
  <c r="G19" i="1"/>
  <c r="H22" i="1"/>
  <c r="H20" i="1"/>
  <c r="H7" i="1"/>
  <c r="H6" i="1"/>
  <c r="G4" i="1"/>
  <c r="B5" i="1"/>
  <c r="E5" i="1" s="1"/>
  <c r="G5" i="1" s="1"/>
  <c r="B6" i="1" l="1"/>
  <c r="E6" i="1" s="1"/>
  <c r="B7" i="1" s="1"/>
  <c r="E7" i="1" s="1"/>
  <c r="G7" i="1" s="1"/>
  <c r="B21" i="1"/>
  <c r="E21" i="1" s="1"/>
  <c r="G20" i="1"/>
  <c r="G6" i="1" l="1"/>
  <c r="A11" i="1" s="1"/>
  <c r="B22" i="1"/>
  <c r="E22" i="1" s="1"/>
  <c r="G22" i="1" s="1"/>
  <c r="G21" i="1"/>
  <c r="A26" i="1" l="1"/>
</calcChain>
</file>

<file path=xl/sharedStrings.xml><?xml version="1.0" encoding="utf-8"?>
<sst xmlns="http://schemas.openxmlformats.org/spreadsheetml/2006/main" count="48" uniqueCount="28">
  <si>
    <t>asc黑虎虾</t>
    <phoneticPr fontId="1" type="noConversion"/>
  </si>
  <si>
    <t>第0周</t>
    <phoneticPr fontId="1" type="noConversion"/>
  </si>
  <si>
    <t>周</t>
    <phoneticPr fontId="1" type="noConversion"/>
  </si>
  <si>
    <t>上期库存</t>
    <phoneticPr fontId="1" type="noConversion"/>
  </si>
  <si>
    <t>本期购进</t>
    <phoneticPr fontId="1" type="noConversion"/>
  </si>
  <si>
    <t>本期销售</t>
    <phoneticPr fontId="1" type="noConversion"/>
  </si>
  <si>
    <t>期末库存</t>
    <phoneticPr fontId="1" type="noConversion"/>
  </si>
  <si>
    <t>本期价格</t>
    <phoneticPr fontId="1" type="noConversion"/>
  </si>
  <si>
    <t>本期存储费用</t>
    <phoneticPr fontId="1" type="noConversion"/>
  </si>
  <si>
    <t>本期购入费用</t>
    <phoneticPr fontId="1" type="noConversion"/>
  </si>
  <si>
    <t>本期收入</t>
    <phoneticPr fontId="1" type="noConversion"/>
  </si>
  <si>
    <t>第1周</t>
    <phoneticPr fontId="1" type="noConversion"/>
  </si>
  <si>
    <t>第2周</t>
  </si>
  <si>
    <t>第3周</t>
  </si>
  <si>
    <t>第4周</t>
  </si>
  <si>
    <t>N/A</t>
    <phoneticPr fontId="1" type="noConversion"/>
  </si>
  <si>
    <t>存储费用</t>
  </si>
  <si>
    <t>收入最大</t>
    <phoneticPr fontId="1" type="noConversion"/>
  </si>
  <si>
    <t>本期销售不超过</t>
  </si>
  <si>
    <t>库存大于等于0</t>
    <phoneticPr fontId="1" type="noConversion"/>
  </si>
  <si>
    <t>检测费用</t>
    <phoneticPr fontId="1" type="noConversion"/>
  </si>
  <si>
    <t>检出率</t>
    <phoneticPr fontId="1" type="noConversion"/>
  </si>
  <si>
    <t>检测比率</t>
    <phoneticPr fontId="1" type="noConversion"/>
  </si>
  <si>
    <t>本期检测费用</t>
    <phoneticPr fontId="1" type="noConversion"/>
  </si>
  <si>
    <t>本期检测数量</t>
    <phoneticPr fontId="1" type="noConversion"/>
  </si>
  <si>
    <t>本期检出数量</t>
    <phoneticPr fontId="1" type="noConversion"/>
  </si>
  <si>
    <t>本期销毁损失</t>
    <phoneticPr fontId="1" type="noConversion"/>
  </si>
  <si>
    <t>减少的收入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</si>
</sst>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7" workbookViewId="0">
      <selection activeCell="B31" sqref="B31"/>
    </sheetView>
  </sheetViews>
  <sheetFormatPr defaultRowHeight="13.8" x14ac:dyDescent="0.25"/>
  <cols>
    <col min="1" max="3" width="9.5546875" bestFit="1" customWidth="1"/>
    <col min="4" max="4" width="16.109375" bestFit="1" customWidth="1"/>
    <col min="5" max="5" width="20.44140625" bestFit="1" customWidth="1"/>
    <col min="6" max="6" width="9.5546875" bestFit="1" customWidth="1"/>
    <col min="7" max="8" width="13.88671875" bestFit="1" customWidth="1"/>
    <col min="9" max="9" width="9.5546875" bestFit="1" customWidth="1"/>
    <col min="10" max="14" width="13.88671875" bestFit="1" customWidth="1"/>
  </cols>
  <sheetData>
    <row r="1" spans="1:13" x14ac:dyDescent="0.25">
      <c r="A1" t="s">
        <v>0</v>
      </c>
      <c r="F1" t="s">
        <v>16</v>
      </c>
      <c r="G1">
        <f>0.15*6</f>
        <v>0.89999999999999991</v>
      </c>
      <c r="H1" t="s">
        <v>20</v>
      </c>
      <c r="I1">
        <v>10</v>
      </c>
      <c r="J1" t="s">
        <v>21</v>
      </c>
      <c r="K1">
        <v>1E-3</v>
      </c>
      <c r="L1" t="s">
        <v>22</v>
      </c>
      <c r="M1">
        <v>0.5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3" x14ac:dyDescent="0.25">
      <c r="A3" t="s">
        <v>1</v>
      </c>
      <c r="B3" s="2" t="s">
        <v>15</v>
      </c>
      <c r="C3" s="2"/>
      <c r="D3" s="2"/>
      <c r="E3" s="1">
        <v>20000</v>
      </c>
      <c r="F3" s="2" t="s">
        <v>15</v>
      </c>
      <c r="G3" s="2"/>
      <c r="H3" s="2"/>
      <c r="I3" s="2"/>
    </row>
    <row r="4" spans="1:13" x14ac:dyDescent="0.25">
      <c r="A4" t="s">
        <v>11</v>
      </c>
      <c r="B4">
        <f>E3</f>
        <v>20000</v>
      </c>
      <c r="C4">
        <v>180000</v>
      </c>
      <c r="D4">
        <v>0</v>
      </c>
      <c r="E4">
        <f>B4+C4-D4</f>
        <v>200000</v>
      </c>
      <c r="F4">
        <f>6*6</f>
        <v>36</v>
      </c>
      <c r="G4">
        <f>E4*$G$1</f>
        <v>179999.99999999997</v>
      </c>
      <c r="H4">
        <f>C4*F4</f>
        <v>6480000</v>
      </c>
      <c r="I4">
        <f>D4*F4</f>
        <v>0</v>
      </c>
    </row>
    <row r="5" spans="1:13" x14ac:dyDescent="0.25">
      <c r="A5" t="s">
        <v>12</v>
      </c>
      <c r="B5">
        <f>E4</f>
        <v>200000</v>
      </c>
      <c r="C5">
        <v>0</v>
      </c>
      <c r="D5">
        <v>100000</v>
      </c>
      <c r="E5">
        <f t="shared" ref="E5:E7" si="0">B5+C5-D5</f>
        <v>100000</v>
      </c>
      <c r="F5">
        <f>6*6.2</f>
        <v>37.200000000000003</v>
      </c>
      <c r="G5">
        <f t="shared" ref="G5:G7" si="1">E5*$G$1</f>
        <v>89999.999999999985</v>
      </c>
      <c r="H5">
        <f t="shared" ref="H5:H7" si="2">C5*F5</f>
        <v>0</v>
      </c>
      <c r="I5">
        <f t="shared" ref="I5:I7" si="3">D5*F5</f>
        <v>3720000.0000000005</v>
      </c>
    </row>
    <row r="6" spans="1:13" x14ac:dyDescent="0.25">
      <c r="A6" t="s">
        <v>13</v>
      </c>
      <c r="B6">
        <f t="shared" ref="B6:B7" si="4">E5</f>
        <v>100000</v>
      </c>
      <c r="C6">
        <v>0</v>
      </c>
      <c r="D6">
        <v>100000</v>
      </c>
      <c r="E6">
        <f t="shared" si="0"/>
        <v>0</v>
      </c>
      <c r="F6">
        <f>6*6.65</f>
        <v>39.900000000000006</v>
      </c>
      <c r="G6">
        <f t="shared" si="1"/>
        <v>0</v>
      </c>
      <c r="H6">
        <f t="shared" si="2"/>
        <v>0</v>
      </c>
      <c r="I6">
        <f t="shared" si="3"/>
        <v>3990000.0000000005</v>
      </c>
    </row>
    <row r="7" spans="1:13" x14ac:dyDescent="0.25">
      <c r="A7" t="s">
        <v>14</v>
      </c>
      <c r="B7">
        <f t="shared" si="4"/>
        <v>0</v>
      </c>
      <c r="C7">
        <v>0</v>
      </c>
      <c r="D7">
        <v>0</v>
      </c>
      <c r="E7">
        <f t="shared" si="0"/>
        <v>0</v>
      </c>
      <c r="F7">
        <f>6*5.55</f>
        <v>33.299999999999997</v>
      </c>
      <c r="G7">
        <f t="shared" si="1"/>
        <v>0</v>
      </c>
      <c r="H7">
        <f t="shared" si="2"/>
        <v>0</v>
      </c>
      <c r="I7">
        <f t="shared" si="3"/>
        <v>0</v>
      </c>
    </row>
    <row r="8" spans="1:13" x14ac:dyDescent="0.25">
      <c r="D8">
        <v>100000</v>
      </c>
    </row>
    <row r="9" spans="1:13" x14ac:dyDescent="0.25">
      <c r="D9" t="s">
        <v>18</v>
      </c>
      <c r="E9">
        <v>0</v>
      </c>
    </row>
    <row r="10" spans="1:13" x14ac:dyDescent="0.25">
      <c r="A10" t="s">
        <v>17</v>
      </c>
      <c r="E10" t="s">
        <v>19</v>
      </c>
    </row>
    <row r="11" spans="1:13" x14ac:dyDescent="0.25">
      <c r="A11">
        <f>I4+I5+I6+I7-H4-H5-H6-H7-G4-G5-G6-G7</f>
        <v>960000.00000000093</v>
      </c>
    </row>
    <row r="17" spans="1:13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23</v>
      </c>
      <c r="K17" t="s">
        <v>24</v>
      </c>
      <c r="L17" t="s">
        <v>25</v>
      </c>
      <c r="M17" t="s">
        <v>26</v>
      </c>
    </row>
    <row r="18" spans="1:13" x14ac:dyDescent="0.25">
      <c r="A18" t="s">
        <v>1</v>
      </c>
      <c r="B18" s="2" t="s">
        <v>15</v>
      </c>
      <c r="C18" s="2"/>
      <c r="D18" s="2"/>
      <c r="E18" s="1">
        <v>20000</v>
      </c>
      <c r="F18" s="2" t="s">
        <v>15</v>
      </c>
      <c r="G18" s="2"/>
      <c r="H18" s="2"/>
      <c r="I18" s="2"/>
    </row>
    <row r="19" spans="1:13" x14ac:dyDescent="0.25">
      <c r="A19" t="s">
        <v>11</v>
      </c>
      <c r="B19">
        <f>E18</f>
        <v>20000</v>
      </c>
      <c r="C19">
        <v>0</v>
      </c>
      <c r="D19">
        <v>0</v>
      </c>
      <c r="E19">
        <f>B19+C19-D19</f>
        <v>20000</v>
      </c>
      <c r="F19">
        <f>6*6</f>
        <v>36</v>
      </c>
      <c r="G19">
        <f>E19*$G$1</f>
        <v>18000</v>
      </c>
      <c r="H19">
        <f>C19*F19</f>
        <v>0</v>
      </c>
      <c r="I19">
        <f>D19*F19</f>
        <v>0</v>
      </c>
      <c r="J19">
        <f>K19*$I$1</f>
        <v>0</v>
      </c>
      <c r="K19">
        <f>(C19+D19)*$M$1</f>
        <v>0</v>
      </c>
      <c r="L19">
        <f>K19*$K$1</f>
        <v>0</v>
      </c>
      <c r="M19">
        <f>L19*F19</f>
        <v>0</v>
      </c>
    </row>
    <row r="20" spans="1:13" x14ac:dyDescent="0.25">
      <c r="A20" t="s">
        <v>12</v>
      </c>
      <c r="B20">
        <f>E19</f>
        <v>20000</v>
      </c>
      <c r="C20">
        <v>0</v>
      </c>
      <c r="D20">
        <v>0</v>
      </c>
      <c r="E20">
        <f t="shared" ref="E20:E22" si="5">B20+C20-D20</f>
        <v>20000</v>
      </c>
      <c r="F20">
        <f>6*6.2</f>
        <v>37.200000000000003</v>
      </c>
      <c r="G20">
        <f t="shared" ref="G20:G22" si="6">E20*$G$1</f>
        <v>18000</v>
      </c>
      <c r="H20">
        <f t="shared" ref="H20:H22" si="7">C20*F20</f>
        <v>0</v>
      </c>
      <c r="I20">
        <f t="shared" ref="I20:I22" si="8">D20*F20</f>
        <v>0</v>
      </c>
      <c r="J20">
        <f t="shared" ref="J20:J22" si="9">K20*$I$1</f>
        <v>0</v>
      </c>
      <c r="K20">
        <f>(C20+D20)*$M$1</f>
        <v>0</v>
      </c>
      <c r="L20">
        <f t="shared" ref="L20:L22" si="10">K20*$K$1</f>
        <v>0</v>
      </c>
      <c r="M20">
        <f t="shared" ref="M20:M22" si="11">L20*F20</f>
        <v>0</v>
      </c>
    </row>
    <row r="21" spans="1:13" x14ac:dyDescent="0.25">
      <c r="A21" t="s">
        <v>13</v>
      </c>
      <c r="B21">
        <f t="shared" ref="B21:B22" si="12">E20</f>
        <v>20000</v>
      </c>
      <c r="C21">
        <v>0</v>
      </c>
      <c r="D21">
        <v>20000</v>
      </c>
      <c r="E21">
        <f t="shared" si="5"/>
        <v>0</v>
      </c>
      <c r="F21">
        <f>6*6.65</f>
        <v>39.900000000000006</v>
      </c>
      <c r="G21">
        <f t="shared" si="6"/>
        <v>0</v>
      </c>
      <c r="H21">
        <f t="shared" si="7"/>
        <v>0</v>
      </c>
      <c r="I21">
        <f t="shared" si="8"/>
        <v>798000.00000000012</v>
      </c>
      <c r="J21">
        <f t="shared" si="9"/>
        <v>100000</v>
      </c>
      <c r="K21">
        <f t="shared" ref="K21:K22" si="13">(C21+D21)*$M$1</f>
        <v>10000</v>
      </c>
      <c r="L21">
        <f t="shared" si="10"/>
        <v>10</v>
      </c>
      <c r="M21">
        <f t="shared" si="11"/>
        <v>399.00000000000006</v>
      </c>
    </row>
    <row r="22" spans="1:13" x14ac:dyDescent="0.25">
      <c r="A22" t="s">
        <v>14</v>
      </c>
      <c r="B22">
        <f t="shared" si="12"/>
        <v>0</v>
      </c>
      <c r="C22">
        <v>0</v>
      </c>
      <c r="D22">
        <v>0</v>
      </c>
      <c r="E22">
        <f t="shared" si="5"/>
        <v>0</v>
      </c>
      <c r="F22">
        <f>6*5.55</f>
        <v>33.299999999999997</v>
      </c>
      <c r="G22">
        <f t="shared" si="6"/>
        <v>0</v>
      </c>
      <c r="H22">
        <f t="shared" si="7"/>
        <v>0</v>
      </c>
      <c r="I22">
        <f t="shared" si="8"/>
        <v>0</v>
      </c>
      <c r="J22">
        <f t="shared" si="9"/>
        <v>0</v>
      </c>
      <c r="K22">
        <f t="shared" si="13"/>
        <v>0</v>
      </c>
      <c r="L22">
        <f t="shared" si="10"/>
        <v>0</v>
      </c>
      <c r="M22">
        <f t="shared" si="11"/>
        <v>0</v>
      </c>
    </row>
    <row r="23" spans="1:13" x14ac:dyDescent="0.25">
      <c r="D23">
        <v>100000</v>
      </c>
    </row>
    <row r="24" spans="1:13" x14ac:dyDescent="0.25">
      <c r="D24" t="s">
        <v>18</v>
      </c>
      <c r="E24">
        <v>0</v>
      </c>
    </row>
    <row r="25" spans="1:13" x14ac:dyDescent="0.25">
      <c r="A25" t="s">
        <v>17</v>
      </c>
      <c r="E25" t="s">
        <v>19</v>
      </c>
    </row>
    <row r="26" spans="1:13" x14ac:dyDescent="0.25">
      <c r="A26">
        <f>I19+I20+I21+I22-H19-H20-H21-H22-G19-G20-G21-G22-SUM(J19:J22)-SUM(M19:M22)</f>
        <v>661601.00000000012</v>
      </c>
      <c r="E26">
        <v>0</v>
      </c>
    </row>
    <row r="29" spans="1:13" x14ac:dyDescent="0.25">
      <c r="A29" t="s">
        <v>27</v>
      </c>
      <c r="B29">
        <f>A11-A26</f>
        <v>298399.00000000081</v>
      </c>
    </row>
    <row r="30" spans="1:13" x14ac:dyDescent="0.25">
      <c r="B30">
        <f>A26/A11</f>
        <v>0.68916770833333274</v>
      </c>
    </row>
  </sheetData>
  <mergeCells count="4">
    <mergeCell ref="B3:D3"/>
    <mergeCell ref="F3:I3"/>
    <mergeCell ref="B18:D18"/>
    <mergeCell ref="F18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安捷伦</dc:creator>
  <cp:lastModifiedBy>安捷伦</cp:lastModifiedBy>
  <dcterms:created xsi:type="dcterms:W3CDTF">2015-06-05T18:19:34Z</dcterms:created>
  <dcterms:modified xsi:type="dcterms:W3CDTF">2021-12-07T06:32:39Z</dcterms:modified>
</cp:coreProperties>
</file>