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fan\Desktop\bioinformatics\"/>
    </mc:Choice>
  </mc:AlternateContent>
  <xr:revisionPtr revIDLastSave="0" documentId="13_ncr:1_{C9353698-BD39-403F-BA6C-9FF9B52FBC65}" xr6:coauthVersionLast="44" xr6:coauthVersionMax="44" xr10:uidLastSave="{00000000-0000-0000-0000-000000000000}"/>
  <bookViews>
    <workbookView xWindow="0" yWindow="225" windowWidth="11520" windowHeight="10695" firstSheet="8" activeTab="10" xr2:uid="{BB3D991E-8A42-4BF7-9EC0-206CDA23D3CD}"/>
  </bookViews>
  <sheets>
    <sheet name="HCV_fasta_files alignment" sheetId="7" r:id="rId1"/>
    <sheet name="tree" sheetId="10" r:id="rId2"/>
    <sheet name="Similarity" sheetId="9" r:id="rId3"/>
    <sheet name="Similarty table" sheetId="1" r:id="rId4"/>
    <sheet name="difference" sheetId="2" r:id="rId5"/>
    <sheet name="Sheet1" sheetId="11" r:id="rId6"/>
    <sheet name="Sheet2" sheetId="12" r:id="rId7"/>
    <sheet name="method" sheetId="3" r:id="rId8"/>
    <sheet name="probibilty" sheetId="4" r:id="rId9"/>
    <sheet name="flow diagram" sheetId="5" r:id="rId10"/>
    <sheet name="upgma" sheetId="13" r:id="rId11"/>
    <sheet name="Sheet4" sheetId="14" r:id="rId12"/>
  </sheets>
  <definedNames>
    <definedName name="ExternalData_1" localSheetId="0" hidden="1">'HCV_fasta_files alignment'!$A$1:$C$677</definedName>
    <definedName name="ExternalData_1" localSheetId="2" hidden="1">Similarity!$A$1:$A$14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2" l="1"/>
  <c r="L14" i="12"/>
  <c r="K14" i="12"/>
  <c r="J14" i="12"/>
  <c r="I14" i="12"/>
  <c r="H14" i="12"/>
  <c r="G14" i="12"/>
  <c r="F14" i="12"/>
  <c r="E14" i="12"/>
  <c r="D14" i="12"/>
  <c r="C14" i="12"/>
  <c r="B14" i="12"/>
  <c r="L13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I10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G8" i="12"/>
  <c r="F8" i="12"/>
  <c r="E8" i="12"/>
  <c r="D8" i="12"/>
  <c r="C8" i="12"/>
  <c r="B8" i="12"/>
  <c r="F7" i="12"/>
  <c r="E7" i="12"/>
  <c r="D7" i="12"/>
  <c r="C7" i="12"/>
  <c r="B7" i="12"/>
  <c r="E6" i="12"/>
  <c r="D6" i="12"/>
  <c r="C6" i="12"/>
  <c r="B6" i="12"/>
  <c r="D5" i="12"/>
  <c r="C5" i="12"/>
  <c r="B5" i="12"/>
  <c r="C4" i="12"/>
  <c r="B4" i="12"/>
  <c r="B3" i="12"/>
  <c r="C2" i="3" l="1"/>
  <c r="D2" i="3"/>
  <c r="N2" i="3"/>
  <c r="L2" i="3"/>
  <c r="J2" i="3"/>
  <c r="E2" i="3"/>
  <c r="F2" i="3"/>
  <c r="G2" i="3"/>
  <c r="H2" i="3"/>
  <c r="I2" i="3"/>
  <c r="K2" i="3"/>
  <c r="M2" i="3"/>
  <c r="B3" i="3"/>
  <c r="D3" i="3"/>
  <c r="E3" i="3"/>
  <c r="F3" i="3"/>
  <c r="G3" i="3"/>
  <c r="H3" i="3"/>
  <c r="I3" i="3"/>
  <c r="J3" i="3"/>
  <c r="K3" i="3"/>
  <c r="L3" i="3"/>
  <c r="M3" i="3"/>
  <c r="B4" i="3"/>
  <c r="C4" i="3"/>
  <c r="E4" i="3"/>
  <c r="F4" i="3"/>
  <c r="G4" i="3"/>
  <c r="H4" i="3"/>
  <c r="I4" i="3"/>
  <c r="J4" i="3"/>
  <c r="K4" i="3"/>
  <c r="L4" i="3"/>
  <c r="M4" i="3"/>
  <c r="B5" i="3"/>
  <c r="C5" i="3"/>
  <c r="D5" i="3"/>
  <c r="F5" i="3"/>
  <c r="G5" i="3"/>
  <c r="H5" i="3"/>
  <c r="I5" i="3"/>
  <c r="J5" i="3"/>
  <c r="K5" i="3"/>
  <c r="L5" i="3"/>
  <c r="M5" i="3"/>
  <c r="B6" i="3"/>
  <c r="C6" i="3"/>
  <c r="D6" i="3"/>
  <c r="E6" i="3"/>
  <c r="G6" i="3"/>
  <c r="H6" i="3"/>
  <c r="I6" i="3"/>
  <c r="J6" i="3"/>
  <c r="K6" i="3"/>
  <c r="L6" i="3"/>
  <c r="M6" i="3"/>
  <c r="B7" i="3"/>
  <c r="C7" i="3"/>
  <c r="D7" i="3"/>
  <c r="E7" i="3"/>
  <c r="F7" i="3"/>
  <c r="H7" i="3"/>
  <c r="I7" i="3"/>
  <c r="J7" i="3"/>
  <c r="K7" i="3"/>
  <c r="L7" i="3"/>
  <c r="M7" i="3"/>
  <c r="B8" i="3"/>
  <c r="C8" i="3"/>
  <c r="D8" i="3"/>
  <c r="E8" i="3"/>
  <c r="F8" i="3"/>
  <c r="G8" i="3"/>
  <c r="I8" i="3"/>
  <c r="J8" i="3"/>
  <c r="K8" i="3"/>
  <c r="L8" i="3"/>
  <c r="M8" i="3"/>
  <c r="B9" i="3"/>
  <c r="C9" i="3"/>
  <c r="D9" i="3"/>
  <c r="E9" i="3"/>
  <c r="F9" i="3"/>
  <c r="G9" i="3"/>
  <c r="H9" i="3"/>
  <c r="J9" i="3"/>
  <c r="K9" i="3"/>
  <c r="L9" i="3"/>
  <c r="M9" i="3"/>
  <c r="B10" i="3"/>
  <c r="C10" i="3"/>
  <c r="D10" i="3"/>
  <c r="E10" i="3"/>
  <c r="F10" i="3"/>
  <c r="G10" i="3"/>
  <c r="H10" i="3"/>
  <c r="I10" i="3"/>
  <c r="K10" i="3"/>
  <c r="L10" i="3"/>
  <c r="M10" i="3"/>
  <c r="B11" i="3"/>
  <c r="C11" i="3"/>
  <c r="D11" i="3"/>
  <c r="E11" i="3"/>
  <c r="F11" i="3"/>
  <c r="G11" i="3"/>
  <c r="H11" i="3"/>
  <c r="I11" i="3"/>
  <c r="J11" i="3"/>
  <c r="L11" i="3"/>
  <c r="M11" i="3"/>
  <c r="B12" i="3"/>
  <c r="C12" i="3"/>
  <c r="D12" i="3"/>
  <c r="E12" i="3"/>
  <c r="F12" i="3"/>
  <c r="G12" i="3"/>
  <c r="H12" i="3"/>
  <c r="I12" i="3"/>
  <c r="J12" i="3"/>
  <c r="K12" i="3"/>
  <c r="M12" i="3"/>
  <c r="B13" i="3"/>
  <c r="C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F14" i="3"/>
  <c r="G14" i="3"/>
  <c r="H14" i="3"/>
  <c r="I14" i="3"/>
  <c r="J14" i="3"/>
  <c r="K14" i="3"/>
  <c r="L14" i="3"/>
  <c r="M14" i="3"/>
  <c r="N13" i="3"/>
  <c r="N12" i="3"/>
  <c r="N11" i="3"/>
  <c r="N10" i="3"/>
  <c r="N9" i="3"/>
  <c r="N8" i="3"/>
  <c r="N7" i="3"/>
  <c r="N6" i="3"/>
  <c r="N5" i="3"/>
  <c r="N4" i="3"/>
  <c r="N3" i="3"/>
  <c r="N13" i="2"/>
  <c r="N12" i="2"/>
  <c r="N11" i="2"/>
  <c r="N10" i="2"/>
  <c r="M14" i="2"/>
  <c r="M12" i="2"/>
  <c r="M11" i="2"/>
  <c r="M10" i="2"/>
  <c r="L14" i="2"/>
  <c r="L13" i="2"/>
  <c r="L11" i="2"/>
  <c r="L10" i="2"/>
  <c r="K14" i="2"/>
  <c r="K13" i="2"/>
  <c r="K12" i="2"/>
  <c r="K10" i="2"/>
  <c r="J14" i="2"/>
  <c r="J13" i="2"/>
  <c r="J12" i="2"/>
  <c r="J11" i="2"/>
  <c r="I14" i="2"/>
  <c r="I13" i="2"/>
  <c r="I12" i="2"/>
  <c r="I11" i="2"/>
  <c r="I10" i="2"/>
  <c r="H14" i="2"/>
  <c r="H13" i="2"/>
  <c r="H12" i="2"/>
  <c r="H11" i="2"/>
  <c r="H10" i="2"/>
  <c r="G14" i="2"/>
  <c r="G13" i="2"/>
  <c r="G12" i="2"/>
  <c r="G11" i="2"/>
  <c r="G10" i="2"/>
  <c r="F14" i="2"/>
  <c r="F13" i="2"/>
  <c r="F12" i="2"/>
  <c r="F11" i="2"/>
  <c r="F10" i="2"/>
  <c r="E14" i="2"/>
  <c r="E13" i="2"/>
  <c r="E12" i="2"/>
  <c r="E11" i="2"/>
  <c r="E10" i="2"/>
  <c r="D14" i="2"/>
  <c r="D13" i="2"/>
  <c r="D12" i="2"/>
  <c r="D11" i="2"/>
  <c r="D10" i="2"/>
  <c r="C14" i="2"/>
  <c r="C13" i="2"/>
  <c r="C12" i="2"/>
  <c r="C11" i="2"/>
  <c r="C10" i="2"/>
  <c r="B14" i="2"/>
  <c r="B13" i="2"/>
  <c r="B12" i="2"/>
  <c r="B11" i="2"/>
  <c r="B10" i="2"/>
  <c r="N9" i="2"/>
  <c r="M9" i="2"/>
  <c r="L9" i="2"/>
  <c r="K9" i="2"/>
  <c r="J9" i="2"/>
  <c r="H9" i="2"/>
  <c r="G9" i="2"/>
  <c r="F9" i="2"/>
  <c r="E9" i="2"/>
  <c r="D9" i="2"/>
  <c r="C9" i="2"/>
  <c r="B9" i="2"/>
  <c r="N8" i="2"/>
  <c r="M8" i="2"/>
  <c r="L8" i="2"/>
  <c r="K8" i="2"/>
  <c r="J8" i="2"/>
  <c r="I8" i="2"/>
  <c r="G8" i="2"/>
  <c r="F8" i="2"/>
  <c r="E8" i="2"/>
  <c r="D8" i="2"/>
  <c r="C8" i="2"/>
  <c r="B8" i="2"/>
  <c r="N7" i="2"/>
  <c r="M7" i="2"/>
  <c r="L7" i="2"/>
  <c r="K7" i="2"/>
  <c r="J7" i="2"/>
  <c r="I7" i="2"/>
  <c r="H7" i="2"/>
  <c r="F7" i="2"/>
  <c r="E7" i="2"/>
  <c r="D7" i="2"/>
  <c r="C7" i="2"/>
  <c r="B7" i="2"/>
  <c r="N6" i="2"/>
  <c r="M6" i="2"/>
  <c r="L6" i="2"/>
  <c r="K6" i="2"/>
  <c r="J6" i="2"/>
  <c r="I6" i="2"/>
  <c r="H6" i="2"/>
  <c r="G6" i="2"/>
  <c r="E6" i="2"/>
  <c r="D6" i="2"/>
  <c r="C6" i="2"/>
  <c r="B6" i="2"/>
  <c r="N5" i="2"/>
  <c r="M5" i="2"/>
  <c r="L5" i="2"/>
  <c r="K5" i="2"/>
  <c r="J5" i="2"/>
  <c r="I5" i="2"/>
  <c r="H5" i="2"/>
  <c r="G5" i="2"/>
  <c r="F5" i="2"/>
  <c r="D5" i="2"/>
  <c r="C5" i="2"/>
  <c r="B5" i="2"/>
  <c r="N4" i="2"/>
  <c r="M4" i="2"/>
  <c r="L4" i="2"/>
  <c r="K4" i="2"/>
  <c r="J4" i="2"/>
  <c r="I4" i="2"/>
  <c r="H4" i="2"/>
  <c r="G4" i="2"/>
  <c r="F4" i="2"/>
  <c r="E4" i="2"/>
  <c r="C4" i="2"/>
  <c r="B4" i="2"/>
  <c r="N3" i="2"/>
  <c r="M3" i="2"/>
  <c r="L3" i="2"/>
  <c r="K3" i="2"/>
  <c r="J3" i="2"/>
  <c r="I3" i="2"/>
  <c r="H3" i="2"/>
  <c r="G3" i="2"/>
  <c r="F3" i="2"/>
  <c r="E3" i="2"/>
  <c r="D3" i="2"/>
  <c r="B3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CDB987-A098-45FE-AC3B-B45937E4C871}" keepAlive="1" name="Query - aln-fasta" description="Connection to the 'aln-fasta' query in the workbook." type="5" refreshedVersion="6" background="1" saveData="1">
    <dbPr connection="Provider=Microsoft.Mashup.OleDb.1;Data Source=$Workbook$;Location=aln-fasta;Extended Properties=&quot;&quot;" command="SELECT * FROM [aln-fasta]"/>
  </connection>
  <connection id="2" xr16:uid="{2A97570B-3AEA-400B-AB59-2D883B0E9EFE}" keepAlive="1" name="Query - cluster_matrix" description="Connection to the 'cluster_matrix' query in the workbook." type="5" refreshedVersion="6" background="1" saveData="1">
    <dbPr connection="Provider=Microsoft.Mashup.OleDb.1;Data Source=$Workbook$;Location=cluster_matrix;Extended Properties=&quot;&quot;" command="SELECT * FROM [cluster_matrix]"/>
  </connection>
</connections>
</file>

<file path=xl/sharedStrings.xml><?xml version="1.0" encoding="utf-8"?>
<sst xmlns="http://schemas.openxmlformats.org/spreadsheetml/2006/main" count="2513" uniqueCount="770">
  <si>
    <t>sp|P26661</t>
  </si>
  <si>
    <t>sp|Q99IB8</t>
  </si>
  <si>
    <t>sp|Q68749</t>
  </si>
  <si>
    <t>sp|Q81495</t>
  </si>
  <si>
    <t>sp|Q81487</t>
  </si>
  <si>
    <t>sp|O39928</t>
  </si>
  <si>
    <t>sp|Q68798</t>
  </si>
  <si>
    <t>sp|O39927</t>
  </si>
  <si>
    <t>sp|O92529</t>
  </si>
  <si>
    <t>sp|O39929</t>
  </si>
  <si>
    <t>sp|Q9WMX2</t>
  </si>
  <si>
    <t>sp|P26664</t>
  </si>
  <si>
    <t>sp|Q81754</t>
  </si>
  <si>
    <t>sp|P26661| HCV genotype 2b</t>
  </si>
  <si>
    <t>sp|Q99IB8| HCV genotype 2a</t>
  </si>
  <si>
    <t>sp|Q68749| HCV genotype 2c</t>
  </si>
  <si>
    <t>sp|Q81495| HCV genotype 3a</t>
  </si>
  <si>
    <t>sp|Q81487| HCV genotype 3b</t>
  </si>
  <si>
    <t>sp|O39928| HCV genotype 5a</t>
  </si>
  <si>
    <t>sp|Q68798| HCV genotype 6g</t>
  </si>
  <si>
    <t>sp|O39927| HCV genotype 6a</t>
  </si>
  <si>
    <t>sp|O92529| HCV genotype 6b</t>
  </si>
  <si>
    <t>sp|O39929| HCV genotype 4a</t>
  </si>
  <si>
    <t>sp|Q9WMX2| HCV genotype 1b</t>
  </si>
  <si>
    <t>sp|P26664| HCV genotype  1a</t>
  </si>
  <si>
    <t>sp|Q81754| HCV genotype 1c</t>
  </si>
  <si>
    <t>2b</t>
  </si>
  <si>
    <t>2c</t>
  </si>
  <si>
    <t>2a</t>
  </si>
  <si>
    <t xml:space="preserve"> 2b</t>
  </si>
  <si>
    <t xml:space="preserve"> 2a</t>
  </si>
  <si>
    <t xml:space="preserve"> 2c</t>
  </si>
  <si>
    <t>3a</t>
  </si>
  <si>
    <t xml:space="preserve"> 3b</t>
  </si>
  <si>
    <t xml:space="preserve"> 5a</t>
  </si>
  <si>
    <t>6g</t>
  </si>
  <si>
    <t>6a</t>
  </si>
  <si>
    <t xml:space="preserve"> 6b</t>
  </si>
  <si>
    <t>4a</t>
  </si>
  <si>
    <t>1b</t>
  </si>
  <si>
    <t>1a</t>
  </si>
  <si>
    <t>1c</t>
  </si>
  <si>
    <t>HCV genotypes</t>
  </si>
  <si>
    <t>3b</t>
  </si>
  <si>
    <t>5a</t>
  </si>
  <si>
    <t>6b</t>
  </si>
  <si>
    <t xml:space="preserve">2c </t>
  </si>
  <si>
    <t>HCV genotype 2</t>
  </si>
  <si>
    <t>HCV genotype 3</t>
  </si>
  <si>
    <t>HCV genotype 5</t>
  </si>
  <si>
    <t xml:space="preserve"> HCV genotype 6</t>
  </si>
  <si>
    <t>HCV genotype 4</t>
  </si>
  <si>
    <t>HCV genotype 1</t>
  </si>
  <si>
    <t>HCV genotype 4 &amp; 6</t>
  </si>
  <si>
    <t>HCV genotype 1 &amp; 3</t>
  </si>
  <si>
    <t>HCV genotype 6</t>
  </si>
  <si>
    <t>HCV genotype 1 &amp; 2</t>
  </si>
  <si>
    <t>Column1</t>
  </si>
  <si>
    <t>Column2</t>
  </si>
  <si>
    <t>Column3</t>
  </si>
  <si>
    <t>&gt;sp</t>
  </si>
  <si>
    <t>P26661</t>
  </si>
  <si>
    <t>POLG_HCVJ8 Genome polyprotein OS=Hepatitis C virus genotype 2b (isolate HC-J8) OX=11115 PE=1 SV=3</t>
  </si>
  <si>
    <t>MSTNPKPQRKTKRNTNRRPQDVKFPGGGQIVGGVYLLPRRGPRLGVRATRKTSERSQPRG</t>
  </si>
  <si>
    <t/>
  </si>
  <si>
    <t>RRQPIPKDRRSTGKSWGKPGYPWPLYGNEGCGWAGWLLSPRGSRPTWGPTDPRHRSRNLG</t>
  </si>
  <si>
    <t>RVIDTITCGFADLMGYIPVVGAPVGGVARALAHGVRVLEDGINYATGNLPGCSFSIFLLA</t>
  </si>
  <si>
    <t>LLSCVTVPVSAVEVRNISSSYYATNDCSNNSITWQLTDAVLHLPGCVPCENDNGTLHCWI</t>
  </si>
  <si>
    <t>QV-TPNVAVKHRGALTRSLRTHVDMIVMAATACSALYVGDVCGAVMILSQAFMVSPQRHN</t>
  </si>
  <si>
    <t>FTQECNCSIYQGHITGHRMAWDMMLSWSPTLTMILAYAARVPELVLEIIFGGHWGVVFGL</t>
  </si>
  <si>
    <t>AYFSMQGAWAKVIAILLLVAGVDATTYSSGQEAGRTVAGFAGLFTTGAKQNLYLINTNGS</t>
  </si>
  <si>
    <t>WHINRTALNCNDSLQTGFLASLFYTHKFNSSGCPERLSSCRGLDDFRIGWGTLEYETNVT</t>
  </si>
  <si>
    <t>NDGDMRPYCWHYPPRPCGIVPARTVCGPVYCFTPSPVVVGTTDKQGVPTYTWGENETDVF</t>
  </si>
  <si>
    <t>LLNSTRPPRGAWFGCTWMNGTGFTKTCGAPPCRIRKDYNSTI----DLLCPTDCFRKHPD</t>
  </si>
  <si>
    <t>ATYLKCGAGPWLTPRCLVDYPYRLWHYPCTVNFTIFKARMYVGGVEHRFSAACNFTRGDR</t>
  </si>
  <si>
    <t>CRLEDRDRGQQSPLLHSTTEWAVLPCSFSDLPALSTGLLHLHQNIVDVQYLYGLSPALTR</t>
  </si>
  <si>
    <t>YIVKWEWVILLFLLLADARICACLWMLIILGQAEAALEKLIILHSASAASANGPLWFFIF</t>
  </si>
  <si>
    <t>FTAAWYLKGRVVPVATYSVLGLWSFLLLVLALPQQAYALDAAEQGELGLAILVIISIFTL</t>
  </si>
  <si>
    <t>TPAYKILLSRSVWWLSYMLVLAEAQIQQWVPPLEVRGGRDGIIWVAVILHPRLVFEVTKW</t>
  </si>
  <si>
    <t>LLAILGPAYLLKASLLRIPYFVRAHALLRVCTLVKHLAGARYIQMLLITIGRWTGTYIYD</t>
  </si>
  <si>
    <t>HLSPLSTWAAQGLRDLAIAVEPVVFSPMEKKVIVWGAETVACGDILHGLPVSARLGREVL</t>
  </si>
  <si>
    <t>LGPADGYTSKGWKLLAPITAYTQQTRGLLGAIVVSLTGRDKNEQAGQVQVLSSVTQTFLG</t>
  </si>
  <si>
    <t>TSISGVLWTVYHGAGNKTLAGPKGPVTQMYTSAEGDLVGWPSPPGTKSLDPCTCGAVDLY</t>
  </si>
  <si>
    <t>LVTRNADVIPVRRKDDRRGALLSPRPLSTLKGSSGGPVLCSRGHAVGLFRAAVCARGVAK</t>
  </si>
  <si>
    <t>SIDFIPVESLDVATRTPSFSDNSTPPAVPQSYQVGYLHAPTGSGKSTKVPAAYASQGYKV</t>
  </si>
  <si>
    <t>LVLNPSVAATLGFGAYMSKAHGINPNIRTGVRTVTTGDSITYSTYGKFIADGGCAAGAYD</t>
  </si>
  <si>
    <t>IIICDECHSVDATTILGIGTVLDQAETAGVRLVVLATATPPGTVTTPHSNIEEVALGHEG</t>
  </si>
  <si>
    <t>EIPFYGKAIPLAFIKGGRHLIFCHSKKKCDELAAALRGMGVNAVAYYRGLDVSVIPTQGD</t>
  </si>
  <si>
    <t>VVVVATDALMTGYTGDFDSVIDCNVAVSQIVDFSLDPTFTITTQTVPQDAVSRSQRRGRT</t>
  </si>
  <si>
    <t>GRGRLGVYRYVSSGERPSGMFDSVVLCECYDAGAAWYELTPAETTVRLRAYFNTPGLPVC</t>
  </si>
  <si>
    <t>QDHLEFWEAVFTGLTHIDAHFLSQTKQGGENFAYLTAYQATVCARAKAPPPSWDVMWKCL</t>
  </si>
  <si>
    <t>TRLKPTLTGPTPLLYRLGAVTNEVTLTHPVTKYIATCMQADLEIMTSSWVLAGGVLAAVA</t>
  </si>
  <si>
    <t>AYCLATGCISIIGRLHLNDRVVVAPDKEILYEAFDEMEECASKAALIEEGQRMAEMLKSK</t>
  </si>
  <si>
    <t>IQGLLQQATRQAQDIQPAIQSSWPKLEQFWAKHMWNFISGIQYLAGLSTLPGNPAVASMM</t>
  </si>
  <si>
    <t>AFSAALTSPLPTSTTILLNIMGGWLASQIAPPAGATGFVVSGLVGAAVGSIGLGKILVDV</t>
  </si>
  <si>
    <t>LAGYGAGISGALVAFKIMSGEKPTVEDVVNLLPAILSPGALVVGVICAAILRRHVGQGEG</t>
  </si>
  <si>
    <t>AVQWMNRLIAFASRGNHVAPTHYVVESDASQRVTQVLSSLTITSLLRRLHAWITEDCPVP</t>
  </si>
  <si>
    <t>CSGSWLQDIWDWVCSILTDFKNWLSSKLLPKMPGIPFISCQKGYKGVWAGTGVMTTRCPC</t>
  </si>
  <si>
    <t>GANISGHVRMGTMKITGPKTCLNLWQGTFPINCYTEGPCVPKPPPNYKTAIWRVAASEYV</t>
  </si>
  <si>
    <t>EVTQHGSFSYVTGLTSDNLKVPCQVPAPEFFSWVDGVQIHRFAPVPGPFFRDEVTFTVGL</t>
  </si>
  <si>
    <t>NSFVVGSQLPCDPEPDTEVLASMLTDPSHITAEAAARRLARGSPPSQASSSASQLSAPSL</t>
  </si>
  <si>
    <t>KATCTTHKTAYDCDMVDANL----FMGGDVTRIESDSKVIVLDSLDSMTEVE-DDREPSV</t>
  </si>
  <si>
    <t>PSEYLIKRRKFPPALPPWARPDYNPVLIETWKRPGYEPPTVLGCALPPTPQTPVPPPRRR</t>
  </si>
  <si>
    <t>R---AKVLTQDNVEGVLREMADKVLSPLQDNNDSGHSTGADTGGDIVQQPSDETAASEAG</t>
  </si>
  <si>
    <t>SLSSMPPLEGEPGDPDLEFEPVGSAPPSEGECEVIDSDSKSWSTVSDQEDSVICCSMSYS</t>
  </si>
  <si>
    <t>WTGALITPCGPEEEKLPINPLSNSLMRFHNKVYSTTSRSASLRAKKVTFDRVQVLDAHYD</t>
  </si>
  <si>
    <t>SVLQDVKRAASKVSARLLTVEEACALTPPHSAKSRYGFGAKEVRSLSRRAVNHIRSVWED</t>
  </si>
  <si>
    <t>LLEDQHTPIDTTIMAKNEVFCIDPTKGGKKPARLIVYPDLGVRVCEKMALYDIAQKLPKA</t>
  </si>
  <si>
    <t>IMGPSYGFQYSPAERVDFLLKAWGSKKDPMGFSYDTRCFDSTVTERDIRTEESIYQACSL</t>
  </si>
  <si>
    <t>PQEARTVIHSLTERLYVGGPMTNSKGQSCGYRRCRASGVFTTSMGNTMTCYIKALAACKA</t>
  </si>
  <si>
    <t>AGIVDPVMLVCGDDLVVISESQGNEEDERNLRAFTEAMTRYSAPPGDLPRPEYDLELITS</t>
  </si>
  <si>
    <t>CSSNVSVALDSRGRRRYFLTRDPTTPITRAAWETVRHSPVNSWLGNIIQYAPTIWVRMVI</t>
  </si>
  <si>
    <t>MTHFFSILLAQDTLNQNLNFEMYGAVYSVNPLDLPAIIERLHGLEAFSLHTYSPHELSRV</t>
  </si>
  <si>
    <t>AATLRKLGAPPLRAWKSRARAVRASLIAQGARAAICGRYLFNWAVKTKLKLTPLPEASRL</t>
  </si>
  <si>
    <t>DLSGWFTVGAGGGDIYHSVSHARPRLLLLCLLLLSVGVGIFLLPAR</t>
  </si>
  <si>
    <t>Q99IB8</t>
  </si>
  <si>
    <t>POLG_HCVJF Genome polyprotein OS=Hepatitis C virus genotype 2a (isolate JFH-1) OX=356411 PE=1 SV=3</t>
  </si>
  <si>
    <t>MSTNPKPQRKTKRNTNRRPEDVKFPGGGQIVGGVYLLPRRGPRLGVRTTRKTSERSQPRG</t>
  </si>
  <si>
    <t>RRQPIPKDRRSTGKAWGKPGRPWPLYGNEGLGWAGWLLSPRGSRPSWGPTDPRHRSRNVG</t>
  </si>
  <si>
    <t>KVIDTLTCGFADLMGYIPVVGAPLSGAARAVAHGVRVLEDGVNYATGNLPGFPFSIFLLA</t>
  </si>
  <si>
    <t>LLSCITVPVSAAQVKNTSSSYMVTNDCSNDSITWQLEAAVLHVPGCVPCERVGNTSRCWV</t>
  </si>
  <si>
    <t>PV-SPNMAVRQPGALTQGLRTHIDMVVMSATFCSALYVGDLCGGVMLAAQVFIVSPQYHW</t>
  </si>
  <si>
    <t>FVQECNCSIYPGTITGHRMAWDMMMNWSPTATMILAYVMRVPEVIIDIVSGAHWGVMFGL</t>
  </si>
  <si>
    <t>AYFSMQGAWAKVIVILLLAAGVDAGTTTVGGAVARSTNVIAGVFSHGPQQNIQLINTNGS</t>
  </si>
  <si>
    <t>WHINRTALNCNDSLNTGFLAALFYTNRFNSSGCPGRLSACRNIEAFRIGWGTLQYEDNVT</t>
  </si>
  <si>
    <t>NPEDMRPYCWHYPPKPCGVVPARSVCGPVYCFTPSPVVVGTTDRRGVPTYTWGENETDVF</t>
  </si>
  <si>
    <t>LLNSTRPPQGSWFGCTWMNSTGFTKTCGAPPCRTRADFNAST----DLLCPTDCFRKHPD</t>
  </si>
  <si>
    <t>ATYIKCGSGPWLTPKCLVHYPYRLWHYPCTVNFTIFKIRMYVGGVEHRLTAACNFTRGDR</t>
  </si>
  <si>
    <t>CDLEDRDRSQLSPLLHSTTEWAILPCTYSDLPALSTGLLHLHQNIVDVQYMYGLSPAITK</t>
  </si>
  <si>
    <t>YVVRWEWVVLLFLLLADARVCACLWMLILLGQAEAALEKLVVLHAASAANCHGLLYFAIF</t>
  </si>
  <si>
    <t>FVAAWHIRGRVVPLTTYCLTGLWPFCLLLMALPRQAYAYDAPVHGQIGVGLLILITLFTL</t>
  </si>
  <si>
    <t>TPGYKTLLGQCLWWLCYLLTLGEAMIQEWVPPMQVRGGRDGIAWAVTIFCPGVVFDITKW</t>
  </si>
  <si>
    <t>LLALLGPAYLLRAALTHVPYFVRAHALIRVCALVKQLAGGRYVQVALLALGRWTGTYIYD</t>
  </si>
  <si>
    <t>HLTPMSDWAASGLRDLAVAVEPIIFSPMEKKVIVWGAETAACGDILHGLPVSARLGQEIL</t>
  </si>
  <si>
    <t>LGPADGYTSKGWKLLAPITAYAQQTRGLLGAIVVSMTGRDRTEQAGEVQILSTVSQSFLG</t>
  </si>
  <si>
    <t>TTISGVLWTVYHGAGNKTLAGLRGPVTQMYSSAEGDLVGWPSPPGTKSLEPCKCGAVDLY</t>
  </si>
  <si>
    <t>LVTRNADVIPARRRGDKRGALLSPRPISTLKGSSGGPVLCPRGHVVGLFRAAVCSRGVAK</t>
  </si>
  <si>
    <t>SIDFIPVETLDVVTRSPTFSDNSTPPAVPQTYQVGYLHAPTGSGKSTKVPVAYAAQGYKV</t>
  </si>
  <si>
    <t>LVLNPSVAATLGFGAYLSKAHGINPNIRTGVRTVMTGEAITYSTYGKFLADGGCASGAYD</t>
  </si>
  <si>
    <t>IIICDECHAVDATSILGIGTVLDQAETAGVRLTVLATATPPGSVTTPHPDIEEVGLGREG</t>
  </si>
  <si>
    <t>EIPFYGRAIPLSCIKGGRHLIFCHSKKKCDELAAALRGMGLNAVAYYRGLDVSIIPAQGD</t>
  </si>
  <si>
    <t>VVVVATDALMTGYTGDFDSVIDCNVAVTQAVDFSLDPTFTITTQTVPQDAVSRSQRRGRT</t>
  </si>
  <si>
    <t>GRGRQGTYRYVSTGERASGMFDSVVLCECYDAGAAWYDLTPAETTVRLRAYFNTPGLPVC</t>
  </si>
  <si>
    <t>QDHLEFWEAVFTGLTHIDAHFLSQTKQAGENFAYLVAYQATVCARAKAPPPSWDAMWKCL</t>
  </si>
  <si>
    <t>ARLKPTLAGPTPLLYRLGPITNEVTLTHPGTKYIATCMQADLEVMTSTWVLAGGVLAAVA</t>
  </si>
  <si>
    <t>AYCLATGCVSIIGRLHVNQRVVVAPDKEVLYEAFDEMEECASRAALIEEGQRIAEMLKSK</t>
  </si>
  <si>
    <t>IQGLLQQASKQAQDIQPAMQASWPKVEQFWARHMWNFISGIQYLAGLSTLPGNPAVASMM</t>
  </si>
  <si>
    <t>AFSAALTSPLSTSTTILLNIMGGWLASQIAPPAGATGFVVSGLVGAAVGSIGLGKVLVDI</t>
  </si>
  <si>
    <t>LAGYGAGISGALVAFKIMSGEKPSMEDVINLLPGILSPGALVVGVICAAILRRHVGPGEG</t>
  </si>
  <si>
    <t>AVQWMNRLIAFASRGNHVAPTHYVTESDASQRVTQLLGSLTITSLLRRLHNWITEDCPIP</t>
  </si>
  <si>
    <t>CSGSWLRDVWDWVCTILTDFKNWLTSKLFPKLPGLPFISCQKGYKGVWAGTGIMTTRCPC</t>
  </si>
  <si>
    <t>GANISGNVRLGSMRITGPKTCMNTWQGTFPINCYTEGQCAPKPPTNYKTAIWRVAASEYA</t>
  </si>
  <si>
    <t>EVTQHGSYSYVTGLTTDNLKIPCQLPSPEFFSWVDGVQIHRFAPTPKPFFRDEVSFCVGL</t>
  </si>
  <si>
    <t>NSYAVGSQLPCEPEPDADVLRSMLTDPPHITAETAARRLARGSPPSEASSSVSQLSAPSL</t>
  </si>
  <si>
    <t>RATCTTHSNTYDVDMVDANLL---MEGGVAQTEPESRVPVLD-FLEPMAEEE-SDLEPSI</t>
  </si>
  <si>
    <t>PSECMLPRSGFPRALPAWARPDYNPPLVESWRRPDYQPPTVAGCALPPPKKAPTPPPRRR</t>
  </si>
  <si>
    <t>R---TVGLSESTISEALQQLAIKTFGQPPSSGDAGSSTGAGAAESGGPTSPGEPAPSETG</t>
  </si>
  <si>
    <t>SASSMPPLEGEPGDPDLESDQVELQPPPQGGGVAPGSGSGSWSTCSEEDDTTVCCSMSYS</t>
  </si>
  <si>
    <t>WTGALITPCSPEEEKLPINPLSNSLLRYHNKVYCTTSKSASQRAKKVTFDRTQVLDAHYD</t>
  </si>
  <si>
    <t>SVLKDIKLAASKVSARLLTLEEACQLTPPHSARSKYGFGAKEVRSLSGRAVNHIKSVWKD</t>
  </si>
  <si>
    <t>LLEDPQTPIPTTIMAKNEVFCVDPAKGGKKPARLIVYPDLGVRVCEKMALYDITQKLPQA</t>
  </si>
  <si>
    <t>VMGASYGFQYSPAQRVEYLLKAWAEKKDPMGFSYDTRCFDSTVTERDIRTEESIYQACSL</t>
  </si>
  <si>
    <t>PEEARTAIHSLTERLYVGGPMFNSKGQTCGYRRCRASGVLTTSMGNTITCYVKALAACKA</t>
  </si>
  <si>
    <t>AGIVAPTMLVCGDDLVVISESQGTEEDERNLRAFTEAMTRYSAPPGDPPRPEYDLELITS</t>
  </si>
  <si>
    <t>CSSNVSVALGPRGRRRYYLTRDPTTPLARAAWETVRHSPINSWLGNIIQYAPTIWVRMVL</t>
  </si>
  <si>
    <t>MTHFFSILMVQDTLDQNLNFEMYGSVYSVNPLDLPAIIERLHGLDAFSMHTYSHHELTRV</t>
  </si>
  <si>
    <t>ASALRKLGAPPLRVWKSRARAVRASLISRGGKAAVCGRYLFNWAVKTKLKLTPLPEARLL</t>
  </si>
  <si>
    <t>DLSSWFTVGAGGGDIFHSVSRARPRSLLFGLLLLFVGVGLFLLPAR</t>
  </si>
  <si>
    <t>Q68749</t>
  </si>
  <si>
    <t>POLG_HCVBB Genome polyprotein OS=Hepatitis C virus genotype 2c (isolate BEBE1) OX=356413 PE=1 SV=3</t>
  </si>
  <si>
    <t>MSTNPKPQRKTKRNTNRRPQDVKFPGGGQIVGGVYLLPRRGPRLGVRAARKTSERSQPRG</t>
  </si>
  <si>
    <t>RRQPIPKDRRSTGKSWGRPGYPWPLYRNEGLGWAGWLLSPRGSRPSWGPSDPRHKSRNLG</t>
  </si>
  <si>
    <t>KVIDTLTCGFADLMGYIPVVGAPVGGVARALAHGVRVLEDGINYATGNLPGCSFSIFLLA</t>
  </si>
  <si>
    <t>LLSCISVPVSAVEVRNTSSSYMATNDCSNSSIVWQLEGAVLHTPGCVPCEKTGNKSRCWV</t>
  </si>
  <si>
    <t>PV-TPNIAINQPGALTKGLRAHIDVIVMSATLCSALYVGDVCGALMIAAQVVVVSPQHHH</t>
  </si>
  <si>
    <t>FVQECNCSIYPGKITGHRMAWDMMMNWSPTTTMLLAYLVRIPEVVLDIITGGHWGVMFGL</t>
  </si>
  <si>
    <t>AYFSMQGAWAKVVVILLLTAGVEASTYTTGAVVGRSTHLFTSMFSLGSQQRVQLIHTNGS</t>
  </si>
  <si>
    <t>WHINRTALNCNDSLETGFLAALFYTSSFNSSGCPERLAACRSIESFRIGWGSLEYEESVT</t>
  </si>
  <si>
    <t>NDADMRPYCWHYPPRPCGIVPARTVCGPVYCFTPSPVVVGTTDRAGAPTYNWGENETDVF</t>
  </si>
  <si>
    <t>LLNSTRPPKGAWFGCTWMNGTGFTKTCGAPPCRIRKDFNASE----DLLCPTDCFRKHPG</t>
  </si>
  <si>
    <t>ATYIKCGAGPWLTPRCLVDYPYRLWHYPCTVNYTIYKVRMFVGGIEHRLQAACNFTRGDR</t>
  </si>
  <si>
    <t>CNLEDRDRSQLSPLLHSTTEWAILPCSYTDLPALSTGLLHLHQNIVDVQYLYGLSPAITK</t>
  </si>
  <si>
    <t>YVVKWEWVVLLFLLLADARVCACLWMLLLLGQAEAALEKLVILHAASAASSNGLLYFILF</t>
  </si>
  <si>
    <t>FVAAWCIKGRAVPMVTYTLLGCWSFVLLLMALPHQAYALDAAEQGQIGMALLIAITAFTI</t>
  </si>
  <si>
    <t>TPAYKILLSRCLWWTCYMLVLAEALIQDWIPPLQARGGRDGVIWAMTMFYPGVVFDITKW</t>
  </si>
  <si>
    <t>LLAILGPGYLFRAAVMRTPYFVRANALLRMCALVKQLAGGKYVQVALITLGKWTGTYIYD</t>
  </si>
  <si>
    <t>HLSPMSDWAADGLRDLAVAVEPIVFSPMERKVIVWGAETTACGDIIHGLPVSARLGQEVL</t>
  </si>
  <si>
    <t>LGPADGYTSKGWRLLAPITAYAQQTRGLLSAIVVSMTGRDKTDQAGEIQVLSTVTQSFLG</t>
  </si>
  <si>
    <t>TSISGVLWTVFHGAGNKTLAGSRGPVTQMYSSAEGDLVGWPSPPGTRSLEPCTCGAVDLY</t>
  </si>
  <si>
    <t>LVTRNADVIPARRRGDRRGALLSPRPLSSLKGSSGGPVLCPRGHAVGIFRAAVCSRGVAK</t>
  </si>
  <si>
    <t>SIDFIPVESLDVVTRSPNFTDNSTPPAVPQTYQVGYLHAPTGSGKSTKVPAAYAAQGYKV</t>
  </si>
  <si>
    <t>LVLNPSVAATLGFGAYMSKAYGINPNIRTGVRTVTTGDAITYSTYGKFLADGGCSGGAYD</t>
  </si>
  <si>
    <t>VIICDECHSVDSTTILGIGTVLDQAETAGVRLTVLATATPPGSVTTPHPNIEEVALGHEG</t>
  </si>
  <si>
    <t>EIPFYGKAIPLSAIKGGRHLIFCHSKKKCDELAVALRGMGLNAVAYYRGLDVSIIPTQGD</t>
  </si>
  <si>
    <t>VVVVATDALMTGYTGDFDSVIDCNVAVTQVVDFSLDPTFTITTQTVPQDSVSRSQRRGRT</t>
  </si>
  <si>
    <t>GRGRLGIYRYVSSGERASGMFDTVVLCECYDAGAAWYELTPAETTVRLRAYFNTPGLPVC</t>
  </si>
  <si>
    <t>QDHLEFWEAVFTGLTHIDAHFLSQTKQAGEGFPYLVAYQATVCARAKAPPPSWDVMWKCL</t>
  </si>
  <si>
    <t>IRLKPTLVGPTPLLYRLGSVTNEVTLTHPVTKYIATCMQADLEIMTSTWVLAGGVLAAVA</t>
  </si>
  <si>
    <t>AYCLATGCVSIIGRIHVNQKTIIAPDKEVLYEAFDEMEECASRTALIEEGHRIAEMLKSK</t>
  </si>
  <si>
    <t>IQGLMQQASKQAQGVQPAVQATWPKLEQFWAKHMWNFISGIQYLAGLSTLPGNPAVASMM</t>
  </si>
  <si>
    <t>SFSAALTSPLSTSTTILLNIMGGWLASQIAPPAGATGFVVSGLVGAAVGSIGLGKILVDV</t>
  </si>
  <si>
    <t>LAGYGAGISGALVAFKIMSGEKPSVEDVVNLLPAILSPGALVVGVICAAILRRHVGQGEG</t>
  </si>
  <si>
    <t>AVQWMNRLIAFASRGNHVAPTHYVAESDASQRVTQLLGSLTITSLLRRLHQWITEDCPVP</t>
  </si>
  <si>
    <t>CSGSWLRDVWDWVCSILIDFKNWLSAKLFPRLPGIPFISCQKGYRGTWAGTGIMTTRCPC</t>
  </si>
  <si>
    <t>GANITGNVRLGTMRISGPKTCLNTWQGTFPINCYTEGSCVPKPAPNFKTAIWRVAASEYA</t>
  </si>
  <si>
    <t>EVTQHDSHAYVTGLTADNLKVPCQLPCPEFFSWVDGVQIHRFAPTPKAFMRDEVSFSVGL</t>
  </si>
  <si>
    <t>NSYVVGSQLPCEPEPDTEVLASMLTDPSHITAEAAARRLARGSPPSAASSSASQLSAPSL</t>
  </si>
  <si>
    <t>RATCTTHAKCPDIDMVDANLFCWCTMGGNMTRIESESKVLMVDSFDPVVDKE-DEREPSI</t>
  </si>
  <si>
    <t>PSEYLLPKSRFPPALPPWARPDYNPPLLETWKRPDYQPPVVAGCALPPPGTTPVPPPRRR</t>
  </si>
  <si>
    <t>R---AVVLDQSNVGEALKELAIKSFGCPPPSGDPGHSTGGGTTGETSKSPPDEPDDSEAG</t>
  </si>
  <si>
    <t>SVSSMPPLEGEPGDPDLEPEQVEHPAPPQEGGAAPGSDSGSWSTCSDVDDSVVCCSMSYS</t>
  </si>
  <si>
    <t>WTGALITPCSPEEEKLPINPLSNSLLRYHNKVYCTTSRSASQRAKKVTFDRVQLLDSHYE</t>
  </si>
  <si>
    <t>SVLKDVKQAATKVSAKLLSIEEACALTPPHSARSKYGFGAKEVRSLSRRAVDHIKSVWED</t>
  </si>
  <si>
    <t>LLEDHCSPIDTTIMAKNEVFCVDPTKGGKKPARLIVYPDLGVRVCEKMALYDITQKLPVA</t>
  </si>
  <si>
    <t>VMGQSYGFQYSPAQRVDFLLQAWKEKKTPMGFSYDTRCFDSTVTERDIRTEESIYLSCSL</t>
  </si>
  <si>
    <t>PEEARTAIHSLTERLYVGGPMTNSKGQSCGYRRCRASGVLTTSMGNTLTCYVKAKAACNA</t>
  </si>
  <si>
    <t>AGIVAPTMLVCGDDLVVISESQGVEEDERNLRVFTEAMTRYSAPPGDPPKAEYDLELITS</t>
  </si>
  <si>
    <t>CSSNVSVALDPRGRRRYYLTRDPTTPLARAAWETARHSPVNSWLGNIIQYAPTVWVRMVL</t>
  </si>
  <si>
    <t>MTHFFSVLMAQDTLDQDLNFEMYGAVYSVSPLDLPAIIERLHGLEAFSLHSYSPHELTRV</t>
  </si>
  <si>
    <t>AAALRKLGAPPLRAWKSRARAVRASLISRGGSAATCGRYLFNWAVRTKLKLTPLPAARLL</t>
  </si>
  <si>
    <t>DLSSWFTVSAGGGDIYHSVSRARPRLLLLGLLLLCVGVGIFLLPAR</t>
  </si>
  <si>
    <t>Q81495</t>
  </si>
  <si>
    <t>POLG_HCVK3 Genome polyprotein OS=Hepatitis C virus genotype 3a (isolate k3a) OX=356416 PE=1 SV=3</t>
  </si>
  <si>
    <t>MSTLPKPQRKTKRNTIRRPQDVKFPGGGVIYVGVYVLPRRGPRLGVRATRKTSERSQPRG</t>
  </si>
  <si>
    <t>RRKPIPKARRSEGRSWAQPGYPWPLYGNEGCGWAGWLLSPRGSRPNWAPNDPRRRSRNLG</t>
  </si>
  <si>
    <t>KVIDTLTCGFADLMGYIPLVGAPLGGAARALAHGVRALEDGINFATGNLPGCSFSIFLLA</t>
  </si>
  <si>
    <t>LFSCLIHPAASLEWRNTSGLYVLTNDCSNSSIVYEADDVILHTPGCIPCVQDGNTSTCWT</t>
  </si>
  <si>
    <t>PV-TPTVAVRYVGATTASIRSHVDLLVGAGTMCSALYVGDMCGPVFLVGQAFTFRPRRHR</t>
  </si>
  <si>
    <t>TVQTCNCSLYPGHLSGQRMAWDMMMNWSPAVGMVVAHILRLPQTLFDVVAGAHWGIIAGL</t>
  </si>
  <si>
    <t>AYYSMQGNWAKVAIIMVMFSGVDASTHVTAGQAARNAYGITSLFSVGAKQNLQLINTNGS</t>
  </si>
  <si>
    <t>WHINRTALNCNESINTGFIAGLFYYHKFNSTGCPQRLSSCKPITFFKQGWGPLTDANI-T</t>
  </si>
  <si>
    <t>GPSDDKPYCWHYAPRPCGIVPALNVCGPVYCFTPSPVVVGTTDAKGAPTYTWGANKTDVF</t>
  </si>
  <si>
    <t>LLESLRPPSGRWFGCTWMNSTGFVKTCGAPPCNIYGDGRDAQNES-DLFCPTDCFRKHPE</t>
  </si>
  <si>
    <t>ATYSRCGAGPWLTPRCLVDYPYRLWHYPCTVNFTLFKVRMFVGGFEHRFTAACNWTRGER</t>
  </si>
  <si>
    <t>CDIEDRDRSEQHPLLHSTTELAILPCSFTPMPALSTGLIHLHQNIVDVQYLYGIGSGMVG</t>
  </si>
  <si>
    <t>WALKWEFVILIFLLLADARVCVALWLILTISQAEAALENLVTLNAVAAAGTHGIGWYLVA</t>
  </si>
  <si>
    <t>FCAAWYVRGKLVPLVTYSLTGLWSLALLVLLLPQRAYAWSGEDSATLGAGILVLFGFFTL</t>
  </si>
  <si>
    <t>SPWYKHWIARLIWWNQYTICRCESALHVWVPPLLARGGRDGVILLTSLLYPSLIFDITKL</t>
  </si>
  <si>
    <t>LIAALGPLYLIQATITATPYFVRAHVLVRLCMLVRSVMGGKYFQMIILSLADGSNTYLYD</t>
  </si>
  <si>
    <t>HLAPMQHWAAAGLKDLAVATEPVIFSPMEIKVITWGADTAACGDILCGLPVSARLGREVL</t>
  </si>
  <si>
    <t>LGPADDYREMGWRLLAPITAYAQQTRGLLGTIVTSLTGRDKNVVAGEVQVLSTATQTFLG</t>
  </si>
  <si>
    <t>TTVGGVMWTVYHGAGSRTLAGVKHPALQMYTNVDQDLVGWPAPPGAKSLEPCTCGSADLY</t>
  </si>
  <si>
    <t>LVTRDADVIPARRRGDSTASLLSPRPLARLKGSSGGPVMCPSGHVAGIFRAAVCTRGVAK</t>
  </si>
  <si>
    <t>ALQFIPVETLSTQARSPSFSDNSTPPAVPQSYQVGYLHAPTGSGKSTKVPAAYVAQGYNV</t>
  </si>
  <si>
    <t>LVLNPSVAATLGFGSFMSRAYGIDPNIRTGNRTVTTGAKLTYSTYGKFLAGGGCSGGAYD</t>
  </si>
  <si>
    <t>VIICDDCHAQDATSILGIGTVLDQAETAGVRLTVLATATPPGSITVPHSNIEEVALGSEG</t>
  </si>
  <si>
    <t>EIPFYGKAIPIACIKGGRHLIFCHSKKKCDKMASKLRGMGLNAVAYYRGLDVSVIPTTGD</t>
  </si>
  <si>
    <t>VVVCATDALMTGFTGDFDSVIDCNVAVEQYVDFSLDPTFSIETCTAPQDAVSRSQRRGRT</t>
  </si>
  <si>
    <t>GRGRLGTYRYVTPGERPSGMFDSVVLCECYDAGCSWYDLQPAETTVRLRAYLSTPGLPVC</t>
  </si>
  <si>
    <t>QDHLDLWESVFTGLTHIDAHFLSQTKQAGLNFSYLTAYQATVCARAQAPPPSWDETWKCL</t>
  </si>
  <si>
    <t>VRLKPTLHGPTPLLYRLGPVQNEICLTHPITKYVMACMSADLEVTTSTWVLLGGVLAAVA</t>
  </si>
  <si>
    <t>AYCLSVGCVVIVGHIELGGKPALVPDKEVLYQQYDEMEECSQARPYIEQAQVIAHQFKEK</t>
  </si>
  <si>
    <t>VLGLLQRATQQQAVIEPIVVSNWQKLEVLWHKHMWNFVSGIQYLAGLSTLPGNPAVASLM</t>
  </si>
  <si>
    <t>AFTASVTSPLTTNQTMFFNILGGWVATHLAGPQASSAFVVSGLAGAAIGGIGLGRVLLDI</t>
  </si>
  <si>
    <t>LAGYGAGVSGALVAFKIMGGEPPTTEDMVNLLPAILSPGALVVGVICAAILRRHVGPGEG</t>
  </si>
  <si>
    <t>PVQWMNRLIAFASRGNHVSPAHYVPESDAAARVTALLSSLTVTSLLRRLHQWINEDYPSP</t>
  </si>
  <si>
    <t>CSGDWLRIIWDWVCSVVSDFKTWLSAKIMPALPGLPFISCQKGYKGVWRGDGVMSTRCPC</t>
  </si>
  <si>
    <t>GASIAGHVKNGSMRLAGPRTCANMCHGTFPINEYTTGPSTPCPPPNYTRALWRVAANSYV</t>
  </si>
  <si>
    <t>EVRRVGDFHYITGATEDGLKCPCQVPATEFFTEVDGVRIHRYAPPCRPLLRDEITFMVGL</t>
  </si>
  <si>
    <t>NSYAIGSQLPCEPEPDVSVLTSMLRDPSHITAETAARRLARGSPPSEASSSASQLSAPSL</t>
  </si>
  <si>
    <t>KATCQTHRPHPDAELVDANLLWRQEMGSNITRVESETKVVILDSFEPLRAET-DDAELSA</t>
  </si>
  <si>
    <t>AAECFKKPPKYPPALPIWARPDYNPPLLDRWKSPDYVPPTVHGCALPPKGAPPVPPPRRK</t>
  </si>
  <si>
    <t>---RTIQLDGSNVSAALAALAEKSFPSSKPQEENSSSSGVD---------TQSSTASKVL</t>
  </si>
  <si>
    <t>PSPG--------EESDSES-CSSMPPLEGEPGDPDLSCDSWSTVSDSEEQSVVCCSMSYS</t>
  </si>
  <si>
    <t>WTGALITPCSAEEEKLPISPLSNSLLRHHNLVYSTSSRSASQRQKKVTFDRLQVLDDHYK</t>
  </si>
  <si>
    <t>TALQEVKERASRVKARMLSIEEACALVPPHSARSKFGYSAKDVRSLSSKAINQIRSVWED</t>
  </si>
  <si>
    <t>LLEDTTTPIPTTIMAKNEVFCVDPAKGGRKAARLIVYPDLGVRVCEKRALYDVIQRLSIE</t>
  </si>
  <si>
    <t>TMGSAYGFQYSPRQRVERLLKMWTSKKTPLGFSYDTRCFDSTVTGQDIRVEEAVYQCCNL</t>
  </si>
  <si>
    <t>EPEPGQAISSLTERLYCGGPMNNSKGAQCGYLRCRASGVLPTSFGNTITCYIKATAAARA</t>
  </si>
  <si>
    <t>AGLRNPDFLVCGDDLVVVAESDGVDEDRATLRAFTEAMTRYSAPPGDAPQPTYDLELITS</t>
  </si>
  <si>
    <t>CSSNVSVARDDKGKRYYYLTRDATTPLARAAWETARHTPVNSWLGSIIMYAPTIWVRMVM</t>
  </si>
  <si>
    <t>MTHFFSILQSQEILDRPLDFEMYGATYSVTPLDLPAIIERLHGLSAFSVHSYSPVELNRV</t>
  </si>
  <si>
    <t>AGTLRKLGCPPLRAWRHRARAVRAKLIAQGGRAKICGLYLFNWAVRTKTKLTPLPAAGQL</t>
  </si>
  <si>
    <t>DLSSWFTVGVGGNDIYHSVSRARTRYLLLCLLLLTVGVGIFLLPAR</t>
  </si>
  <si>
    <t>Q81487</t>
  </si>
  <si>
    <t>POLG_HCVTR Genome polyprotein OS=Hepatitis C virus genotype 3b (isolate Tr-Kj) OX=357355 PE=1 SV=3</t>
  </si>
  <si>
    <t>MSTLPKPKRQTKRNTLRRPKNVKFPAGGQIVGEVYVLPRRGPQLGVREVRKTSERSQPRG</t>
  </si>
  <si>
    <t>RRQPTPKARPREGRSWAQPGYPWPLYGNEGCGWAGWLLPPRGSRPSWGQNDPRRRSRNLG</t>
  </si>
  <si>
    <t>KVIDTLTCGFADLMGYIPLIGAPVGGVARALAHGVRALEDGVNYATGNLPGCSFSIFLLA</t>
  </si>
  <si>
    <t>LFSCLTCPASSLEYRNASGLYLLTNDCSNRSIVYEADDVILHLPGCVPCVETDNNNTSCW</t>
  </si>
  <si>
    <t>TPISPTVAVKHPGVTTASIRNHVNMLVAPPTLCSALYVEDAFGAVSLVGQAFTFRPRQHK</t>
  </si>
  <si>
    <t>TVQTCNCSIYPGHVSGHRMAWDMMMNWSPAIGLVISHLMRLPQTFFDLVVGAHWGVMAGL</t>
  </si>
  <si>
    <t>AYFSMQGNWAKVVIVLIMFSGVDATTHTTGGSAAQATAGFTSFFTRGPSQNLQLVNSNGS</t>
  </si>
  <si>
    <t>WHINSTALNCNDSLNTGFIAGLFYYHKFNSSGCPERMSSCKPITYFNQGWGPLTDANI-N</t>
  </si>
  <si>
    <t>GPSEDRPYCWHYPPRPCNITKPLNVCGPVYCFTPSPVVVGTTDIKGLPTYRFGVNESDVF</t>
  </si>
  <si>
    <t>LLTSLRPPQGRWFGCVWMNSTGFVKTCGAPPCNIYGGMKDIEANQTHLKCPTDCFRKHHD</t>
  </si>
  <si>
    <t>ATFTRCGSGPWLTPRCLVDYPYRLWHYPCTVNFSIFKVRMFVGGHEHRFSAACNWTRGER</t>
  </si>
  <si>
    <t>CDLEDRDRSEQQPLLHSTTDSLILPCSFTPMRRLSTGLIHLHQNIVDVQYLYGVGSAVVG</t>
  </si>
  <si>
    <t>WALKWEFVVLVFLLLADARVCVALWMMLLISQAEAAMENLVMLNALSAAGQQGYVWYLVA</t>
  </si>
  <si>
    <t>FCAAWHIRGKLVPLITYGLTGLWPLALLDLLLPQRAYAWTGEDDATIGAGVLLLLGFFTL</t>
  </si>
  <si>
    <t>SPWYKHWIGRLIWWNQYAICRGEAALQVWVPPLLVRGSRDSVILLASLLYPSLIFDITKL</t>
  </si>
  <si>
    <t>LIAVLGPLYLIQAALTSTPYFVRAHVLIRICMLVRSAMGGKYVQMAVLTVGRWFNTYLYD</t>
  </si>
  <si>
    <t>HLSPIQDWAAEGLKGLAVATEPVIFSPMEIKVITWGADTAACGDILCGLPVSARLGRELL</t>
  </si>
  <si>
    <t>LGPADDYKKMGWRLLSPISAYAQQTRGLFGTIVTSLTGRDKNVVTGEVQVLSTATQTFLG</t>
  </si>
  <si>
    <t>TTVGGVMWTVYHGAGSRTLAGNKRPALQMYTNVDQDLVGWPAPAGTKSLDPCTCGSSDLY</t>
  </si>
  <si>
    <t>LVTREADVLPARRRGDSTASLLSTRPLSCLKGSSGGPVMCPSGHVVGIFRAAVCTRGVAK</t>
  </si>
  <si>
    <t>ALQFIPVETLSTQVRSPSFSDNSTPPAVPESYQVGYLHAPTGSGKSTKVPAAYVAQGYSV</t>
  </si>
  <si>
    <t>LVLNPSVAATLGFGTYMSKAYGIDPNIRTGTRTITTGAKLTYSTYGKFLADGGCSGGAYD</t>
  </si>
  <si>
    <t>VIICDECHAQDATSILGIGTVLDQAETAGVRLTVLATATPPGSITVPHPNIEEVGLTSDG</t>
  </si>
  <si>
    <t>EIPFYGKALPLAMIKGGRHLVFCHSKEKCDELASKLRGMGVNAVAFYRGLDVSVIPVSGD</t>
  </si>
  <si>
    <t>VVVCATDALMTGYTGDFDTVIDCNVAVEQYVDFSLDPTFSIETRTVPQDAVSRSQRRGRT</t>
  </si>
  <si>
    <t>GRGRPGIYRFVTPGERPSGMFDSVVLCECYDAGCSWYDLQPAETTVRLRAYLSTPGLPVC</t>
  </si>
  <si>
    <t>QDHLDFWERVFTGLTHIDAHFLSQAKQQGLNFAYLVAYQATVCARAKASPPCWDEMWKCL</t>
  </si>
  <si>
    <t>IRLKPTLQGPTPLLYRLGAIQNDICMTHPITKYIMACMSADLEVTTSAWVLVGGVLAALA</t>
  </si>
  <si>
    <t>AYCLSVGCVVIVGHIELGGKPALVPDRQVLYQQYDEMEECSQSAPYIEQAQAIAQQFKDK</t>
  </si>
  <si>
    <t>VLGLLQRASQQEAEIRPIVQSQWQKAEAFWQQHMWNFVSGIQYLAGLSTLPGNPAVASLM</t>
  </si>
  <si>
    <t>AFTASVTSPLTTNQTMFFNILGGWVATHLAGPAASSAFVVSGLAGAAVGGIGIGRVLLDV</t>
  </si>
  <si>
    <t>LAGYGAGVSGALVAFKIMGGELPTTEDMVNLLPAILSPGALVVGVICAAVLRRHVGPGEG</t>
  </si>
  <si>
    <t>AVQWMNRLIAFASRGNHVSPTHYVPESDAAAKVTALLSSLTVTRLLRRLHQWINEDYPSP</t>
  </si>
  <si>
    <t>CNGDWLHDIWDWVCIVLSDFKTWLSAKIMPKVPGIPFLSCQKGYKGVWRGDGVMTTRCPC</t>
  </si>
  <si>
    <t>GEDFTGHVRNGSMRIAGSGLCANMWHGTFPINEYTTGPSTPVPAHNYSRALWRVTSDSYV</t>
  </si>
  <si>
    <t>EVRRVGDTHYVVGATNDGLKIPCQVPAPEFFTELDGVRLHRYAPPCKPLLRDEITFSVGL</t>
  </si>
  <si>
    <t>HSYANGSQLSCEPEPDVAVLTSMLRDPAHITAATAARRLARGSPPSEASSSASQLSAPSL</t>
  </si>
  <si>
    <t>KATCQTHRPHPDAELIDANLLWRQEMGSNITRVESETKVVILDSFEPLRAEE-DDTELSI</t>
  </si>
  <si>
    <t>PAECFKKPPKYPPALPIWARPDYNPPLLPSWKDPTYEPPAVHGCALPPTRPAPVPPPRRK</t>
  </si>
  <si>
    <t>---RTIKLDGSNVSAALLALAERSFPSTKPEGTGTSSSGVG---------TESTAESGDS</t>
  </si>
  <si>
    <t>PETG--------EESDVES-YSSMPPLEGEPGDPDLDADSWSTVSDSEEQSVVCCSMSYS</t>
  </si>
  <si>
    <t>WTGAIITPCSAEEEKLPISPLSNSLLRHHNLVYSTSSRSAAARQKKVTFDRLQVLDDHYK</t>
  </si>
  <si>
    <t>NVLKEVKERASGVKGRLLSFEEACSLVPPHSGRSKYGYSAKDVRSLSSKAMNQIRSVWED</t>
  </si>
  <si>
    <t>LLEDNSTPIPTTIMAKNEVFSVNPAKGGRKPARLIVYPDLGVRVCEKRALYDVIQKLSIA</t>
  </si>
  <si>
    <t>TMGPAYGFQYSPKQRVEHLLKMWTSKKTPLGFSYDTRCFDSTVTEHDIRTEEGIYQCCDL</t>
  </si>
  <si>
    <t>EPEARKAISALTERLYIGGPMYNSKGLQCGYRRCRASGVLPTSFGNTITCYIKATAASRA</t>
  </si>
  <si>
    <t>AGLKNPSFLVCGDDLVVISESCGVEEDRTALRAFTEAMTRYSAPPGDAPQPTYDLELISS</t>
  </si>
  <si>
    <t>CSSNVSVACDGAGKRYYYLTRDPETPLARAAWETARHTPVNSWLGNIIMFAPTIWVRMVL</t>
  </si>
  <si>
    <t>ITHFFSILQAQEQLERALDFEMYGATYSVTPLDLPAIIERLHGLSAFSLHGYSPTELNRV</t>
  </si>
  <si>
    <t>AGALRKLGIPPLRAWRHRARAVRAKLIAQGGKARICGLYLFNWAVRTKTKLTPLPTAGQL</t>
  </si>
  <si>
    <t>DLSSWFTVGVGGNDIYHSVSRARTRHLLLCLLLLTVGVGIFLLPAR</t>
  </si>
  <si>
    <t>O39928</t>
  </si>
  <si>
    <t>POLG_HCVEV Genome polyprotein OS=Hepatitis C virus genotype 5a (isolate EUH1480) OX=356419 PE=1 SV=3</t>
  </si>
  <si>
    <t>MSTNPKPQRKTKRNTNRRPQDVKFPGGGQIVGGVYLLPRRGPKLGVRATRKNSERSQPRG</t>
  </si>
  <si>
    <t>RRQPIPKARRPTGRSWGQPGYPWPLYANEGLGWAGWLLSPRSSRPNWGPNDPRRKSPNLG</t>
  </si>
  <si>
    <t>RVIHTLTCGFPHLMGYIPLVGGPVGGVSRALAHGVKVLEDGINYATGNLPGCPFSIFVLA</t>
  </si>
  <si>
    <t>LLWCLTVPASAVPYRNASGVYHVTNDCPNSSIVYEADNLILHAPGCVPCVLEDNVSRCWV</t>
  </si>
  <si>
    <t>QI-TPTLSAPSFGAVTALLRRAVDYLAGGAAFCSALYVGDACGALSLVGQMFTYKPRQHT</t>
  </si>
  <si>
    <t>TVQDCNCSIYSGHITGHRMAWDMMMKWSPTTALLMAQLLRIPQVVIDIIAGGHWGVLLAA</t>
  </si>
  <si>
    <t>AYFASTANWAKVILVLFLFAGVDGRTHTVGGTVGQGLKSLTSFFNPGPQRQLQFVNTNGS</t>
  </si>
  <si>
    <t>WHINSTALNCNDSLQTGFIAGLMYAHKFNSSGCPERMSSCRPLAAFDQGWGTISYATI-S</t>
  </si>
  <si>
    <t>GPSDDKPYCWHYPPRPCGVVPARDVCGPVYCFTPSPVVVGTTDRRGCPTYNWGSNETDIL</t>
  </si>
  <si>
    <t>LLNNIRPPAGNWFGCTWMNSTGFVKNCGAPPCNLGPTGNNSL------KCPTDCFRKHPD</t>
  </si>
  <si>
    <t>ATYTRCGSGPWLTPRCLVHYPYRLWHYPCTVNYTIFKVRMFIGGLEHRLEAACNWTYGER</t>
  </si>
  <si>
    <t>CDLEDRDRAELSPLLHTTTQWAILPCSFTPTPALSTGLIHLHQNIVDTQYLYGLSSSIVS</t>
  </si>
  <si>
    <t>WAVKWEYIMLVFLLLADARICTCLLILLLICQAEATCKNVIVLNAAAAAGNHGFFWGLLV</t>
  </si>
  <si>
    <t>VCLAWHVKGRLVPGATYLCLGVWPLLLVRLLRPHRALALDSSDGGTVGCLVLIVLTIFTL</t>
  </si>
  <si>
    <t>TPGYKKKVVLVMWWLQYFIARVEAIIHVWVPPLQVKGGRDAVIMLTCLFHPALGFEITKI</t>
  </si>
  <si>
    <t>LFGILGPLYLLQHSLTKVPYFLRARALLRLCLLAKHLVYGKYVQAALLHLGRLTGTYIYD</t>
  </si>
  <si>
    <t>HLAPMKDWAASGLRELTVATEPIVFSAMETKVITWGADTAACGNILAVLPVSARRGREIF</t>
  </si>
  <si>
    <t>LGPADDIKTSGWRLLAPITAYAQQTRGVLGAIVLSLTGRDKNEAEGEVQFLSTATQTFLG</t>
  </si>
  <si>
    <t>ICINGVMWTLFHGAGSKTLAGPKGPVVQMYTNVDKDLVGWPSPPGKGSLTRCTCGSADLY</t>
  </si>
  <si>
    <t>LVTRHADVIPARRRGDTRASLLSPRPISYLKGSSGGPIMCPSGHVVGVFRAAVCTRGVAK</t>
  </si>
  <si>
    <t>ALEFVPVENLETTMRSPVFTDNSTPPAVPHEFQVGHLHAPTGSGKSTKVPAAYAAQGYKV</t>
  </si>
  <si>
    <t>LVLNPSVAATFGFGAYMSRAYGVDPNIRTGVRTVTTGAGITYSTYGKFFADGGCSGGAYD</t>
  </si>
  <si>
    <t>VIICDECHSQDATTILGIGTVLDQAETAGARLVVLATAIPPGSVTTPHPNIEEVALPSEG</t>
  </si>
  <si>
    <t>EIPFYGRAIPLVLIKGGRHLIFCHSKKKCDELAKQLTSLGVNAVAYYRGLDVAVIPATGD</t>
  </si>
  <si>
    <t>VVVCSTDALMTGFTGDFDSVIDCNSAVTQTVDFSLDPTFTIETTTVPQDAVSRSQRRGRT</t>
  </si>
  <si>
    <t>GRGRHGIYRYVSSGERPSGIFDSVVLCECYDAGCAWYDLTPAETTVRLRAYLNTPGLPVC</t>
  </si>
  <si>
    <t>QEHLEFWEGVFTGLTNIDAHMLSQAKQGGENFPYLVAYQATVCVRAKAPPPSWDTMWKCM</t>
  </si>
  <si>
    <t>ICLKPTLTGPTPLLYRLGAVQNEITLTHPITKYIMACMSADLEVITSTWVLVGGVVAALA</t>
  </si>
  <si>
    <t>AYCLTVGSVAIVGRIILSGRPAITPDREVLYQQFDEMEECSASLPYVDEARAIAGQFKEK</t>
  </si>
  <si>
    <t>VLGLIGTAGQKAETLKPAATSMWSKAEQFWAKHMWNFVSGIQYLAGLSTLPGNPAVATLM</t>
  </si>
  <si>
    <t>SFTAAVTSPLTTHQTLLFNILGGWVASQIAPPTAATAFVVSGMAGAAVGNIGLGRVLIDI</t>
  </si>
  <si>
    <t>LAGYGTGVAGALVAFKIMCGERPTAEELVNLLPSILCPGALVVGVICAAVLRRHIGPGEG</t>
  </si>
  <si>
    <t>AVQWMNRLIAFASRGNHGSPTHYVPETDASAKVTQLLSSLTVTSLLKRLHTWIGEDYSTP</t>
  </si>
  <si>
    <t>CDGTWLRAIWDWVCTALTDFKAWLQAKLLPQLPGVPFFSCQKGYKGVWRGDGVNSTKCPC</t>
  </si>
  <si>
    <t>GATISGHVKNGTMRIVGPKLCSNTWQGTFPINATTTGPSVPAPAPNYKFALWRVGAADYA</t>
  </si>
  <si>
    <t>EVRRVGDYHYITGVTQDNLKCPCQVPSPEFFTELDGVRIHRFAPPCNPLLREEVTFSVGL</t>
  </si>
  <si>
    <t>HSYVVGSQLPCEPEPDVTVLTSMLSDPAHITAETAKRRLNRGSPPSLANSSASQLSAPSL</t>
  </si>
  <si>
    <t>KATCTIQGHHPDADLIKANLLWRQCMGGNITRVEAENKVEILDCFKPLKEEEDD-REISV</t>
  </si>
  <si>
    <t>SADCFKKGPAFPPALPVWARPGYDPPLLETWKRPDYDPPQVWGCPIPPAGPPPVPLPRRK</t>
  </si>
  <si>
    <t>RKPMELSDSTVSQVMADLADARFKVDTPSIEGQDSALGTSS---------Q---HDSGPE</t>
  </si>
  <si>
    <t>EKRDDN-SDAA---SYS-S-MPPLEGEPGDPD-----LSSGSWSTVSGEDNVVCCSMSYT</t>
  </si>
  <si>
    <t>WTGALITPCSAEEEKLPINPLSNTLLRHHNLVYSTSSRSAGLRQKKVTFDRLQVLDDHYR</t>
  </si>
  <si>
    <t>EVVDEMKRLASKVKARLLPLEEACGLTPPHSARSKYGYGAKEVRSLDKKALKHIEGVWQD</t>
  </si>
  <si>
    <t>LLDDSDTPLPTTIMAKNEVFAVEPSKGGKKPARLIVYPDLGVRVCEKRALYDVAQKLPTA</t>
  </si>
  <si>
    <t>LMGPSYGFQYSPAQRVDFLLKAWKSKKIPMAFSYDTRCFDSTITEHDIMTEESIYQSCDL</t>
  </si>
  <si>
    <t>QPEARVAIRSLTQRLYCGGPMYNSKGQQCGYRRCRASGVFTTSMGNTMTCYIKALASCRA</t>
  </si>
  <si>
    <t>AKLRDCTLLVCGDDLVAICESQGTHEDEASLRAFTEAMTRYSAPPGDPPVPAYDLELVTS</t>
  </si>
  <si>
    <t>CSSNVSVARDASGNRIYYLTRDPQVPLAKAAWETAKHSPVNSWLGNIIMYAPTLWARIVL</t>
  </si>
  <si>
    <t>MTHFFSVLQSQEQLEKTLAFEMYGSVYSVTPLDLPAIIQRLHGLSAFSLHSYSPSEINRV</t>
  </si>
  <si>
    <t>ASCLRKLGVPPLRAWRHRARAVRAKLIAQGGRAAICGIYLFNWAVKTKRKLTPLADADRL</t>
  </si>
  <si>
    <t>DLSSWFTVGAGGGDIYHSMSRARPRNLLLCLLLLSVGVGIFLLPAR</t>
  </si>
  <si>
    <t>Q68798</t>
  </si>
  <si>
    <t>POLG_HCVJL Genome polyprotein OS=Hepatitis C virus genotype 6g (isolate JK046) OX=356423 PE=1 SV=3</t>
  </si>
  <si>
    <t>MSTNPKPQRQTKRNTNRRPQDVKFPGGGQIVGGVYLLPRRGPRLGVRATRKTSERSQPRG</t>
  </si>
  <si>
    <t>RRQPIPKARRQTGRAWGQPGYAWPLYGNEGCGWAGWLLSPRGSRPTWGPNDPRRRSRNLG</t>
  </si>
  <si>
    <t>KVIDTLTCGLADLMGYIPVIGGPLGGVAAALAHGVRAVEDGVNYATGNLPGCSFSIFLLA</t>
  </si>
  <si>
    <t>LLSCLTVPASAVNYANKSGIYHLTNDCPNSSMVYEAEAIILHLPGCVPCIRTGNQSRCWT</t>
  </si>
  <si>
    <t>PA-TPTLAIPNSTVPASGFRQHIDLMVGAAALCSAMYLGDLCGGVFLVGQLFTFRPRIHQ</t>
  </si>
  <si>
    <t>TVQDCNCSIYTGHVTGHRMAWDMMMNWSPTATFVVSSALRAPQVLFDIFAGGHWGIIGAL</t>
  </si>
  <si>
    <t>LYYSTAANWAKVIIVLLLFAGVDAST-YVASSVSQATSGLVSLFSAGARQNLQLINTNGS</t>
  </si>
  <si>
    <t>WHINRTALNCNDSLQTGFIASLFYRNKFNATGCPERLSACKTLDSFDQGWGPITYAN-IS</t>
  </si>
  <si>
    <t>GPAVEKPYCWHYPPRPCEVVSALNVCGPVYCFTPSPVVLGTTDRRGNPTYTWGANETDVF</t>
  </si>
  <si>
    <t>MMSSLRPPAGGWYGCTWMNTSGFVKTCGAPPCNIRPNPEENRTE--TLRCPTDCFRKHPG</t>
  </si>
  <si>
    <t>ATYAKCGSGPWLTPRCLVDYPYRLWHYPCTVNYTLHKVRMYIAGSEHRFTAACNWTRGER</t>
  </si>
  <si>
    <t>CDLADRDRIEMSPLLFSTTELAILPCSFTTMPALSTGLIHLHQNVVDVQYLYGLSTSIVN</t>
  </si>
  <si>
    <t>WAIKWEYVVLLFLVLADSRICLALWLMLLIGQAEAALENLIVLNAASAAATRGWECFLLF</t>
  </si>
  <si>
    <t>MCWAWYVRGRVVPAVTYGLLNLWPLLLLVLLLPHRAYAYDGVQAGSIGAAVIAALTIFSL</t>
  </si>
  <si>
    <t>TPAYKTLLAHFLWWTQYFIAHIEAKLHVWVPFLRVRGGRDAIILLTCVFHPSLGFEVTKI</t>
  </si>
  <si>
    <t>LLALIGPLYLLHASLLRVPYYVRAHALIRICALVQNVAGGKYVQAAILRAGSWTGTYIYD</t>
  </si>
  <si>
    <t>HLVPLRTWASDGLRDLAVAVEPVVFSPMEKKVITWGADTAACGDILAGLPVSARRGNLIL</t>
  </si>
  <si>
    <t>LGPADDVKDKGWSLLAPITAYAQQTRGLLGTIVTSLTGRDKNEAAGEIQILSTATQTFLA</t>
  </si>
  <si>
    <t>TCVNGVCWTVYHGAGSKTLAGPRGPVCQMYTNVDQDMVGWPAPAGTRSYTPCTCGASDLY</t>
  </si>
  <si>
    <t>LITRQADVIPARRRGDNRAGLISPRPISTLKGSSGGPLLCPSGHVVGLFRAAVCTRGVAK</t>
  </si>
  <si>
    <t>ALDFVPCEAMDATTRSPTFTDNSTPPAVPQAYQVGYLHAPTGSGKSTKVPVAYASQGYKV</t>
  </si>
  <si>
    <t>LVLNPSVAATLSFGSYLSRAHGIDPNIRTGVRTITTGAPITYSTYGKFLADGGCSGGAYD</t>
  </si>
  <si>
    <t>VIICDECHSTDPTTVLGIGTVLDQAETAGCRLTVLATATPPGSVTVPHPNIQETALPLTG</t>
  </si>
  <si>
    <t>EVPFYGKAIPLEYIKGGRHLIFCHSKKKCDELAAQLRTLGLNAVAFYRGVDVSVIPTSGD</t>
  </si>
  <si>
    <t>VVVCATDALMTGYTGDFDSVIDCNVAVTQIVDFSLDPTFSIETTTVPQDAVARSQRRGRT</t>
  </si>
  <si>
    <t>GRGKPGVYRYVSQGERPSGMFDTVVLCEAYDTGAAWYELTPAETTVRLRAYLNTPGLPVC</t>
  </si>
  <si>
    <t>QDHLEFWEAVFTGLTHIDAHFLSQTKQGGENFAYLVAYQATVCARAKAPPPSWDTMWKCL</t>
  </si>
  <si>
    <t>LRLKPTLTGPTPLLYRLGAVQNEVTPTHPVTKYIMACMSADLEVITSTWVVAGGILAAIA</t>
  </si>
  <si>
    <t>AYCLTVGSVVICGRITTSSRPAVIPDREVMYQQYDEMEECSRHLPYLVEGQQLAEQFKQN</t>
  </si>
  <si>
    <t>VLGLIQVTTKQAEELKPAVHSAWPKLEQFWYKHMWNFISGIQYLAGLSTLPGNPAVAALM</t>
  </si>
  <si>
    <t>SFSASLTSPLTTAQTLLLNVLGGWVASQLATPVPATAFVVSGLAGAAIGSIGLGKVIVDI</t>
  </si>
  <si>
    <t>LAGYGAGVSGALVAFKIMSGETPSVEDMVNLLPALLSPGALVVGVVRAAILRRHVGPSEG</t>
  </si>
  <si>
    <t>AAQWMNRLIAFASRGNHVSPTHYVPETDASRAVTNILSSLTITSLLRKLHHWITEDYATP</t>
  </si>
  <si>
    <t>CGSTWLRDIWDWVCTVLSDFRVWLKSKLMPSLPGVPFFSCQRGYRGTWRGDGICNTTCPC</t>
  </si>
  <si>
    <t>GASIAGHVKNGTMRIVGPRTCSNVWNGTFPINATTTGPSIPIPAPNYKKALWRVSATEYV</t>
  </si>
  <si>
    <t>EVVRVGDSHYITGVTAENTKCPCQVPAPEFFTEVDGVRLHRYAPECKPILRDEVTFTVGL</t>
  </si>
  <si>
    <t>STYVVGSQLPCEPEPDVLVVTSMLRDPDHITAEEASRRLKRGSPPSLASSSASQLSAPSL</t>
  </si>
  <si>
    <t>KATCTTHADHPDAELVEANLLWRQEMGGNITRVESENKIVILDSFEPLKAEFDDREISVA</t>
  </si>
  <si>
    <t>AECHRPPRFKYPPALPVWARPDYNPPLLETWKAPDYDPPVVSGCALPPQGLPPVPPPRRK</t>
  </si>
  <si>
    <t>KLVQLDDSVVGHVLAQLAEKSFPATPDQPQTNSDSGHGTNG---------A---ASLP--</t>
  </si>
  <si>
    <t>SAEDDDASDA----DSYSS-MPPLEGEPGDPDLSDGGGSGSWSTVSSEETSVVCCSMSYS</t>
  </si>
  <si>
    <t>WTGALITPCAAEEEKLPISPLSNTLIRHHNMVYSTTSRSAALRQKKVTFDRQQVVDQHYY</t>
  </si>
  <si>
    <t>DTLKEMKARASTVSAKLLSVEEACDLTPAHSARSKFGYGAKDVRGRTSKALNHINSVWED</t>
  </si>
  <si>
    <t>LLEDNVTPIPTTIMAKNEVFCVDVSKGGRKPARLIVYPDLSVRVCEKRALYDVTRKLPVA</t>
  </si>
  <si>
    <t>VMGAAYGFQYSPSQRVEYLLKIWRSKKTPMGFSYDTRCFDSTVTERDIRTEESIYQCCEL</t>
  </si>
  <si>
    <t>DPVARKAISSLTERLYVGGPMYNSQGQSCGYRRCRASGVLPTSMGNTLTCYLKAMAACKA</t>
  </si>
  <si>
    <t>AGLKNFDMLVCGDDLVVISESLGVSEDASALRAFTDAMTRYSAPPGDEPHPEYDLEHITS</t>
  </si>
  <si>
    <t>CSSNVSVAHDHTGQRYYYLTRDPTNVLARAAWETARHTPVNSWLGNIIMYAPTIWVRMVL</t>
  </si>
  <si>
    <t>MTHFFGILQPQEQLHKALDFDMYGVTYNITPLDLPQIIQRLHGMAAFSLHGYSPGELNRV</t>
  </si>
  <si>
    <t>GACLRKLGAPPLRAWRHRARAVRAKLIAQGGKAAICGMYLFNWAVKTKLKLTPLRDAHRL</t>
  </si>
  <si>
    <t>DLSGWFVAGYSGGDIFHSVSHARPRVLLLCLLLLTVGVGIFFLPPR</t>
  </si>
  <si>
    <t>O39927</t>
  </si>
  <si>
    <t>POLG_HCVEU Genome polyprotein OS=Hepatitis C virus genotype 6a (isolate EUHK2) OX=356420 PE=1 SV=3</t>
  </si>
  <si>
    <t>MSTLPKPQRKTKRNTNRRPMDVKFPGGGQIVGGVYLLPRKGPRLGVRATRKTSERSQPRG</t>
  </si>
  <si>
    <t>RRQPIPKARQPQGRHWAQPGYPWPLYGSEGCGWAGWLLSPRGSRPHWGPNDPRRRSRNLG</t>
  </si>
  <si>
    <t>KVIDTLTCGFADLMWYIPVVGAPLGGVAAALAHGVRAIEDGINYATGNLPGCSFSIFLLA</t>
  </si>
  <si>
    <t>LLSCLTTPASALTYGNSSGLYHLTNDCSNSSIVLEADAMILHLPGCLPCVRVGNQSTCWH</t>
  </si>
  <si>
    <t>AV-SPTLATPNASTPATGFRRHVDLLAGAAVVCSSLYIGDLCGSLFLAGQLFAFQPRRHW</t>
  </si>
  <si>
    <t>TVQDCNCSIYTGHVTGHKMAWDMMMNWSPTTTLVLSSILRVPEICASVIFGGHWGILLAV</t>
  </si>
  <si>
    <t>AYFGMAGNWLKVLAVLFLFAGVEAQT-MIAHGVSQTTSGFASLLTPGAKQNIQLINTNGS</t>
  </si>
  <si>
    <t>WHINRTALNCNDSLQTGFLASLFYTHKFNSSGCPERMAACKPLAEFRQGWGQITHKN-VS</t>
  </si>
  <si>
    <t>GPSDDRPYCWHYAPRPCEVVPARSVCGPVYCFTPSPVVVGTTDKRGNPTYTWGENETDVF</t>
  </si>
  <si>
    <t>MLESLRPPTGGWFGCTWMNSTGFTKTCGAPPCQIVPGNYNSSAN--ELLCPTDCFRKHPE</t>
  </si>
  <si>
    <t>ATYQRCGSGPWVTPRCLVDYAYRLWHYPCTVNFTLHKVRMFVGGTEHRFDVACNWTRGER</t>
  </si>
  <si>
    <t>CELHDRNRIEMSPLLFSTTQLSILPCSFSTMPALSTGLIHLHQNIVDVQYLYGVSTNVTS</t>
  </si>
  <si>
    <t>WVVKWEYIVLMFLVLADARICTCLWLMLLISTVEAAVERLVVLNAASAAGTAGWWWAVLF</t>
  </si>
  <si>
    <t>LCCVWYVKGRLVPACTYMALGMWPLLLTILALPPRAYAMDNEQAASLGAVGLLVITIFSI</t>
  </si>
  <si>
    <t>TPMYKKLLNCFIWWNQYFLARAEAMVHEWVPDLRVRGGRDSIILLTCLLHPQLGFEVTKI</t>
  </si>
  <si>
    <t>LLAVLAPLYILQYSLLKVPYFVRAHILLRACLLVRRLAGGKYVQACLLRLGAWTGTFVYD</t>
  </si>
  <si>
    <t>HLAPLSDWASDGLRDLAVAVEPVIFSPMEKKIITWGADTAACGDILSGLPVSARLGNLVL</t>
  </si>
  <si>
    <t>LGPADDMQRGGWKLLAPITAYAQQTRGLVGTIVTSLTGRDKNEVEGEVQVVSTDTQSFVA</t>
  </si>
  <si>
    <t>TSINGVMWTVYHGPGFKTLAGPKGPVCQMYTNVDLDLVGWPSPPGARSLTPCNCGSSDLY</t>
  </si>
  <si>
    <t>LVTREADVIPARRRGDSRAALLSPRPISTLKGSSGGPIMCPSGHVVGLFRAAVCTRGVAK</t>
  </si>
  <si>
    <t>SLDFIPVENMETTMRSPSFTDNSTPPAVPQTYQVGYLHAPTGSGKSTRVPAAYASQGYKV</t>
  </si>
  <si>
    <t>LVLNPSVAATLSFGSYMRQAYGVEPNIRTGVRTVTTGGAITYSTYGEFLADGGCSGGAYD</t>
  </si>
  <si>
    <t>IIICDECHSTDPTTVLGVGTVLDQAETAGVRLTVLPTATPPGSVTVPHPNITETALPTTG</t>
  </si>
  <si>
    <t>EIPFYGKAIPLEYIKGGRHLIFCHSKKKCDELAGKLKSLGLNAVAFYRGVDVSVIPTSGD</t>
  </si>
  <si>
    <t>VVVCATDALMTGYTGDFDSVIDCNVAVTQVVDFSLDPTFSIETTTVPQDAVSRSQRRGRT</t>
  </si>
  <si>
    <t>GRGKPGVYRFVSQGERPSGMFDTVVLCEAYDTGCAWYELTPSETTVRLRAYMNTPGLPVC</t>
  </si>
  <si>
    <t>QDHLEFWEGVFTGLTHIDAHFLSHTKQAGENFAYLVAYQATVCARAKAPPPSWDMMWKCL</t>
  </si>
  <si>
    <t>IRLKPTLTGPTPLLYRLGAVQNGVITTHPITKYIMTCMSADLEVITSTWVLVGGVLAALA</t>
  </si>
  <si>
    <t>AYCLSVGCVVICGRITLTGKPAVVPDREILYQQFDEMEECSRHIPYLAEGQQIAEQFRQK</t>
  </si>
  <si>
    <t>VLGLLQASAKQAEELKPAVHSAWPRVEDFWRKHMWNFVSGIQYLAGLSTLPGNPAVASLM</t>
  </si>
  <si>
    <t>SFTASLTSPLRTSQTLLLNILGGWIAAQVAPPPASTAFVVSGLAGAAVGSIRLGRVLVDV</t>
  </si>
  <si>
    <t>LAGYGAGVSGALVAFKIMSGECPSTEDMVNLLPALLSPGVALVGVVCAAILRRHVGPAEG</t>
  </si>
  <si>
    <t>ANQWMNRLIAFASRGNHVSPTHYVPETDASKNVTQILTSLTITSLLRRLHQWVNEDTATP</t>
  </si>
  <si>
    <t>CATSWLRDVWDWVCTVLSDFKVWLQAKLFPRLPGIPFLSCQAGYRGVWAGDGVCHTTCTC</t>
  </si>
  <si>
    <t>GAVIAGHVKNGTMKITGPKTCSNTWHGTFPINATTTGPSTPRPAPNYQRALWRVSAEDYV</t>
  </si>
  <si>
    <t>EVRRLGDCHYVVGVTAEGLKCPCQVPAPEFFTEVDGVRIHRYAPPCKPLLRDEVTFSVGL</t>
  </si>
  <si>
    <t>SNYAVGSQLPCEPEPDVTVVTSMLTDPTHITAETAARRLKKGSPPSLASSSANQLSAPSL</t>
  </si>
  <si>
    <t>RATCTTSQKHPEMELLQANLLWKHEMGSHIPRVQSENKVVVLDSFELYPLEYEEREISVS</t>
  </si>
  <si>
    <t>VECHRQPRCKFPPVFPVWARPDNNPPFIQAWQMPGYEPPVVSGCAVAPPKPAPVPPPRRK</t>
  </si>
  <si>
    <t>RLVHLDE---STVSHALAQLADKVFVESS--NDPGPSSDSG---------L---SITSPV</t>
  </si>
  <si>
    <t>PPDPTTPEDAGSEAESYSS-MPPLEGEPGDPD-----LSSGSWSTVSDEDDVVCCSMSYS</t>
  </si>
  <si>
    <t>WTGALITPCAAEEEKLPINPLSNSLVRHHNMVYSTTSRSASLRQKKVTFDRVQVFDQHYQ</t>
  </si>
  <si>
    <t>DVLKEIKLRASTVQAKLLSIEEACDLTPSHSARSKYGYGAQDVRSRASKAVDHIPSVWEG</t>
  </si>
  <si>
    <t>LLEDSDTPIPTTIMAKNEVFCVDPSKGGRKPARLIVYPDLGVRVCEKMALYDVTQKLPQA</t>
  </si>
  <si>
    <t>VMGPAYGFQYSPNQRVEYLLKMWRSKKVPMGFSYDTRCFDSTVTERDIRTENDIYQSCQL</t>
  </si>
  <si>
    <t>DPVARRVVSSLTERLYVGGPMANSKGQSCGYRRCRASGVLPTSMGNTLTCYLKAQAACRA</t>
  </si>
  <si>
    <t>ANIKDCDMLVCGDDLVVICESAGVQEDTASLRAFTDAMTRYSAPPGDAPQPTYDLELITS</t>
  </si>
  <si>
    <t>CSSNVSVAHEGNGKKYYYLTRDCTTPLARAAWETARHTPVNSWLGNIIMFAPTIWVRMVL</t>
  </si>
  <si>
    <t>MNHFFSILQSQEQLEKAFDFDIYGVTYSVSPLDLPAIIQRLHGMAAFSLHGYSPVELNRV</t>
  </si>
  <si>
    <t>GACLRKLGVLPSRAWRHRARAVRAKLIAQGGKAAICGKYLFNWAVKTKLKLTPLVSASKL</t>
  </si>
  <si>
    <t>DLSGWFVAGYDGGDIYHSVSQARPRFLLLGLLLLTVGVGIFLLPAR</t>
  </si>
  <si>
    <t>O92529</t>
  </si>
  <si>
    <t>POLG_HCVT5 Genome polyprotein OS=Hepatitis C virus genotype 6b (isolate Th580) OX=356421 PE=1 SV=3</t>
  </si>
  <si>
    <t>MSTLPKPQRKTKRNTNRRPMDVKFPGGGQIVGGVYLLPRRGPRLGVRATRKTSERSQPRG</t>
  </si>
  <si>
    <t>RRQPIPKARPSQGRTWGQPGYPWPLYGNEGCGWAGWLMSPRGSRPSWGPNDPRRRSRNLG</t>
  </si>
  <si>
    <t>KVIDTLTCGLADLMGYIPVVGGPLGGVAAALAHGVRAIEDGINYATGNLPGCSFSIFILA</t>
  </si>
  <si>
    <t>LLSCLTTPASALTYGNSSGLYHLTNDCPRSSIVLEAEAMILHLAGCVPCVRAGNISRCWH</t>
  </si>
  <si>
    <t>PV-SPTLAVPNASVPASGFRKHVDLLAGAAVVCSSMYIGDLCGAVFLAGQLATFSPRIHD</t>
  </si>
  <si>
    <t>ITQDCNCSVYTGHVTGHRMAWDMMMNWSPTTTLVLSSILRVPEIVLEVFAGGHWGVLIAI</t>
  </si>
  <si>
    <t>AYFGMSGNWLKVIAVLFLFAGVEATT-TVGRAAGRSAYLFTSIFSSGPNQKIQLINTNGS</t>
  </si>
  <si>
    <t>WHINRTALNCIDSLQTGFLSALFYRSNFNSTGCSERLGACKPLEHFQQGWGPITHKSNIT</t>
  </si>
  <si>
    <t>GPSEDRPYCWHYAPRECSVVPASSVCGPVYCFTPSPVVVGTTDRLGNPTYNWGENETDVF</t>
  </si>
  <si>
    <t>MLESLRPPQGGWFGCTWMNSTGFTKTCGAPPCQLIPGDYNSSSN--QLLCPTDCFRKHPE</t>
  </si>
  <si>
    <t>ATYQKCGSGPWLTPRCLVDYPYRLWHYPCTVNYTIHKVRMFIGGVEHRFDAACNWTRGDR</t>
  </si>
  <si>
    <t>CDLYDRDRIEMSPLLFSTTQLAILPCSFTTMPALSTGLIHLHQNIVDVQYLYGVSSSIVS</t>
  </si>
  <si>
    <t>WAVKWEYVVLMFLVLADARICTCLWLMLLVGKVEAALERLVVLNAASAAGTAGWCWTLIF</t>
  </si>
  <si>
    <t>LCCVWHVKGRLVPACTYTALGMWPILLVILALPQRAYAWDNSQAASLGVVALLVLTIFTL</t>
  </si>
  <si>
    <t>SPMYKQLLTHAIWWNQYMLARAEAMIHDWVPDLRVRGGRDAIILLTCLLHPHLGFEVTKI</t>
  </si>
  <si>
    <t>LLAILAPLYILQHSLLKVPYFVRAHILLRACMFFRKVAAGKYVQACLLRLGAWTGTYIYD</t>
  </si>
  <si>
    <t>HLAPLSEWASDGLRDLAVAVEPVIFSPMEKKIITWGADTAACGDILRGLPVSARLGDLVL</t>
  </si>
  <si>
    <t>LGPADDMRHGGWKLLAPITAYAQQTRGLVGTIVTSLTGRDKNEAEGEVQVVSTATQSFLA</t>
  </si>
  <si>
    <t>TTINGVLWTVYHGAGSKNLAGPKGPVCQMYTNVDQDLVGWPAPLGARSLAPCTCGSSDLY</t>
  </si>
  <si>
    <t>LVTRGADVIPARRRGDTRAALLSPRPISTLKGSSGGPLMCPSGHVVGLFRAAVCTRGVAK</t>
  </si>
  <si>
    <t>ALDFIPVENMDTTMRSPVFTDNSSPPAVPQTYQVGYLHAPTGSGKSTRVPAAYATQGYKV</t>
  </si>
  <si>
    <t>LVLNPSVAATLSFGAYMSKAHGIDPNIRTGVRTITTGGPVTYSTYGKFLADGGCSGGAYD</t>
  </si>
  <si>
    <t>IIICDECHSTDPTTVLGIGTVLDQAETAGVRLTVLATATPPGSVTVPHPNITETALPTTG</t>
  </si>
  <si>
    <t>EIPFYGKCIPLEFIKGGRHLIFCHSKKKCDELSKQLTSLGLNAVAFYRGVDVAVIPTSGD</t>
  </si>
  <si>
    <t>GRGKPGVYRFVSQGERPSGMFDSVVLCEAYDTGCAWYELTPAETTVRLRAYLNTPGLPVC</t>
  </si>
  <si>
    <t>QDHLEFWEGVFTGLTHIDAHFLSQTKQGGENFAYLVAYQATVCARAKAPPPSWDVMWKCL</t>
  </si>
  <si>
    <t>TRLKPTLTGPTPLLYRLGAVQNEIVTTHPITKYIMTCMSADLEVITSTWVIVGGVLAALA</t>
  </si>
  <si>
    <t>AYCLTVGCVVICGRIVTSGKPAVVPDREVLYQQFDEMEECSKHIPYLVEGQQIAEQFKQK</t>
  </si>
  <si>
    <t>VLGLLQAGTKHAEELKPAIHSTWPRVEEFWRKHMWNFVSGIQYLAGLSTLPGSPAVASLM</t>
  </si>
  <si>
    <t>SFTASLTSPLRTSQTLLLNILGGWIASQVAPPSASTAFVVSGLAGATVASIGLGRVIVDI</t>
  </si>
  <si>
    <t>LAGYGAGVAGALVAFKIMSGECPSTEDMVNLLPALLSPGALVVGVVCAAILRRHVGPSEG</t>
  </si>
  <si>
    <t>ANQWMNRLIAFASRGNHVSPTHYVPETDASNKVTQILSSLTITSLLRRLHQWIHEDTSTP</t>
  </si>
  <si>
    <t>CASSWLRDVWDWVCTVLSDFKTWLKAKITPRIPGIPFISCQAGYRGVWAGDGVCHTTCSC</t>
  </si>
  <si>
    <t>GAQIAGHVKNGSMKITGPRMCSNTWHGTFPINATTTSPSVPVPAPNYKRALWRVSAEEYV</t>
  </si>
  <si>
    <t>EVERHGDRHYVVGVTADGLKCPCQVPGPEFFTEVDGVRIHRYAPPCKPLLRDEVSFSVGL</t>
  </si>
  <si>
    <t>LEFVVGSQLPCEPEPDVTVVTSMLTDPSHITAETASRRLKRGSPPSLASSSASQLSAPSL</t>
  </si>
  <si>
    <t>KATCTANGDHPDAELIEANLLWRQEMGSNITRVESETKVVILDSFDPLVAEYDDREISVS</t>
  </si>
  <si>
    <t>AECHRPPRPKFPPALPIWARPDYNPPLLQKWQMPGYEPPVVSGCALPPAKPTPIPPPRRK</t>
  </si>
  <si>
    <t>RLIQLDE---SAVSQALQQLADKVFVEDT--STSEPSSGLG---------G---SIAGPS</t>
  </si>
  <si>
    <t>SPDPTTADDTCSDAGSFSS-MPPLEGEPGDPD-----LSTGSWSTVSEEDDVVCCSMSYT</t>
  </si>
  <si>
    <t>WTGALITPCAAEEEKLPINPLSNSLIRHHNMVYSTTSRSAGLRQKKVTFDRLQVVDQHYQ</t>
  </si>
  <si>
    <t>DVLKEIKLRASTVHARLLSTEEACSLTPPHSARSRYGYGARDVRSHTSKAVKHIDSVWED</t>
  </si>
  <si>
    <t>LLEDNATPIPTTIMAKNEVFCVDPSKGGRKPARLIVYPDLSVRVCEKMALYDVTQKLPKT</t>
  </si>
  <si>
    <t>VMGSAYGFQYSPSQRVEYLLKMWRSKKTPMGFSYDTRCFDSTVTERDIRTEEDIYQSCQL</t>
  </si>
  <si>
    <t>DPTARKAISSLTERLYCGGPMFNSKGESCGYRRCRASGVLTTSLGNTLTCYLKAQAACRA</t>
  </si>
  <si>
    <t>ANIKNFDMLVCGDDLVVICESAGVQEDVVALRAFTDAMIRYSAPPGDAPQPTYDLELITS</t>
  </si>
  <si>
    <t>CSSNVSVAHDGTGQRYYYLTRDCTTPLARAAWETARHTPVNSWLGNIIMYAPTIWVRMVL</t>
  </si>
  <si>
    <t>MTHFFSILQCQEQLEAALNFDMYGVTYSVTPLDLPAIIQRLHGMAAFSLHGYSPTELNRV</t>
  </si>
  <si>
    <t>GASLRKLGAPPLRAWRHRARAVRAKLIAQGGKAAICGKYLFNWAVKTKLKLTPLAAASQL</t>
  </si>
  <si>
    <t>DLSGWFVAGYDGGDIYHSVSRARPRLLLLGLLLLTVGVGIFLLPAR</t>
  </si>
  <si>
    <t>O39929</t>
  </si>
  <si>
    <t>POLG_HCVED Genome polyprotein OS=Hepatitis C virus genotype 4a (isolate ED43) OX=356418 PE=1 SV=3</t>
  </si>
  <si>
    <t>MSTNPKPQRKTKRNTNRRPMDVKFPGGGQIVGGVYLLPRRGPRLGVRATRKTSERSQPRG</t>
  </si>
  <si>
    <t>RRQPIPKARRPEGRSWAQPGYPWPLYGNEGCGWAGWLLSPRGSRPSWGPNDPRGRSRNLG</t>
  </si>
  <si>
    <t>KVIDTLTCGFADLMGYIPLVGAPVGSVARALAHGVRALEDGINYATGNLPGCSFSIFLLA</t>
  </si>
  <si>
    <t>LLSCLTVPASAVNYRNVSGIYHVTNDCPNSSIVYEADHHIMHLPGCVPCVREGNQSRCWV</t>
  </si>
  <si>
    <t>AL-TPTVAAPYIGAPLESLRSHVDLMVGAATVCSGLYIGDLCGGLFLVGQMFSFRPRRHW</t>
  </si>
  <si>
    <t>TTQDCNCSIYTGHITGHRMAWDMMMNWSPTTTLVLAQVMRIPTTLVDLLSGGHWGVLVGV</t>
  </si>
  <si>
    <t>AYFSMQANWAKVILVLFLFAGVDAETHVSGAAVGRSTAGLANLFSSGSKQNLQLINSNGS</t>
  </si>
  <si>
    <t>WHINRTALNCNDSLNTGFLASLFYTHKFNSSGCSERLACCKSLDSYGQGWGPLGVAN-IS</t>
  </si>
  <si>
    <t>GSSDDRPYCWHYAPRPCGIVPASSVCGPVYCFTPSPVVVGTTDHVGVPTYTWGENETDVF</t>
  </si>
  <si>
    <t>LLNSTRPPHGAWFGCVWMNSTGFTKTCGAPPCEVNTNNGTW-------HCPTDCFRKHPE</t>
  </si>
  <si>
    <t>TTYAKCGSGPWITPRCLIDYPYRLWHFPCTANFSVFNIRTFVGGIEHRMQAACNWTRGEV</t>
  </si>
  <si>
    <t>CGLEHRDRVELSPLLLTTTAWQILPCSFTTLPALSTGLIHLHQNIVDVQYLYGVGSAVVS</t>
  </si>
  <si>
    <t>WALKWEYVVLAFLLLADARVSAYLWMMFMVSQVEAALSNLININAASAAGAQGFWYAILF</t>
  </si>
  <si>
    <t>ICIVWHVKGRFPAAAAYAACGLWPCFLLLLMLPERAYAYDQEVAGSLGGAIVVMLTILTL</t>
  </si>
  <si>
    <t>SPHYKLWLARGLWWIQYFIARTEAVLHVYIPSFNVRGPRDSVIVLAVLVCPDLVFDITKY</t>
  </si>
  <si>
    <t>LLAILGPLHILQASLLRIPYFVRAQALVKICSLLRGVVYGKYFQMVVLKSRGLTGTYIYD</t>
  </si>
  <si>
    <t>HLTPMSDWPPYGLRDLAVALEPVVFTPMEKKVIVWGADTAACGDIIRGLPVSARLGNEIL</t>
  </si>
  <si>
    <t>LGPADTETSKGWRLLAPITAYAQQTRGLFSTIVTSLTGRDTNENCGEVQVLSTATQSFLG</t>
  </si>
  <si>
    <t>TAVNGVMWTVYHGAGAKTISGPKGPVNQMYTNVDQDLVGWPAPPGVRSLAPCTCGSADLY</t>
  </si>
  <si>
    <t>LVTRHADVIPVRRRGDTRGALLSPRPISILKGSSGGPLLCPMGHRAGIFRAAVCTRGVAK</t>
  </si>
  <si>
    <t>AVDFVPVESLETTMRSPVFTDNSTPPAVPQTYQVAHLHAPTGSGKSTKVPAAHAAQGYKV</t>
  </si>
  <si>
    <t>LVLNPSVAATLGFGVYMSKAYGIDPNIRSGVRTITTGAPITYSTYGKFLADGGCSGGAYD</t>
  </si>
  <si>
    <t>IIICDECYSTDSTTILGIGTVLDQAETAGVRLTVLATATPPGSVTTPHSNIEEVALPTTG</t>
  </si>
  <si>
    <t>EIPFYGKAIPLELIKGGRHLIFCHSKKKCDELARQLTSLGLNAVAYYRGLDVSVIPTSGD</t>
  </si>
  <si>
    <t>VVVCATDALMTGFTGDFDSVIDCNTSVIQTVDFSLDPTFSIEITTVPQDAVSRSQRRGRT</t>
  </si>
  <si>
    <t>GRGRLGTYRYVTPGERPSGMFDTAELCECYDAGCAWYELTPAETTTRLKAYFDTPGLPVC</t>
  </si>
  <si>
    <t>QDHLEFWESVFTGLTHIDGHFLSQTKQSGENFPYLVAYQATVSAKVWLAPPSWDTMWKCL</t>
  </si>
  <si>
    <t>IRLKPTLHGPTPLLYRLGSVQNEVVLTHPITKYIMACMSADLEVVTSTWVLVGGVLAALA</t>
  </si>
  <si>
    <t>AYCLSVGSVVIVGRVVLSGQPAVIPDREVLYQQFDEMEECSKHLPLVEHGLQLAEQFKQK</t>
  </si>
  <si>
    <t>ALGLLNFAGKQAQEATPVIQSNFAKLEQFWANDMWNFISGIQYLAGLSTLPGNPAIASLM</t>
  </si>
  <si>
    <t>SFTAAVTSPLTTQQTLLFNILGGWVASQIRDSDASTAFVVSGLAGAAVGSVGLGKILVDI</t>
  </si>
  <si>
    <t>LPGYGAGVRGAVVTFKIMSGEMPSTEDLVNLLPAILSPGALVVEVVCPAILRRHVGPGEG</t>
  </si>
  <si>
    <t>AVQWMNRLIAFASRGNHVSPTHYVPESDAARRVTTILSSLTVTSLLRRLHKWINEDCSTP</t>
  </si>
  <si>
    <t>CAESWLWEVWDWVLHVLSDFKTCLKAKFVPLMPGIPLLSWPRGYKGEWRGDGVMHTTCPC</t>
  </si>
  <si>
    <t>GADLAGHIKNGSMRITGPKTCSNTWHGTFPINAYTTGPGVPIPAPNYKFALWRVSAEDYV</t>
  </si>
  <si>
    <t>EVRRVGDFHYVTGVTQDNIKFPCQVPAPELFTEVDGIRIHRHAPKCKPLLRDEVSFSVGL</t>
  </si>
  <si>
    <t>NSFVVGSQLPCEPEPDVAVLTSMLTDPSHITAESARRRLARGSRPSLASSSASQLSPRLL</t>
  </si>
  <si>
    <t>QATCTAPHDSPGTDLLEANLLWGSTAT----RVETDEKVIILDSFESCVAEQNDDREVSV</t>
  </si>
  <si>
    <t>AAEILRPTKKFPPALPIWARPDYNPPLTETWKQQDYQAPTVHGCALPPAKQPPVPSPRRK</t>
  </si>
  <si>
    <t>RTVQL---TESVVSTALAELAAKTFGQSEP--SSDRDTDLT---------T---PTETTD</t>
  </si>
  <si>
    <t>-SGPIVV-DDASDDGSYSS-MPPL---EGEPGDPD--LTSDSWSTVSGSEDVVCCSMSYS</t>
  </si>
  <si>
    <t>WTGALVTPCAAEESKLPISPLSNSLLRHHNMVYATTTRSAVTRQKKVTFDRLQVVDSTYN</t>
  </si>
  <si>
    <t>EVLKEIKARASRVKPRLLTTEEACDLTPPHSARSKFGYGKKDVRSHSRKAINHISSVWKD</t>
  </si>
  <si>
    <t>LLDDNNTPIPTTIMAKNEVFAVNPAKGGRKPARLIVYPDLGSRVCEKRALHDVIKKTALA</t>
  </si>
  <si>
    <t>VMGAAYGFQYSPAQRVEFLLTAWKSKNDPMGFSYDTRCFDSTVTEKDIRVEEEVYQCCDL</t>
  </si>
  <si>
    <t>EPEARKVITALTDRLYVGGPMHNSKGDLCGYRRCRATGVYTTSFGNTLTCYLKATAAIRA</t>
  </si>
  <si>
    <t>AALRDCTMLVCGDDLVVIAESDGVEEDNRALRAFTEAMTRYSAPPGDAPQPAYDLELITS</t>
  </si>
  <si>
    <t>CSSNVSVAHDVTGKKVYYLTRDPETPLARAVWETVRHTPVNSWLGNIIVYAPTIWVRMIL</t>
  </si>
  <si>
    <t>MTHFFSILQSQEALEKALDFDMYGVTYSITPLDLPAIIQRLHGLSAFTLHGYSPHELNRV</t>
  </si>
  <si>
    <t>AGALRKLGVPPLRAWRHRARAVRAKLIAQGGRAKICGIYLFNWAVKTKLKLTPLPAAAKL</t>
  </si>
  <si>
    <t>DLSGWFTVGAGGGDIYHSMSHARPRYLLLCLLILTVGVGIFLLPAR</t>
  </si>
  <si>
    <t>Q9WMX2</t>
  </si>
  <si>
    <t>POLG_HCVCO Genome polyprotein OS=Hepatitis C virus genotype 1b (isolate Con1) OX=333284 PE=1 SV=3</t>
  </si>
  <si>
    <t>RRQPIPKARQPEGRAWAQPGYPWPLYGNEGLGWAGWLLSPRGSRPSWGPTDPRRRSRNLG</t>
  </si>
  <si>
    <t>KVIDTLTCGFADLMGYIPLVGAPLGGAARALAHGVRVLEDGVNYATGNLPGCSFSIFLLA</t>
  </si>
  <si>
    <t>LLSCLTIPASAYEVRNVSGVYHVTNDCSNASIVYEAADMIMHTPGCVPCVRENNSSRCWV</t>
  </si>
  <si>
    <t>AL-TPTLAARNASVPTTTIRRHVDLLVGAAALCSAMYVGDLCGSVFLVAQLFTFSPRRHE</t>
  </si>
  <si>
    <t>TVQDCNCSIYPGHVTGHRMAWDMMMNWSPTAALVVSQLLRIPQAVVDMVAGAHWGVLAGL</t>
  </si>
  <si>
    <t>AYYSMVGNWAKVLIVMLLFAGVDGGTYVTGGTMAKNTLGITSLFSPGSSQKIQLVNTNGS</t>
  </si>
  <si>
    <t>WHINRTALNCNDSLNTGFLAALFYVHKFNSSGCPERMASCSPIDAFAQGWGPITYNE-SH</t>
  </si>
  <si>
    <t>SSD-QRPYCWHYAPRPCGIVPAAQVCGPVYCFTPSPVVVGTTDRFGVPTYSWGENETDVL</t>
  </si>
  <si>
    <t>LLNNTRPPQGNWFGCTWMNSTGFTKTCGGPPCNIGGIGNKT------LTCPTDCFRKHPE</t>
  </si>
  <si>
    <t>ATYTKCGSGPWLTPRCLVHYPYRLWHYPCTVNFTIFKVRMYVGGVEHRLEAACNWTRGER</t>
  </si>
  <si>
    <t>CNLEDRDRSELSPLLLSTTEWQVLPCSFTTLPALSTGLIHLHQNVVDVQYLYGIGSAVVS</t>
  </si>
  <si>
    <t>FAIKWEYVLLLFLLLADARVCACLWMMLLIAQAEAALENLVVLNAASVAGAHGILSFLVF</t>
  </si>
  <si>
    <t>FCAAWYIKGRLVPGAAYALYGVWPLLLLLLALPPRAYAMDREMAASCGGAVFVGLILLTL</t>
  </si>
  <si>
    <t>SPHYKLFLARLIWWLQYFITRAEAHLQVWIPPLNVRGGRDAVILLTCAIHPELIFTITKI</t>
  </si>
  <si>
    <t>LLAILGPLMVLQAGITKVPYFVRAHGLIRACMLVRKVAGGHYVQMALMKLAALTGTYVYD</t>
  </si>
  <si>
    <t>HLTPLRDWAHAGLRDLAVAVEPVVFSDMETKVITWGADTAACGDIILGLPVSARRGREIH</t>
  </si>
  <si>
    <t>LGPADSLEGQGWRLLAPITAYSQQTRGLLGCIITSLTGRDRNQVEGEVQVVSTATQSFLA</t>
  </si>
  <si>
    <t>TCVNGVCWTVYHGAGSKTLAGPKGPITQMYTNVDQDLVGWQAPPGARSLTPCTCGSSDLY</t>
  </si>
  <si>
    <t>LVTRHADVIPVRRRGDSRGSLLSPRPVSYLKGSSGGPLLCPSGHAVGIFRAAVCTRGVAK</t>
  </si>
  <si>
    <t>AVDFVPVESMETTMRSPVFTDNSSPPAVPQTFQVAHLHAPTGSGKSTKVPAAYAAQGYKV</t>
  </si>
  <si>
    <t>LVLNPSVAATLGFGAYMSKAHGIDPNIRTGVRTITTGAPITYSTYGKFLADGGCSGGAYD</t>
  </si>
  <si>
    <t>IIICDECHSTDSTTILGIGTVLDQAETAGARLVVLATATPPGSVTVPHPNIEEVALSSTG</t>
  </si>
  <si>
    <t>EIPFYGKAIPIETIKGGRHLIFCHSKKKCDELAAKLSGLGLNAVAYYRGLDVSVIPTSGD</t>
  </si>
  <si>
    <t>VIVVATDALMTGFTGDFDSVIDCNTCVTQTVDFSLDPTFTIETTTVPQDAVSRSQRRGRT</t>
  </si>
  <si>
    <t>GRGRMGIYRFVTPGERPSGMFDSSVLCECYDAGCAWYELTPAETSVRLRAYLNTPGLPVC</t>
  </si>
  <si>
    <t>QDHLEFWESVFTGLTHIDAHFLSQTKQAGDNFPYLVAYQATVCARAQAPPPSWDQMWKCL</t>
  </si>
  <si>
    <t>IRLKPTLHGPTPLLYRLGAVQNEVTTTHPITKYIMACMSADLEVVTSTWVLVGGVLAALA</t>
  </si>
  <si>
    <t>AYCLTTGSVVIVGRIILSGKPAIIPDREVLYREFDEMEECASHLPYIEQGMQLAEQFKQK</t>
  </si>
  <si>
    <t>AIGLLQTATKQAEAAAPVVESKWRTLEAFWAKHMWNFISGIQYLAGLSTLPGNPAIASLM</t>
  </si>
  <si>
    <t>AFTASITSPLTTQHTLLFNILGGWVAAQLAPPSAASAFVGAGIAGAAVGSIGLGKVLVDI</t>
  </si>
  <si>
    <t>LAGYGAGVAGALVAFKVMSGEMPSTEDLVNLLPAILSPGALVVGVVCAAILRRHVGPGEG</t>
  </si>
  <si>
    <t>AVQWMNRLIAFASRGNHVSPTHYVPESDAAARVTQILSSLTITQLLKRLHQWINEDCSTP</t>
  </si>
  <si>
    <t>CSGSWLRDVWDWICTVLTDFKTWLQSKLLPRLPGVPFFSCQRGYKGVWRGDGIMQTTCPC</t>
  </si>
  <si>
    <t>GAQITGHVKNGSMRIVGPRTCSNTWHGTFPINAYTTGPCTPSPAPNYSRALWRVAAEEYV</t>
  </si>
  <si>
    <t>EVTRVGDFHYVTGMTTDNVKCPCQVPAPEFFTEVDGVRLHRYAPACKPLLREEVTFLVGL</t>
  </si>
  <si>
    <t>NQYLVGSQLPCEPEPDVAVLTSMLTDPSHITAETAKRRLARGSPPSLASSSASQLSAPSL</t>
  </si>
  <si>
    <t>KATCTTRHDSPDADLIEANLLWRQEMGGNITRVESENKVVILDSFEPLQAEE-DEREVSV</t>
  </si>
  <si>
    <t>PAEILRRSRKFPRAMPIWARPDYNPPLLESWKDPDYVPPVVHGCPLPPAKAPPIPPPRRK</t>
  </si>
  <si>
    <t>RTVVL---SESTVSSALAELATKTFGSSES--SAVDSGT-----------A---TASPDQ</t>
  </si>
  <si>
    <t>-P-SDDG-D-AGSDVESYS-SMPPLEGEPGDPDLS--DGSWSTVSEEASEDVVCCSMSYT</t>
  </si>
  <si>
    <t>WTGALITPCAAEETKLPINALSNSLLRHHNLVYATTSRSASLRQKKVTFDRLQVLDDHYR</t>
  </si>
  <si>
    <t>DVLKEMKAKASTVKAKLLSVEEACKLTPPHSARSKFGYGAKDVRNLSSKAVNHIRSVWKD</t>
  </si>
  <si>
    <t>LLEDTETPIDTTIMAKNEVFCVQPEKGGRKPARLIVFPDLGVRVCEKMALYDVVSTLPQA</t>
  </si>
  <si>
    <t>VMGSSYGFQYSPGQRVEFLVNAWKAKKCPMGFAYDTRCFDSTVTENDIRVEESIYQCCDL</t>
  </si>
  <si>
    <t>APEARQAIRSLTERLYIGGPLTNSKGQNCGYRRCRASGVLTTSCGNTLTCYLKAAAACRA</t>
  </si>
  <si>
    <t>AKLQDCTMLVCGDDLVVICESAGTQEDEASLRAFTEAMTRYSAPPGDPPKPEYDLELITS</t>
  </si>
  <si>
    <t>CSSNVSVAHDASGKRVYYLTRDPTTPLARAAWETARHTPVNSWLGNIIMYAPTLWARMIL</t>
  </si>
  <si>
    <t>MTHFFSILLAQEQLEKALDCQIYGACYSIEPLDLPQIIQRLHGLSAFSLHSYSPGEINRV</t>
  </si>
  <si>
    <t>ASCLRKLGVPPLRVWRHRARSVRARLLSQGGRAATCGKYLFNWAVRTKLKLTPIPAASQL</t>
  </si>
  <si>
    <t>DLSSWFVAGYSGGDIYHSLSRARPRWFMWCLLLLSVGVGIYLLPNR</t>
  </si>
  <si>
    <t>P26664</t>
  </si>
  <si>
    <t>POLG_HCV1 Genome polyprotein OS=Hepatitis C virus genotype 1a (isolate 1) OX=11104 PE=1 SV=3</t>
  </si>
  <si>
    <t>MSTNPKPQKKNKRNTNRRPQDVKFPGGGQIVGGVYLLPRRGPRLGVRATRKTSERSQPRG</t>
  </si>
  <si>
    <t>RRQPIPKARRPEGRTWAQPGYPWPLYGNEGCGWAGWLLSPRGSRPSWGPTDPRRRSRNLG</t>
  </si>
  <si>
    <t>LLSCLTVPASAYQVRNSTGLYHVTNDCPNSSIVYEAADAILHTPGCVPCVREGNASRCWV</t>
  </si>
  <si>
    <t>AM-TPTVATRDGKLPATQLRRHIDLLVGSATLCSALYVGDLCGSVFLVGQLFTFSPRRHW</t>
  </si>
  <si>
    <t>TTQGCNCSIYPGHITGHRMAWDMMMNWSPTTALVMAQLLRIPQAILDMIAGAHWGVLAGI</t>
  </si>
  <si>
    <t>AYFSMVGNWAKVLVVLLLFAGVDAETHVTGGSAGHTVSGFVSLLAPGAKQNVQLINTNGS</t>
  </si>
  <si>
    <t>WHLNSTALNCNDSLNTGWLAGLFYHHKFNSSGCPERLASCRPLTDFDQGWGPISYAN-GS</t>
  </si>
  <si>
    <t>GPD-QRPYCWHYPPKPCGIVPAKSVCGPVYCFTPSPVVVGTTDRSGAPTYSWGENDTDVF</t>
  </si>
  <si>
    <t>VLNNTRPPLGNWFGCTWMNSTGFTKVCGAPPCVIGGAGNNT------LHCPTDCFRKHPD</t>
  </si>
  <si>
    <t>ATYSRCGSGPWITPRCLVDYPYRLWHYPCTINYTIFKIRMYVGGVEHRLEAACNWTRGER</t>
  </si>
  <si>
    <t>CDLEDRDRSELSPLLLTTTQWQVLPCSFTTLPALSTGLIHLHQNIVDVQYLYGVGSSIAS</t>
  </si>
  <si>
    <t>WAIKWEYVVLLFLLLADARVCSCLWMMLLISQAEAALENLVILNAASLAGTHGLVSFLVF</t>
  </si>
  <si>
    <t>FCFAWYLKGKWVPGAVYTFYGMWPLLLLLLALPQRAYALDTEVAASCGGVVLVGLMALTL</t>
  </si>
  <si>
    <t>SPYYKRYISWCLWWLQYFLTRVEAQLHVWIPPLNVRGGRDAVILLMCAVHPTLVFDITKL</t>
  </si>
  <si>
    <t>LLAVFGPLWILQASLLKVPYFVRVQGLLRFCALARKMIGGHYVQMVIIKLGALTGTYVYN</t>
  </si>
  <si>
    <t>HLTPLRDWAHNGLRDLAVAVEPVVFSQMETKLITWGADTAACGDIINGLPVSARRGREIL</t>
  </si>
  <si>
    <t>LGPADGMVSKGWRLLAPITAYAQQTRGLLGCIITSLTGRDKNQVEGEVQIVSTAAQTFLA</t>
  </si>
  <si>
    <t>TCINGVCWTVYHGAGTRTIASPKGPVIQMYTNVDQDLVGWPAPQGSRSLTPCTCGSSDLY</t>
  </si>
  <si>
    <t>LVTRHADVIPVRRRGDSRGSLLSPRPISYLKGSSGGPLLCPAGHAVGIFRAAVCTRGVAK</t>
  </si>
  <si>
    <t>AVDFIPVENLETTMRSPVFTDNSSPPVVPQSFQVAHLHAPTGSGKSTKVPAAYAAQGYKV</t>
  </si>
  <si>
    <t>LVLNPSVAATLGFGAYMSKAHGIDPNIRTGVRTITTGSPITYSTYGKFLADGGCSGGAYD</t>
  </si>
  <si>
    <t>IIICDECHSTDATSILGIGTVLDQAETAGARLVVLATATPPGSVTVPHPNIEEVALSTTG</t>
  </si>
  <si>
    <t>EIPFYGKAIPLEVIKGGRHLIFCHSKKKCDELAAKLVALGINAVAYYRGLDVSVIPTSGD</t>
  </si>
  <si>
    <t>VVVVATDALMTGYTGDFDSVIDCNTCVTQTVDFSLDPTFTIETITLPQDAVSRTQRRGRT</t>
  </si>
  <si>
    <t>GRGKPGIYRFVAPGERPSGMFDSSVLCECYDAGCAWYELTPAETTVRLRAYMNTPGLPVC</t>
  </si>
  <si>
    <t>QDHLEFWEGVFTGLTHIDAHFLSQTKQSGENLPYLVAYQATVCARAQAPPPSWDQMWKCL</t>
  </si>
  <si>
    <t>IRLKPTLHGPTPLLYRLGAVQNEITLTHPVTKYIMTCMSADLEVVTSTWVLVGGVLAALA</t>
  </si>
  <si>
    <t>AYCLSTGCVVIVGRVVLSGKPAIIPDREVLYREFDEMEECSQHLPYIEQGMMLAEQFKQK</t>
  </si>
  <si>
    <t>ALGLLQTASRQAEVIAPAVQTNWQKLETFWAKHMWNFISGIQYLAGLSTLPGNPAIASLM</t>
  </si>
  <si>
    <t>AFTAAVTSPLTTSQTLLFNILGGWVAAQLAAPGAATAFVGAGLAGAAIGSVGLGKVLIDI</t>
  </si>
  <si>
    <t>LAGYGAGVAGALVAFKIMSGEVPSTEDLVNLLPAILSPGALVVGVVCAAILRRHVGPGEG</t>
  </si>
  <si>
    <t>AVQWMNRLIAFASRGNHVSPTHYVPESDAAARVTAILSSLTVTQLLRRLHQWISSECTTP</t>
  </si>
  <si>
    <t>CSGSWLRDIWDWICEVLSDFKTWLKAKLMPQLPGIPFVSCQRGYKGVWRVDGIMHTRCHC</t>
  </si>
  <si>
    <t>GAEITGHVKNGTMRIVGPRTCRNMWSGTFPINAYTTGPCTPLPAPNYTFALWRVSAEEYV</t>
  </si>
  <si>
    <t>EIRQVGDFHYVTGMTTDNLKCPCQVPSPEFFTELDGVRLHRFAPPCKPLLREEVSFRVGL</t>
  </si>
  <si>
    <t>HEYPVGSQLPCEPEPDVAVLTSMLTDPSHITAEAAGRRLARGSPPSVASSSASQLSAPSL</t>
  </si>
  <si>
    <t>KATCTANHDSPDAELIEANLLWRQEMGGNITRVESENKVVILDSFDPLVAEE-DEREISV</t>
  </si>
  <si>
    <t>PAEILRKSRRFAQALPVWARPDYNPPLVETWKKPDYEPPVVHGCPLPPPKSPPVPPPRKK</t>
  </si>
  <si>
    <t>RTVVL---TESTLSTALAELATRSFGSSST--SGITGDN-----------T---TTSSEP</t>
  </si>
  <si>
    <t>-APSGC--PPDSDAESYSS-MPPLEGEPGDPDLSD--GSWSTVSSEANAEDVVCCSMSYS</t>
  </si>
  <si>
    <t>WTGALVTPCAAEEQKLPINALSNSLLRHHNLVYSTTSRSACQRQKKVTFDRLQVLDSHYQ</t>
  </si>
  <si>
    <t>DVLKEVKAAASKVKANLLSVEEACSLTPPHSAKSKFGYGAKDVRCHARKAVTHINSVWKD</t>
  </si>
  <si>
    <t>LLEDNVTPIDTTIMAKNEVFCVQPEKGGRKPARLIVFPDLGVRVCEKMALYDVVTKLPLA</t>
  </si>
  <si>
    <t>VMGSSYGFQYSPGQRVEFLVQAWKSKKTPMGFSYDTRCFDSTVTESDIRTEEAIYQCCDL</t>
  </si>
  <si>
    <t>DPQARVAIKSLTERLYVGGPLTNSRGENCGYRRCRASGVLTTSCGNTLTCYIKARAACRA</t>
  </si>
  <si>
    <t>AGLQDCTMLVCGDDLVVICESAGVQEDAASLRAFTEAMTRYSAPPGDPPQPEYDLELITS</t>
  </si>
  <si>
    <t>CSSNVSVAHDGAGKRVYYLTRDPTTPLARAAWETARHTPVNSWLGNIIMFAPTLWARMIL</t>
  </si>
  <si>
    <t>MTHFFSVLIARDQLEQALDCEIYGACYSIEPLDLPPIIQRLHGLSAFSLHSYSPGEINRV</t>
  </si>
  <si>
    <t>AACLRKLGVPPLRAWRHRARSVRARLLARGGRAAICGKYLFNWAVRTKLKLTPIAAAGQL</t>
  </si>
  <si>
    <t>DLSGWFTAGYSGGDIYHSVSHARPRWIWFCLLLLAAGVGIYLLPNR</t>
  </si>
  <si>
    <t>Q81754</t>
  </si>
  <si>
    <t>POLG_HCVH9 Genome polyprotein OS=Hepatitis C virus genotype 1c (isolate HC-G9) OX=356410 PE=1 SV=3</t>
  </si>
  <si>
    <t>MSTNPKPQRKTKRNTNRRPQDVKFPGGGQIVGGVYLLPRRGPRVGVRATRKTSERSQPRG</t>
  </si>
  <si>
    <t>RRQPIPKARRPEGRSWAQPGYPWPLYGNEGCGWAGWLLSPRGSRPSWGPSDPRRRSRNLG</t>
  </si>
  <si>
    <t>LLSCLTVPASAVGVRNSSGVYHVTNDCPNASVVYETENLIMHLPGCVPYVREGNASRCWV</t>
  </si>
  <si>
    <t>SL-SPTVAARDSRVPVSEVRRRVDSIVGAAAFCSAMYVGDLCGSIFLVGQIFTFSPRHHW</t>
  </si>
  <si>
    <t>TTQDCNCSIYPGHVTGHRMAWDMMMNWSPTGALVVAQLLRIPQAIVDMIAGAHWGVLAGL</t>
  </si>
  <si>
    <t>AYYSMVGNWAKVVVVLLLFAGVDAETRVTGGAAGHTAFGFASFLAPGAKQKIQLINTNGS</t>
  </si>
  <si>
    <t>WHINRTALNCNESLDTGWLAGLLYYHKFNSSGCPERMASCQPLTAFDQGWGPITHEG-NA</t>
  </si>
  <si>
    <t>SDD-QRPYCWHYALRPCGIVPAKKVCGPVYCFTPSPVVVGTTDRAGVPTYRWGANETDVL</t>
  </si>
  <si>
    <t>LLNNSRPPMGNWFGCTWMNSSGFTKTCGAPACNIGGSGNNT------LLCPTDCFRKHPD</t>
  </si>
  <si>
    <t>ATYSRCGSGPWLTPRCLVDYPYRLWHYPCTVNYTIFKIRMFVGGVEHRLDAACNWTRGER</t>
  </si>
  <si>
    <t>CDLDDRDRAELSPLLLSTTQWQVLPCSFTTLPALSTGLIHLHQNIVDVQYLYGLSSAVTS</t>
  </si>
  <si>
    <t>WVIKWEYVVLLFLLLADARICACLWMMLLISQVEAALENLIVLNAASLVGTHGIVPFFIF</t>
  </si>
  <si>
    <t>FCAAWYLKGKWAPGLAYSVYGMWPLLLLLLALPQRAYALDQELAASCGATVFICLAVLTL</t>
  </si>
  <si>
    <t>SPYYKQYMARGIWWLQYMLTRAEALLQVWVPPLNARGGRDGVVLLTCVLHPHLLFEITKI</t>
  </si>
  <si>
    <t>MLAILGPLWILQASLLKVPYFVRAHGLIRLCMLVRKTAGGQYVQMALLKLGAFAGTYIYN</t>
  </si>
  <si>
    <t>HLSPLQDWAHSGLRDLAVATEPVIFSRMEIKTITWGADTAACGDIINGLPVSARRGREVL</t>
  </si>
  <si>
    <t>LGPADALTDKGWRLLAPITAYAQQTRGLLGCIITSLTGRDKNQVEGEVQIVSTATQTFLA</t>
  </si>
  <si>
    <t>TCVNGVCWTVYHGAGSRTIASASGPVIQMYTNVDQDLVGWPAPQGARSLTPCTCGASDLY</t>
  </si>
  <si>
    <t>LVTRHADVIPVRRRGDNRGSLLSPRPISYLKGSSGGPLLCPMGHAVGIFRAAVCTRGVAK</t>
  </si>
  <si>
    <t>AVDFVPVESLETTMRSPVFTDNSSPPTVPQSYQVAHLHAPTGSGKSTKVPAAYAAQGYKV</t>
  </si>
  <si>
    <t>LVLNPSVAATLGFGAYMSKAHGIDPNVRTGVRTITTGSPITHSTYGKFLADGGCSGGAYD</t>
  </si>
  <si>
    <t>IIICDECHSVDATSILGIGTVLDQAETAGVRLTILATATPPGSVTVPHSNIEEVALSTEG</t>
  </si>
  <si>
    <t>EIPFYGKAIPLNYIKGGRHLIFCHSKKKCDELAAKLVGLGVNAVAFYRGLDVSVIPTTGD</t>
  </si>
  <si>
    <t>VVVVATDALMTGYTGDFDSVIDCNTCVVQTVDFSLDPTFSIETSTVPQDAVSRSQRRGRT</t>
  </si>
  <si>
    <t>GRGKHGIYRYVSPGERPSGMFDSVVLCECYDAGCAWYELTPAETTVRLRAYLNTPGLPVC</t>
  </si>
  <si>
    <t>QDHLEFWESVFTGLTHIDAHFLSQTKQSGENFPYLVAYQATVCARAKAPPPSWDQMWKCL</t>
  </si>
  <si>
    <t>IRLKPTLTGATPLLYRLGGVQNEITLTHPITKYIMACMSADLEVVTSTWVLVGGVLAALA</t>
  </si>
  <si>
    <t>AYCLSTGSVVIVGRIILSGKPAVIPDREVLYREFDEMEECAAHIPYLEQGMHLAEQFKQK</t>
  </si>
  <si>
    <t>ALGLLQTASKQAETITPAVHTNWQKLESFWAKHMWNFVSGIQYLAGLSTLPGNPAIASLM</t>
  </si>
  <si>
    <t>SFTAAVTSPLTTQQTLLFNILGGWVAAQLAAPAAATAFVGAGITGAVIGSVGLGKVLVDI</t>
  </si>
  <si>
    <t>LAGYGAGVAGALVAFKIMSGEAPTAEDLVNLLPAILSPGALVVGVVCAAILRRHVGPGEG</t>
  </si>
  <si>
    <t>AVQWMNRLIAFASRGNHVSPTHYVPESDASVRVTHILTSLTVTQLLKRLHVWISSDCTAP</t>
  </si>
  <si>
    <t>CAGSWLKDVWDWICEVLSDFKSWLKAKLMPQLPGIPFVSCQRGYRGVWRGEGIMHARCPC</t>
  </si>
  <si>
    <t>GADITGHVKNGSMRIVGPKTCSNTWRGSFPINAHTTGPCTPSPAPNYTFALWRVSAEEYV</t>
  </si>
  <si>
    <t>EVRRLGDFHYITGVTTDKIKCPCQVPSPEFFTEVDGVRLHRYAPPCKPLLRDEVTFSIGL</t>
  </si>
  <si>
    <t>NEYLVGSQLPCEPEPDVAVLTSMLTDPSHITAETAARRLNRGSPPSLASSSASQLSAPSL</t>
  </si>
  <si>
    <t>KATCTTHHDSPDADLITANLLWRQEMGGNITRVESENKIVILDSFDPLVAEE-DDREISV</t>
  </si>
  <si>
    <t>PAEILLKSKKFPPAMPIWARPDYNPPLVEPWKRPDYEPPLVHGCPLPPPKPTPVPPPRRK</t>
  </si>
  <si>
    <t>RTVVL---DESTVSSALAELATKTFGSSTT--SGVTSGE-----------A---AE-SSP</t>
  </si>
  <si>
    <t>-APSCDG-ELDSEAESYSS-MPPLEGEPGDPDLSD--GSWSTVSSDGGTEDVVCCSMSYS</t>
  </si>
  <si>
    <t>WTGALITPCAAEETKLPINALSNSLLRHHNLVYSTTSRSAGQRQKKVTFDRLQVLDDHYR</t>
  </si>
  <si>
    <t>DVLKEAKAKASTVKAKLLSVEEACSLTPPHSARSKFGYGAKDVRSHSSKAIRHINSVWQD</t>
  </si>
  <si>
    <t>LLEDNTTPIDTTIMAKNEVFCVKPEKGGRKPARLIVYPDLGVRVCEKRALYDVVKQLPIA</t>
  </si>
  <si>
    <t>VMGTSYGFQYSPAQRVDFLLNAWKSKKNPMGFSYDTRCFDSTVTEADIRTEEDLYQSCDL</t>
  </si>
  <si>
    <t>VPEARAAIRSLTERLYIGGPLTNSKGQNCGYRRCRASGVLTTSCGNTITCYLKASAACRA</t>
  </si>
  <si>
    <t>AKLRDCTMLVCGDDLVVICESAGVQEDAANLRAFTEAMTRYSAPPGDPPQPEYDLELITS</t>
  </si>
  <si>
    <t>CSSNVSVAHDGAGKRVYYLTRDPETPLARAAWETARHTPVNSWLGNIIMFAPTLWVRMVL</t>
  </si>
  <si>
    <t>MTHFFSILIAQEHLEKALDCEIYGAVHSVQPLDLPEIIQRLHGLSAFSLHSYSPGEINRV</t>
  </si>
  <si>
    <t>AACLRKLGVPPLRAWRHRARSVRATLLSQGGRAAICGKYLFNWAVKTKLKLTPLPSASQL</t>
  </si>
  <si>
    <t>DLSNWFTGGYSGGDIYHSVSHVRPRWFFWCLLLLSVGVGIYLLPNR</t>
  </si>
  <si>
    <t xml:space="preserve">     1: sp|P26661|POLG_HCVJ8  100.00   81.99   83.81   69.37   68.17   68.83   69.69   69.48   70.26   69.57   70.76   70.91   71.17</t>
  </si>
  <si>
    <t xml:space="preserve">     2: sp|Q99IB8|POLG_HCVJF   81.99  100.00   85.33   68.47   68.14   68.40   69.39   68.78   69.72   68.43   71.23   70.21   70.37</t>
  </si>
  <si>
    <t xml:space="preserve">     3: sp|Q68749|POLG_HCVBB   83.81   85.33  100.00   68.98   68.08   69.27   69.86   69.36   70.39   69.54   71.87   71.78   71.51</t>
  </si>
  <si>
    <t xml:space="preserve">     4: sp|Q81495|POLG_HCVK3   69.37   68.47   68.98  100.00   84.81   71.34   72.30   71.75   72.72   72.50   74.97   73.61   73.93</t>
  </si>
  <si>
    <t xml:space="preserve">     5: sp|Q81487|POLG_HCVTR   68.17   68.14   68.08   84.81  100.00   71.77   71.40   71.75   72.95   71.70   73.80   73.31   73.63</t>
  </si>
  <si>
    <t xml:space="preserve">     6: sp|O39928|POLG_HCVEV   68.83   68.40   69.27   71.34   71.77  100.00   72.98   72.16   73.74   71.98   74.96   74.38   74.80</t>
  </si>
  <si>
    <t xml:space="preserve">     7: sp|Q68798|POLG_HCVJL   69.69   69.39   69.86   72.30   71.40   72.98  100.00   78.72   80.58   72.98   75.09   74.63   75.10</t>
  </si>
  <si>
    <t xml:space="preserve">     8: sp|O39927|POLG_HCVEU   69.48   68.78   69.36   71.75   71.75   72.16   78.72  100.00   86.55   73.54   74.49   74.63   75.13</t>
  </si>
  <si>
    <t xml:space="preserve">     9: sp|O92529|POLG_HCVT5   70.26   69.72   70.39   72.72   72.95   73.74   80.58   86.55  100.00   74.68   75.62   75.63   76.13</t>
  </si>
  <si>
    <t xml:space="preserve">    10: sp|O39929|POLG_HCVED   69.57   68.43   69.54   72.50   71.70   71.98   72.98   73.54   74.68  100.00   76.78   76.69   76.19</t>
  </si>
  <si>
    <t xml:space="preserve">    11: sp|Q9WMX2|POLG_HCVCO   70.76   71.23   71.87   74.97   73.80   74.96   75.09   74.49   75.62   76.78  100.00   84.78   84.51</t>
  </si>
  <si>
    <t xml:space="preserve">    12: sp|P26664|POLG_HCV1    70.91   70.21   71.78   73.61   73.31   74.38   74.63   74.63   75.63   76.69   84.78  100.00   86.25</t>
  </si>
  <si>
    <t xml:space="preserve">    13: sp|Q81754|POLG_HCVH9   71.17   70.37   71.51   73.93   73.63   74.80   75.10   75.13   76.13   76.19   84.51   86.25  100.00</t>
  </si>
  <si>
    <t>c</t>
  </si>
  <si>
    <t xml:space="preserve">Umatch Summing of their edge weights  </t>
  </si>
  <si>
    <t>Progressive alignment = 163</t>
  </si>
  <si>
    <t>UPGMA = 93.235</t>
  </si>
  <si>
    <t>No. incoming path among HCV genotypes</t>
  </si>
  <si>
    <t>Progressive alignment = 42</t>
  </si>
  <si>
    <t>UPGMA = 24</t>
  </si>
  <si>
    <t xml:space="preserve">Path Accurracy  </t>
  </si>
  <si>
    <t>UPGMA = 100 - 24 = 74%</t>
  </si>
  <si>
    <t>Progressive alignment = 100 - 42 = 54%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</si>
</sst>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6" borderId="0" xfId="0" applyFill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1" fillId="5" borderId="0" xfId="0" applyFont="1" applyFill="1"/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0" xfId="0" applyFill="1"/>
    <xf numFmtId="0" fontId="0" fillId="4" borderId="0" xfId="0" applyFill="1"/>
    <xf numFmtId="0" fontId="2" fillId="3" borderId="1" xfId="0" applyFont="1" applyFill="1" applyBorder="1"/>
    <xf numFmtId="0" fontId="0" fillId="0" borderId="0" xfId="0" applyNumberFormat="1"/>
    <xf numFmtId="0" fontId="0" fillId="3" borderId="1" xfId="0" applyFont="1" applyFill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 applyBorder="1"/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/>
    <xf numFmtId="0" fontId="0" fillId="3" borderId="0" xfId="0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customXml" Target="../ink/ink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1037760</xdr:colOff>
      <xdr:row>14</xdr:row>
      <xdr:rowOff>87000</xdr:rowOff>
    </xdr:from>
    <xdr:to>
      <xdr:col>2</xdr:col>
      <xdr:colOff>579750</xdr:colOff>
      <xdr:row>14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703FBBA-DAE5-4728-ACD6-47FFB2A11BAB}"/>
                </a:ext>
              </a:extLst>
            </xdr14:cNvPr>
            <xdr14:cNvContentPartPr/>
          </xdr14:nvContentPartPr>
          <xdr14:nvPr macro=""/>
          <xdr14:xfrm>
            <a:off x="1647360" y="2754000"/>
            <a:ext cx="1542240" cy="277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703FBBA-DAE5-4728-ACD6-47FFB2A11B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8720" y="2745000"/>
              <a:ext cx="155988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1028040</xdr:colOff>
      <xdr:row>2</xdr:row>
      <xdr:rowOff>75480</xdr:rowOff>
    </xdr:from>
    <xdr:to>
      <xdr:col>5</xdr:col>
      <xdr:colOff>256740</xdr:colOff>
      <xdr:row>11</xdr:row>
      <xdr:rowOff>181140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D43C949-7B7E-423A-9309-7CA8F9D30FBF}"/>
                </a:ext>
              </a:extLst>
            </xdr14:cNvPr>
            <xdr14:cNvContentPartPr/>
          </xdr14:nvContentPartPr>
          <xdr14:nvPr macro=""/>
          <xdr14:xfrm>
            <a:off x="1637640" y="456480"/>
            <a:ext cx="4143600" cy="18201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D43C949-7B7E-423A-9309-7CA8F9D30FB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29000" y="447480"/>
              <a:ext cx="4161240" cy="18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951900</xdr:colOff>
      <xdr:row>8</xdr:row>
      <xdr:rowOff>85560</xdr:rowOff>
    </xdr:from>
    <xdr:to>
      <xdr:col>5</xdr:col>
      <xdr:colOff>952260</xdr:colOff>
      <xdr:row>8</xdr:row>
      <xdr:rowOff>85920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318E13F3-CB0D-411B-A2D4-43810A1344D0}"/>
                </a:ext>
              </a:extLst>
            </xdr14:cNvPr>
            <xdr14:cNvContentPartPr/>
          </xdr14:nvContentPartPr>
          <xdr14:nvPr macro=""/>
          <xdr14:xfrm>
            <a:off x="6476400" y="160956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318E13F3-CB0D-411B-A2D4-43810A1344D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67760" y="160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618510</xdr:colOff>
      <xdr:row>14</xdr:row>
      <xdr:rowOff>57120</xdr:rowOff>
    </xdr:from>
    <xdr:ext cx="257760" cy="66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03E3C76-8C6D-4073-ACB0-400E2A1897E1}"/>
                </a:ext>
              </a:extLst>
            </xdr14:cNvPr>
            <xdr14:cNvContentPartPr/>
          </xdr14:nvContentPartPr>
          <xdr14:nvPr macro=""/>
          <xdr14:xfrm>
            <a:off x="3837960" y="2724120"/>
            <a:ext cx="257760" cy="669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A03E3C76-8C6D-4073-ACB0-400E2A1897E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829320" y="2715120"/>
              <a:ext cx="275400" cy="846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3</xdr:col>
      <xdr:colOff>618510</xdr:colOff>
      <xdr:row>14</xdr:row>
      <xdr:rowOff>57120</xdr:rowOff>
    </xdr:from>
    <xdr:to>
      <xdr:col>5</xdr:col>
      <xdr:colOff>304620</xdr:colOff>
      <xdr:row>14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F13B296-8D8E-41C9-915F-96F28840AF77}"/>
                </a:ext>
              </a:extLst>
            </xdr14:cNvPr>
            <xdr14:cNvContentPartPr/>
          </xdr14:nvContentPartPr>
          <xdr14:nvPr macro=""/>
          <xdr14:xfrm>
            <a:off x="3837960" y="2724120"/>
            <a:ext cx="1991160" cy="7668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F13B296-8D8E-41C9-915F-96F28840AF7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29320" y="2715120"/>
              <a:ext cx="200880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1152060</xdr:colOff>
      <xdr:row>8</xdr:row>
      <xdr:rowOff>103560</xdr:rowOff>
    </xdr:from>
    <xdr:to>
      <xdr:col>6</xdr:col>
      <xdr:colOff>484260</xdr:colOff>
      <xdr:row>8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73F404F-EEDB-437E-94E7-1D3C5897C2DC}"/>
                </a:ext>
              </a:extLst>
            </xdr14:cNvPr>
            <xdr14:cNvContentPartPr/>
          </xdr14:nvContentPartPr>
          <xdr14:nvPr macro=""/>
          <xdr14:xfrm>
            <a:off x="6676560" y="1627560"/>
            <a:ext cx="1161000" cy="108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C73F404F-EEDB-437E-94E7-1D3C5897C2D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667920" y="1618560"/>
              <a:ext cx="117864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228180</xdr:colOff>
      <xdr:row>10</xdr:row>
      <xdr:rowOff>190200</xdr:rowOff>
    </xdr:from>
    <xdr:to>
      <xdr:col>7</xdr:col>
      <xdr:colOff>228540</xdr:colOff>
      <xdr:row>11</xdr:row>
      <xdr:rowOff>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00A25EB-B92D-4F30-B1AF-0C932DFB735A}"/>
                </a:ext>
              </a:extLst>
            </xdr14:cNvPr>
            <xdr14:cNvContentPartPr/>
          </xdr14:nvContentPartPr>
          <xdr14:nvPr macro=""/>
          <xdr14:xfrm>
            <a:off x="8191080" y="2095200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00A25EB-B92D-4F30-B1AF-0C932DFB735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182440" y="2086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951870</xdr:colOff>
      <xdr:row>5</xdr:row>
      <xdr:rowOff>123540</xdr:rowOff>
    </xdr:from>
    <xdr:to>
      <xdr:col>3</xdr:col>
      <xdr:colOff>990390</xdr:colOff>
      <xdr:row>5</xdr:row>
      <xdr:rowOff>142980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14949023-13A2-46D2-93C5-8D107D9ACAFF}"/>
                </a:ext>
              </a:extLst>
            </xdr14:cNvPr>
            <xdr14:cNvContentPartPr/>
          </xdr14:nvContentPartPr>
          <xdr14:nvPr macro=""/>
          <xdr14:xfrm>
            <a:off x="4171320" y="1076040"/>
            <a:ext cx="38520" cy="194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14949023-13A2-46D2-93C5-8D107D9ACAF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162680" y="1067040"/>
              <a:ext cx="56160" cy="37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0</xdr:row>
      <xdr:rowOff>142875</xdr:rowOff>
    </xdr:from>
    <xdr:to>
      <xdr:col>15</xdr:col>
      <xdr:colOff>38859</xdr:colOff>
      <xdr:row>24</xdr:row>
      <xdr:rowOff>57776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1A675B-F012-4095-A12C-F34060F7F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142875"/>
          <a:ext cx="5439534" cy="4486901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0T23:18:28.0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75,'14'-6,"1"1,-1 1,1 0,0 1,0 1,0 0,1 1,1 0,29-3,337-26,299 17,383 59,533-16,-1247-31,-329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0T23:18:24.76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3944,'437'-2,"627"10,-178 72,-457-31,-17-25,241-22,-280-5,-366 3,75-5,-77 5,-1-1,1 1,-1-1,0-1,0 1,1-1,-1 1,0-1,0 0,-1-1,1 1,0-1,-1 1,1-1,-1 0,2-2,3-9</inkml:trace>
  <inkml:trace contextRef="#ctx0" brushRef="#br0" timeOffset="1701.45">81 4817,'4289'0,"-4267"0</inkml:trace>
  <inkml:trace contextRef="#ctx0" brushRef="#br0" timeOffset="-5316.778">160 28,'172'7,"48"12,82 5,679-18,-529-9,1555 3,-1984 0</inkml:trace>
  <inkml:trace contextRef="#ctx0" brushRef="#br0" timeOffset="-3527.565">451 1748,'8'-7,"1"0,0 0,1 1,0 0,0 1,0 0,0 0,1 1,-1 1,1 0,0 0,8 0,25-3,1 2,26 1,-32 2,959-5,-567 10,1645-4,-2052 0</inkml:trace>
  <inkml:trace contextRef="#ctx0" brushRef="#br0" timeOffset="-1866.98">213 2859,'10'-4,"0"0,0 1,0 0,1 1,-1 0,1 1,0 0,-1 1,10 0,12-1,976-8,-624 12,2076-3,-2437 0</inkml:trace>
  <inkml:trace contextRef="#ctx0" brushRef="#br0" timeOffset="5551.151">7304 134,'4'-2,"-1"-1,1 1,0 0,0 0,0 1,0-1,1 1,-1 0,0 0,0 0,1 1,1 0,9-3,187-25,1 8,44 8,-59 3,1529-35,-932 45,-760-1</inkml:trace>
  <inkml:trace contextRef="#ctx0" brushRef="#br0" timeOffset="7782.183">7277 1721,'20'-18,"2"2,0 0,0 1,2 1,4-1,11-7,197-102,5 10,199-61,731-191,-879 283,-113 31,951-286,-1014 306,-107 27,-23 5,-3 0</inkml:trace>
  <inkml:trace contextRef="#ctx0" brushRef="#br0" timeOffset="9813.749">7198 2859,'1'-5,"0"-1,1 1,-1-1,1 1,1 0,-1 0,1 0,0 0,0 0,0 1,0-1,3-2,1-1,33-43,3 2,45-41,111-87,-118 106,491-414,-381 337,5 9,31-7,-79 65,3 6,3 7,3 7,99-22,-171 59,1 5,0 3,1 5,0 3,1 3,57 7,-120-1,50 2,0-4,28-5,-80 4,1-2,-1-1,0 0,0-2,0-1,-1 0,-1-2,1 0,10-8,-8 1,-1 0,0-2,-1 0,-1-1,12-17,19-27,13-26,-52 71,1-1</inkml:trace>
  <inkml:trace contextRef="#ctx0" brushRef="#br0" timeOffset="11636.873">7066 3785,'1'-3,"0"0,0-1,0 1,0 0,1 0,-1 0,1 0,0 0,0 0,0 1,0-1,1-1,9-11,105-148,7 6,91-87,304-265,-237 256,292-200,-372 314,6 9,6 9,121-45,-43 39,309-149,-490 213,-40 22,26-10,33-5,-27 11,83-49,-156 77</inkml:trace>
  <inkml:trace contextRef="#ctx0" brushRef="#br0" timeOffset="13851.947">7251 5055,'1'-13,"0"-1,1 1,1 0,0-1,0 1,2 1,-1-1,4-4,55-100,-49 93,174-280,15 8,11 10,182-181,151-95,-309 325,142-140,386-292,-680 600,-3-4,-3-4,27-37,184-223,-147 158,-129 164,1 1,0 1,9-5,36-33,-19 17,-23 23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0T23:19:02.81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0T23:19:37.98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  <inkml:trace contextRef="#ctx0" brushRef="#br0" timeOffset="1">716 185,'0'0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0T23:19:04.6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  <inkml:trace contextRef="#ctx0" brushRef="#br0" timeOffset="592.414">716 185,'0'0</inkml:trace>
  <inkml:trace contextRef="#ctx0" brushRef="#br0" timeOffset="1212.783">5531 185</inkml:trace>
  <inkml:trace contextRef="#ctx0" brushRef="#br0" timeOffset="1545.861">5531 185</inkml:trace>
  <inkml:trace contextRef="#ctx0" brushRef="#br0" timeOffset="51253.413">1483 158,'1073'27,"563"0,-1301-28,-312 1</inkml:trace>
  <inkml:trace contextRef="#ctx0" brushRef="#br0" timeOffset="51820.896">4579 211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0T23:20:56.23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29,'11'-4,"1"0,0 1,-1 0,1 1,0 0,1 1,-1 0,0 1,7 0,20 0,1105-9,-706 12,1017-3,-1433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0T23:20:56.98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0T23:21:26.69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53,'0'0</inkml:trace>
  <inkml:trace contextRef="#ctx0" brushRef="#br0" timeOffset="333.108">1 53,'0'0</inkml:trace>
  <inkml:trace contextRef="#ctx0" brushRef="#br0" timeOffset="744.01">107 0,'0'0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386436-0795-4350-B5F6-244806B1167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FBF9B1D-5D01-464B-9EB6-2B1C8264595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15C9A-F92F-4E15-B3C8-D47BA7E37B65}" name="aln_fasta" displayName="aln_fasta" ref="A1:C677" tableType="queryTable" totalsRowShown="0">
  <autoFilter ref="A1:C677" xr:uid="{C1B5F0E8-C5F4-4ECE-AD9F-FC1F4EF0EF59}"/>
  <tableColumns count="3">
    <tableColumn id="1" xr3:uid="{EFE90827-F1E1-4615-BDC2-651491C7FE4E}" uniqueName="1" name="Column1" queryTableFieldId="1" dataDxfId="3"/>
    <tableColumn id="2" xr3:uid="{5BE4B9D4-DF87-4486-BDDD-18D734A8085D}" uniqueName="2" name="Column2" queryTableFieldId="2" dataDxfId="2"/>
    <tableColumn id="3" xr3:uid="{D30BFDE4-222B-4D67-9FB3-0C41D32E3C01}" uniqueName="3" name="Column3" queryTableFieldId="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35C67D-9E6C-4690-A4BA-418B5B2890F7}" name="cluster_matrix" displayName="cluster_matrix" ref="A1:A14" tableType="queryTable" totalsRowShown="0">
  <autoFilter ref="A1:A14" xr:uid="{6E59FE5B-E56C-4001-9D8C-B783DCE44878}"/>
  <tableColumns count="1">
    <tableColumn id="1" xr3:uid="{03080A92-A599-41A6-B548-09AA58B0ECCA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62B2-11D6-4C45-9B5E-49E1ACE8C668}">
  <dimension ref="A1:C677"/>
  <sheetViews>
    <sheetView topLeftCell="A658" zoomScaleNormal="100" workbookViewId="0">
      <selection activeCell="B673" sqref="B673"/>
    </sheetView>
  </sheetViews>
  <sheetFormatPr defaultRowHeight="15" x14ac:dyDescent="0.25"/>
  <cols>
    <col min="1" max="1" width="94.28515625" customWidth="1"/>
    <col min="2" max="2" width="11.140625" bestFit="1" customWidth="1"/>
    <col min="3" max="3" width="81.140625" bestFit="1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s="16" t="s">
        <v>60</v>
      </c>
      <c r="B2" s="16" t="s">
        <v>61</v>
      </c>
      <c r="C2" s="16" t="s">
        <v>62</v>
      </c>
    </row>
    <row r="3" spans="1:3" x14ac:dyDescent="0.25">
      <c r="A3" s="16" t="s">
        <v>63</v>
      </c>
      <c r="B3" s="16" t="s">
        <v>64</v>
      </c>
      <c r="C3" s="16" t="s">
        <v>64</v>
      </c>
    </row>
    <row r="4" spans="1:3" x14ac:dyDescent="0.25">
      <c r="A4" s="16" t="s">
        <v>65</v>
      </c>
      <c r="B4" s="16" t="s">
        <v>64</v>
      </c>
      <c r="C4" s="16" t="s">
        <v>64</v>
      </c>
    </row>
    <row r="5" spans="1:3" x14ac:dyDescent="0.25">
      <c r="A5" s="16" t="s">
        <v>66</v>
      </c>
      <c r="B5" s="16" t="s">
        <v>64</v>
      </c>
      <c r="C5" s="16" t="s">
        <v>64</v>
      </c>
    </row>
    <row r="6" spans="1:3" x14ac:dyDescent="0.25">
      <c r="A6" s="16" t="s">
        <v>67</v>
      </c>
      <c r="B6" s="16" t="s">
        <v>64</v>
      </c>
      <c r="C6" s="16" t="s">
        <v>64</v>
      </c>
    </row>
    <row r="7" spans="1:3" x14ac:dyDescent="0.25">
      <c r="A7" s="16" t="s">
        <v>68</v>
      </c>
      <c r="B7" s="16" t="s">
        <v>64</v>
      </c>
      <c r="C7" s="16" t="s">
        <v>64</v>
      </c>
    </row>
    <row r="8" spans="1:3" x14ac:dyDescent="0.25">
      <c r="A8" s="16" t="s">
        <v>69</v>
      </c>
      <c r="B8" s="16" t="s">
        <v>64</v>
      </c>
      <c r="C8" s="16" t="s">
        <v>64</v>
      </c>
    </row>
    <row r="9" spans="1:3" x14ac:dyDescent="0.25">
      <c r="A9" s="16" t="s">
        <v>70</v>
      </c>
      <c r="B9" s="16" t="s">
        <v>64</v>
      </c>
      <c r="C9" s="16" t="s">
        <v>64</v>
      </c>
    </row>
    <row r="10" spans="1:3" x14ac:dyDescent="0.25">
      <c r="A10" s="16" t="s">
        <v>71</v>
      </c>
      <c r="B10" s="16" t="s">
        <v>64</v>
      </c>
      <c r="C10" s="16" t="s">
        <v>64</v>
      </c>
    </row>
    <row r="11" spans="1:3" x14ac:dyDescent="0.25">
      <c r="A11" s="16" t="s">
        <v>72</v>
      </c>
      <c r="B11" s="16" t="s">
        <v>64</v>
      </c>
      <c r="C11" s="16" t="s">
        <v>64</v>
      </c>
    </row>
    <row r="12" spans="1:3" x14ac:dyDescent="0.25">
      <c r="A12" s="16" t="s">
        <v>73</v>
      </c>
      <c r="B12" s="16" t="s">
        <v>64</v>
      </c>
      <c r="C12" s="16" t="s">
        <v>64</v>
      </c>
    </row>
    <row r="13" spans="1:3" x14ac:dyDescent="0.25">
      <c r="A13" s="16" t="s">
        <v>74</v>
      </c>
      <c r="B13" s="16" t="s">
        <v>64</v>
      </c>
      <c r="C13" s="16" t="s">
        <v>64</v>
      </c>
    </row>
    <row r="14" spans="1:3" x14ac:dyDescent="0.25">
      <c r="A14" s="16" t="s">
        <v>75</v>
      </c>
      <c r="B14" s="16" t="s">
        <v>64</v>
      </c>
      <c r="C14" s="16" t="s">
        <v>64</v>
      </c>
    </row>
    <row r="15" spans="1:3" x14ac:dyDescent="0.25">
      <c r="A15" s="16" t="s">
        <v>76</v>
      </c>
      <c r="B15" s="16" t="s">
        <v>64</v>
      </c>
      <c r="C15" s="16" t="s">
        <v>64</v>
      </c>
    </row>
    <row r="16" spans="1:3" x14ac:dyDescent="0.25">
      <c r="A16" s="16" t="s">
        <v>77</v>
      </c>
      <c r="B16" s="16" t="s">
        <v>64</v>
      </c>
      <c r="C16" s="16" t="s">
        <v>64</v>
      </c>
    </row>
    <row r="17" spans="1:3" x14ac:dyDescent="0.25">
      <c r="A17" s="16" t="s">
        <v>78</v>
      </c>
      <c r="B17" s="16" t="s">
        <v>64</v>
      </c>
      <c r="C17" s="16" t="s">
        <v>64</v>
      </c>
    </row>
    <row r="18" spans="1:3" x14ac:dyDescent="0.25">
      <c r="A18" s="16" t="s">
        <v>79</v>
      </c>
      <c r="B18" s="16" t="s">
        <v>64</v>
      </c>
      <c r="C18" s="16" t="s">
        <v>64</v>
      </c>
    </row>
    <row r="19" spans="1:3" x14ac:dyDescent="0.25">
      <c r="A19" s="16" t="s">
        <v>80</v>
      </c>
      <c r="B19" s="16" t="s">
        <v>64</v>
      </c>
      <c r="C19" s="16" t="s">
        <v>64</v>
      </c>
    </row>
    <row r="20" spans="1:3" x14ac:dyDescent="0.25">
      <c r="A20" s="16" t="s">
        <v>81</v>
      </c>
      <c r="B20" s="16" t="s">
        <v>64</v>
      </c>
      <c r="C20" s="16" t="s">
        <v>64</v>
      </c>
    </row>
    <row r="21" spans="1:3" x14ac:dyDescent="0.25">
      <c r="A21" s="16" t="s">
        <v>82</v>
      </c>
      <c r="B21" s="16" t="s">
        <v>64</v>
      </c>
      <c r="C21" s="16" t="s">
        <v>64</v>
      </c>
    </row>
    <row r="22" spans="1:3" x14ac:dyDescent="0.25">
      <c r="A22" s="16" t="s">
        <v>83</v>
      </c>
      <c r="B22" s="16" t="s">
        <v>64</v>
      </c>
      <c r="C22" s="16" t="s">
        <v>64</v>
      </c>
    </row>
    <row r="23" spans="1:3" x14ac:dyDescent="0.25">
      <c r="A23" s="16" t="s">
        <v>84</v>
      </c>
      <c r="B23" s="16" t="s">
        <v>64</v>
      </c>
      <c r="C23" s="16" t="s">
        <v>64</v>
      </c>
    </row>
    <row r="24" spans="1:3" x14ac:dyDescent="0.25">
      <c r="A24" s="16" t="s">
        <v>85</v>
      </c>
      <c r="B24" s="16" t="s">
        <v>64</v>
      </c>
      <c r="C24" s="16" t="s">
        <v>64</v>
      </c>
    </row>
    <row r="25" spans="1:3" x14ac:dyDescent="0.25">
      <c r="A25" s="16" t="s">
        <v>86</v>
      </c>
      <c r="B25" s="16" t="s">
        <v>64</v>
      </c>
      <c r="C25" s="16" t="s">
        <v>64</v>
      </c>
    </row>
    <row r="26" spans="1:3" x14ac:dyDescent="0.25">
      <c r="A26" s="16" t="s">
        <v>87</v>
      </c>
      <c r="B26" s="16" t="s">
        <v>64</v>
      </c>
      <c r="C26" s="16" t="s">
        <v>64</v>
      </c>
    </row>
    <row r="27" spans="1:3" x14ac:dyDescent="0.25">
      <c r="A27" s="16" t="s">
        <v>88</v>
      </c>
      <c r="B27" s="16" t="s">
        <v>64</v>
      </c>
      <c r="C27" s="16" t="s">
        <v>64</v>
      </c>
    </row>
    <row r="28" spans="1:3" x14ac:dyDescent="0.25">
      <c r="A28" s="16" t="s">
        <v>89</v>
      </c>
      <c r="B28" s="16" t="s">
        <v>64</v>
      </c>
      <c r="C28" s="16" t="s">
        <v>64</v>
      </c>
    </row>
    <row r="29" spans="1:3" x14ac:dyDescent="0.25">
      <c r="A29" s="16" t="s">
        <v>90</v>
      </c>
      <c r="B29" s="16" t="s">
        <v>64</v>
      </c>
      <c r="C29" s="16" t="s">
        <v>64</v>
      </c>
    </row>
    <row r="30" spans="1:3" x14ac:dyDescent="0.25">
      <c r="A30" s="16" t="s">
        <v>91</v>
      </c>
      <c r="B30" s="16" t="s">
        <v>64</v>
      </c>
      <c r="C30" s="16" t="s">
        <v>64</v>
      </c>
    </row>
    <row r="31" spans="1:3" x14ac:dyDescent="0.25">
      <c r="A31" s="16" t="s">
        <v>92</v>
      </c>
      <c r="B31" s="16" t="s">
        <v>64</v>
      </c>
      <c r="C31" s="16" t="s">
        <v>64</v>
      </c>
    </row>
    <row r="32" spans="1:3" x14ac:dyDescent="0.25">
      <c r="A32" s="16" t="s">
        <v>93</v>
      </c>
      <c r="B32" s="16" t="s">
        <v>64</v>
      </c>
      <c r="C32" s="16" t="s">
        <v>64</v>
      </c>
    </row>
    <row r="33" spans="1:3" x14ac:dyDescent="0.25">
      <c r="A33" s="16" t="s">
        <v>94</v>
      </c>
      <c r="B33" s="16" t="s">
        <v>64</v>
      </c>
      <c r="C33" s="16" t="s">
        <v>64</v>
      </c>
    </row>
    <row r="34" spans="1:3" x14ac:dyDescent="0.25">
      <c r="A34" s="16" t="s">
        <v>95</v>
      </c>
      <c r="B34" s="16" t="s">
        <v>64</v>
      </c>
      <c r="C34" s="16" t="s">
        <v>64</v>
      </c>
    </row>
    <row r="35" spans="1:3" x14ac:dyDescent="0.25">
      <c r="A35" s="16" t="s">
        <v>96</v>
      </c>
      <c r="B35" s="16" t="s">
        <v>64</v>
      </c>
      <c r="C35" s="16" t="s">
        <v>64</v>
      </c>
    </row>
    <row r="36" spans="1:3" x14ac:dyDescent="0.25">
      <c r="A36" s="16" t="s">
        <v>97</v>
      </c>
      <c r="B36" s="16" t="s">
        <v>64</v>
      </c>
      <c r="C36" s="16" t="s">
        <v>64</v>
      </c>
    </row>
    <row r="37" spans="1:3" x14ac:dyDescent="0.25">
      <c r="A37" s="16" t="s">
        <v>98</v>
      </c>
      <c r="B37" s="16" t="s">
        <v>64</v>
      </c>
      <c r="C37" s="16" t="s">
        <v>64</v>
      </c>
    </row>
    <row r="38" spans="1:3" x14ac:dyDescent="0.25">
      <c r="A38" s="16" t="s">
        <v>99</v>
      </c>
      <c r="B38" s="16" t="s">
        <v>64</v>
      </c>
      <c r="C38" s="16" t="s">
        <v>64</v>
      </c>
    </row>
    <row r="39" spans="1:3" x14ac:dyDescent="0.25">
      <c r="A39" s="16" t="s">
        <v>100</v>
      </c>
      <c r="B39" s="16" t="s">
        <v>64</v>
      </c>
      <c r="C39" s="16" t="s">
        <v>64</v>
      </c>
    </row>
    <row r="40" spans="1:3" x14ac:dyDescent="0.25">
      <c r="A40" s="16" t="s">
        <v>101</v>
      </c>
      <c r="B40" s="16" t="s">
        <v>64</v>
      </c>
      <c r="C40" s="16" t="s">
        <v>64</v>
      </c>
    </row>
    <row r="41" spans="1:3" x14ac:dyDescent="0.25">
      <c r="A41" s="16" t="s">
        <v>102</v>
      </c>
      <c r="B41" s="16" t="s">
        <v>64</v>
      </c>
      <c r="C41" s="16" t="s">
        <v>64</v>
      </c>
    </row>
    <row r="42" spans="1:3" x14ac:dyDescent="0.25">
      <c r="A42" s="16" t="s">
        <v>103</v>
      </c>
      <c r="B42" s="16" t="s">
        <v>64</v>
      </c>
      <c r="C42" s="16" t="s">
        <v>64</v>
      </c>
    </row>
    <row r="43" spans="1:3" x14ac:dyDescent="0.25">
      <c r="A43" s="16" t="s">
        <v>104</v>
      </c>
      <c r="B43" s="16" t="s">
        <v>64</v>
      </c>
      <c r="C43" s="16" t="s">
        <v>64</v>
      </c>
    </row>
    <row r="44" spans="1:3" x14ac:dyDescent="0.25">
      <c r="A44" s="16" t="s">
        <v>105</v>
      </c>
      <c r="B44" s="16" t="s">
        <v>64</v>
      </c>
      <c r="C44" s="16" t="s">
        <v>64</v>
      </c>
    </row>
    <row r="45" spans="1:3" x14ac:dyDescent="0.25">
      <c r="A45" s="16" t="s">
        <v>106</v>
      </c>
      <c r="B45" s="16" t="s">
        <v>64</v>
      </c>
      <c r="C45" s="16" t="s">
        <v>64</v>
      </c>
    </row>
    <row r="46" spans="1:3" x14ac:dyDescent="0.25">
      <c r="A46" s="16" t="s">
        <v>107</v>
      </c>
      <c r="B46" s="16" t="s">
        <v>64</v>
      </c>
      <c r="C46" s="16" t="s">
        <v>64</v>
      </c>
    </row>
    <row r="47" spans="1:3" x14ac:dyDescent="0.25">
      <c r="A47" s="16" t="s">
        <v>108</v>
      </c>
      <c r="B47" s="16" t="s">
        <v>64</v>
      </c>
      <c r="C47" s="16" t="s">
        <v>64</v>
      </c>
    </row>
    <row r="48" spans="1:3" x14ac:dyDescent="0.25">
      <c r="A48" s="16" t="s">
        <v>109</v>
      </c>
      <c r="B48" s="16" t="s">
        <v>64</v>
      </c>
      <c r="C48" s="16" t="s">
        <v>64</v>
      </c>
    </row>
    <row r="49" spans="1:3" x14ac:dyDescent="0.25">
      <c r="A49" s="16" t="s">
        <v>110</v>
      </c>
      <c r="B49" s="16" t="s">
        <v>64</v>
      </c>
      <c r="C49" s="16" t="s">
        <v>64</v>
      </c>
    </row>
    <row r="50" spans="1:3" x14ac:dyDescent="0.25">
      <c r="A50" s="16" t="s">
        <v>111</v>
      </c>
      <c r="B50" s="16" t="s">
        <v>64</v>
      </c>
      <c r="C50" s="16" t="s">
        <v>64</v>
      </c>
    </row>
    <row r="51" spans="1:3" x14ac:dyDescent="0.25">
      <c r="A51" s="16" t="s">
        <v>112</v>
      </c>
      <c r="B51" s="16" t="s">
        <v>64</v>
      </c>
      <c r="C51" s="16" t="s">
        <v>64</v>
      </c>
    </row>
    <row r="52" spans="1:3" x14ac:dyDescent="0.25">
      <c r="A52" s="16" t="s">
        <v>113</v>
      </c>
      <c r="B52" s="16" t="s">
        <v>64</v>
      </c>
      <c r="C52" s="16" t="s">
        <v>64</v>
      </c>
    </row>
    <row r="53" spans="1:3" x14ac:dyDescent="0.25">
      <c r="A53" s="16" t="s">
        <v>114</v>
      </c>
      <c r="B53" s="16" t="s">
        <v>64</v>
      </c>
      <c r="C53" s="16" t="s">
        <v>64</v>
      </c>
    </row>
    <row r="54" spans="1:3" x14ac:dyDescent="0.25">
      <c r="A54" s="16" t="s">
        <v>60</v>
      </c>
      <c r="B54" s="16" t="s">
        <v>115</v>
      </c>
      <c r="C54" s="16" t="s">
        <v>116</v>
      </c>
    </row>
    <row r="55" spans="1:3" x14ac:dyDescent="0.25">
      <c r="A55" s="16" t="s">
        <v>117</v>
      </c>
      <c r="B55" s="16" t="s">
        <v>64</v>
      </c>
      <c r="C55" s="16" t="s">
        <v>64</v>
      </c>
    </row>
    <row r="56" spans="1:3" x14ac:dyDescent="0.25">
      <c r="A56" s="16" t="s">
        <v>118</v>
      </c>
      <c r="B56" s="16" t="s">
        <v>64</v>
      </c>
      <c r="C56" s="16" t="s">
        <v>64</v>
      </c>
    </row>
    <row r="57" spans="1:3" x14ac:dyDescent="0.25">
      <c r="A57" s="16" t="s">
        <v>119</v>
      </c>
      <c r="B57" s="16" t="s">
        <v>64</v>
      </c>
      <c r="C57" s="16" t="s">
        <v>64</v>
      </c>
    </row>
    <row r="58" spans="1:3" x14ac:dyDescent="0.25">
      <c r="A58" s="16" t="s">
        <v>120</v>
      </c>
      <c r="B58" s="16" t="s">
        <v>64</v>
      </c>
      <c r="C58" s="16" t="s">
        <v>64</v>
      </c>
    </row>
    <row r="59" spans="1:3" x14ac:dyDescent="0.25">
      <c r="A59" s="16" t="s">
        <v>121</v>
      </c>
      <c r="B59" s="16" t="s">
        <v>64</v>
      </c>
      <c r="C59" s="16" t="s">
        <v>64</v>
      </c>
    </row>
    <row r="60" spans="1:3" x14ac:dyDescent="0.25">
      <c r="A60" s="16" t="s">
        <v>122</v>
      </c>
      <c r="B60" s="16" t="s">
        <v>64</v>
      </c>
      <c r="C60" s="16" t="s">
        <v>64</v>
      </c>
    </row>
    <row r="61" spans="1:3" x14ac:dyDescent="0.25">
      <c r="A61" s="16" t="s">
        <v>123</v>
      </c>
      <c r="B61" s="16" t="s">
        <v>64</v>
      </c>
      <c r="C61" s="16" t="s">
        <v>64</v>
      </c>
    </row>
    <row r="62" spans="1:3" x14ac:dyDescent="0.25">
      <c r="A62" s="16" t="s">
        <v>124</v>
      </c>
      <c r="B62" s="16" t="s">
        <v>64</v>
      </c>
      <c r="C62" s="16" t="s">
        <v>64</v>
      </c>
    </row>
    <row r="63" spans="1:3" x14ac:dyDescent="0.25">
      <c r="A63" s="16" t="s">
        <v>125</v>
      </c>
      <c r="B63" s="16" t="s">
        <v>64</v>
      </c>
      <c r="C63" s="16" t="s">
        <v>64</v>
      </c>
    </row>
    <row r="64" spans="1:3" x14ac:dyDescent="0.25">
      <c r="A64" s="16" t="s">
        <v>126</v>
      </c>
      <c r="B64" s="16" t="s">
        <v>64</v>
      </c>
      <c r="C64" s="16" t="s">
        <v>64</v>
      </c>
    </row>
    <row r="65" spans="1:3" x14ac:dyDescent="0.25">
      <c r="A65" s="16" t="s">
        <v>127</v>
      </c>
      <c r="B65" s="16" t="s">
        <v>64</v>
      </c>
      <c r="C65" s="16" t="s">
        <v>64</v>
      </c>
    </row>
    <row r="66" spans="1:3" x14ac:dyDescent="0.25">
      <c r="A66" s="16" t="s">
        <v>128</v>
      </c>
      <c r="B66" s="16" t="s">
        <v>64</v>
      </c>
      <c r="C66" s="16" t="s">
        <v>64</v>
      </c>
    </row>
    <row r="67" spans="1:3" x14ac:dyDescent="0.25">
      <c r="A67" s="16" t="s">
        <v>129</v>
      </c>
      <c r="B67" s="16" t="s">
        <v>64</v>
      </c>
      <c r="C67" s="16" t="s">
        <v>64</v>
      </c>
    </row>
    <row r="68" spans="1:3" x14ac:dyDescent="0.25">
      <c r="A68" s="16" t="s">
        <v>130</v>
      </c>
      <c r="B68" s="16" t="s">
        <v>64</v>
      </c>
      <c r="C68" s="16" t="s">
        <v>64</v>
      </c>
    </row>
    <row r="69" spans="1:3" x14ac:dyDescent="0.25">
      <c r="A69" s="16" t="s">
        <v>131</v>
      </c>
      <c r="B69" s="16" t="s">
        <v>64</v>
      </c>
      <c r="C69" s="16" t="s">
        <v>64</v>
      </c>
    </row>
    <row r="70" spans="1:3" x14ac:dyDescent="0.25">
      <c r="A70" s="16" t="s">
        <v>132</v>
      </c>
      <c r="B70" s="16" t="s">
        <v>64</v>
      </c>
      <c r="C70" s="16" t="s">
        <v>64</v>
      </c>
    </row>
    <row r="71" spans="1:3" x14ac:dyDescent="0.25">
      <c r="A71" s="16" t="s">
        <v>133</v>
      </c>
      <c r="B71" s="16" t="s">
        <v>64</v>
      </c>
      <c r="C71" s="16" t="s">
        <v>64</v>
      </c>
    </row>
    <row r="72" spans="1:3" x14ac:dyDescent="0.25">
      <c r="A72" s="16" t="s">
        <v>134</v>
      </c>
      <c r="B72" s="16" t="s">
        <v>64</v>
      </c>
      <c r="C72" s="16" t="s">
        <v>64</v>
      </c>
    </row>
    <row r="73" spans="1:3" x14ac:dyDescent="0.25">
      <c r="A73" s="16" t="s">
        <v>135</v>
      </c>
      <c r="B73" s="16" t="s">
        <v>64</v>
      </c>
      <c r="C73" s="16" t="s">
        <v>64</v>
      </c>
    </row>
    <row r="74" spans="1:3" x14ac:dyDescent="0.25">
      <c r="A74" s="16" t="s">
        <v>136</v>
      </c>
      <c r="B74" s="16" t="s">
        <v>64</v>
      </c>
      <c r="C74" s="16" t="s">
        <v>64</v>
      </c>
    </row>
    <row r="75" spans="1:3" x14ac:dyDescent="0.25">
      <c r="A75" s="16" t="s">
        <v>137</v>
      </c>
      <c r="B75" s="16" t="s">
        <v>64</v>
      </c>
      <c r="C75" s="16" t="s">
        <v>64</v>
      </c>
    </row>
    <row r="76" spans="1:3" x14ac:dyDescent="0.25">
      <c r="A76" s="16" t="s">
        <v>138</v>
      </c>
      <c r="B76" s="16" t="s">
        <v>64</v>
      </c>
      <c r="C76" s="16" t="s">
        <v>64</v>
      </c>
    </row>
    <row r="77" spans="1:3" x14ac:dyDescent="0.25">
      <c r="A77" s="16" t="s">
        <v>139</v>
      </c>
      <c r="B77" s="16" t="s">
        <v>64</v>
      </c>
      <c r="C77" s="16" t="s">
        <v>64</v>
      </c>
    </row>
    <row r="78" spans="1:3" x14ac:dyDescent="0.25">
      <c r="A78" s="16" t="s">
        <v>140</v>
      </c>
      <c r="B78" s="16" t="s">
        <v>64</v>
      </c>
      <c r="C78" s="16" t="s">
        <v>64</v>
      </c>
    </row>
    <row r="79" spans="1:3" x14ac:dyDescent="0.25">
      <c r="A79" s="16" t="s">
        <v>141</v>
      </c>
      <c r="B79" s="16" t="s">
        <v>64</v>
      </c>
      <c r="C79" s="16" t="s">
        <v>64</v>
      </c>
    </row>
    <row r="80" spans="1:3" x14ac:dyDescent="0.25">
      <c r="A80" s="16" t="s">
        <v>142</v>
      </c>
      <c r="B80" s="16" t="s">
        <v>64</v>
      </c>
      <c r="C80" s="16" t="s">
        <v>64</v>
      </c>
    </row>
    <row r="81" spans="1:3" x14ac:dyDescent="0.25">
      <c r="A81" s="16" t="s">
        <v>143</v>
      </c>
      <c r="B81" s="16" t="s">
        <v>64</v>
      </c>
      <c r="C81" s="16" t="s">
        <v>64</v>
      </c>
    </row>
    <row r="82" spans="1:3" x14ac:dyDescent="0.25">
      <c r="A82" s="16" t="s">
        <v>144</v>
      </c>
      <c r="B82" s="16" t="s">
        <v>64</v>
      </c>
      <c r="C82" s="16" t="s">
        <v>64</v>
      </c>
    </row>
    <row r="83" spans="1:3" x14ac:dyDescent="0.25">
      <c r="A83" s="16" t="s">
        <v>145</v>
      </c>
      <c r="B83" s="16" t="s">
        <v>64</v>
      </c>
      <c r="C83" s="16" t="s">
        <v>64</v>
      </c>
    </row>
    <row r="84" spans="1:3" x14ac:dyDescent="0.25">
      <c r="A84" s="16" t="s">
        <v>146</v>
      </c>
      <c r="B84" s="16" t="s">
        <v>64</v>
      </c>
      <c r="C84" s="16" t="s">
        <v>64</v>
      </c>
    </row>
    <row r="85" spans="1:3" x14ac:dyDescent="0.25">
      <c r="A85" s="16" t="s">
        <v>147</v>
      </c>
      <c r="B85" s="16" t="s">
        <v>64</v>
      </c>
      <c r="C85" s="16" t="s">
        <v>64</v>
      </c>
    </row>
    <row r="86" spans="1:3" x14ac:dyDescent="0.25">
      <c r="A86" s="16" t="s">
        <v>148</v>
      </c>
      <c r="B86" s="16" t="s">
        <v>64</v>
      </c>
      <c r="C86" s="16" t="s">
        <v>64</v>
      </c>
    </row>
    <row r="87" spans="1:3" x14ac:dyDescent="0.25">
      <c r="A87" s="16" t="s">
        <v>149</v>
      </c>
      <c r="B87" s="16" t="s">
        <v>64</v>
      </c>
      <c r="C87" s="16" t="s">
        <v>64</v>
      </c>
    </row>
    <row r="88" spans="1:3" x14ac:dyDescent="0.25">
      <c r="A88" s="16" t="s">
        <v>150</v>
      </c>
      <c r="B88" s="16" t="s">
        <v>64</v>
      </c>
      <c r="C88" s="16" t="s">
        <v>64</v>
      </c>
    </row>
    <row r="89" spans="1:3" x14ac:dyDescent="0.25">
      <c r="A89" s="16" t="s">
        <v>151</v>
      </c>
      <c r="B89" s="16" t="s">
        <v>64</v>
      </c>
      <c r="C89" s="16" t="s">
        <v>64</v>
      </c>
    </row>
    <row r="90" spans="1:3" x14ac:dyDescent="0.25">
      <c r="A90" s="16" t="s">
        <v>152</v>
      </c>
      <c r="B90" s="16" t="s">
        <v>64</v>
      </c>
      <c r="C90" s="16" t="s">
        <v>64</v>
      </c>
    </row>
    <row r="91" spans="1:3" x14ac:dyDescent="0.25">
      <c r="A91" s="16" t="s">
        <v>153</v>
      </c>
      <c r="B91" s="16" t="s">
        <v>64</v>
      </c>
      <c r="C91" s="16" t="s">
        <v>64</v>
      </c>
    </row>
    <row r="92" spans="1:3" x14ac:dyDescent="0.25">
      <c r="A92" s="16" t="s">
        <v>154</v>
      </c>
      <c r="B92" s="16" t="s">
        <v>64</v>
      </c>
      <c r="C92" s="16" t="s">
        <v>64</v>
      </c>
    </row>
    <row r="93" spans="1:3" x14ac:dyDescent="0.25">
      <c r="A93" s="16" t="s">
        <v>155</v>
      </c>
      <c r="B93" s="16" t="s">
        <v>64</v>
      </c>
      <c r="C93" s="16" t="s">
        <v>64</v>
      </c>
    </row>
    <row r="94" spans="1:3" x14ac:dyDescent="0.25">
      <c r="A94" s="16" t="s">
        <v>156</v>
      </c>
      <c r="B94" s="16" t="s">
        <v>64</v>
      </c>
      <c r="C94" s="16" t="s">
        <v>64</v>
      </c>
    </row>
    <row r="95" spans="1:3" x14ac:dyDescent="0.25">
      <c r="A95" s="16" t="s">
        <v>157</v>
      </c>
      <c r="B95" s="16" t="s">
        <v>64</v>
      </c>
      <c r="C95" s="16" t="s">
        <v>64</v>
      </c>
    </row>
    <row r="96" spans="1:3" x14ac:dyDescent="0.25">
      <c r="A96" s="16" t="s">
        <v>158</v>
      </c>
      <c r="B96" s="16" t="s">
        <v>64</v>
      </c>
      <c r="C96" s="16" t="s">
        <v>64</v>
      </c>
    </row>
    <row r="97" spans="1:3" x14ac:dyDescent="0.25">
      <c r="A97" s="16" t="s">
        <v>159</v>
      </c>
      <c r="B97" s="16" t="s">
        <v>64</v>
      </c>
      <c r="C97" s="16" t="s">
        <v>64</v>
      </c>
    </row>
    <row r="98" spans="1:3" x14ac:dyDescent="0.25">
      <c r="A98" s="16" t="s">
        <v>160</v>
      </c>
      <c r="B98" s="16" t="s">
        <v>64</v>
      </c>
      <c r="C98" s="16" t="s">
        <v>64</v>
      </c>
    </row>
    <row r="99" spans="1:3" x14ac:dyDescent="0.25">
      <c r="A99" s="16" t="s">
        <v>161</v>
      </c>
      <c r="B99" s="16" t="s">
        <v>64</v>
      </c>
      <c r="C99" s="16" t="s">
        <v>64</v>
      </c>
    </row>
    <row r="100" spans="1:3" x14ac:dyDescent="0.25">
      <c r="A100" s="16" t="s">
        <v>162</v>
      </c>
      <c r="B100" s="16" t="s">
        <v>64</v>
      </c>
      <c r="C100" s="16" t="s">
        <v>64</v>
      </c>
    </row>
    <row r="101" spans="1:3" x14ac:dyDescent="0.25">
      <c r="A101" s="16" t="s">
        <v>163</v>
      </c>
      <c r="B101" s="16" t="s">
        <v>64</v>
      </c>
      <c r="C101" s="16" t="s">
        <v>64</v>
      </c>
    </row>
    <row r="102" spans="1:3" x14ac:dyDescent="0.25">
      <c r="A102" s="16" t="s">
        <v>164</v>
      </c>
      <c r="B102" s="16" t="s">
        <v>64</v>
      </c>
      <c r="C102" s="16" t="s">
        <v>64</v>
      </c>
    </row>
    <row r="103" spans="1:3" x14ac:dyDescent="0.25">
      <c r="A103" s="16" t="s">
        <v>165</v>
      </c>
      <c r="B103" s="16" t="s">
        <v>64</v>
      </c>
      <c r="C103" s="16" t="s">
        <v>64</v>
      </c>
    </row>
    <row r="104" spans="1:3" x14ac:dyDescent="0.25">
      <c r="A104" s="16" t="s">
        <v>166</v>
      </c>
      <c r="B104" s="16" t="s">
        <v>64</v>
      </c>
      <c r="C104" s="16" t="s">
        <v>64</v>
      </c>
    </row>
    <row r="105" spans="1:3" x14ac:dyDescent="0.25">
      <c r="A105" s="16" t="s">
        <v>167</v>
      </c>
      <c r="B105" s="16" t="s">
        <v>64</v>
      </c>
      <c r="C105" s="16" t="s">
        <v>64</v>
      </c>
    </row>
    <row r="106" spans="1:3" x14ac:dyDescent="0.25">
      <c r="A106" s="16" t="s">
        <v>60</v>
      </c>
      <c r="B106" s="16" t="s">
        <v>168</v>
      </c>
      <c r="C106" s="16" t="s">
        <v>169</v>
      </c>
    </row>
    <row r="107" spans="1:3" x14ac:dyDescent="0.25">
      <c r="A107" s="16" t="s">
        <v>170</v>
      </c>
      <c r="B107" s="16" t="s">
        <v>64</v>
      </c>
      <c r="C107" s="16" t="s">
        <v>64</v>
      </c>
    </row>
    <row r="108" spans="1:3" x14ac:dyDescent="0.25">
      <c r="A108" s="16" t="s">
        <v>171</v>
      </c>
      <c r="B108" s="16" t="s">
        <v>64</v>
      </c>
      <c r="C108" s="16" t="s">
        <v>64</v>
      </c>
    </row>
    <row r="109" spans="1:3" x14ac:dyDescent="0.25">
      <c r="A109" s="16" t="s">
        <v>172</v>
      </c>
      <c r="B109" s="16" t="s">
        <v>64</v>
      </c>
      <c r="C109" s="16" t="s">
        <v>64</v>
      </c>
    </row>
    <row r="110" spans="1:3" x14ac:dyDescent="0.25">
      <c r="A110" s="16" t="s">
        <v>173</v>
      </c>
      <c r="B110" s="16" t="s">
        <v>64</v>
      </c>
      <c r="C110" s="16" t="s">
        <v>64</v>
      </c>
    </row>
    <row r="111" spans="1:3" x14ac:dyDescent="0.25">
      <c r="A111" s="16" t="s">
        <v>174</v>
      </c>
      <c r="B111" s="16" t="s">
        <v>64</v>
      </c>
      <c r="C111" s="16" t="s">
        <v>64</v>
      </c>
    </row>
    <row r="112" spans="1:3" x14ac:dyDescent="0.25">
      <c r="A112" s="16" t="s">
        <v>175</v>
      </c>
      <c r="B112" s="16" t="s">
        <v>64</v>
      </c>
      <c r="C112" s="16" t="s">
        <v>64</v>
      </c>
    </row>
    <row r="113" spans="1:3" x14ac:dyDescent="0.25">
      <c r="A113" s="16" t="s">
        <v>176</v>
      </c>
      <c r="B113" s="16" t="s">
        <v>64</v>
      </c>
      <c r="C113" s="16" t="s">
        <v>64</v>
      </c>
    </row>
    <row r="114" spans="1:3" x14ac:dyDescent="0.25">
      <c r="A114" s="16" t="s">
        <v>177</v>
      </c>
      <c r="B114" s="16" t="s">
        <v>64</v>
      </c>
      <c r="C114" s="16" t="s">
        <v>64</v>
      </c>
    </row>
    <row r="115" spans="1:3" x14ac:dyDescent="0.25">
      <c r="A115" s="16" t="s">
        <v>178</v>
      </c>
      <c r="B115" s="16" t="s">
        <v>64</v>
      </c>
      <c r="C115" s="16" t="s">
        <v>64</v>
      </c>
    </row>
    <row r="116" spans="1:3" x14ac:dyDescent="0.25">
      <c r="A116" s="16" t="s">
        <v>179</v>
      </c>
      <c r="B116" s="16" t="s">
        <v>64</v>
      </c>
      <c r="C116" s="16" t="s">
        <v>64</v>
      </c>
    </row>
    <row r="117" spans="1:3" x14ac:dyDescent="0.25">
      <c r="A117" s="16" t="s">
        <v>180</v>
      </c>
      <c r="B117" s="16" t="s">
        <v>64</v>
      </c>
      <c r="C117" s="16" t="s">
        <v>64</v>
      </c>
    </row>
    <row r="118" spans="1:3" x14ac:dyDescent="0.25">
      <c r="A118" s="16" t="s">
        <v>181</v>
      </c>
      <c r="B118" s="16" t="s">
        <v>64</v>
      </c>
      <c r="C118" s="16" t="s">
        <v>64</v>
      </c>
    </row>
    <row r="119" spans="1:3" x14ac:dyDescent="0.25">
      <c r="A119" s="16" t="s">
        <v>182</v>
      </c>
      <c r="B119" s="16" t="s">
        <v>64</v>
      </c>
      <c r="C119" s="16" t="s">
        <v>64</v>
      </c>
    </row>
    <row r="120" spans="1:3" x14ac:dyDescent="0.25">
      <c r="A120" s="16" t="s">
        <v>183</v>
      </c>
      <c r="B120" s="16" t="s">
        <v>64</v>
      </c>
      <c r="C120" s="16" t="s">
        <v>64</v>
      </c>
    </row>
    <row r="121" spans="1:3" x14ac:dyDescent="0.25">
      <c r="A121" s="16" t="s">
        <v>184</v>
      </c>
      <c r="B121" s="16" t="s">
        <v>64</v>
      </c>
      <c r="C121" s="16" t="s">
        <v>64</v>
      </c>
    </row>
    <row r="122" spans="1:3" x14ac:dyDescent="0.25">
      <c r="A122" s="16" t="s">
        <v>185</v>
      </c>
      <c r="B122" s="16" t="s">
        <v>64</v>
      </c>
      <c r="C122" s="16" t="s">
        <v>64</v>
      </c>
    </row>
    <row r="123" spans="1:3" x14ac:dyDescent="0.25">
      <c r="A123" s="16" t="s">
        <v>186</v>
      </c>
      <c r="B123" s="16" t="s">
        <v>64</v>
      </c>
      <c r="C123" s="16" t="s">
        <v>64</v>
      </c>
    </row>
    <row r="124" spans="1:3" x14ac:dyDescent="0.25">
      <c r="A124" s="16" t="s">
        <v>187</v>
      </c>
      <c r="B124" s="16" t="s">
        <v>64</v>
      </c>
      <c r="C124" s="16" t="s">
        <v>64</v>
      </c>
    </row>
    <row r="125" spans="1:3" x14ac:dyDescent="0.25">
      <c r="A125" s="16" t="s">
        <v>188</v>
      </c>
      <c r="B125" s="16" t="s">
        <v>64</v>
      </c>
      <c r="C125" s="16" t="s">
        <v>64</v>
      </c>
    </row>
    <row r="126" spans="1:3" x14ac:dyDescent="0.25">
      <c r="A126" s="16" t="s">
        <v>189</v>
      </c>
      <c r="B126" s="16" t="s">
        <v>64</v>
      </c>
      <c r="C126" s="16" t="s">
        <v>64</v>
      </c>
    </row>
    <row r="127" spans="1:3" x14ac:dyDescent="0.25">
      <c r="A127" s="16" t="s">
        <v>190</v>
      </c>
      <c r="B127" s="16" t="s">
        <v>64</v>
      </c>
      <c r="C127" s="16" t="s">
        <v>64</v>
      </c>
    </row>
    <row r="128" spans="1:3" x14ac:dyDescent="0.25">
      <c r="A128" s="16" t="s">
        <v>191</v>
      </c>
      <c r="B128" s="16" t="s">
        <v>64</v>
      </c>
      <c r="C128" s="16" t="s">
        <v>64</v>
      </c>
    </row>
    <row r="129" spans="1:3" x14ac:dyDescent="0.25">
      <c r="A129" s="16" t="s">
        <v>192</v>
      </c>
      <c r="B129" s="16" t="s">
        <v>64</v>
      </c>
      <c r="C129" s="16" t="s">
        <v>64</v>
      </c>
    </row>
    <row r="130" spans="1:3" x14ac:dyDescent="0.25">
      <c r="A130" s="16" t="s">
        <v>193</v>
      </c>
      <c r="B130" s="16" t="s">
        <v>64</v>
      </c>
      <c r="C130" s="16" t="s">
        <v>64</v>
      </c>
    </row>
    <row r="131" spans="1:3" x14ac:dyDescent="0.25">
      <c r="A131" s="16" t="s">
        <v>194</v>
      </c>
      <c r="B131" s="16" t="s">
        <v>64</v>
      </c>
      <c r="C131" s="16" t="s">
        <v>64</v>
      </c>
    </row>
    <row r="132" spans="1:3" x14ac:dyDescent="0.25">
      <c r="A132" s="16" t="s">
        <v>195</v>
      </c>
      <c r="B132" s="16" t="s">
        <v>64</v>
      </c>
      <c r="C132" s="16" t="s">
        <v>64</v>
      </c>
    </row>
    <row r="133" spans="1:3" x14ac:dyDescent="0.25">
      <c r="A133" s="16" t="s">
        <v>196</v>
      </c>
      <c r="B133" s="16" t="s">
        <v>64</v>
      </c>
      <c r="C133" s="16" t="s">
        <v>64</v>
      </c>
    </row>
    <row r="134" spans="1:3" x14ac:dyDescent="0.25">
      <c r="A134" s="16" t="s">
        <v>197</v>
      </c>
      <c r="B134" s="16" t="s">
        <v>64</v>
      </c>
      <c r="C134" s="16" t="s">
        <v>64</v>
      </c>
    </row>
    <row r="135" spans="1:3" x14ac:dyDescent="0.25">
      <c r="A135" s="16" t="s">
        <v>198</v>
      </c>
      <c r="B135" s="16" t="s">
        <v>64</v>
      </c>
      <c r="C135" s="16" t="s">
        <v>64</v>
      </c>
    </row>
    <row r="136" spans="1:3" x14ac:dyDescent="0.25">
      <c r="A136" s="16" t="s">
        <v>199</v>
      </c>
      <c r="B136" s="16" t="s">
        <v>64</v>
      </c>
      <c r="C136" s="16" t="s">
        <v>64</v>
      </c>
    </row>
    <row r="137" spans="1:3" x14ac:dyDescent="0.25">
      <c r="A137" s="16" t="s">
        <v>200</v>
      </c>
      <c r="B137" s="16" t="s">
        <v>64</v>
      </c>
      <c r="C137" s="16" t="s">
        <v>64</v>
      </c>
    </row>
    <row r="138" spans="1:3" x14ac:dyDescent="0.25">
      <c r="A138" s="16" t="s">
        <v>201</v>
      </c>
      <c r="B138" s="16" t="s">
        <v>64</v>
      </c>
      <c r="C138" s="16" t="s">
        <v>64</v>
      </c>
    </row>
    <row r="139" spans="1:3" x14ac:dyDescent="0.25">
      <c r="A139" s="16" t="s">
        <v>202</v>
      </c>
      <c r="B139" s="16" t="s">
        <v>64</v>
      </c>
      <c r="C139" s="16" t="s">
        <v>64</v>
      </c>
    </row>
    <row r="140" spans="1:3" x14ac:dyDescent="0.25">
      <c r="A140" s="16" t="s">
        <v>203</v>
      </c>
      <c r="B140" s="16" t="s">
        <v>64</v>
      </c>
      <c r="C140" s="16" t="s">
        <v>64</v>
      </c>
    </row>
    <row r="141" spans="1:3" x14ac:dyDescent="0.25">
      <c r="A141" s="16" t="s">
        <v>204</v>
      </c>
      <c r="B141" s="16" t="s">
        <v>64</v>
      </c>
      <c r="C141" s="16" t="s">
        <v>64</v>
      </c>
    </row>
    <row r="142" spans="1:3" x14ac:dyDescent="0.25">
      <c r="A142" s="16" t="s">
        <v>205</v>
      </c>
      <c r="B142" s="16" t="s">
        <v>64</v>
      </c>
      <c r="C142" s="16" t="s">
        <v>64</v>
      </c>
    </row>
    <row r="143" spans="1:3" x14ac:dyDescent="0.25">
      <c r="A143" s="16" t="s">
        <v>206</v>
      </c>
      <c r="B143" s="16" t="s">
        <v>64</v>
      </c>
      <c r="C143" s="16" t="s">
        <v>64</v>
      </c>
    </row>
    <row r="144" spans="1:3" x14ac:dyDescent="0.25">
      <c r="A144" s="16" t="s">
        <v>207</v>
      </c>
      <c r="B144" s="16" t="s">
        <v>64</v>
      </c>
      <c r="C144" s="16" t="s">
        <v>64</v>
      </c>
    </row>
    <row r="145" spans="1:3" x14ac:dyDescent="0.25">
      <c r="A145" s="16" t="s">
        <v>208</v>
      </c>
      <c r="B145" s="16" t="s">
        <v>64</v>
      </c>
      <c r="C145" s="16" t="s">
        <v>64</v>
      </c>
    </row>
    <row r="146" spans="1:3" x14ac:dyDescent="0.25">
      <c r="A146" s="16" t="s">
        <v>209</v>
      </c>
      <c r="B146" s="16" t="s">
        <v>64</v>
      </c>
      <c r="C146" s="16" t="s">
        <v>64</v>
      </c>
    </row>
    <row r="147" spans="1:3" x14ac:dyDescent="0.25">
      <c r="A147" s="16" t="s">
        <v>210</v>
      </c>
      <c r="B147" s="16" t="s">
        <v>64</v>
      </c>
      <c r="C147" s="16" t="s">
        <v>64</v>
      </c>
    </row>
    <row r="148" spans="1:3" x14ac:dyDescent="0.25">
      <c r="A148" s="16" t="s">
        <v>211</v>
      </c>
      <c r="B148" s="16" t="s">
        <v>64</v>
      </c>
      <c r="C148" s="16" t="s">
        <v>64</v>
      </c>
    </row>
    <row r="149" spans="1:3" x14ac:dyDescent="0.25">
      <c r="A149" s="16" t="s">
        <v>212</v>
      </c>
      <c r="B149" s="16" t="s">
        <v>64</v>
      </c>
      <c r="C149" s="16" t="s">
        <v>64</v>
      </c>
    </row>
    <row r="150" spans="1:3" x14ac:dyDescent="0.25">
      <c r="A150" s="16" t="s">
        <v>213</v>
      </c>
      <c r="B150" s="16" t="s">
        <v>64</v>
      </c>
      <c r="C150" s="16" t="s">
        <v>64</v>
      </c>
    </row>
    <row r="151" spans="1:3" x14ac:dyDescent="0.25">
      <c r="A151" s="16" t="s">
        <v>214</v>
      </c>
      <c r="B151" s="16" t="s">
        <v>64</v>
      </c>
      <c r="C151" s="16" t="s">
        <v>64</v>
      </c>
    </row>
    <row r="152" spans="1:3" x14ac:dyDescent="0.25">
      <c r="A152" s="16" t="s">
        <v>215</v>
      </c>
      <c r="B152" s="16" t="s">
        <v>64</v>
      </c>
      <c r="C152" s="16" t="s">
        <v>64</v>
      </c>
    </row>
    <row r="153" spans="1:3" x14ac:dyDescent="0.25">
      <c r="A153" s="16" t="s">
        <v>216</v>
      </c>
      <c r="B153" s="16" t="s">
        <v>64</v>
      </c>
      <c r="C153" s="16" t="s">
        <v>64</v>
      </c>
    </row>
    <row r="154" spans="1:3" x14ac:dyDescent="0.25">
      <c r="A154" s="16" t="s">
        <v>217</v>
      </c>
      <c r="B154" s="16" t="s">
        <v>64</v>
      </c>
      <c r="C154" s="16" t="s">
        <v>64</v>
      </c>
    </row>
    <row r="155" spans="1:3" x14ac:dyDescent="0.25">
      <c r="A155" s="16" t="s">
        <v>218</v>
      </c>
      <c r="B155" s="16" t="s">
        <v>64</v>
      </c>
      <c r="C155" s="16" t="s">
        <v>64</v>
      </c>
    </row>
    <row r="156" spans="1:3" x14ac:dyDescent="0.25">
      <c r="A156" s="16" t="s">
        <v>219</v>
      </c>
      <c r="B156" s="16" t="s">
        <v>64</v>
      </c>
      <c r="C156" s="16" t="s">
        <v>64</v>
      </c>
    </row>
    <row r="157" spans="1:3" x14ac:dyDescent="0.25">
      <c r="A157" s="16" t="s">
        <v>220</v>
      </c>
      <c r="B157" s="16" t="s">
        <v>64</v>
      </c>
      <c r="C157" s="16" t="s">
        <v>64</v>
      </c>
    </row>
    <row r="158" spans="1:3" x14ac:dyDescent="0.25">
      <c r="A158" s="16" t="s">
        <v>60</v>
      </c>
      <c r="B158" s="16" t="s">
        <v>221</v>
      </c>
      <c r="C158" s="16" t="s">
        <v>222</v>
      </c>
    </row>
    <row r="159" spans="1:3" x14ac:dyDescent="0.25">
      <c r="A159" s="16" t="s">
        <v>223</v>
      </c>
      <c r="B159" s="16" t="s">
        <v>64</v>
      </c>
      <c r="C159" s="16" t="s">
        <v>64</v>
      </c>
    </row>
    <row r="160" spans="1:3" x14ac:dyDescent="0.25">
      <c r="A160" s="16" t="s">
        <v>224</v>
      </c>
      <c r="B160" s="16" t="s">
        <v>64</v>
      </c>
      <c r="C160" s="16" t="s">
        <v>64</v>
      </c>
    </row>
    <row r="161" spans="1:3" x14ac:dyDescent="0.25">
      <c r="A161" s="16" t="s">
        <v>225</v>
      </c>
      <c r="B161" s="16" t="s">
        <v>64</v>
      </c>
      <c r="C161" s="16" t="s">
        <v>64</v>
      </c>
    </row>
    <row r="162" spans="1:3" x14ac:dyDescent="0.25">
      <c r="A162" s="16" t="s">
        <v>226</v>
      </c>
      <c r="B162" s="16" t="s">
        <v>64</v>
      </c>
      <c r="C162" s="16" t="s">
        <v>64</v>
      </c>
    </row>
    <row r="163" spans="1:3" x14ac:dyDescent="0.25">
      <c r="A163" s="16" t="s">
        <v>227</v>
      </c>
      <c r="B163" s="16" t="s">
        <v>64</v>
      </c>
      <c r="C163" s="16" t="s">
        <v>64</v>
      </c>
    </row>
    <row r="164" spans="1:3" x14ac:dyDescent="0.25">
      <c r="A164" s="16" t="s">
        <v>228</v>
      </c>
      <c r="B164" s="16" t="s">
        <v>64</v>
      </c>
      <c r="C164" s="16" t="s">
        <v>64</v>
      </c>
    </row>
    <row r="165" spans="1:3" x14ac:dyDescent="0.25">
      <c r="A165" s="16" t="s">
        <v>229</v>
      </c>
      <c r="B165" s="16" t="s">
        <v>64</v>
      </c>
      <c r="C165" s="16" t="s">
        <v>64</v>
      </c>
    </row>
    <row r="166" spans="1:3" x14ac:dyDescent="0.25">
      <c r="A166" s="16" t="s">
        <v>230</v>
      </c>
      <c r="B166" s="16" t="s">
        <v>64</v>
      </c>
      <c r="C166" s="16" t="s">
        <v>64</v>
      </c>
    </row>
    <row r="167" spans="1:3" x14ac:dyDescent="0.25">
      <c r="A167" s="16" t="s">
        <v>231</v>
      </c>
      <c r="B167" s="16" t="s">
        <v>64</v>
      </c>
      <c r="C167" s="16" t="s">
        <v>64</v>
      </c>
    </row>
    <row r="168" spans="1:3" x14ac:dyDescent="0.25">
      <c r="A168" s="16" t="s">
        <v>232</v>
      </c>
      <c r="B168" s="16" t="s">
        <v>64</v>
      </c>
      <c r="C168" s="16" t="s">
        <v>64</v>
      </c>
    </row>
    <row r="169" spans="1:3" x14ac:dyDescent="0.25">
      <c r="A169" s="16" t="s">
        <v>233</v>
      </c>
      <c r="B169" s="16" t="s">
        <v>64</v>
      </c>
      <c r="C169" s="16" t="s">
        <v>64</v>
      </c>
    </row>
    <row r="170" spans="1:3" x14ac:dyDescent="0.25">
      <c r="A170" s="16" t="s">
        <v>234</v>
      </c>
      <c r="B170" s="16" t="s">
        <v>64</v>
      </c>
      <c r="C170" s="16" t="s">
        <v>64</v>
      </c>
    </row>
    <row r="171" spans="1:3" x14ac:dyDescent="0.25">
      <c r="A171" s="16" t="s">
        <v>235</v>
      </c>
      <c r="B171" s="16" t="s">
        <v>64</v>
      </c>
      <c r="C171" s="16" t="s">
        <v>64</v>
      </c>
    </row>
    <row r="172" spans="1:3" x14ac:dyDescent="0.25">
      <c r="A172" s="16" t="s">
        <v>236</v>
      </c>
      <c r="B172" s="16" t="s">
        <v>64</v>
      </c>
      <c r="C172" s="16" t="s">
        <v>64</v>
      </c>
    </row>
    <row r="173" spans="1:3" x14ac:dyDescent="0.25">
      <c r="A173" s="16" t="s">
        <v>237</v>
      </c>
      <c r="B173" s="16" t="s">
        <v>64</v>
      </c>
      <c r="C173" s="16" t="s">
        <v>64</v>
      </c>
    </row>
    <row r="174" spans="1:3" x14ac:dyDescent="0.25">
      <c r="A174" s="16" t="s">
        <v>238</v>
      </c>
      <c r="B174" s="16" t="s">
        <v>64</v>
      </c>
      <c r="C174" s="16" t="s">
        <v>64</v>
      </c>
    </row>
    <row r="175" spans="1:3" x14ac:dyDescent="0.25">
      <c r="A175" s="16" t="s">
        <v>239</v>
      </c>
      <c r="B175" s="16" t="s">
        <v>64</v>
      </c>
      <c r="C175" s="16" t="s">
        <v>64</v>
      </c>
    </row>
    <row r="176" spans="1:3" x14ac:dyDescent="0.25">
      <c r="A176" s="16" t="s">
        <v>240</v>
      </c>
      <c r="B176" s="16" t="s">
        <v>64</v>
      </c>
      <c r="C176" s="16" t="s">
        <v>64</v>
      </c>
    </row>
    <row r="177" spans="1:3" x14ac:dyDescent="0.25">
      <c r="A177" s="16" t="s">
        <v>241</v>
      </c>
      <c r="B177" s="16" t="s">
        <v>64</v>
      </c>
      <c r="C177" s="16" t="s">
        <v>64</v>
      </c>
    </row>
    <row r="178" spans="1:3" x14ac:dyDescent="0.25">
      <c r="A178" s="16" t="s">
        <v>242</v>
      </c>
      <c r="B178" s="16" t="s">
        <v>64</v>
      </c>
      <c r="C178" s="16" t="s">
        <v>64</v>
      </c>
    </row>
    <row r="179" spans="1:3" x14ac:dyDescent="0.25">
      <c r="A179" s="16" t="s">
        <v>243</v>
      </c>
      <c r="B179" s="16" t="s">
        <v>64</v>
      </c>
      <c r="C179" s="16" t="s">
        <v>64</v>
      </c>
    </row>
    <row r="180" spans="1:3" x14ac:dyDescent="0.25">
      <c r="A180" s="16" t="s">
        <v>244</v>
      </c>
      <c r="B180" s="16" t="s">
        <v>64</v>
      </c>
      <c r="C180" s="16" t="s">
        <v>64</v>
      </c>
    </row>
    <row r="181" spans="1:3" x14ac:dyDescent="0.25">
      <c r="A181" s="16" t="s">
        <v>245</v>
      </c>
      <c r="B181" s="16" t="s">
        <v>64</v>
      </c>
      <c r="C181" s="16" t="s">
        <v>64</v>
      </c>
    </row>
    <row r="182" spans="1:3" x14ac:dyDescent="0.25">
      <c r="A182" s="16" t="s">
        <v>246</v>
      </c>
      <c r="B182" s="16" t="s">
        <v>64</v>
      </c>
      <c r="C182" s="16" t="s">
        <v>64</v>
      </c>
    </row>
    <row r="183" spans="1:3" x14ac:dyDescent="0.25">
      <c r="A183" s="16" t="s">
        <v>247</v>
      </c>
      <c r="B183" s="16" t="s">
        <v>64</v>
      </c>
      <c r="C183" s="16" t="s">
        <v>64</v>
      </c>
    </row>
    <row r="184" spans="1:3" x14ac:dyDescent="0.25">
      <c r="A184" s="16" t="s">
        <v>248</v>
      </c>
      <c r="B184" s="16" t="s">
        <v>64</v>
      </c>
      <c r="C184" s="16" t="s">
        <v>64</v>
      </c>
    </row>
    <row r="185" spans="1:3" x14ac:dyDescent="0.25">
      <c r="A185" s="16" t="s">
        <v>249</v>
      </c>
      <c r="B185" s="16" t="s">
        <v>64</v>
      </c>
      <c r="C185" s="16" t="s">
        <v>64</v>
      </c>
    </row>
    <row r="186" spans="1:3" x14ac:dyDescent="0.25">
      <c r="A186" s="16" t="s">
        <v>250</v>
      </c>
      <c r="B186" s="16" t="s">
        <v>64</v>
      </c>
      <c r="C186" s="16" t="s">
        <v>64</v>
      </c>
    </row>
    <row r="187" spans="1:3" x14ac:dyDescent="0.25">
      <c r="A187" s="16" t="s">
        <v>251</v>
      </c>
      <c r="B187" s="16" t="s">
        <v>64</v>
      </c>
      <c r="C187" s="16" t="s">
        <v>64</v>
      </c>
    </row>
    <row r="188" spans="1:3" x14ac:dyDescent="0.25">
      <c r="A188" s="16" t="s">
        <v>252</v>
      </c>
      <c r="B188" s="16" t="s">
        <v>64</v>
      </c>
      <c r="C188" s="16" t="s">
        <v>64</v>
      </c>
    </row>
    <row r="189" spans="1:3" x14ac:dyDescent="0.25">
      <c r="A189" s="16" t="s">
        <v>253</v>
      </c>
      <c r="B189" s="16" t="s">
        <v>64</v>
      </c>
      <c r="C189" s="16" t="s">
        <v>64</v>
      </c>
    </row>
    <row r="190" spans="1:3" x14ac:dyDescent="0.25">
      <c r="A190" s="16" t="s">
        <v>254</v>
      </c>
      <c r="B190" s="16" t="s">
        <v>64</v>
      </c>
      <c r="C190" s="16" t="s">
        <v>64</v>
      </c>
    </row>
    <row r="191" spans="1:3" x14ac:dyDescent="0.25">
      <c r="A191" s="16" t="s">
        <v>255</v>
      </c>
      <c r="B191" s="16" t="s">
        <v>64</v>
      </c>
      <c r="C191" s="16" t="s">
        <v>64</v>
      </c>
    </row>
    <row r="192" spans="1:3" x14ac:dyDescent="0.25">
      <c r="A192" s="16" t="s">
        <v>256</v>
      </c>
      <c r="B192" s="16" t="s">
        <v>64</v>
      </c>
      <c r="C192" s="16" t="s">
        <v>64</v>
      </c>
    </row>
    <row r="193" spans="1:3" x14ac:dyDescent="0.25">
      <c r="A193" s="16" t="s">
        <v>257</v>
      </c>
      <c r="B193" s="16" t="s">
        <v>64</v>
      </c>
      <c r="C193" s="16" t="s">
        <v>64</v>
      </c>
    </row>
    <row r="194" spans="1:3" x14ac:dyDescent="0.25">
      <c r="A194" s="16" t="s">
        <v>258</v>
      </c>
      <c r="B194" s="16" t="s">
        <v>64</v>
      </c>
      <c r="C194" s="16" t="s">
        <v>64</v>
      </c>
    </row>
    <row r="195" spans="1:3" x14ac:dyDescent="0.25">
      <c r="A195" s="16" t="s">
        <v>259</v>
      </c>
      <c r="B195" s="16" t="s">
        <v>64</v>
      </c>
      <c r="C195" s="16" t="s">
        <v>64</v>
      </c>
    </row>
    <row r="196" spans="1:3" x14ac:dyDescent="0.25">
      <c r="A196" s="16" t="s">
        <v>260</v>
      </c>
      <c r="B196" s="16" t="s">
        <v>64</v>
      </c>
      <c r="C196" s="16" t="s">
        <v>64</v>
      </c>
    </row>
    <row r="197" spans="1:3" x14ac:dyDescent="0.25">
      <c r="A197" s="16" t="s">
        <v>261</v>
      </c>
      <c r="B197" s="16" t="s">
        <v>64</v>
      </c>
      <c r="C197" s="16" t="s">
        <v>64</v>
      </c>
    </row>
    <row r="198" spans="1:3" x14ac:dyDescent="0.25">
      <c r="A198" s="16" t="s">
        <v>262</v>
      </c>
      <c r="B198" s="16" t="s">
        <v>64</v>
      </c>
      <c r="C198" s="16" t="s">
        <v>64</v>
      </c>
    </row>
    <row r="199" spans="1:3" x14ac:dyDescent="0.25">
      <c r="A199" s="16" t="s">
        <v>263</v>
      </c>
      <c r="B199" s="16" t="s">
        <v>64</v>
      </c>
      <c r="C199" s="16" t="s">
        <v>64</v>
      </c>
    </row>
    <row r="200" spans="1:3" x14ac:dyDescent="0.25">
      <c r="A200" s="16" t="s">
        <v>264</v>
      </c>
      <c r="B200" s="16" t="s">
        <v>64</v>
      </c>
      <c r="C200" s="16" t="s">
        <v>64</v>
      </c>
    </row>
    <row r="201" spans="1:3" x14ac:dyDescent="0.25">
      <c r="A201" s="16" t="s">
        <v>265</v>
      </c>
      <c r="B201" s="16" t="s">
        <v>64</v>
      </c>
      <c r="C201" s="16" t="s">
        <v>64</v>
      </c>
    </row>
    <row r="202" spans="1:3" x14ac:dyDescent="0.25">
      <c r="A202" s="16" t="s">
        <v>266</v>
      </c>
      <c r="B202" s="16" t="s">
        <v>64</v>
      </c>
      <c r="C202" s="16" t="s">
        <v>64</v>
      </c>
    </row>
    <row r="203" spans="1:3" x14ac:dyDescent="0.25">
      <c r="A203" s="16" t="s">
        <v>267</v>
      </c>
      <c r="B203" s="16" t="s">
        <v>64</v>
      </c>
      <c r="C203" s="16" t="s">
        <v>64</v>
      </c>
    </row>
    <row r="204" spans="1:3" x14ac:dyDescent="0.25">
      <c r="A204" s="16" t="s">
        <v>268</v>
      </c>
      <c r="B204" s="16" t="s">
        <v>64</v>
      </c>
      <c r="C204" s="16" t="s">
        <v>64</v>
      </c>
    </row>
    <row r="205" spans="1:3" x14ac:dyDescent="0.25">
      <c r="A205" s="16" t="s">
        <v>269</v>
      </c>
      <c r="B205" s="16" t="s">
        <v>64</v>
      </c>
      <c r="C205" s="16" t="s">
        <v>64</v>
      </c>
    </row>
    <row r="206" spans="1:3" x14ac:dyDescent="0.25">
      <c r="A206" s="16" t="s">
        <v>270</v>
      </c>
      <c r="B206" s="16" t="s">
        <v>64</v>
      </c>
      <c r="C206" s="16" t="s">
        <v>64</v>
      </c>
    </row>
    <row r="207" spans="1:3" x14ac:dyDescent="0.25">
      <c r="A207" s="16" t="s">
        <v>271</v>
      </c>
      <c r="B207" s="16" t="s">
        <v>64</v>
      </c>
      <c r="C207" s="16" t="s">
        <v>64</v>
      </c>
    </row>
    <row r="208" spans="1:3" x14ac:dyDescent="0.25">
      <c r="A208" s="16" t="s">
        <v>272</v>
      </c>
      <c r="B208" s="16" t="s">
        <v>64</v>
      </c>
      <c r="C208" s="16" t="s">
        <v>64</v>
      </c>
    </row>
    <row r="209" spans="1:3" x14ac:dyDescent="0.25">
      <c r="A209" s="16" t="s">
        <v>273</v>
      </c>
      <c r="B209" s="16" t="s">
        <v>64</v>
      </c>
      <c r="C209" s="16" t="s">
        <v>64</v>
      </c>
    </row>
    <row r="210" spans="1:3" x14ac:dyDescent="0.25">
      <c r="A210" s="16" t="s">
        <v>60</v>
      </c>
      <c r="B210" s="16" t="s">
        <v>274</v>
      </c>
      <c r="C210" s="16" t="s">
        <v>275</v>
      </c>
    </row>
    <row r="211" spans="1:3" x14ac:dyDescent="0.25">
      <c r="A211" s="16" t="s">
        <v>276</v>
      </c>
      <c r="B211" s="16" t="s">
        <v>64</v>
      </c>
      <c r="C211" s="16" t="s">
        <v>64</v>
      </c>
    </row>
    <row r="212" spans="1:3" x14ac:dyDescent="0.25">
      <c r="A212" s="16" t="s">
        <v>277</v>
      </c>
      <c r="B212" s="16" t="s">
        <v>64</v>
      </c>
      <c r="C212" s="16" t="s">
        <v>64</v>
      </c>
    </row>
    <row r="213" spans="1:3" x14ac:dyDescent="0.25">
      <c r="A213" s="16" t="s">
        <v>278</v>
      </c>
      <c r="B213" s="16" t="s">
        <v>64</v>
      </c>
      <c r="C213" s="16" t="s">
        <v>64</v>
      </c>
    </row>
    <row r="214" spans="1:3" x14ac:dyDescent="0.25">
      <c r="A214" s="16" t="s">
        <v>279</v>
      </c>
      <c r="B214" s="16" t="s">
        <v>64</v>
      </c>
      <c r="C214" s="16" t="s">
        <v>64</v>
      </c>
    </row>
    <row r="215" spans="1:3" x14ac:dyDescent="0.25">
      <c r="A215" s="16" t="s">
        <v>280</v>
      </c>
      <c r="B215" s="16" t="s">
        <v>64</v>
      </c>
      <c r="C215" s="16" t="s">
        <v>64</v>
      </c>
    </row>
    <row r="216" spans="1:3" x14ac:dyDescent="0.25">
      <c r="A216" s="16" t="s">
        <v>281</v>
      </c>
      <c r="B216" s="16" t="s">
        <v>64</v>
      </c>
      <c r="C216" s="16" t="s">
        <v>64</v>
      </c>
    </row>
    <row r="217" spans="1:3" x14ac:dyDescent="0.25">
      <c r="A217" s="16" t="s">
        <v>282</v>
      </c>
      <c r="B217" s="16" t="s">
        <v>64</v>
      </c>
      <c r="C217" s="16" t="s">
        <v>64</v>
      </c>
    </row>
    <row r="218" spans="1:3" x14ac:dyDescent="0.25">
      <c r="A218" s="16" t="s">
        <v>283</v>
      </c>
      <c r="B218" s="16" t="s">
        <v>64</v>
      </c>
      <c r="C218" s="16" t="s">
        <v>64</v>
      </c>
    </row>
    <row r="219" spans="1:3" x14ac:dyDescent="0.25">
      <c r="A219" s="16" t="s">
        <v>284</v>
      </c>
      <c r="B219" s="16" t="s">
        <v>64</v>
      </c>
      <c r="C219" s="16" t="s">
        <v>64</v>
      </c>
    </row>
    <row r="220" spans="1:3" x14ac:dyDescent="0.25">
      <c r="A220" s="16" t="s">
        <v>285</v>
      </c>
      <c r="B220" s="16" t="s">
        <v>64</v>
      </c>
      <c r="C220" s="16" t="s">
        <v>64</v>
      </c>
    </row>
    <row r="221" spans="1:3" x14ac:dyDescent="0.25">
      <c r="A221" s="16" t="s">
        <v>286</v>
      </c>
      <c r="B221" s="16" t="s">
        <v>64</v>
      </c>
      <c r="C221" s="16" t="s">
        <v>64</v>
      </c>
    </row>
    <row r="222" spans="1:3" x14ac:dyDescent="0.25">
      <c r="A222" s="16" t="s">
        <v>287</v>
      </c>
      <c r="B222" s="16" t="s">
        <v>64</v>
      </c>
      <c r="C222" s="16" t="s">
        <v>64</v>
      </c>
    </row>
    <row r="223" spans="1:3" x14ac:dyDescent="0.25">
      <c r="A223" s="16" t="s">
        <v>288</v>
      </c>
      <c r="B223" s="16" t="s">
        <v>64</v>
      </c>
      <c r="C223" s="16" t="s">
        <v>64</v>
      </c>
    </row>
    <row r="224" spans="1:3" x14ac:dyDescent="0.25">
      <c r="A224" s="16" t="s">
        <v>289</v>
      </c>
      <c r="B224" s="16" t="s">
        <v>64</v>
      </c>
      <c r="C224" s="16" t="s">
        <v>64</v>
      </c>
    </row>
    <row r="225" spans="1:3" x14ac:dyDescent="0.25">
      <c r="A225" s="16" t="s">
        <v>290</v>
      </c>
      <c r="B225" s="16" t="s">
        <v>64</v>
      </c>
      <c r="C225" s="16" t="s">
        <v>64</v>
      </c>
    </row>
    <row r="226" spans="1:3" x14ac:dyDescent="0.25">
      <c r="A226" s="16" t="s">
        <v>291</v>
      </c>
      <c r="B226" s="16" t="s">
        <v>64</v>
      </c>
      <c r="C226" s="16" t="s">
        <v>64</v>
      </c>
    </row>
    <row r="227" spans="1:3" x14ac:dyDescent="0.25">
      <c r="A227" s="16" t="s">
        <v>292</v>
      </c>
      <c r="B227" s="16" t="s">
        <v>64</v>
      </c>
      <c r="C227" s="16" t="s">
        <v>64</v>
      </c>
    </row>
    <row r="228" spans="1:3" x14ac:dyDescent="0.25">
      <c r="A228" s="16" t="s">
        <v>293</v>
      </c>
      <c r="B228" s="16" t="s">
        <v>64</v>
      </c>
      <c r="C228" s="16" t="s">
        <v>64</v>
      </c>
    </row>
    <row r="229" spans="1:3" x14ac:dyDescent="0.25">
      <c r="A229" s="16" t="s">
        <v>294</v>
      </c>
      <c r="B229" s="16" t="s">
        <v>64</v>
      </c>
      <c r="C229" s="16" t="s">
        <v>64</v>
      </c>
    </row>
    <row r="230" spans="1:3" x14ac:dyDescent="0.25">
      <c r="A230" s="16" t="s">
        <v>295</v>
      </c>
      <c r="B230" s="16" t="s">
        <v>64</v>
      </c>
      <c r="C230" s="16" t="s">
        <v>64</v>
      </c>
    </row>
    <row r="231" spans="1:3" x14ac:dyDescent="0.25">
      <c r="A231" s="16" t="s">
        <v>296</v>
      </c>
      <c r="B231" s="16" t="s">
        <v>64</v>
      </c>
      <c r="C231" s="16" t="s">
        <v>64</v>
      </c>
    </row>
    <row r="232" spans="1:3" x14ac:dyDescent="0.25">
      <c r="A232" s="16" t="s">
        <v>297</v>
      </c>
      <c r="B232" s="16" t="s">
        <v>64</v>
      </c>
      <c r="C232" s="16" t="s">
        <v>64</v>
      </c>
    </row>
    <row r="233" spans="1:3" x14ac:dyDescent="0.25">
      <c r="A233" s="16" t="s">
        <v>298</v>
      </c>
      <c r="B233" s="16" t="s">
        <v>64</v>
      </c>
      <c r="C233" s="16" t="s">
        <v>64</v>
      </c>
    </row>
    <row r="234" spans="1:3" x14ac:dyDescent="0.25">
      <c r="A234" s="16" t="s">
        <v>299</v>
      </c>
      <c r="B234" s="16" t="s">
        <v>64</v>
      </c>
      <c r="C234" s="16" t="s">
        <v>64</v>
      </c>
    </row>
    <row r="235" spans="1:3" x14ac:dyDescent="0.25">
      <c r="A235" s="16" t="s">
        <v>300</v>
      </c>
      <c r="B235" s="16" t="s">
        <v>64</v>
      </c>
      <c r="C235" s="16" t="s">
        <v>64</v>
      </c>
    </row>
    <row r="236" spans="1:3" x14ac:dyDescent="0.25">
      <c r="A236" s="16" t="s">
        <v>301</v>
      </c>
      <c r="B236" s="16" t="s">
        <v>64</v>
      </c>
      <c r="C236" s="16" t="s">
        <v>64</v>
      </c>
    </row>
    <row r="237" spans="1:3" x14ac:dyDescent="0.25">
      <c r="A237" s="16" t="s">
        <v>302</v>
      </c>
      <c r="B237" s="16" t="s">
        <v>64</v>
      </c>
      <c r="C237" s="16" t="s">
        <v>64</v>
      </c>
    </row>
    <row r="238" spans="1:3" x14ac:dyDescent="0.25">
      <c r="A238" s="16" t="s">
        <v>303</v>
      </c>
      <c r="B238" s="16" t="s">
        <v>64</v>
      </c>
      <c r="C238" s="16" t="s">
        <v>64</v>
      </c>
    </row>
    <row r="239" spans="1:3" x14ac:dyDescent="0.25">
      <c r="A239" s="16" t="s">
        <v>304</v>
      </c>
      <c r="B239" s="16" t="s">
        <v>64</v>
      </c>
      <c r="C239" s="16" t="s">
        <v>64</v>
      </c>
    </row>
    <row r="240" spans="1:3" x14ac:dyDescent="0.25">
      <c r="A240" s="16" t="s">
        <v>305</v>
      </c>
      <c r="B240" s="16" t="s">
        <v>64</v>
      </c>
      <c r="C240" s="16" t="s">
        <v>64</v>
      </c>
    </row>
    <row r="241" spans="1:3" x14ac:dyDescent="0.25">
      <c r="A241" s="16" t="s">
        <v>306</v>
      </c>
      <c r="B241" s="16" t="s">
        <v>64</v>
      </c>
      <c r="C241" s="16" t="s">
        <v>64</v>
      </c>
    </row>
    <row r="242" spans="1:3" x14ac:dyDescent="0.25">
      <c r="A242" s="16" t="s">
        <v>307</v>
      </c>
      <c r="B242" s="16" t="s">
        <v>64</v>
      </c>
      <c r="C242" s="16" t="s">
        <v>64</v>
      </c>
    </row>
    <row r="243" spans="1:3" x14ac:dyDescent="0.25">
      <c r="A243" s="16" t="s">
        <v>308</v>
      </c>
      <c r="B243" s="16" t="s">
        <v>64</v>
      </c>
      <c r="C243" s="16" t="s">
        <v>64</v>
      </c>
    </row>
    <row r="244" spans="1:3" x14ac:dyDescent="0.25">
      <c r="A244" s="16" t="s">
        <v>309</v>
      </c>
      <c r="B244" s="16" t="s">
        <v>64</v>
      </c>
      <c r="C244" s="16" t="s">
        <v>64</v>
      </c>
    </row>
    <row r="245" spans="1:3" x14ac:dyDescent="0.25">
      <c r="A245" s="16" t="s">
        <v>310</v>
      </c>
      <c r="B245" s="16" t="s">
        <v>64</v>
      </c>
      <c r="C245" s="16" t="s">
        <v>64</v>
      </c>
    </row>
    <row r="246" spans="1:3" x14ac:dyDescent="0.25">
      <c r="A246" s="16" t="s">
        <v>311</v>
      </c>
      <c r="B246" s="16" t="s">
        <v>64</v>
      </c>
      <c r="C246" s="16" t="s">
        <v>64</v>
      </c>
    </row>
    <row r="247" spans="1:3" x14ac:dyDescent="0.25">
      <c r="A247" s="16" t="s">
        <v>312</v>
      </c>
      <c r="B247" s="16" t="s">
        <v>64</v>
      </c>
      <c r="C247" s="16" t="s">
        <v>64</v>
      </c>
    </row>
    <row r="248" spans="1:3" x14ac:dyDescent="0.25">
      <c r="A248" s="16" t="s">
        <v>313</v>
      </c>
      <c r="B248" s="16" t="s">
        <v>64</v>
      </c>
      <c r="C248" s="16" t="s">
        <v>64</v>
      </c>
    </row>
    <row r="249" spans="1:3" x14ac:dyDescent="0.25">
      <c r="A249" s="16" t="s">
        <v>314</v>
      </c>
      <c r="B249" s="16" t="s">
        <v>64</v>
      </c>
      <c r="C249" s="16" t="s">
        <v>64</v>
      </c>
    </row>
    <row r="250" spans="1:3" x14ac:dyDescent="0.25">
      <c r="A250" s="16" t="s">
        <v>315</v>
      </c>
      <c r="B250" s="16" t="s">
        <v>64</v>
      </c>
      <c r="C250" s="16" t="s">
        <v>64</v>
      </c>
    </row>
    <row r="251" spans="1:3" x14ac:dyDescent="0.25">
      <c r="A251" s="16" t="s">
        <v>316</v>
      </c>
      <c r="B251" s="16" t="s">
        <v>64</v>
      </c>
      <c r="C251" s="16" t="s">
        <v>64</v>
      </c>
    </row>
    <row r="252" spans="1:3" x14ac:dyDescent="0.25">
      <c r="A252" s="16" t="s">
        <v>317</v>
      </c>
      <c r="B252" s="16" t="s">
        <v>64</v>
      </c>
      <c r="C252" s="16" t="s">
        <v>64</v>
      </c>
    </row>
    <row r="253" spans="1:3" x14ac:dyDescent="0.25">
      <c r="A253" s="16" t="s">
        <v>318</v>
      </c>
      <c r="B253" s="16" t="s">
        <v>64</v>
      </c>
      <c r="C253" s="16" t="s">
        <v>64</v>
      </c>
    </row>
    <row r="254" spans="1:3" x14ac:dyDescent="0.25">
      <c r="A254" s="16" t="s">
        <v>319</v>
      </c>
      <c r="B254" s="16" t="s">
        <v>64</v>
      </c>
      <c r="C254" s="16" t="s">
        <v>64</v>
      </c>
    </row>
    <row r="255" spans="1:3" x14ac:dyDescent="0.25">
      <c r="A255" s="16" t="s">
        <v>320</v>
      </c>
      <c r="B255" s="16" t="s">
        <v>64</v>
      </c>
      <c r="C255" s="16" t="s">
        <v>64</v>
      </c>
    </row>
    <row r="256" spans="1:3" x14ac:dyDescent="0.25">
      <c r="A256" s="16" t="s">
        <v>321</v>
      </c>
      <c r="B256" s="16" t="s">
        <v>64</v>
      </c>
      <c r="C256" s="16" t="s">
        <v>64</v>
      </c>
    </row>
    <row r="257" spans="1:3" x14ac:dyDescent="0.25">
      <c r="A257" s="16" t="s">
        <v>322</v>
      </c>
      <c r="B257" s="16" t="s">
        <v>64</v>
      </c>
      <c r="C257" s="16" t="s">
        <v>64</v>
      </c>
    </row>
    <row r="258" spans="1:3" x14ac:dyDescent="0.25">
      <c r="A258" s="16" t="s">
        <v>323</v>
      </c>
      <c r="B258" s="16" t="s">
        <v>64</v>
      </c>
      <c r="C258" s="16" t="s">
        <v>64</v>
      </c>
    </row>
    <row r="259" spans="1:3" x14ac:dyDescent="0.25">
      <c r="A259" s="16" t="s">
        <v>324</v>
      </c>
      <c r="B259" s="16" t="s">
        <v>64</v>
      </c>
      <c r="C259" s="16" t="s">
        <v>64</v>
      </c>
    </row>
    <row r="260" spans="1:3" x14ac:dyDescent="0.25">
      <c r="A260" s="16" t="s">
        <v>325</v>
      </c>
      <c r="B260" s="16" t="s">
        <v>64</v>
      </c>
      <c r="C260" s="16" t="s">
        <v>64</v>
      </c>
    </row>
    <row r="261" spans="1:3" x14ac:dyDescent="0.25">
      <c r="A261" s="16" t="s">
        <v>326</v>
      </c>
      <c r="B261" s="16" t="s">
        <v>64</v>
      </c>
      <c r="C261" s="16" t="s">
        <v>64</v>
      </c>
    </row>
    <row r="262" spans="1:3" x14ac:dyDescent="0.25">
      <c r="A262" s="16" t="s">
        <v>60</v>
      </c>
      <c r="B262" s="16" t="s">
        <v>327</v>
      </c>
      <c r="C262" s="16" t="s">
        <v>328</v>
      </c>
    </row>
    <row r="263" spans="1:3" x14ac:dyDescent="0.25">
      <c r="A263" s="16" t="s">
        <v>329</v>
      </c>
      <c r="B263" s="16" t="s">
        <v>64</v>
      </c>
      <c r="C263" s="16" t="s">
        <v>64</v>
      </c>
    </row>
    <row r="264" spans="1:3" x14ac:dyDescent="0.25">
      <c r="A264" s="16" t="s">
        <v>330</v>
      </c>
      <c r="B264" s="16" t="s">
        <v>64</v>
      </c>
      <c r="C264" s="16" t="s">
        <v>64</v>
      </c>
    </row>
    <row r="265" spans="1:3" x14ac:dyDescent="0.25">
      <c r="A265" s="16" t="s">
        <v>331</v>
      </c>
      <c r="B265" s="16" t="s">
        <v>64</v>
      </c>
      <c r="C265" s="16" t="s">
        <v>64</v>
      </c>
    </row>
    <row r="266" spans="1:3" x14ac:dyDescent="0.25">
      <c r="A266" s="16" t="s">
        <v>332</v>
      </c>
      <c r="B266" s="16" t="s">
        <v>64</v>
      </c>
      <c r="C266" s="16" t="s">
        <v>64</v>
      </c>
    </row>
    <row r="267" spans="1:3" x14ac:dyDescent="0.25">
      <c r="A267" s="16" t="s">
        <v>333</v>
      </c>
      <c r="B267" s="16" t="s">
        <v>64</v>
      </c>
      <c r="C267" s="16" t="s">
        <v>64</v>
      </c>
    </row>
    <row r="268" spans="1:3" x14ac:dyDescent="0.25">
      <c r="A268" s="16" t="s">
        <v>334</v>
      </c>
      <c r="B268" s="16" t="s">
        <v>64</v>
      </c>
      <c r="C268" s="16" t="s">
        <v>64</v>
      </c>
    </row>
    <row r="269" spans="1:3" x14ac:dyDescent="0.25">
      <c r="A269" s="16" t="s">
        <v>335</v>
      </c>
      <c r="B269" s="16" t="s">
        <v>64</v>
      </c>
      <c r="C269" s="16" t="s">
        <v>64</v>
      </c>
    </row>
    <row r="270" spans="1:3" x14ac:dyDescent="0.25">
      <c r="A270" s="16" t="s">
        <v>336</v>
      </c>
      <c r="B270" s="16" t="s">
        <v>64</v>
      </c>
      <c r="C270" s="16" t="s">
        <v>64</v>
      </c>
    </row>
    <row r="271" spans="1:3" x14ac:dyDescent="0.25">
      <c r="A271" s="16" t="s">
        <v>337</v>
      </c>
      <c r="B271" s="16" t="s">
        <v>64</v>
      </c>
      <c r="C271" s="16" t="s">
        <v>64</v>
      </c>
    </row>
    <row r="272" spans="1:3" x14ac:dyDescent="0.25">
      <c r="A272" s="16" t="s">
        <v>338</v>
      </c>
      <c r="B272" s="16" t="s">
        <v>64</v>
      </c>
      <c r="C272" s="16" t="s">
        <v>64</v>
      </c>
    </row>
    <row r="273" spans="1:3" x14ac:dyDescent="0.25">
      <c r="A273" s="16" t="s">
        <v>339</v>
      </c>
      <c r="B273" s="16" t="s">
        <v>64</v>
      </c>
      <c r="C273" s="16" t="s">
        <v>64</v>
      </c>
    </row>
    <row r="274" spans="1:3" x14ac:dyDescent="0.25">
      <c r="A274" s="16" t="s">
        <v>340</v>
      </c>
      <c r="B274" s="16" t="s">
        <v>64</v>
      </c>
      <c r="C274" s="16" t="s">
        <v>64</v>
      </c>
    </row>
    <row r="275" spans="1:3" x14ac:dyDescent="0.25">
      <c r="A275" s="16" t="s">
        <v>341</v>
      </c>
      <c r="B275" s="16" t="s">
        <v>64</v>
      </c>
      <c r="C275" s="16" t="s">
        <v>64</v>
      </c>
    </row>
    <row r="276" spans="1:3" x14ac:dyDescent="0.25">
      <c r="A276" s="16" t="s">
        <v>342</v>
      </c>
      <c r="B276" s="16" t="s">
        <v>64</v>
      </c>
      <c r="C276" s="16" t="s">
        <v>64</v>
      </c>
    </row>
    <row r="277" spans="1:3" x14ac:dyDescent="0.25">
      <c r="A277" s="16" t="s">
        <v>343</v>
      </c>
      <c r="B277" s="16" t="s">
        <v>64</v>
      </c>
      <c r="C277" s="16" t="s">
        <v>64</v>
      </c>
    </row>
    <row r="278" spans="1:3" x14ac:dyDescent="0.25">
      <c r="A278" s="16" t="s">
        <v>344</v>
      </c>
      <c r="B278" s="16" t="s">
        <v>64</v>
      </c>
      <c r="C278" s="16" t="s">
        <v>64</v>
      </c>
    </row>
    <row r="279" spans="1:3" x14ac:dyDescent="0.25">
      <c r="A279" s="16" t="s">
        <v>345</v>
      </c>
      <c r="B279" s="16" t="s">
        <v>64</v>
      </c>
      <c r="C279" s="16" t="s">
        <v>64</v>
      </c>
    </row>
    <row r="280" spans="1:3" x14ac:dyDescent="0.25">
      <c r="A280" s="16" t="s">
        <v>346</v>
      </c>
      <c r="B280" s="16" t="s">
        <v>64</v>
      </c>
      <c r="C280" s="16" t="s">
        <v>64</v>
      </c>
    </row>
    <row r="281" spans="1:3" x14ac:dyDescent="0.25">
      <c r="A281" s="16" t="s">
        <v>347</v>
      </c>
      <c r="B281" s="16" t="s">
        <v>64</v>
      </c>
      <c r="C281" s="16" t="s">
        <v>64</v>
      </c>
    </row>
    <row r="282" spans="1:3" x14ac:dyDescent="0.25">
      <c r="A282" s="16" t="s">
        <v>348</v>
      </c>
      <c r="B282" s="16" t="s">
        <v>64</v>
      </c>
      <c r="C282" s="16" t="s">
        <v>64</v>
      </c>
    </row>
    <row r="283" spans="1:3" x14ac:dyDescent="0.25">
      <c r="A283" s="16" t="s">
        <v>349</v>
      </c>
      <c r="B283" s="16" t="s">
        <v>64</v>
      </c>
      <c r="C283" s="16" t="s">
        <v>64</v>
      </c>
    </row>
    <row r="284" spans="1:3" x14ac:dyDescent="0.25">
      <c r="A284" s="16" t="s">
        <v>350</v>
      </c>
      <c r="B284" s="16" t="s">
        <v>64</v>
      </c>
      <c r="C284" s="16" t="s">
        <v>64</v>
      </c>
    </row>
    <row r="285" spans="1:3" x14ac:dyDescent="0.25">
      <c r="A285" s="16" t="s">
        <v>351</v>
      </c>
      <c r="B285" s="16" t="s">
        <v>64</v>
      </c>
      <c r="C285" s="16" t="s">
        <v>64</v>
      </c>
    </row>
    <row r="286" spans="1:3" x14ac:dyDescent="0.25">
      <c r="A286" s="16" t="s">
        <v>352</v>
      </c>
      <c r="B286" s="16" t="s">
        <v>64</v>
      </c>
      <c r="C286" s="16" t="s">
        <v>64</v>
      </c>
    </row>
    <row r="287" spans="1:3" x14ac:dyDescent="0.25">
      <c r="A287" s="16" t="s">
        <v>353</v>
      </c>
      <c r="B287" s="16" t="s">
        <v>64</v>
      </c>
      <c r="C287" s="16" t="s">
        <v>64</v>
      </c>
    </row>
    <row r="288" spans="1:3" x14ac:dyDescent="0.25">
      <c r="A288" s="16" t="s">
        <v>354</v>
      </c>
      <c r="B288" s="16" t="s">
        <v>64</v>
      </c>
      <c r="C288" s="16" t="s">
        <v>64</v>
      </c>
    </row>
    <row r="289" spans="1:3" x14ac:dyDescent="0.25">
      <c r="A289" s="16" t="s">
        <v>355</v>
      </c>
      <c r="B289" s="16" t="s">
        <v>64</v>
      </c>
      <c r="C289" s="16" t="s">
        <v>64</v>
      </c>
    </row>
    <row r="290" spans="1:3" x14ac:dyDescent="0.25">
      <c r="A290" s="16" t="s">
        <v>356</v>
      </c>
      <c r="B290" s="16" t="s">
        <v>64</v>
      </c>
      <c r="C290" s="16" t="s">
        <v>64</v>
      </c>
    </row>
    <row r="291" spans="1:3" x14ac:dyDescent="0.25">
      <c r="A291" s="16" t="s">
        <v>357</v>
      </c>
      <c r="B291" s="16" t="s">
        <v>64</v>
      </c>
      <c r="C291" s="16" t="s">
        <v>64</v>
      </c>
    </row>
    <row r="292" spans="1:3" x14ac:dyDescent="0.25">
      <c r="A292" s="16" t="s">
        <v>358</v>
      </c>
      <c r="B292" s="16" t="s">
        <v>64</v>
      </c>
      <c r="C292" s="16" t="s">
        <v>64</v>
      </c>
    </row>
    <row r="293" spans="1:3" x14ac:dyDescent="0.25">
      <c r="A293" s="16" t="s">
        <v>359</v>
      </c>
      <c r="B293" s="16" t="s">
        <v>64</v>
      </c>
      <c r="C293" s="16" t="s">
        <v>64</v>
      </c>
    </row>
    <row r="294" spans="1:3" x14ac:dyDescent="0.25">
      <c r="A294" s="16" t="s">
        <v>360</v>
      </c>
      <c r="B294" s="16" t="s">
        <v>64</v>
      </c>
      <c r="C294" s="16" t="s">
        <v>64</v>
      </c>
    </row>
    <row r="295" spans="1:3" x14ac:dyDescent="0.25">
      <c r="A295" s="16" t="s">
        <v>361</v>
      </c>
      <c r="B295" s="16" t="s">
        <v>64</v>
      </c>
      <c r="C295" s="16" t="s">
        <v>64</v>
      </c>
    </row>
    <row r="296" spans="1:3" x14ac:dyDescent="0.25">
      <c r="A296" s="16" t="s">
        <v>362</v>
      </c>
      <c r="B296" s="16" t="s">
        <v>64</v>
      </c>
      <c r="C296" s="16" t="s">
        <v>64</v>
      </c>
    </row>
    <row r="297" spans="1:3" x14ac:dyDescent="0.25">
      <c r="A297" s="16" t="s">
        <v>363</v>
      </c>
      <c r="B297" s="16" t="s">
        <v>64</v>
      </c>
      <c r="C297" s="16" t="s">
        <v>64</v>
      </c>
    </row>
    <row r="298" spans="1:3" x14ac:dyDescent="0.25">
      <c r="A298" s="16" t="s">
        <v>364</v>
      </c>
      <c r="B298" s="16" t="s">
        <v>64</v>
      </c>
      <c r="C298" s="16" t="s">
        <v>64</v>
      </c>
    </row>
    <row r="299" spans="1:3" x14ac:dyDescent="0.25">
      <c r="A299" s="16" t="s">
        <v>365</v>
      </c>
      <c r="B299" s="16" t="s">
        <v>64</v>
      </c>
      <c r="C299" s="16" t="s">
        <v>64</v>
      </c>
    </row>
    <row r="300" spans="1:3" x14ac:dyDescent="0.25">
      <c r="A300" s="16" t="s">
        <v>366</v>
      </c>
      <c r="B300" s="16" t="s">
        <v>64</v>
      </c>
      <c r="C300" s="16" t="s">
        <v>64</v>
      </c>
    </row>
    <row r="301" spans="1:3" x14ac:dyDescent="0.25">
      <c r="A301" s="16" t="s">
        <v>367</v>
      </c>
      <c r="B301" s="16" t="s">
        <v>64</v>
      </c>
      <c r="C301" s="16" t="s">
        <v>64</v>
      </c>
    </row>
    <row r="302" spans="1:3" x14ac:dyDescent="0.25">
      <c r="A302" s="16" t="s">
        <v>368</v>
      </c>
      <c r="B302" s="16" t="s">
        <v>64</v>
      </c>
      <c r="C302" s="16" t="s">
        <v>64</v>
      </c>
    </row>
    <row r="303" spans="1:3" x14ac:dyDescent="0.25">
      <c r="A303" s="16" t="s">
        <v>369</v>
      </c>
      <c r="B303" s="16" t="s">
        <v>64</v>
      </c>
      <c r="C303" s="16" t="s">
        <v>64</v>
      </c>
    </row>
    <row r="304" spans="1:3" x14ac:dyDescent="0.25">
      <c r="A304" s="16" t="s">
        <v>370</v>
      </c>
      <c r="B304" s="16" t="s">
        <v>64</v>
      </c>
      <c r="C304" s="16" t="s">
        <v>64</v>
      </c>
    </row>
    <row r="305" spans="1:3" x14ac:dyDescent="0.25">
      <c r="A305" s="16" t="s">
        <v>371</v>
      </c>
      <c r="B305" s="16" t="s">
        <v>64</v>
      </c>
      <c r="C305" s="16" t="s">
        <v>64</v>
      </c>
    </row>
    <row r="306" spans="1:3" x14ac:dyDescent="0.25">
      <c r="A306" s="16" t="s">
        <v>372</v>
      </c>
      <c r="B306" s="16" t="s">
        <v>64</v>
      </c>
      <c r="C306" s="16" t="s">
        <v>64</v>
      </c>
    </row>
    <row r="307" spans="1:3" x14ac:dyDescent="0.25">
      <c r="A307" s="16" t="s">
        <v>373</v>
      </c>
      <c r="B307" s="16" t="s">
        <v>64</v>
      </c>
      <c r="C307" s="16" t="s">
        <v>64</v>
      </c>
    </row>
    <row r="308" spans="1:3" x14ac:dyDescent="0.25">
      <c r="A308" s="16" t="s">
        <v>374</v>
      </c>
      <c r="B308" s="16" t="s">
        <v>64</v>
      </c>
      <c r="C308" s="16" t="s">
        <v>64</v>
      </c>
    </row>
    <row r="309" spans="1:3" x14ac:dyDescent="0.25">
      <c r="A309" s="16" t="s">
        <v>375</v>
      </c>
      <c r="B309" s="16" t="s">
        <v>64</v>
      </c>
      <c r="C309" s="16" t="s">
        <v>64</v>
      </c>
    </row>
    <row r="310" spans="1:3" x14ac:dyDescent="0.25">
      <c r="A310" s="16" t="s">
        <v>376</v>
      </c>
      <c r="B310" s="16" t="s">
        <v>64</v>
      </c>
      <c r="C310" s="16" t="s">
        <v>64</v>
      </c>
    </row>
    <row r="311" spans="1:3" x14ac:dyDescent="0.25">
      <c r="A311" s="16" t="s">
        <v>377</v>
      </c>
      <c r="B311" s="16" t="s">
        <v>64</v>
      </c>
      <c r="C311" s="16" t="s">
        <v>64</v>
      </c>
    </row>
    <row r="312" spans="1:3" x14ac:dyDescent="0.25">
      <c r="A312" s="16" t="s">
        <v>378</v>
      </c>
      <c r="B312" s="16" t="s">
        <v>64</v>
      </c>
      <c r="C312" s="16" t="s">
        <v>64</v>
      </c>
    </row>
    <row r="313" spans="1:3" x14ac:dyDescent="0.25">
      <c r="A313" s="16" t="s">
        <v>379</v>
      </c>
      <c r="B313" s="16" t="s">
        <v>64</v>
      </c>
      <c r="C313" s="16" t="s">
        <v>64</v>
      </c>
    </row>
    <row r="314" spans="1:3" x14ac:dyDescent="0.25">
      <c r="A314" s="16" t="s">
        <v>60</v>
      </c>
      <c r="B314" s="16" t="s">
        <v>380</v>
      </c>
      <c r="C314" s="16" t="s">
        <v>381</v>
      </c>
    </row>
    <row r="315" spans="1:3" x14ac:dyDescent="0.25">
      <c r="A315" s="16" t="s">
        <v>382</v>
      </c>
      <c r="B315" s="16" t="s">
        <v>64</v>
      </c>
      <c r="C315" s="16" t="s">
        <v>64</v>
      </c>
    </row>
    <row r="316" spans="1:3" x14ac:dyDescent="0.25">
      <c r="A316" s="16" t="s">
        <v>383</v>
      </c>
      <c r="B316" s="16" t="s">
        <v>64</v>
      </c>
      <c r="C316" s="16" t="s">
        <v>64</v>
      </c>
    </row>
    <row r="317" spans="1:3" x14ac:dyDescent="0.25">
      <c r="A317" s="16" t="s">
        <v>384</v>
      </c>
      <c r="B317" s="16" t="s">
        <v>64</v>
      </c>
      <c r="C317" s="16" t="s">
        <v>64</v>
      </c>
    </row>
    <row r="318" spans="1:3" x14ac:dyDescent="0.25">
      <c r="A318" s="16" t="s">
        <v>385</v>
      </c>
      <c r="B318" s="16" t="s">
        <v>64</v>
      </c>
      <c r="C318" s="16" t="s">
        <v>64</v>
      </c>
    </row>
    <row r="319" spans="1:3" x14ac:dyDescent="0.25">
      <c r="A319" s="16" t="s">
        <v>386</v>
      </c>
      <c r="B319" s="16" t="s">
        <v>64</v>
      </c>
      <c r="C319" s="16" t="s">
        <v>64</v>
      </c>
    </row>
    <row r="320" spans="1:3" x14ac:dyDescent="0.25">
      <c r="A320" s="16" t="s">
        <v>387</v>
      </c>
      <c r="B320" s="16" t="s">
        <v>64</v>
      </c>
      <c r="C320" s="16" t="s">
        <v>64</v>
      </c>
    </row>
    <row r="321" spans="1:3" x14ac:dyDescent="0.25">
      <c r="A321" s="16" t="s">
        <v>388</v>
      </c>
      <c r="B321" s="16" t="s">
        <v>64</v>
      </c>
      <c r="C321" s="16" t="s">
        <v>64</v>
      </c>
    </row>
    <row r="322" spans="1:3" x14ac:dyDescent="0.25">
      <c r="A322" s="16" t="s">
        <v>389</v>
      </c>
      <c r="B322" s="16" t="s">
        <v>64</v>
      </c>
      <c r="C322" s="16" t="s">
        <v>64</v>
      </c>
    </row>
    <row r="323" spans="1:3" x14ac:dyDescent="0.25">
      <c r="A323" s="16" t="s">
        <v>390</v>
      </c>
      <c r="B323" s="16" t="s">
        <v>64</v>
      </c>
      <c r="C323" s="16" t="s">
        <v>64</v>
      </c>
    </row>
    <row r="324" spans="1:3" x14ac:dyDescent="0.25">
      <c r="A324" s="16" t="s">
        <v>391</v>
      </c>
      <c r="B324" s="16" t="s">
        <v>64</v>
      </c>
      <c r="C324" s="16" t="s">
        <v>64</v>
      </c>
    </row>
    <row r="325" spans="1:3" x14ac:dyDescent="0.25">
      <c r="A325" s="16" t="s">
        <v>392</v>
      </c>
      <c r="B325" s="16" t="s">
        <v>64</v>
      </c>
      <c r="C325" s="16" t="s">
        <v>64</v>
      </c>
    </row>
    <row r="326" spans="1:3" x14ac:dyDescent="0.25">
      <c r="A326" s="16" t="s">
        <v>393</v>
      </c>
      <c r="B326" s="16" t="s">
        <v>64</v>
      </c>
      <c r="C326" s="16" t="s">
        <v>64</v>
      </c>
    </row>
    <row r="327" spans="1:3" x14ac:dyDescent="0.25">
      <c r="A327" s="16" t="s">
        <v>394</v>
      </c>
      <c r="B327" s="16" t="s">
        <v>64</v>
      </c>
      <c r="C327" s="16" t="s">
        <v>64</v>
      </c>
    </row>
    <row r="328" spans="1:3" x14ac:dyDescent="0.25">
      <c r="A328" s="16" t="s">
        <v>395</v>
      </c>
      <c r="B328" s="16" t="s">
        <v>64</v>
      </c>
      <c r="C328" s="16" t="s">
        <v>64</v>
      </c>
    </row>
    <row r="329" spans="1:3" x14ac:dyDescent="0.25">
      <c r="A329" s="16" t="s">
        <v>396</v>
      </c>
      <c r="B329" s="16" t="s">
        <v>64</v>
      </c>
      <c r="C329" s="16" t="s">
        <v>64</v>
      </c>
    </row>
    <row r="330" spans="1:3" x14ac:dyDescent="0.25">
      <c r="A330" s="16" t="s">
        <v>397</v>
      </c>
      <c r="B330" s="16" t="s">
        <v>64</v>
      </c>
      <c r="C330" s="16" t="s">
        <v>64</v>
      </c>
    </row>
    <row r="331" spans="1:3" x14ac:dyDescent="0.25">
      <c r="A331" s="16" t="s">
        <v>398</v>
      </c>
      <c r="B331" s="16" t="s">
        <v>64</v>
      </c>
      <c r="C331" s="16" t="s">
        <v>64</v>
      </c>
    </row>
    <row r="332" spans="1:3" x14ac:dyDescent="0.25">
      <c r="A332" s="16" t="s">
        <v>399</v>
      </c>
      <c r="B332" s="16" t="s">
        <v>64</v>
      </c>
      <c r="C332" s="16" t="s">
        <v>64</v>
      </c>
    </row>
    <row r="333" spans="1:3" x14ac:dyDescent="0.25">
      <c r="A333" s="16" t="s">
        <v>400</v>
      </c>
      <c r="B333" s="16" t="s">
        <v>64</v>
      </c>
      <c r="C333" s="16" t="s">
        <v>64</v>
      </c>
    </row>
    <row r="334" spans="1:3" x14ac:dyDescent="0.25">
      <c r="A334" s="16" t="s">
        <v>401</v>
      </c>
      <c r="B334" s="16" t="s">
        <v>64</v>
      </c>
      <c r="C334" s="16" t="s">
        <v>64</v>
      </c>
    </row>
    <row r="335" spans="1:3" x14ac:dyDescent="0.25">
      <c r="A335" s="16" t="s">
        <v>402</v>
      </c>
      <c r="B335" s="16" t="s">
        <v>64</v>
      </c>
      <c r="C335" s="16" t="s">
        <v>64</v>
      </c>
    </row>
    <row r="336" spans="1:3" x14ac:dyDescent="0.25">
      <c r="A336" s="16" t="s">
        <v>403</v>
      </c>
      <c r="B336" s="16" t="s">
        <v>64</v>
      </c>
      <c r="C336" s="16" t="s">
        <v>64</v>
      </c>
    </row>
    <row r="337" spans="1:3" x14ac:dyDescent="0.25">
      <c r="A337" s="16" t="s">
        <v>404</v>
      </c>
      <c r="B337" s="16" t="s">
        <v>64</v>
      </c>
      <c r="C337" s="16" t="s">
        <v>64</v>
      </c>
    </row>
    <row r="338" spans="1:3" x14ac:dyDescent="0.25">
      <c r="A338" s="16" t="s">
        <v>405</v>
      </c>
      <c r="B338" s="16" t="s">
        <v>64</v>
      </c>
      <c r="C338" s="16" t="s">
        <v>64</v>
      </c>
    </row>
    <row r="339" spans="1:3" x14ac:dyDescent="0.25">
      <c r="A339" s="16" t="s">
        <v>406</v>
      </c>
      <c r="B339" s="16" t="s">
        <v>64</v>
      </c>
      <c r="C339" s="16" t="s">
        <v>64</v>
      </c>
    </row>
    <row r="340" spans="1:3" x14ac:dyDescent="0.25">
      <c r="A340" s="16" t="s">
        <v>407</v>
      </c>
      <c r="B340" s="16" t="s">
        <v>64</v>
      </c>
      <c r="C340" s="16" t="s">
        <v>64</v>
      </c>
    </row>
    <row r="341" spans="1:3" x14ac:dyDescent="0.25">
      <c r="A341" s="16" t="s">
        <v>408</v>
      </c>
      <c r="B341" s="16" t="s">
        <v>64</v>
      </c>
      <c r="C341" s="16" t="s">
        <v>64</v>
      </c>
    </row>
    <row r="342" spans="1:3" x14ac:dyDescent="0.25">
      <c r="A342" s="16" t="s">
        <v>409</v>
      </c>
      <c r="B342" s="16" t="s">
        <v>64</v>
      </c>
      <c r="C342" s="16" t="s">
        <v>64</v>
      </c>
    </row>
    <row r="343" spans="1:3" x14ac:dyDescent="0.25">
      <c r="A343" s="16" t="s">
        <v>410</v>
      </c>
      <c r="B343" s="16" t="s">
        <v>64</v>
      </c>
      <c r="C343" s="16" t="s">
        <v>64</v>
      </c>
    </row>
    <row r="344" spans="1:3" x14ac:dyDescent="0.25">
      <c r="A344" s="16" t="s">
        <v>411</v>
      </c>
      <c r="B344" s="16" t="s">
        <v>64</v>
      </c>
      <c r="C344" s="16" t="s">
        <v>64</v>
      </c>
    </row>
    <row r="345" spans="1:3" x14ac:dyDescent="0.25">
      <c r="A345" s="16" t="s">
        <v>412</v>
      </c>
      <c r="B345" s="16" t="s">
        <v>64</v>
      </c>
      <c r="C345" s="16" t="s">
        <v>64</v>
      </c>
    </row>
    <row r="346" spans="1:3" x14ac:dyDescent="0.25">
      <c r="A346" s="16" t="s">
        <v>413</v>
      </c>
      <c r="B346" s="16" t="s">
        <v>64</v>
      </c>
      <c r="C346" s="16" t="s">
        <v>64</v>
      </c>
    </row>
    <row r="347" spans="1:3" x14ac:dyDescent="0.25">
      <c r="A347" s="16" t="s">
        <v>414</v>
      </c>
      <c r="B347" s="16" t="s">
        <v>64</v>
      </c>
      <c r="C347" s="16" t="s">
        <v>64</v>
      </c>
    </row>
    <row r="348" spans="1:3" x14ac:dyDescent="0.25">
      <c r="A348" s="16" t="s">
        <v>415</v>
      </c>
      <c r="B348" s="16" t="s">
        <v>64</v>
      </c>
      <c r="C348" s="16" t="s">
        <v>64</v>
      </c>
    </row>
    <row r="349" spans="1:3" x14ac:dyDescent="0.25">
      <c r="A349" s="16" t="s">
        <v>416</v>
      </c>
      <c r="B349" s="16" t="s">
        <v>64</v>
      </c>
      <c r="C349" s="16" t="s">
        <v>64</v>
      </c>
    </row>
    <row r="350" spans="1:3" x14ac:dyDescent="0.25">
      <c r="A350" s="16" t="s">
        <v>417</v>
      </c>
      <c r="B350" s="16" t="s">
        <v>64</v>
      </c>
      <c r="C350" s="16" t="s">
        <v>64</v>
      </c>
    </row>
    <row r="351" spans="1:3" x14ac:dyDescent="0.25">
      <c r="A351" s="16" t="s">
        <v>418</v>
      </c>
      <c r="B351" s="16" t="s">
        <v>64</v>
      </c>
      <c r="C351" s="16" t="s">
        <v>64</v>
      </c>
    </row>
    <row r="352" spans="1:3" x14ac:dyDescent="0.25">
      <c r="A352" s="16" t="s">
        <v>419</v>
      </c>
      <c r="B352" s="16" t="s">
        <v>64</v>
      </c>
      <c r="C352" s="16" t="s">
        <v>64</v>
      </c>
    </row>
    <row r="353" spans="1:3" x14ac:dyDescent="0.25">
      <c r="A353" s="16" t="s">
        <v>420</v>
      </c>
      <c r="B353" s="16" t="s">
        <v>64</v>
      </c>
      <c r="C353" s="16" t="s">
        <v>64</v>
      </c>
    </row>
    <row r="354" spans="1:3" x14ac:dyDescent="0.25">
      <c r="A354" s="16" t="s">
        <v>421</v>
      </c>
      <c r="B354" s="16" t="s">
        <v>64</v>
      </c>
      <c r="C354" s="16" t="s">
        <v>64</v>
      </c>
    </row>
    <row r="355" spans="1:3" x14ac:dyDescent="0.25">
      <c r="A355" s="16" t="s">
        <v>422</v>
      </c>
      <c r="B355" s="16" t="s">
        <v>64</v>
      </c>
      <c r="C355" s="16" t="s">
        <v>64</v>
      </c>
    </row>
    <row r="356" spans="1:3" x14ac:dyDescent="0.25">
      <c r="A356" s="16" t="s">
        <v>423</v>
      </c>
      <c r="B356" s="16" t="s">
        <v>64</v>
      </c>
      <c r="C356" s="16" t="s">
        <v>64</v>
      </c>
    </row>
    <row r="357" spans="1:3" x14ac:dyDescent="0.25">
      <c r="A357" s="16" t="s">
        <v>424</v>
      </c>
      <c r="B357" s="16" t="s">
        <v>64</v>
      </c>
      <c r="C357" s="16" t="s">
        <v>64</v>
      </c>
    </row>
    <row r="358" spans="1:3" x14ac:dyDescent="0.25">
      <c r="A358" s="16" t="s">
        <v>425</v>
      </c>
      <c r="B358" s="16" t="s">
        <v>64</v>
      </c>
      <c r="C358" s="16" t="s">
        <v>64</v>
      </c>
    </row>
    <row r="359" spans="1:3" x14ac:dyDescent="0.25">
      <c r="A359" s="16" t="s">
        <v>426</v>
      </c>
      <c r="B359" s="16" t="s">
        <v>64</v>
      </c>
      <c r="C359" s="16" t="s">
        <v>64</v>
      </c>
    </row>
    <row r="360" spans="1:3" x14ac:dyDescent="0.25">
      <c r="A360" s="16" t="s">
        <v>427</v>
      </c>
      <c r="B360" s="16" t="s">
        <v>64</v>
      </c>
      <c r="C360" s="16" t="s">
        <v>64</v>
      </c>
    </row>
    <row r="361" spans="1:3" x14ac:dyDescent="0.25">
      <c r="A361" s="16" t="s">
        <v>428</v>
      </c>
      <c r="B361" s="16" t="s">
        <v>64</v>
      </c>
      <c r="C361" s="16" t="s">
        <v>64</v>
      </c>
    </row>
    <row r="362" spans="1:3" x14ac:dyDescent="0.25">
      <c r="A362" s="16" t="s">
        <v>429</v>
      </c>
      <c r="B362" s="16" t="s">
        <v>64</v>
      </c>
      <c r="C362" s="16" t="s">
        <v>64</v>
      </c>
    </row>
    <row r="363" spans="1:3" x14ac:dyDescent="0.25">
      <c r="A363" s="16" t="s">
        <v>430</v>
      </c>
      <c r="B363" s="16" t="s">
        <v>64</v>
      </c>
      <c r="C363" s="16" t="s">
        <v>64</v>
      </c>
    </row>
    <row r="364" spans="1:3" x14ac:dyDescent="0.25">
      <c r="A364" s="16" t="s">
        <v>431</v>
      </c>
      <c r="B364" s="16" t="s">
        <v>64</v>
      </c>
      <c r="C364" s="16" t="s">
        <v>64</v>
      </c>
    </row>
    <row r="365" spans="1:3" x14ac:dyDescent="0.25">
      <c r="A365" s="16" t="s">
        <v>432</v>
      </c>
      <c r="B365" s="16" t="s">
        <v>64</v>
      </c>
      <c r="C365" s="16" t="s">
        <v>64</v>
      </c>
    </row>
    <row r="366" spans="1:3" x14ac:dyDescent="0.25">
      <c r="A366" s="16" t="s">
        <v>60</v>
      </c>
      <c r="B366" s="16" t="s">
        <v>433</v>
      </c>
      <c r="C366" s="16" t="s">
        <v>434</v>
      </c>
    </row>
    <row r="367" spans="1:3" x14ac:dyDescent="0.25">
      <c r="A367" s="16" t="s">
        <v>435</v>
      </c>
      <c r="B367" s="16" t="s">
        <v>64</v>
      </c>
      <c r="C367" s="16" t="s">
        <v>64</v>
      </c>
    </row>
    <row r="368" spans="1:3" x14ac:dyDescent="0.25">
      <c r="A368" s="16" t="s">
        <v>436</v>
      </c>
      <c r="B368" s="16" t="s">
        <v>64</v>
      </c>
      <c r="C368" s="16" t="s">
        <v>64</v>
      </c>
    </row>
    <row r="369" spans="1:3" x14ac:dyDescent="0.25">
      <c r="A369" s="16" t="s">
        <v>437</v>
      </c>
      <c r="B369" s="16" t="s">
        <v>64</v>
      </c>
      <c r="C369" s="16" t="s">
        <v>64</v>
      </c>
    </row>
    <row r="370" spans="1:3" x14ac:dyDescent="0.25">
      <c r="A370" s="16" t="s">
        <v>438</v>
      </c>
      <c r="B370" s="16" t="s">
        <v>64</v>
      </c>
      <c r="C370" s="16" t="s">
        <v>64</v>
      </c>
    </row>
    <row r="371" spans="1:3" x14ac:dyDescent="0.25">
      <c r="A371" s="16" t="s">
        <v>439</v>
      </c>
      <c r="B371" s="16" t="s">
        <v>64</v>
      </c>
      <c r="C371" s="16" t="s">
        <v>64</v>
      </c>
    </row>
    <row r="372" spans="1:3" x14ac:dyDescent="0.25">
      <c r="A372" s="16" t="s">
        <v>440</v>
      </c>
      <c r="B372" s="16" t="s">
        <v>64</v>
      </c>
      <c r="C372" s="16" t="s">
        <v>64</v>
      </c>
    </row>
    <row r="373" spans="1:3" x14ac:dyDescent="0.25">
      <c r="A373" s="16" t="s">
        <v>441</v>
      </c>
      <c r="B373" s="16" t="s">
        <v>64</v>
      </c>
      <c r="C373" s="16" t="s">
        <v>64</v>
      </c>
    </row>
    <row r="374" spans="1:3" x14ac:dyDescent="0.25">
      <c r="A374" s="16" t="s">
        <v>442</v>
      </c>
      <c r="B374" s="16" t="s">
        <v>64</v>
      </c>
      <c r="C374" s="16" t="s">
        <v>64</v>
      </c>
    </row>
    <row r="375" spans="1:3" x14ac:dyDescent="0.25">
      <c r="A375" s="16" t="s">
        <v>443</v>
      </c>
      <c r="B375" s="16" t="s">
        <v>64</v>
      </c>
      <c r="C375" s="16" t="s">
        <v>64</v>
      </c>
    </row>
    <row r="376" spans="1:3" x14ac:dyDescent="0.25">
      <c r="A376" s="16" t="s">
        <v>444</v>
      </c>
      <c r="B376" s="16" t="s">
        <v>64</v>
      </c>
      <c r="C376" s="16" t="s">
        <v>64</v>
      </c>
    </row>
    <row r="377" spans="1:3" x14ac:dyDescent="0.25">
      <c r="A377" s="16" t="s">
        <v>445</v>
      </c>
      <c r="B377" s="16" t="s">
        <v>64</v>
      </c>
      <c r="C377" s="16" t="s">
        <v>64</v>
      </c>
    </row>
    <row r="378" spans="1:3" x14ac:dyDescent="0.25">
      <c r="A378" s="16" t="s">
        <v>446</v>
      </c>
      <c r="B378" s="16" t="s">
        <v>64</v>
      </c>
      <c r="C378" s="16" t="s">
        <v>64</v>
      </c>
    </row>
    <row r="379" spans="1:3" x14ac:dyDescent="0.25">
      <c r="A379" s="16" t="s">
        <v>447</v>
      </c>
      <c r="B379" s="16" t="s">
        <v>64</v>
      </c>
      <c r="C379" s="16" t="s">
        <v>64</v>
      </c>
    </row>
    <row r="380" spans="1:3" x14ac:dyDescent="0.25">
      <c r="A380" s="16" t="s">
        <v>448</v>
      </c>
      <c r="B380" s="16" t="s">
        <v>64</v>
      </c>
      <c r="C380" s="16" t="s">
        <v>64</v>
      </c>
    </row>
    <row r="381" spans="1:3" x14ac:dyDescent="0.25">
      <c r="A381" s="16" t="s">
        <v>449</v>
      </c>
      <c r="B381" s="16" t="s">
        <v>64</v>
      </c>
      <c r="C381" s="16" t="s">
        <v>64</v>
      </c>
    </row>
    <row r="382" spans="1:3" x14ac:dyDescent="0.25">
      <c r="A382" s="16" t="s">
        <v>450</v>
      </c>
      <c r="B382" s="16" t="s">
        <v>64</v>
      </c>
      <c r="C382" s="16" t="s">
        <v>64</v>
      </c>
    </row>
    <row r="383" spans="1:3" x14ac:dyDescent="0.25">
      <c r="A383" s="16" t="s">
        <v>451</v>
      </c>
      <c r="B383" s="16" t="s">
        <v>64</v>
      </c>
      <c r="C383" s="16" t="s">
        <v>64</v>
      </c>
    </row>
    <row r="384" spans="1:3" x14ac:dyDescent="0.25">
      <c r="A384" s="16" t="s">
        <v>452</v>
      </c>
      <c r="B384" s="16" t="s">
        <v>64</v>
      </c>
      <c r="C384" s="16" t="s">
        <v>64</v>
      </c>
    </row>
    <row r="385" spans="1:3" x14ac:dyDescent="0.25">
      <c r="A385" s="16" t="s">
        <v>453</v>
      </c>
      <c r="B385" s="16" t="s">
        <v>64</v>
      </c>
      <c r="C385" s="16" t="s">
        <v>64</v>
      </c>
    </row>
    <row r="386" spans="1:3" x14ac:dyDescent="0.25">
      <c r="A386" s="16" t="s">
        <v>454</v>
      </c>
      <c r="B386" s="16" t="s">
        <v>64</v>
      </c>
      <c r="C386" s="16" t="s">
        <v>64</v>
      </c>
    </row>
    <row r="387" spans="1:3" x14ac:dyDescent="0.25">
      <c r="A387" s="16" t="s">
        <v>455</v>
      </c>
      <c r="B387" s="16" t="s">
        <v>64</v>
      </c>
      <c r="C387" s="16" t="s">
        <v>64</v>
      </c>
    </row>
    <row r="388" spans="1:3" x14ac:dyDescent="0.25">
      <c r="A388" s="16" t="s">
        <v>456</v>
      </c>
      <c r="B388" s="16" t="s">
        <v>64</v>
      </c>
      <c r="C388" s="16" t="s">
        <v>64</v>
      </c>
    </row>
    <row r="389" spans="1:3" x14ac:dyDescent="0.25">
      <c r="A389" s="16" t="s">
        <v>457</v>
      </c>
      <c r="B389" s="16" t="s">
        <v>64</v>
      </c>
      <c r="C389" s="16" t="s">
        <v>64</v>
      </c>
    </row>
    <row r="390" spans="1:3" x14ac:dyDescent="0.25">
      <c r="A390" s="16" t="s">
        <v>458</v>
      </c>
      <c r="B390" s="16" t="s">
        <v>64</v>
      </c>
      <c r="C390" s="16" t="s">
        <v>64</v>
      </c>
    </row>
    <row r="391" spans="1:3" x14ac:dyDescent="0.25">
      <c r="A391" s="16" t="s">
        <v>459</v>
      </c>
      <c r="B391" s="16" t="s">
        <v>64</v>
      </c>
      <c r="C391" s="16" t="s">
        <v>64</v>
      </c>
    </row>
    <row r="392" spans="1:3" x14ac:dyDescent="0.25">
      <c r="A392" s="16" t="s">
        <v>460</v>
      </c>
      <c r="B392" s="16" t="s">
        <v>64</v>
      </c>
      <c r="C392" s="16" t="s">
        <v>64</v>
      </c>
    </row>
    <row r="393" spans="1:3" x14ac:dyDescent="0.25">
      <c r="A393" s="16" t="s">
        <v>461</v>
      </c>
      <c r="B393" s="16" t="s">
        <v>64</v>
      </c>
      <c r="C393" s="16" t="s">
        <v>64</v>
      </c>
    </row>
    <row r="394" spans="1:3" x14ac:dyDescent="0.25">
      <c r="A394" s="16" t="s">
        <v>462</v>
      </c>
      <c r="B394" s="16" t="s">
        <v>64</v>
      </c>
      <c r="C394" s="16" t="s">
        <v>64</v>
      </c>
    </row>
    <row r="395" spans="1:3" x14ac:dyDescent="0.25">
      <c r="A395" s="16" t="s">
        <v>463</v>
      </c>
      <c r="B395" s="16" t="s">
        <v>64</v>
      </c>
      <c r="C395" s="16" t="s">
        <v>64</v>
      </c>
    </row>
    <row r="396" spans="1:3" x14ac:dyDescent="0.25">
      <c r="A396" s="16" t="s">
        <v>464</v>
      </c>
      <c r="B396" s="16" t="s">
        <v>64</v>
      </c>
      <c r="C396" s="16" t="s">
        <v>64</v>
      </c>
    </row>
    <row r="397" spans="1:3" x14ac:dyDescent="0.25">
      <c r="A397" s="16" t="s">
        <v>465</v>
      </c>
      <c r="B397" s="16" t="s">
        <v>64</v>
      </c>
      <c r="C397" s="16" t="s">
        <v>64</v>
      </c>
    </row>
    <row r="398" spans="1:3" x14ac:dyDescent="0.25">
      <c r="A398" s="16" t="s">
        <v>466</v>
      </c>
      <c r="B398" s="16" t="s">
        <v>64</v>
      </c>
      <c r="C398" s="16" t="s">
        <v>64</v>
      </c>
    </row>
    <row r="399" spans="1:3" x14ac:dyDescent="0.25">
      <c r="A399" s="16" t="s">
        <v>467</v>
      </c>
      <c r="B399" s="16" t="s">
        <v>64</v>
      </c>
      <c r="C399" s="16" t="s">
        <v>64</v>
      </c>
    </row>
    <row r="400" spans="1:3" x14ac:dyDescent="0.25">
      <c r="A400" s="16" t="s">
        <v>468</v>
      </c>
      <c r="B400" s="16" t="s">
        <v>64</v>
      </c>
      <c r="C400" s="16" t="s">
        <v>64</v>
      </c>
    </row>
    <row r="401" spans="1:3" x14ac:dyDescent="0.25">
      <c r="A401" s="16" t="s">
        <v>469</v>
      </c>
      <c r="B401" s="16" t="s">
        <v>64</v>
      </c>
      <c r="C401" s="16" t="s">
        <v>64</v>
      </c>
    </row>
    <row r="402" spans="1:3" x14ac:dyDescent="0.25">
      <c r="A402" s="16" t="s">
        <v>470</v>
      </c>
      <c r="B402" s="16" t="s">
        <v>64</v>
      </c>
      <c r="C402" s="16" t="s">
        <v>64</v>
      </c>
    </row>
    <row r="403" spans="1:3" x14ac:dyDescent="0.25">
      <c r="A403" s="16" t="s">
        <v>471</v>
      </c>
      <c r="B403" s="16" t="s">
        <v>64</v>
      </c>
      <c r="C403" s="16" t="s">
        <v>64</v>
      </c>
    </row>
    <row r="404" spans="1:3" x14ac:dyDescent="0.25">
      <c r="A404" s="16" t="s">
        <v>472</v>
      </c>
      <c r="B404" s="16" t="s">
        <v>64</v>
      </c>
      <c r="C404" s="16" t="s">
        <v>64</v>
      </c>
    </row>
    <row r="405" spans="1:3" x14ac:dyDescent="0.25">
      <c r="A405" s="16" t="s">
        <v>473</v>
      </c>
      <c r="B405" s="16" t="s">
        <v>64</v>
      </c>
      <c r="C405" s="16" t="s">
        <v>64</v>
      </c>
    </row>
    <row r="406" spans="1:3" x14ac:dyDescent="0.25">
      <c r="A406" s="16" t="s">
        <v>474</v>
      </c>
      <c r="B406" s="16" t="s">
        <v>64</v>
      </c>
      <c r="C406" s="16" t="s">
        <v>64</v>
      </c>
    </row>
    <row r="407" spans="1:3" x14ac:dyDescent="0.25">
      <c r="A407" s="16" t="s">
        <v>475</v>
      </c>
      <c r="B407" s="16" t="s">
        <v>64</v>
      </c>
      <c r="C407" s="16" t="s">
        <v>64</v>
      </c>
    </row>
    <row r="408" spans="1:3" x14ac:dyDescent="0.25">
      <c r="A408" s="16" t="s">
        <v>476</v>
      </c>
      <c r="B408" s="16" t="s">
        <v>64</v>
      </c>
      <c r="C408" s="16" t="s">
        <v>64</v>
      </c>
    </row>
    <row r="409" spans="1:3" x14ac:dyDescent="0.25">
      <c r="A409" s="16" t="s">
        <v>477</v>
      </c>
      <c r="B409" s="16" t="s">
        <v>64</v>
      </c>
      <c r="C409" s="16" t="s">
        <v>64</v>
      </c>
    </row>
    <row r="410" spans="1:3" x14ac:dyDescent="0.25">
      <c r="A410" s="16" t="s">
        <v>478</v>
      </c>
      <c r="B410" s="16" t="s">
        <v>64</v>
      </c>
      <c r="C410" s="16" t="s">
        <v>64</v>
      </c>
    </row>
    <row r="411" spans="1:3" x14ac:dyDescent="0.25">
      <c r="A411" s="16" t="s">
        <v>479</v>
      </c>
      <c r="B411" s="16" t="s">
        <v>64</v>
      </c>
      <c r="C411" s="16" t="s">
        <v>64</v>
      </c>
    </row>
    <row r="412" spans="1:3" x14ac:dyDescent="0.25">
      <c r="A412" s="16" t="s">
        <v>480</v>
      </c>
      <c r="B412" s="16" t="s">
        <v>64</v>
      </c>
      <c r="C412" s="16" t="s">
        <v>64</v>
      </c>
    </row>
    <row r="413" spans="1:3" x14ac:dyDescent="0.25">
      <c r="A413" s="16" t="s">
        <v>481</v>
      </c>
      <c r="B413" s="16" t="s">
        <v>64</v>
      </c>
      <c r="C413" s="16" t="s">
        <v>64</v>
      </c>
    </row>
    <row r="414" spans="1:3" x14ac:dyDescent="0.25">
      <c r="A414" s="16" t="s">
        <v>482</v>
      </c>
      <c r="B414" s="16" t="s">
        <v>64</v>
      </c>
      <c r="C414" s="16" t="s">
        <v>64</v>
      </c>
    </row>
    <row r="415" spans="1:3" x14ac:dyDescent="0.25">
      <c r="A415" s="16" t="s">
        <v>483</v>
      </c>
      <c r="B415" s="16" t="s">
        <v>64</v>
      </c>
      <c r="C415" s="16" t="s">
        <v>64</v>
      </c>
    </row>
    <row r="416" spans="1:3" x14ac:dyDescent="0.25">
      <c r="A416" s="16" t="s">
        <v>484</v>
      </c>
      <c r="B416" s="16" t="s">
        <v>64</v>
      </c>
      <c r="C416" s="16" t="s">
        <v>64</v>
      </c>
    </row>
    <row r="417" spans="1:3" x14ac:dyDescent="0.25">
      <c r="A417" s="16" t="s">
        <v>485</v>
      </c>
      <c r="B417" s="16" t="s">
        <v>64</v>
      </c>
      <c r="C417" s="16" t="s">
        <v>64</v>
      </c>
    </row>
    <row r="418" spans="1:3" x14ac:dyDescent="0.25">
      <c r="A418" s="16" t="s">
        <v>60</v>
      </c>
      <c r="B418" s="16" t="s">
        <v>486</v>
      </c>
      <c r="C418" s="16" t="s">
        <v>487</v>
      </c>
    </row>
    <row r="419" spans="1:3" x14ac:dyDescent="0.25">
      <c r="A419" s="16" t="s">
        <v>488</v>
      </c>
      <c r="B419" s="16" t="s">
        <v>64</v>
      </c>
      <c r="C419" s="16" t="s">
        <v>64</v>
      </c>
    </row>
    <row r="420" spans="1:3" x14ac:dyDescent="0.25">
      <c r="A420" s="16" t="s">
        <v>489</v>
      </c>
      <c r="B420" s="16" t="s">
        <v>64</v>
      </c>
      <c r="C420" s="16" t="s">
        <v>64</v>
      </c>
    </row>
    <row r="421" spans="1:3" x14ac:dyDescent="0.25">
      <c r="A421" s="16" t="s">
        <v>490</v>
      </c>
      <c r="B421" s="16" t="s">
        <v>64</v>
      </c>
      <c r="C421" s="16" t="s">
        <v>64</v>
      </c>
    </row>
    <row r="422" spans="1:3" x14ac:dyDescent="0.25">
      <c r="A422" s="16" t="s">
        <v>491</v>
      </c>
      <c r="B422" s="16" t="s">
        <v>64</v>
      </c>
      <c r="C422" s="16" t="s">
        <v>64</v>
      </c>
    </row>
    <row r="423" spans="1:3" x14ac:dyDescent="0.25">
      <c r="A423" s="16" t="s">
        <v>492</v>
      </c>
      <c r="B423" s="16" t="s">
        <v>64</v>
      </c>
      <c r="C423" s="16" t="s">
        <v>64</v>
      </c>
    </row>
    <row r="424" spans="1:3" x14ac:dyDescent="0.25">
      <c r="A424" s="16" t="s">
        <v>493</v>
      </c>
      <c r="B424" s="16" t="s">
        <v>64</v>
      </c>
      <c r="C424" s="16" t="s">
        <v>64</v>
      </c>
    </row>
    <row r="425" spans="1:3" x14ac:dyDescent="0.25">
      <c r="A425" s="16" t="s">
        <v>494</v>
      </c>
      <c r="B425" s="16" t="s">
        <v>64</v>
      </c>
      <c r="C425" s="16" t="s">
        <v>64</v>
      </c>
    </row>
    <row r="426" spans="1:3" x14ac:dyDescent="0.25">
      <c r="A426" s="16" t="s">
        <v>495</v>
      </c>
      <c r="B426" s="16" t="s">
        <v>64</v>
      </c>
      <c r="C426" s="16" t="s">
        <v>64</v>
      </c>
    </row>
    <row r="427" spans="1:3" x14ac:dyDescent="0.25">
      <c r="A427" s="16" t="s">
        <v>496</v>
      </c>
      <c r="B427" s="16" t="s">
        <v>64</v>
      </c>
      <c r="C427" s="16" t="s">
        <v>64</v>
      </c>
    </row>
    <row r="428" spans="1:3" x14ac:dyDescent="0.25">
      <c r="A428" s="16" t="s">
        <v>497</v>
      </c>
      <c r="B428" s="16" t="s">
        <v>64</v>
      </c>
      <c r="C428" s="16" t="s">
        <v>64</v>
      </c>
    </row>
    <row r="429" spans="1:3" x14ac:dyDescent="0.25">
      <c r="A429" s="16" t="s">
        <v>498</v>
      </c>
      <c r="B429" s="16" t="s">
        <v>64</v>
      </c>
      <c r="C429" s="16" t="s">
        <v>64</v>
      </c>
    </row>
    <row r="430" spans="1:3" x14ac:dyDescent="0.25">
      <c r="A430" s="16" t="s">
        <v>499</v>
      </c>
      <c r="B430" s="16" t="s">
        <v>64</v>
      </c>
      <c r="C430" s="16" t="s">
        <v>64</v>
      </c>
    </row>
    <row r="431" spans="1:3" x14ac:dyDescent="0.25">
      <c r="A431" s="16" t="s">
        <v>500</v>
      </c>
      <c r="B431" s="16" t="s">
        <v>64</v>
      </c>
      <c r="C431" s="16" t="s">
        <v>64</v>
      </c>
    </row>
    <row r="432" spans="1:3" x14ac:dyDescent="0.25">
      <c r="A432" s="16" t="s">
        <v>501</v>
      </c>
      <c r="B432" s="16" t="s">
        <v>64</v>
      </c>
      <c r="C432" s="16" t="s">
        <v>64</v>
      </c>
    </row>
    <row r="433" spans="1:3" x14ac:dyDescent="0.25">
      <c r="A433" s="16" t="s">
        <v>502</v>
      </c>
      <c r="B433" s="16" t="s">
        <v>64</v>
      </c>
      <c r="C433" s="16" t="s">
        <v>64</v>
      </c>
    </row>
    <row r="434" spans="1:3" x14ac:dyDescent="0.25">
      <c r="A434" s="16" t="s">
        <v>503</v>
      </c>
      <c r="B434" s="16" t="s">
        <v>64</v>
      </c>
      <c r="C434" s="16" t="s">
        <v>64</v>
      </c>
    </row>
    <row r="435" spans="1:3" x14ac:dyDescent="0.25">
      <c r="A435" s="16" t="s">
        <v>504</v>
      </c>
      <c r="B435" s="16" t="s">
        <v>64</v>
      </c>
      <c r="C435" s="16" t="s">
        <v>64</v>
      </c>
    </row>
    <row r="436" spans="1:3" x14ac:dyDescent="0.25">
      <c r="A436" s="16" t="s">
        <v>505</v>
      </c>
      <c r="B436" s="16" t="s">
        <v>64</v>
      </c>
      <c r="C436" s="16" t="s">
        <v>64</v>
      </c>
    </row>
    <row r="437" spans="1:3" x14ac:dyDescent="0.25">
      <c r="A437" s="16" t="s">
        <v>506</v>
      </c>
      <c r="B437" s="16" t="s">
        <v>64</v>
      </c>
      <c r="C437" s="16" t="s">
        <v>64</v>
      </c>
    </row>
    <row r="438" spans="1:3" x14ac:dyDescent="0.25">
      <c r="A438" s="16" t="s">
        <v>507</v>
      </c>
      <c r="B438" s="16" t="s">
        <v>64</v>
      </c>
      <c r="C438" s="16" t="s">
        <v>64</v>
      </c>
    </row>
    <row r="439" spans="1:3" x14ac:dyDescent="0.25">
      <c r="A439" s="16" t="s">
        <v>508</v>
      </c>
      <c r="B439" s="16" t="s">
        <v>64</v>
      </c>
      <c r="C439" s="16" t="s">
        <v>64</v>
      </c>
    </row>
    <row r="440" spans="1:3" x14ac:dyDescent="0.25">
      <c r="A440" s="16" t="s">
        <v>509</v>
      </c>
      <c r="B440" s="16" t="s">
        <v>64</v>
      </c>
      <c r="C440" s="16" t="s">
        <v>64</v>
      </c>
    </row>
    <row r="441" spans="1:3" x14ac:dyDescent="0.25">
      <c r="A441" s="16" t="s">
        <v>510</v>
      </c>
      <c r="B441" s="16" t="s">
        <v>64</v>
      </c>
      <c r="C441" s="16" t="s">
        <v>64</v>
      </c>
    </row>
    <row r="442" spans="1:3" x14ac:dyDescent="0.25">
      <c r="A442" s="16" t="s">
        <v>511</v>
      </c>
      <c r="B442" s="16" t="s">
        <v>64</v>
      </c>
      <c r="C442" s="16" t="s">
        <v>64</v>
      </c>
    </row>
    <row r="443" spans="1:3" x14ac:dyDescent="0.25">
      <c r="A443" s="16" t="s">
        <v>459</v>
      </c>
      <c r="B443" s="16" t="s">
        <v>64</v>
      </c>
      <c r="C443" s="16" t="s">
        <v>64</v>
      </c>
    </row>
    <row r="444" spans="1:3" x14ac:dyDescent="0.25">
      <c r="A444" s="16" t="s">
        <v>512</v>
      </c>
      <c r="B444" s="16" t="s">
        <v>64</v>
      </c>
      <c r="C444" s="16" t="s">
        <v>64</v>
      </c>
    </row>
    <row r="445" spans="1:3" x14ac:dyDescent="0.25">
      <c r="A445" s="16" t="s">
        <v>513</v>
      </c>
      <c r="B445" s="16" t="s">
        <v>64</v>
      </c>
      <c r="C445" s="16" t="s">
        <v>64</v>
      </c>
    </row>
    <row r="446" spans="1:3" x14ac:dyDescent="0.25">
      <c r="A446" s="16" t="s">
        <v>514</v>
      </c>
      <c r="B446" s="16" t="s">
        <v>64</v>
      </c>
      <c r="C446" s="16" t="s">
        <v>64</v>
      </c>
    </row>
    <row r="447" spans="1:3" x14ac:dyDescent="0.25">
      <c r="A447" s="16" t="s">
        <v>515</v>
      </c>
      <c r="B447" s="16" t="s">
        <v>64</v>
      </c>
      <c r="C447" s="16" t="s">
        <v>64</v>
      </c>
    </row>
    <row r="448" spans="1:3" x14ac:dyDescent="0.25">
      <c r="A448" s="16" t="s">
        <v>516</v>
      </c>
      <c r="B448" s="16" t="s">
        <v>64</v>
      </c>
      <c r="C448" s="16" t="s">
        <v>64</v>
      </c>
    </row>
    <row r="449" spans="1:3" x14ac:dyDescent="0.25">
      <c r="A449" s="16" t="s">
        <v>517</v>
      </c>
      <c r="B449" s="16" t="s">
        <v>64</v>
      </c>
      <c r="C449" s="16" t="s">
        <v>64</v>
      </c>
    </row>
    <row r="450" spans="1:3" x14ac:dyDescent="0.25">
      <c r="A450" s="16" t="s">
        <v>518</v>
      </c>
      <c r="B450" s="16" t="s">
        <v>64</v>
      </c>
      <c r="C450" s="16" t="s">
        <v>64</v>
      </c>
    </row>
    <row r="451" spans="1:3" x14ac:dyDescent="0.25">
      <c r="A451" s="16" t="s">
        <v>519</v>
      </c>
      <c r="B451" s="16" t="s">
        <v>64</v>
      </c>
      <c r="C451" s="16" t="s">
        <v>64</v>
      </c>
    </row>
    <row r="452" spans="1:3" x14ac:dyDescent="0.25">
      <c r="A452" s="16" t="s">
        <v>520</v>
      </c>
      <c r="B452" s="16" t="s">
        <v>64</v>
      </c>
      <c r="C452" s="16" t="s">
        <v>64</v>
      </c>
    </row>
    <row r="453" spans="1:3" x14ac:dyDescent="0.25">
      <c r="A453" s="16" t="s">
        <v>521</v>
      </c>
      <c r="B453" s="16" t="s">
        <v>64</v>
      </c>
      <c r="C453" s="16" t="s">
        <v>64</v>
      </c>
    </row>
    <row r="454" spans="1:3" x14ac:dyDescent="0.25">
      <c r="A454" s="16" t="s">
        <v>522</v>
      </c>
      <c r="B454" s="16" t="s">
        <v>64</v>
      </c>
      <c r="C454" s="16" t="s">
        <v>64</v>
      </c>
    </row>
    <row r="455" spans="1:3" x14ac:dyDescent="0.25">
      <c r="A455" s="16" t="s">
        <v>523</v>
      </c>
      <c r="B455" s="16" t="s">
        <v>64</v>
      </c>
      <c r="C455" s="16" t="s">
        <v>64</v>
      </c>
    </row>
    <row r="456" spans="1:3" x14ac:dyDescent="0.25">
      <c r="A456" s="16" t="s">
        <v>524</v>
      </c>
      <c r="B456" s="16" t="s">
        <v>64</v>
      </c>
      <c r="C456" s="16" t="s">
        <v>64</v>
      </c>
    </row>
    <row r="457" spans="1:3" x14ac:dyDescent="0.25">
      <c r="A457" s="16" t="s">
        <v>525</v>
      </c>
      <c r="B457" s="16" t="s">
        <v>64</v>
      </c>
      <c r="C457" s="16" t="s">
        <v>64</v>
      </c>
    </row>
    <row r="458" spans="1:3" x14ac:dyDescent="0.25">
      <c r="A458" s="16" t="s">
        <v>526</v>
      </c>
      <c r="B458" s="16" t="s">
        <v>64</v>
      </c>
      <c r="C458" s="16" t="s">
        <v>64</v>
      </c>
    </row>
    <row r="459" spans="1:3" x14ac:dyDescent="0.25">
      <c r="A459" s="16" t="s">
        <v>527</v>
      </c>
      <c r="B459" s="16" t="s">
        <v>64</v>
      </c>
      <c r="C459" s="16" t="s">
        <v>64</v>
      </c>
    </row>
    <row r="460" spans="1:3" x14ac:dyDescent="0.25">
      <c r="A460" s="16" t="s">
        <v>528</v>
      </c>
      <c r="B460" s="16" t="s">
        <v>64</v>
      </c>
      <c r="C460" s="16" t="s">
        <v>64</v>
      </c>
    </row>
    <row r="461" spans="1:3" x14ac:dyDescent="0.25">
      <c r="A461" s="16" t="s">
        <v>529</v>
      </c>
      <c r="B461" s="16" t="s">
        <v>64</v>
      </c>
      <c r="C461" s="16" t="s">
        <v>64</v>
      </c>
    </row>
    <row r="462" spans="1:3" x14ac:dyDescent="0.25">
      <c r="A462" s="16" t="s">
        <v>530</v>
      </c>
      <c r="B462" s="16" t="s">
        <v>64</v>
      </c>
      <c r="C462" s="16" t="s">
        <v>64</v>
      </c>
    </row>
    <row r="463" spans="1:3" x14ac:dyDescent="0.25">
      <c r="A463" s="16" t="s">
        <v>531</v>
      </c>
      <c r="B463" s="16" t="s">
        <v>64</v>
      </c>
      <c r="C463" s="16" t="s">
        <v>64</v>
      </c>
    </row>
    <row r="464" spans="1:3" x14ac:dyDescent="0.25">
      <c r="A464" s="16" t="s">
        <v>532</v>
      </c>
      <c r="B464" s="16" t="s">
        <v>64</v>
      </c>
      <c r="C464" s="16" t="s">
        <v>64</v>
      </c>
    </row>
    <row r="465" spans="1:3" x14ac:dyDescent="0.25">
      <c r="A465" s="16" t="s">
        <v>533</v>
      </c>
      <c r="B465" s="16" t="s">
        <v>64</v>
      </c>
      <c r="C465" s="16" t="s">
        <v>64</v>
      </c>
    </row>
    <row r="466" spans="1:3" x14ac:dyDescent="0.25">
      <c r="A466" s="16" t="s">
        <v>534</v>
      </c>
      <c r="B466" s="16" t="s">
        <v>64</v>
      </c>
      <c r="C466" s="16" t="s">
        <v>64</v>
      </c>
    </row>
    <row r="467" spans="1:3" x14ac:dyDescent="0.25">
      <c r="A467" s="16" t="s">
        <v>535</v>
      </c>
      <c r="B467" s="16" t="s">
        <v>64</v>
      </c>
      <c r="C467" s="16" t="s">
        <v>64</v>
      </c>
    </row>
    <row r="468" spans="1:3" x14ac:dyDescent="0.25">
      <c r="A468" s="16" t="s">
        <v>536</v>
      </c>
      <c r="B468" s="16" t="s">
        <v>64</v>
      </c>
      <c r="C468" s="16" t="s">
        <v>64</v>
      </c>
    </row>
    <row r="469" spans="1:3" x14ac:dyDescent="0.25">
      <c r="A469" s="16" t="s">
        <v>537</v>
      </c>
      <c r="B469" s="16" t="s">
        <v>64</v>
      </c>
      <c r="C469" s="16" t="s">
        <v>64</v>
      </c>
    </row>
    <row r="470" spans="1:3" x14ac:dyDescent="0.25">
      <c r="A470" s="16" t="s">
        <v>60</v>
      </c>
      <c r="B470" s="16" t="s">
        <v>538</v>
      </c>
      <c r="C470" s="16" t="s">
        <v>539</v>
      </c>
    </row>
    <row r="471" spans="1:3" x14ac:dyDescent="0.25">
      <c r="A471" s="16" t="s">
        <v>540</v>
      </c>
      <c r="B471" s="16" t="s">
        <v>64</v>
      </c>
      <c r="C471" s="16" t="s">
        <v>64</v>
      </c>
    </row>
    <row r="472" spans="1:3" x14ac:dyDescent="0.25">
      <c r="A472" s="16" t="s">
        <v>541</v>
      </c>
      <c r="B472" s="16" t="s">
        <v>64</v>
      </c>
      <c r="C472" s="16" t="s">
        <v>64</v>
      </c>
    </row>
    <row r="473" spans="1:3" x14ac:dyDescent="0.25">
      <c r="A473" s="16" t="s">
        <v>542</v>
      </c>
      <c r="B473" s="16" t="s">
        <v>64</v>
      </c>
      <c r="C473" s="16" t="s">
        <v>64</v>
      </c>
    </row>
    <row r="474" spans="1:3" x14ac:dyDescent="0.25">
      <c r="A474" s="16" t="s">
        <v>543</v>
      </c>
      <c r="B474" s="16" t="s">
        <v>64</v>
      </c>
      <c r="C474" s="16" t="s">
        <v>64</v>
      </c>
    </row>
    <row r="475" spans="1:3" x14ac:dyDescent="0.25">
      <c r="A475" s="16" t="s">
        <v>544</v>
      </c>
      <c r="B475" s="16" t="s">
        <v>64</v>
      </c>
      <c r="C475" s="16" t="s">
        <v>64</v>
      </c>
    </row>
    <row r="476" spans="1:3" x14ac:dyDescent="0.25">
      <c r="A476" s="16" t="s">
        <v>545</v>
      </c>
      <c r="B476" s="16" t="s">
        <v>64</v>
      </c>
      <c r="C476" s="16" t="s">
        <v>64</v>
      </c>
    </row>
    <row r="477" spans="1:3" x14ac:dyDescent="0.25">
      <c r="A477" s="16" t="s">
        <v>546</v>
      </c>
      <c r="B477" s="16" t="s">
        <v>64</v>
      </c>
      <c r="C477" s="16" t="s">
        <v>64</v>
      </c>
    </row>
    <row r="478" spans="1:3" x14ac:dyDescent="0.25">
      <c r="A478" s="16" t="s">
        <v>547</v>
      </c>
      <c r="B478" s="16" t="s">
        <v>64</v>
      </c>
      <c r="C478" s="16" t="s">
        <v>64</v>
      </c>
    </row>
    <row r="479" spans="1:3" x14ac:dyDescent="0.25">
      <c r="A479" s="16" t="s">
        <v>548</v>
      </c>
      <c r="B479" s="16" t="s">
        <v>64</v>
      </c>
      <c r="C479" s="16" t="s">
        <v>64</v>
      </c>
    </row>
    <row r="480" spans="1:3" x14ac:dyDescent="0.25">
      <c r="A480" s="16" t="s">
        <v>549</v>
      </c>
      <c r="B480" s="16" t="s">
        <v>64</v>
      </c>
      <c r="C480" s="16" t="s">
        <v>64</v>
      </c>
    </row>
    <row r="481" spans="1:3" x14ac:dyDescent="0.25">
      <c r="A481" s="16" t="s">
        <v>550</v>
      </c>
      <c r="B481" s="16" t="s">
        <v>64</v>
      </c>
      <c r="C481" s="16" t="s">
        <v>64</v>
      </c>
    </row>
    <row r="482" spans="1:3" x14ac:dyDescent="0.25">
      <c r="A482" s="16" t="s">
        <v>551</v>
      </c>
      <c r="B482" s="16" t="s">
        <v>64</v>
      </c>
      <c r="C482" s="16" t="s">
        <v>64</v>
      </c>
    </row>
    <row r="483" spans="1:3" x14ac:dyDescent="0.25">
      <c r="A483" s="16" t="s">
        <v>552</v>
      </c>
      <c r="B483" s="16" t="s">
        <v>64</v>
      </c>
      <c r="C483" s="16" t="s">
        <v>64</v>
      </c>
    </row>
    <row r="484" spans="1:3" x14ac:dyDescent="0.25">
      <c r="A484" s="16" t="s">
        <v>553</v>
      </c>
      <c r="B484" s="16" t="s">
        <v>64</v>
      </c>
      <c r="C484" s="16" t="s">
        <v>64</v>
      </c>
    </row>
    <row r="485" spans="1:3" x14ac:dyDescent="0.25">
      <c r="A485" s="16" t="s">
        <v>554</v>
      </c>
      <c r="B485" s="16" t="s">
        <v>64</v>
      </c>
      <c r="C485" s="16" t="s">
        <v>64</v>
      </c>
    </row>
    <row r="486" spans="1:3" x14ac:dyDescent="0.25">
      <c r="A486" s="16" t="s">
        <v>555</v>
      </c>
      <c r="B486" s="16" t="s">
        <v>64</v>
      </c>
      <c r="C486" s="16" t="s">
        <v>64</v>
      </c>
    </row>
    <row r="487" spans="1:3" x14ac:dyDescent="0.25">
      <c r="A487" s="16" t="s">
        <v>556</v>
      </c>
      <c r="B487" s="16" t="s">
        <v>64</v>
      </c>
      <c r="C487" s="16" t="s">
        <v>64</v>
      </c>
    </row>
    <row r="488" spans="1:3" x14ac:dyDescent="0.25">
      <c r="A488" s="16" t="s">
        <v>557</v>
      </c>
      <c r="B488" s="16" t="s">
        <v>64</v>
      </c>
      <c r="C488" s="16" t="s">
        <v>64</v>
      </c>
    </row>
    <row r="489" spans="1:3" x14ac:dyDescent="0.25">
      <c r="A489" s="16" t="s">
        <v>558</v>
      </c>
      <c r="B489" s="16" t="s">
        <v>64</v>
      </c>
      <c r="C489" s="16" t="s">
        <v>64</v>
      </c>
    </row>
    <row r="490" spans="1:3" x14ac:dyDescent="0.25">
      <c r="A490" s="16" t="s">
        <v>559</v>
      </c>
      <c r="B490" s="16" t="s">
        <v>64</v>
      </c>
      <c r="C490" s="16" t="s">
        <v>64</v>
      </c>
    </row>
    <row r="491" spans="1:3" x14ac:dyDescent="0.25">
      <c r="A491" s="16" t="s">
        <v>560</v>
      </c>
      <c r="B491" s="16" t="s">
        <v>64</v>
      </c>
      <c r="C491" s="16" t="s">
        <v>64</v>
      </c>
    </row>
    <row r="492" spans="1:3" x14ac:dyDescent="0.25">
      <c r="A492" s="16" t="s">
        <v>561</v>
      </c>
      <c r="B492" s="16" t="s">
        <v>64</v>
      </c>
      <c r="C492" s="16" t="s">
        <v>64</v>
      </c>
    </row>
    <row r="493" spans="1:3" x14ac:dyDescent="0.25">
      <c r="A493" s="16" t="s">
        <v>562</v>
      </c>
      <c r="B493" s="16" t="s">
        <v>64</v>
      </c>
      <c r="C493" s="16" t="s">
        <v>64</v>
      </c>
    </row>
    <row r="494" spans="1:3" x14ac:dyDescent="0.25">
      <c r="A494" s="16" t="s">
        <v>563</v>
      </c>
      <c r="B494" s="16" t="s">
        <v>64</v>
      </c>
      <c r="C494" s="16" t="s">
        <v>64</v>
      </c>
    </row>
    <row r="495" spans="1:3" x14ac:dyDescent="0.25">
      <c r="A495" s="16" t="s">
        <v>564</v>
      </c>
      <c r="B495" s="16" t="s">
        <v>64</v>
      </c>
      <c r="C495" s="16" t="s">
        <v>64</v>
      </c>
    </row>
    <row r="496" spans="1:3" x14ac:dyDescent="0.25">
      <c r="A496" s="16" t="s">
        <v>565</v>
      </c>
      <c r="B496" s="16" t="s">
        <v>64</v>
      </c>
      <c r="C496" s="16" t="s">
        <v>64</v>
      </c>
    </row>
    <row r="497" spans="1:3" x14ac:dyDescent="0.25">
      <c r="A497" s="16" t="s">
        <v>566</v>
      </c>
      <c r="B497" s="16" t="s">
        <v>64</v>
      </c>
      <c r="C497" s="16" t="s">
        <v>64</v>
      </c>
    </row>
    <row r="498" spans="1:3" x14ac:dyDescent="0.25">
      <c r="A498" s="16" t="s">
        <v>567</v>
      </c>
      <c r="B498" s="16" t="s">
        <v>64</v>
      </c>
      <c r="C498" s="16" t="s">
        <v>64</v>
      </c>
    </row>
    <row r="499" spans="1:3" x14ac:dyDescent="0.25">
      <c r="A499" s="16" t="s">
        <v>568</v>
      </c>
      <c r="B499" s="16" t="s">
        <v>64</v>
      </c>
      <c r="C499" s="16" t="s">
        <v>64</v>
      </c>
    </row>
    <row r="500" spans="1:3" x14ac:dyDescent="0.25">
      <c r="A500" s="16" t="s">
        <v>569</v>
      </c>
      <c r="B500" s="16" t="s">
        <v>64</v>
      </c>
      <c r="C500" s="16" t="s">
        <v>64</v>
      </c>
    </row>
    <row r="501" spans="1:3" x14ac:dyDescent="0.25">
      <c r="A501" s="16" t="s">
        <v>570</v>
      </c>
      <c r="B501" s="16" t="s">
        <v>64</v>
      </c>
      <c r="C501" s="16" t="s">
        <v>64</v>
      </c>
    </row>
    <row r="502" spans="1:3" x14ac:dyDescent="0.25">
      <c r="A502" s="16" t="s">
        <v>571</v>
      </c>
      <c r="B502" s="16" t="s">
        <v>64</v>
      </c>
      <c r="C502" s="16" t="s">
        <v>64</v>
      </c>
    </row>
    <row r="503" spans="1:3" x14ac:dyDescent="0.25">
      <c r="A503" s="16" t="s">
        <v>572</v>
      </c>
      <c r="B503" s="16" t="s">
        <v>64</v>
      </c>
      <c r="C503" s="16" t="s">
        <v>64</v>
      </c>
    </row>
    <row r="504" spans="1:3" x14ac:dyDescent="0.25">
      <c r="A504" s="16" t="s">
        <v>573</v>
      </c>
      <c r="B504" s="16" t="s">
        <v>64</v>
      </c>
      <c r="C504" s="16" t="s">
        <v>64</v>
      </c>
    </row>
    <row r="505" spans="1:3" x14ac:dyDescent="0.25">
      <c r="A505" s="16" t="s">
        <v>574</v>
      </c>
      <c r="B505" s="16" t="s">
        <v>64</v>
      </c>
      <c r="C505" s="16" t="s">
        <v>64</v>
      </c>
    </row>
    <row r="506" spans="1:3" x14ac:dyDescent="0.25">
      <c r="A506" s="16" t="s">
        <v>575</v>
      </c>
      <c r="B506" s="16" t="s">
        <v>64</v>
      </c>
      <c r="C506" s="16" t="s">
        <v>64</v>
      </c>
    </row>
    <row r="507" spans="1:3" x14ac:dyDescent="0.25">
      <c r="A507" s="16" t="s">
        <v>576</v>
      </c>
      <c r="B507" s="16" t="s">
        <v>64</v>
      </c>
      <c r="C507" s="16" t="s">
        <v>64</v>
      </c>
    </row>
    <row r="508" spans="1:3" x14ac:dyDescent="0.25">
      <c r="A508" s="16" t="s">
        <v>577</v>
      </c>
      <c r="B508" s="16" t="s">
        <v>64</v>
      </c>
      <c r="C508" s="16" t="s">
        <v>64</v>
      </c>
    </row>
    <row r="509" spans="1:3" x14ac:dyDescent="0.25">
      <c r="A509" s="16" t="s">
        <v>578</v>
      </c>
      <c r="B509" s="16" t="s">
        <v>64</v>
      </c>
      <c r="C509" s="16" t="s">
        <v>64</v>
      </c>
    </row>
    <row r="510" spans="1:3" x14ac:dyDescent="0.25">
      <c r="A510" s="16" t="s">
        <v>579</v>
      </c>
      <c r="B510" s="16" t="s">
        <v>64</v>
      </c>
      <c r="C510" s="16" t="s">
        <v>64</v>
      </c>
    </row>
    <row r="511" spans="1:3" x14ac:dyDescent="0.25">
      <c r="A511" s="16" t="s">
        <v>580</v>
      </c>
      <c r="B511" s="16" t="s">
        <v>64</v>
      </c>
      <c r="C511" s="16" t="s">
        <v>64</v>
      </c>
    </row>
    <row r="512" spans="1:3" x14ac:dyDescent="0.25">
      <c r="A512" s="16" t="s">
        <v>581</v>
      </c>
      <c r="B512" s="16" t="s">
        <v>64</v>
      </c>
      <c r="C512" s="16" t="s">
        <v>64</v>
      </c>
    </row>
    <row r="513" spans="1:3" x14ac:dyDescent="0.25">
      <c r="A513" s="16" t="s">
        <v>582</v>
      </c>
      <c r="B513" s="16" t="s">
        <v>64</v>
      </c>
      <c r="C513" s="16" t="s">
        <v>64</v>
      </c>
    </row>
    <row r="514" spans="1:3" x14ac:dyDescent="0.25">
      <c r="A514" s="16" t="s">
        <v>583</v>
      </c>
      <c r="B514" s="16" t="s">
        <v>64</v>
      </c>
      <c r="C514" s="16" t="s">
        <v>64</v>
      </c>
    </row>
    <row r="515" spans="1:3" x14ac:dyDescent="0.25">
      <c r="A515" s="16" t="s">
        <v>584</v>
      </c>
      <c r="B515" s="16" t="s">
        <v>64</v>
      </c>
      <c r="C515" s="16" t="s">
        <v>64</v>
      </c>
    </row>
    <row r="516" spans="1:3" x14ac:dyDescent="0.25">
      <c r="A516" s="16" t="s">
        <v>585</v>
      </c>
      <c r="B516" s="16" t="s">
        <v>64</v>
      </c>
      <c r="C516" s="16" t="s">
        <v>64</v>
      </c>
    </row>
    <row r="517" spans="1:3" x14ac:dyDescent="0.25">
      <c r="A517" s="16" t="s">
        <v>586</v>
      </c>
      <c r="B517" s="16" t="s">
        <v>64</v>
      </c>
      <c r="C517" s="16" t="s">
        <v>64</v>
      </c>
    </row>
    <row r="518" spans="1:3" x14ac:dyDescent="0.25">
      <c r="A518" s="16" t="s">
        <v>587</v>
      </c>
      <c r="B518" s="16" t="s">
        <v>64</v>
      </c>
      <c r="C518" s="16" t="s">
        <v>64</v>
      </c>
    </row>
    <row r="519" spans="1:3" x14ac:dyDescent="0.25">
      <c r="A519" s="16" t="s">
        <v>588</v>
      </c>
      <c r="B519" s="16" t="s">
        <v>64</v>
      </c>
      <c r="C519" s="16" t="s">
        <v>64</v>
      </c>
    </row>
    <row r="520" spans="1:3" x14ac:dyDescent="0.25">
      <c r="A520" s="16" t="s">
        <v>589</v>
      </c>
      <c r="B520" s="16" t="s">
        <v>64</v>
      </c>
      <c r="C520" s="16" t="s">
        <v>64</v>
      </c>
    </row>
    <row r="521" spans="1:3" x14ac:dyDescent="0.25">
      <c r="A521" s="16" t="s">
        <v>590</v>
      </c>
      <c r="B521" s="16" t="s">
        <v>64</v>
      </c>
      <c r="C521" s="16" t="s">
        <v>64</v>
      </c>
    </row>
    <row r="522" spans="1:3" x14ac:dyDescent="0.25">
      <c r="A522" s="16" t="s">
        <v>60</v>
      </c>
      <c r="B522" s="16" t="s">
        <v>591</v>
      </c>
      <c r="C522" s="16" t="s">
        <v>592</v>
      </c>
    </row>
    <row r="523" spans="1:3" x14ac:dyDescent="0.25">
      <c r="A523" s="16" t="s">
        <v>63</v>
      </c>
      <c r="B523" s="16" t="s">
        <v>64</v>
      </c>
      <c r="C523" s="16" t="s">
        <v>64</v>
      </c>
    </row>
    <row r="524" spans="1:3" x14ac:dyDescent="0.25">
      <c r="A524" s="16" t="s">
        <v>593</v>
      </c>
      <c r="B524" s="16" t="s">
        <v>64</v>
      </c>
      <c r="C524" s="16" t="s">
        <v>64</v>
      </c>
    </row>
    <row r="525" spans="1:3" x14ac:dyDescent="0.25">
      <c r="A525" s="16" t="s">
        <v>594</v>
      </c>
      <c r="B525" s="16" t="s">
        <v>64</v>
      </c>
      <c r="C525" s="16" t="s">
        <v>64</v>
      </c>
    </row>
    <row r="526" spans="1:3" x14ac:dyDescent="0.25">
      <c r="A526" s="16" t="s">
        <v>595</v>
      </c>
      <c r="B526" s="16" t="s">
        <v>64</v>
      </c>
      <c r="C526" s="16" t="s">
        <v>64</v>
      </c>
    </row>
    <row r="527" spans="1:3" x14ac:dyDescent="0.25">
      <c r="A527" s="16" t="s">
        <v>596</v>
      </c>
      <c r="B527" s="16" t="s">
        <v>64</v>
      </c>
      <c r="C527" s="16" t="s">
        <v>64</v>
      </c>
    </row>
    <row r="528" spans="1:3" x14ac:dyDescent="0.25">
      <c r="A528" s="16" t="s">
        <v>597</v>
      </c>
      <c r="B528" s="16" t="s">
        <v>64</v>
      </c>
      <c r="C528" s="16" t="s">
        <v>64</v>
      </c>
    </row>
    <row r="529" spans="1:3" x14ac:dyDescent="0.25">
      <c r="A529" s="16" t="s">
        <v>598</v>
      </c>
      <c r="B529" s="16" t="s">
        <v>64</v>
      </c>
      <c r="C529" s="16" t="s">
        <v>64</v>
      </c>
    </row>
    <row r="530" spans="1:3" x14ac:dyDescent="0.25">
      <c r="A530" s="16" t="s">
        <v>599</v>
      </c>
      <c r="B530" s="16" t="s">
        <v>64</v>
      </c>
      <c r="C530" s="16" t="s">
        <v>64</v>
      </c>
    </row>
    <row r="531" spans="1:3" x14ac:dyDescent="0.25">
      <c r="A531" s="16" t="s">
        <v>600</v>
      </c>
      <c r="B531" s="16" t="s">
        <v>64</v>
      </c>
      <c r="C531" s="16" t="s">
        <v>64</v>
      </c>
    </row>
    <row r="532" spans="1:3" x14ac:dyDescent="0.25">
      <c r="A532" s="16" t="s">
        <v>601</v>
      </c>
      <c r="B532" s="16" t="s">
        <v>64</v>
      </c>
      <c r="C532" s="16" t="s">
        <v>64</v>
      </c>
    </row>
    <row r="533" spans="1:3" x14ac:dyDescent="0.25">
      <c r="A533" s="16" t="s">
        <v>602</v>
      </c>
      <c r="B533" s="16" t="s">
        <v>64</v>
      </c>
      <c r="C533" s="16" t="s">
        <v>64</v>
      </c>
    </row>
    <row r="534" spans="1:3" x14ac:dyDescent="0.25">
      <c r="A534" s="16" t="s">
        <v>603</v>
      </c>
      <c r="B534" s="16" t="s">
        <v>64</v>
      </c>
      <c r="C534" s="16" t="s">
        <v>64</v>
      </c>
    </row>
    <row r="535" spans="1:3" x14ac:dyDescent="0.25">
      <c r="A535" s="16" t="s">
        <v>604</v>
      </c>
      <c r="B535" s="16" t="s">
        <v>64</v>
      </c>
      <c r="C535" s="16" t="s">
        <v>64</v>
      </c>
    </row>
    <row r="536" spans="1:3" x14ac:dyDescent="0.25">
      <c r="A536" s="16" t="s">
        <v>605</v>
      </c>
      <c r="B536" s="16" t="s">
        <v>64</v>
      </c>
      <c r="C536" s="16" t="s">
        <v>64</v>
      </c>
    </row>
    <row r="537" spans="1:3" x14ac:dyDescent="0.25">
      <c r="A537" s="16" t="s">
        <v>606</v>
      </c>
      <c r="B537" s="16" t="s">
        <v>64</v>
      </c>
      <c r="C537" s="16" t="s">
        <v>64</v>
      </c>
    </row>
    <row r="538" spans="1:3" x14ac:dyDescent="0.25">
      <c r="A538" s="16" t="s">
        <v>607</v>
      </c>
      <c r="B538" s="16" t="s">
        <v>64</v>
      </c>
      <c r="C538" s="16" t="s">
        <v>64</v>
      </c>
    </row>
    <row r="539" spans="1:3" x14ac:dyDescent="0.25">
      <c r="A539" s="16" t="s">
        <v>608</v>
      </c>
      <c r="B539" s="16" t="s">
        <v>64</v>
      </c>
      <c r="C539" s="16" t="s">
        <v>64</v>
      </c>
    </row>
    <row r="540" spans="1:3" x14ac:dyDescent="0.25">
      <c r="A540" s="16" t="s">
        <v>609</v>
      </c>
      <c r="B540" s="16" t="s">
        <v>64</v>
      </c>
      <c r="C540" s="16" t="s">
        <v>64</v>
      </c>
    </row>
    <row r="541" spans="1:3" x14ac:dyDescent="0.25">
      <c r="A541" s="16" t="s">
        <v>610</v>
      </c>
      <c r="B541" s="16" t="s">
        <v>64</v>
      </c>
      <c r="C541" s="16" t="s">
        <v>64</v>
      </c>
    </row>
    <row r="542" spans="1:3" x14ac:dyDescent="0.25">
      <c r="A542" s="16" t="s">
        <v>611</v>
      </c>
      <c r="B542" s="16" t="s">
        <v>64</v>
      </c>
      <c r="C542" s="16" t="s">
        <v>64</v>
      </c>
    </row>
    <row r="543" spans="1:3" x14ac:dyDescent="0.25">
      <c r="A543" s="16" t="s">
        <v>612</v>
      </c>
      <c r="B543" s="16" t="s">
        <v>64</v>
      </c>
      <c r="C543" s="16" t="s">
        <v>64</v>
      </c>
    </row>
    <row r="544" spans="1:3" x14ac:dyDescent="0.25">
      <c r="A544" s="16" t="s">
        <v>613</v>
      </c>
      <c r="B544" s="16" t="s">
        <v>64</v>
      </c>
      <c r="C544" s="16" t="s">
        <v>64</v>
      </c>
    </row>
    <row r="545" spans="1:3" x14ac:dyDescent="0.25">
      <c r="A545" s="16" t="s">
        <v>614</v>
      </c>
      <c r="B545" s="16" t="s">
        <v>64</v>
      </c>
      <c r="C545" s="16" t="s">
        <v>64</v>
      </c>
    </row>
    <row r="546" spans="1:3" x14ac:dyDescent="0.25">
      <c r="A546" s="16" t="s">
        <v>615</v>
      </c>
      <c r="B546" s="16" t="s">
        <v>64</v>
      </c>
      <c r="C546" s="16" t="s">
        <v>64</v>
      </c>
    </row>
    <row r="547" spans="1:3" x14ac:dyDescent="0.25">
      <c r="A547" s="16" t="s">
        <v>616</v>
      </c>
      <c r="B547" s="16" t="s">
        <v>64</v>
      </c>
      <c r="C547" s="16" t="s">
        <v>64</v>
      </c>
    </row>
    <row r="548" spans="1:3" x14ac:dyDescent="0.25">
      <c r="A548" s="16" t="s">
        <v>617</v>
      </c>
      <c r="B548" s="16" t="s">
        <v>64</v>
      </c>
      <c r="C548" s="16" t="s">
        <v>64</v>
      </c>
    </row>
    <row r="549" spans="1:3" x14ac:dyDescent="0.25">
      <c r="A549" s="16" t="s">
        <v>618</v>
      </c>
      <c r="B549" s="16" t="s">
        <v>64</v>
      </c>
      <c r="C549" s="16" t="s">
        <v>64</v>
      </c>
    </row>
    <row r="550" spans="1:3" x14ac:dyDescent="0.25">
      <c r="A550" s="16" t="s">
        <v>619</v>
      </c>
      <c r="B550" s="16" t="s">
        <v>64</v>
      </c>
      <c r="C550" s="16" t="s">
        <v>64</v>
      </c>
    </row>
    <row r="551" spans="1:3" x14ac:dyDescent="0.25">
      <c r="A551" s="16" t="s">
        <v>620</v>
      </c>
      <c r="B551" s="16" t="s">
        <v>64</v>
      </c>
      <c r="C551" s="16" t="s">
        <v>64</v>
      </c>
    </row>
    <row r="552" spans="1:3" x14ac:dyDescent="0.25">
      <c r="A552" s="16" t="s">
        <v>621</v>
      </c>
      <c r="B552" s="16" t="s">
        <v>64</v>
      </c>
      <c r="C552" s="16" t="s">
        <v>64</v>
      </c>
    </row>
    <row r="553" spans="1:3" x14ac:dyDescent="0.25">
      <c r="A553" s="16" t="s">
        <v>622</v>
      </c>
      <c r="B553" s="16" t="s">
        <v>64</v>
      </c>
      <c r="C553" s="16" t="s">
        <v>64</v>
      </c>
    </row>
    <row r="554" spans="1:3" x14ac:dyDescent="0.25">
      <c r="A554" s="16" t="s">
        <v>623</v>
      </c>
      <c r="B554" s="16" t="s">
        <v>64</v>
      </c>
      <c r="C554" s="16" t="s">
        <v>64</v>
      </c>
    </row>
    <row r="555" spans="1:3" x14ac:dyDescent="0.25">
      <c r="A555" s="16" t="s">
        <v>624</v>
      </c>
      <c r="B555" s="16" t="s">
        <v>64</v>
      </c>
      <c r="C555" s="16" t="s">
        <v>64</v>
      </c>
    </row>
    <row r="556" spans="1:3" x14ac:dyDescent="0.25">
      <c r="A556" s="16" t="s">
        <v>625</v>
      </c>
      <c r="B556" s="16" t="s">
        <v>64</v>
      </c>
      <c r="C556" s="16" t="s">
        <v>64</v>
      </c>
    </row>
    <row r="557" spans="1:3" x14ac:dyDescent="0.25">
      <c r="A557" s="16" t="s">
        <v>626</v>
      </c>
      <c r="B557" s="16" t="s">
        <v>64</v>
      </c>
      <c r="C557" s="16" t="s">
        <v>64</v>
      </c>
    </row>
    <row r="558" spans="1:3" x14ac:dyDescent="0.25">
      <c r="A558" s="16" t="s">
        <v>627</v>
      </c>
      <c r="B558" s="16" t="s">
        <v>64</v>
      </c>
      <c r="C558" s="16" t="s">
        <v>64</v>
      </c>
    </row>
    <row r="559" spans="1:3" x14ac:dyDescent="0.25">
      <c r="A559" s="16" t="s">
        <v>628</v>
      </c>
      <c r="B559" s="16" t="s">
        <v>64</v>
      </c>
      <c r="C559" s="16" t="s">
        <v>64</v>
      </c>
    </row>
    <row r="560" spans="1:3" x14ac:dyDescent="0.25">
      <c r="A560" s="16" t="s">
        <v>629</v>
      </c>
      <c r="B560" s="16" t="s">
        <v>64</v>
      </c>
      <c r="C560" s="16" t="s">
        <v>64</v>
      </c>
    </row>
    <row r="561" spans="1:3" x14ac:dyDescent="0.25">
      <c r="A561" s="16" t="s">
        <v>630</v>
      </c>
      <c r="B561" s="16" t="s">
        <v>64</v>
      </c>
      <c r="C561" s="16" t="s">
        <v>64</v>
      </c>
    </row>
    <row r="562" spans="1:3" x14ac:dyDescent="0.25">
      <c r="A562" s="16" t="s">
        <v>631</v>
      </c>
      <c r="B562" s="16" t="s">
        <v>64</v>
      </c>
      <c r="C562" s="16" t="s">
        <v>64</v>
      </c>
    </row>
    <row r="563" spans="1:3" x14ac:dyDescent="0.25">
      <c r="A563" s="16" t="s">
        <v>632</v>
      </c>
      <c r="B563" s="16" t="s">
        <v>64</v>
      </c>
      <c r="C563" s="16" t="s">
        <v>64</v>
      </c>
    </row>
    <row r="564" spans="1:3" x14ac:dyDescent="0.25">
      <c r="A564" s="16" t="s">
        <v>633</v>
      </c>
      <c r="B564" s="16" t="s">
        <v>64</v>
      </c>
      <c r="C564" s="16" t="s">
        <v>64</v>
      </c>
    </row>
    <row r="565" spans="1:3" x14ac:dyDescent="0.25">
      <c r="A565" s="16" t="s">
        <v>634</v>
      </c>
      <c r="B565" s="16" t="s">
        <v>64</v>
      </c>
      <c r="C565" s="16" t="s">
        <v>64</v>
      </c>
    </row>
    <row r="566" spans="1:3" x14ac:dyDescent="0.25">
      <c r="A566" s="16" t="s">
        <v>635</v>
      </c>
      <c r="B566" s="16" t="s">
        <v>64</v>
      </c>
      <c r="C566" s="16" t="s">
        <v>64</v>
      </c>
    </row>
    <row r="567" spans="1:3" x14ac:dyDescent="0.25">
      <c r="A567" s="16" t="s">
        <v>636</v>
      </c>
      <c r="B567" s="16" t="s">
        <v>64</v>
      </c>
      <c r="C567" s="16" t="s">
        <v>64</v>
      </c>
    </row>
    <row r="568" spans="1:3" x14ac:dyDescent="0.25">
      <c r="A568" s="16" t="s">
        <v>637</v>
      </c>
      <c r="B568" s="16" t="s">
        <v>64</v>
      </c>
      <c r="C568" s="16" t="s">
        <v>64</v>
      </c>
    </row>
    <row r="569" spans="1:3" x14ac:dyDescent="0.25">
      <c r="A569" s="16" t="s">
        <v>638</v>
      </c>
      <c r="B569" s="16" t="s">
        <v>64</v>
      </c>
      <c r="C569" s="16" t="s">
        <v>64</v>
      </c>
    </row>
    <row r="570" spans="1:3" x14ac:dyDescent="0.25">
      <c r="A570" s="16" t="s">
        <v>639</v>
      </c>
      <c r="B570" s="16" t="s">
        <v>64</v>
      </c>
      <c r="C570" s="16" t="s">
        <v>64</v>
      </c>
    </row>
    <row r="571" spans="1:3" x14ac:dyDescent="0.25">
      <c r="A571" s="16" t="s">
        <v>640</v>
      </c>
      <c r="B571" s="16" t="s">
        <v>64</v>
      </c>
      <c r="C571" s="16" t="s">
        <v>64</v>
      </c>
    </row>
    <row r="572" spans="1:3" x14ac:dyDescent="0.25">
      <c r="A572" s="16" t="s">
        <v>641</v>
      </c>
      <c r="B572" s="16" t="s">
        <v>64</v>
      </c>
      <c r="C572" s="16" t="s">
        <v>64</v>
      </c>
    </row>
    <row r="573" spans="1:3" x14ac:dyDescent="0.25">
      <c r="A573" s="16" t="s">
        <v>642</v>
      </c>
      <c r="B573" s="16" t="s">
        <v>64</v>
      </c>
      <c r="C573" s="16" t="s">
        <v>64</v>
      </c>
    </row>
    <row r="574" spans="1:3" x14ac:dyDescent="0.25">
      <c r="A574" s="16" t="s">
        <v>60</v>
      </c>
      <c r="B574" s="16" t="s">
        <v>643</v>
      </c>
      <c r="C574" s="16" t="s">
        <v>644</v>
      </c>
    </row>
    <row r="575" spans="1:3" x14ac:dyDescent="0.25">
      <c r="A575" s="16" t="s">
        <v>645</v>
      </c>
      <c r="B575" s="16" t="s">
        <v>64</v>
      </c>
      <c r="C575" s="16" t="s">
        <v>64</v>
      </c>
    </row>
    <row r="576" spans="1:3" x14ac:dyDescent="0.25">
      <c r="A576" s="16" t="s">
        <v>646</v>
      </c>
      <c r="B576" s="16" t="s">
        <v>64</v>
      </c>
      <c r="C576" s="16" t="s">
        <v>64</v>
      </c>
    </row>
    <row r="577" spans="1:3" x14ac:dyDescent="0.25">
      <c r="A577" s="16" t="s">
        <v>594</v>
      </c>
      <c r="B577" s="16" t="s">
        <v>64</v>
      </c>
      <c r="C577" s="16" t="s">
        <v>64</v>
      </c>
    </row>
    <row r="578" spans="1:3" x14ac:dyDescent="0.25">
      <c r="A578" s="16" t="s">
        <v>647</v>
      </c>
      <c r="B578" s="16" t="s">
        <v>64</v>
      </c>
      <c r="C578" s="16" t="s">
        <v>64</v>
      </c>
    </row>
    <row r="579" spans="1:3" x14ac:dyDescent="0.25">
      <c r="A579" s="16" t="s">
        <v>648</v>
      </c>
      <c r="B579" s="16" t="s">
        <v>64</v>
      </c>
      <c r="C579" s="16" t="s">
        <v>64</v>
      </c>
    </row>
    <row r="580" spans="1:3" x14ac:dyDescent="0.25">
      <c r="A580" s="16" t="s">
        <v>649</v>
      </c>
      <c r="B580" s="16" t="s">
        <v>64</v>
      </c>
      <c r="C580" s="16" t="s">
        <v>64</v>
      </c>
    </row>
    <row r="581" spans="1:3" x14ac:dyDescent="0.25">
      <c r="A581" s="16" t="s">
        <v>650</v>
      </c>
      <c r="B581" s="16" t="s">
        <v>64</v>
      </c>
      <c r="C581" s="16" t="s">
        <v>64</v>
      </c>
    </row>
    <row r="582" spans="1:3" x14ac:dyDescent="0.25">
      <c r="A582" s="16" t="s">
        <v>651</v>
      </c>
      <c r="B582" s="16" t="s">
        <v>64</v>
      </c>
      <c r="C582" s="16" t="s">
        <v>64</v>
      </c>
    </row>
    <row r="583" spans="1:3" x14ac:dyDescent="0.25">
      <c r="A583" s="16" t="s">
        <v>652</v>
      </c>
      <c r="B583" s="16" t="s">
        <v>64</v>
      </c>
      <c r="C583" s="16" t="s">
        <v>64</v>
      </c>
    </row>
    <row r="584" spans="1:3" x14ac:dyDescent="0.25">
      <c r="A584" s="16" t="s">
        <v>653</v>
      </c>
      <c r="B584" s="16" t="s">
        <v>64</v>
      </c>
      <c r="C584" s="16" t="s">
        <v>64</v>
      </c>
    </row>
    <row r="585" spans="1:3" x14ac:dyDescent="0.25">
      <c r="A585" s="16" t="s">
        <v>654</v>
      </c>
      <c r="B585" s="16" t="s">
        <v>64</v>
      </c>
      <c r="C585" s="16" t="s">
        <v>64</v>
      </c>
    </row>
    <row r="586" spans="1:3" x14ac:dyDescent="0.25">
      <c r="A586" s="16" t="s">
        <v>655</v>
      </c>
      <c r="B586" s="16" t="s">
        <v>64</v>
      </c>
      <c r="C586" s="16" t="s">
        <v>64</v>
      </c>
    </row>
    <row r="587" spans="1:3" x14ac:dyDescent="0.25">
      <c r="A587" s="16" t="s">
        <v>656</v>
      </c>
      <c r="B587" s="16" t="s">
        <v>64</v>
      </c>
      <c r="C587" s="16" t="s">
        <v>64</v>
      </c>
    </row>
    <row r="588" spans="1:3" x14ac:dyDescent="0.25">
      <c r="A588" s="16" t="s">
        <v>657</v>
      </c>
      <c r="B588" s="16" t="s">
        <v>64</v>
      </c>
      <c r="C588" s="16" t="s">
        <v>64</v>
      </c>
    </row>
    <row r="589" spans="1:3" x14ac:dyDescent="0.25">
      <c r="A589" s="16" t="s">
        <v>658</v>
      </c>
      <c r="B589" s="16" t="s">
        <v>64</v>
      </c>
      <c r="C589" s="16" t="s">
        <v>64</v>
      </c>
    </row>
    <row r="590" spans="1:3" x14ac:dyDescent="0.25">
      <c r="A590" s="16" t="s">
        <v>659</v>
      </c>
      <c r="B590" s="16" t="s">
        <v>64</v>
      </c>
      <c r="C590" s="16" t="s">
        <v>64</v>
      </c>
    </row>
    <row r="591" spans="1:3" x14ac:dyDescent="0.25">
      <c r="A591" s="16" t="s">
        <v>660</v>
      </c>
      <c r="B591" s="16" t="s">
        <v>64</v>
      </c>
      <c r="C591" s="16" t="s">
        <v>64</v>
      </c>
    </row>
    <row r="592" spans="1:3" x14ac:dyDescent="0.25">
      <c r="A592" s="16" t="s">
        <v>661</v>
      </c>
      <c r="B592" s="16" t="s">
        <v>64</v>
      </c>
      <c r="C592" s="16" t="s">
        <v>64</v>
      </c>
    </row>
    <row r="593" spans="1:3" x14ac:dyDescent="0.25">
      <c r="A593" s="16" t="s">
        <v>662</v>
      </c>
      <c r="B593" s="16" t="s">
        <v>64</v>
      </c>
      <c r="C593" s="16" t="s">
        <v>64</v>
      </c>
    </row>
    <row r="594" spans="1:3" x14ac:dyDescent="0.25">
      <c r="A594" s="16" t="s">
        <v>663</v>
      </c>
      <c r="B594" s="16" t="s">
        <v>64</v>
      </c>
      <c r="C594" s="16" t="s">
        <v>64</v>
      </c>
    </row>
    <row r="595" spans="1:3" x14ac:dyDescent="0.25">
      <c r="A595" s="16" t="s">
        <v>664</v>
      </c>
      <c r="B595" s="16" t="s">
        <v>64</v>
      </c>
      <c r="C595" s="16" t="s">
        <v>64</v>
      </c>
    </row>
    <row r="596" spans="1:3" x14ac:dyDescent="0.25">
      <c r="A596" s="16" t="s">
        <v>665</v>
      </c>
      <c r="B596" s="16" t="s">
        <v>64</v>
      </c>
      <c r="C596" s="16" t="s">
        <v>64</v>
      </c>
    </row>
    <row r="597" spans="1:3" x14ac:dyDescent="0.25">
      <c r="A597" s="16" t="s">
        <v>666</v>
      </c>
      <c r="B597" s="16" t="s">
        <v>64</v>
      </c>
      <c r="C597" s="16" t="s">
        <v>64</v>
      </c>
    </row>
    <row r="598" spans="1:3" x14ac:dyDescent="0.25">
      <c r="A598" s="16" t="s">
        <v>667</v>
      </c>
      <c r="B598" s="16" t="s">
        <v>64</v>
      </c>
      <c r="C598" s="16" t="s">
        <v>64</v>
      </c>
    </row>
    <row r="599" spans="1:3" x14ac:dyDescent="0.25">
      <c r="A599" s="16" t="s">
        <v>668</v>
      </c>
      <c r="B599" s="16" t="s">
        <v>64</v>
      </c>
      <c r="C599" s="16" t="s">
        <v>64</v>
      </c>
    </row>
    <row r="600" spans="1:3" x14ac:dyDescent="0.25">
      <c r="A600" s="16" t="s">
        <v>669</v>
      </c>
      <c r="B600" s="16" t="s">
        <v>64</v>
      </c>
      <c r="C600" s="16" t="s">
        <v>64</v>
      </c>
    </row>
    <row r="601" spans="1:3" x14ac:dyDescent="0.25">
      <c r="A601" s="16" t="s">
        <v>670</v>
      </c>
      <c r="B601" s="16" t="s">
        <v>64</v>
      </c>
      <c r="C601" s="16" t="s">
        <v>64</v>
      </c>
    </row>
    <row r="602" spans="1:3" x14ac:dyDescent="0.25">
      <c r="A602" s="16" t="s">
        <v>671</v>
      </c>
      <c r="B602" s="16" t="s">
        <v>64</v>
      </c>
      <c r="C602" s="16" t="s">
        <v>64</v>
      </c>
    </row>
    <row r="603" spans="1:3" x14ac:dyDescent="0.25">
      <c r="A603" s="16" t="s">
        <v>672</v>
      </c>
      <c r="B603" s="16" t="s">
        <v>64</v>
      </c>
      <c r="C603" s="16" t="s">
        <v>64</v>
      </c>
    </row>
    <row r="604" spans="1:3" x14ac:dyDescent="0.25">
      <c r="A604" s="16" t="s">
        <v>673</v>
      </c>
      <c r="B604" s="16" t="s">
        <v>64</v>
      </c>
      <c r="C604" s="16" t="s">
        <v>64</v>
      </c>
    </row>
    <row r="605" spans="1:3" x14ac:dyDescent="0.25">
      <c r="A605" s="16" t="s">
        <v>674</v>
      </c>
      <c r="B605" s="16" t="s">
        <v>64</v>
      </c>
      <c r="C605" s="16" t="s">
        <v>64</v>
      </c>
    </row>
    <row r="606" spans="1:3" x14ac:dyDescent="0.25">
      <c r="A606" s="16" t="s">
        <v>675</v>
      </c>
      <c r="B606" s="16" t="s">
        <v>64</v>
      </c>
      <c r="C606" s="16" t="s">
        <v>64</v>
      </c>
    </row>
    <row r="607" spans="1:3" x14ac:dyDescent="0.25">
      <c r="A607" s="16" t="s">
        <v>676</v>
      </c>
      <c r="B607" s="16" t="s">
        <v>64</v>
      </c>
      <c r="C607" s="16" t="s">
        <v>64</v>
      </c>
    </row>
    <row r="608" spans="1:3" x14ac:dyDescent="0.25">
      <c r="A608" s="16" t="s">
        <v>677</v>
      </c>
      <c r="B608" s="16" t="s">
        <v>64</v>
      </c>
      <c r="C608" s="16" t="s">
        <v>64</v>
      </c>
    </row>
    <row r="609" spans="1:3" x14ac:dyDescent="0.25">
      <c r="A609" s="16" t="s">
        <v>678</v>
      </c>
      <c r="B609" s="16" t="s">
        <v>64</v>
      </c>
      <c r="C609" s="16" t="s">
        <v>64</v>
      </c>
    </row>
    <row r="610" spans="1:3" x14ac:dyDescent="0.25">
      <c r="A610" s="16" t="s">
        <v>679</v>
      </c>
      <c r="B610" s="16" t="s">
        <v>64</v>
      </c>
      <c r="C610" s="16" t="s">
        <v>64</v>
      </c>
    </row>
    <row r="611" spans="1:3" x14ac:dyDescent="0.25">
      <c r="A611" s="16" t="s">
        <v>680</v>
      </c>
      <c r="B611" s="16" t="s">
        <v>64</v>
      </c>
      <c r="C611" s="16" t="s">
        <v>64</v>
      </c>
    </row>
    <row r="612" spans="1:3" x14ac:dyDescent="0.25">
      <c r="A612" s="16" t="s">
        <v>681</v>
      </c>
      <c r="B612" s="16" t="s">
        <v>64</v>
      </c>
      <c r="C612" s="16" t="s">
        <v>64</v>
      </c>
    </row>
    <row r="613" spans="1:3" x14ac:dyDescent="0.25">
      <c r="A613" s="16" t="s">
        <v>682</v>
      </c>
      <c r="B613" s="16" t="s">
        <v>64</v>
      </c>
      <c r="C613" s="16" t="s">
        <v>64</v>
      </c>
    </row>
    <row r="614" spans="1:3" x14ac:dyDescent="0.25">
      <c r="A614" s="16" t="s">
        <v>683</v>
      </c>
      <c r="B614" s="16" t="s">
        <v>64</v>
      </c>
      <c r="C614" s="16" t="s">
        <v>64</v>
      </c>
    </row>
    <row r="615" spans="1:3" x14ac:dyDescent="0.25">
      <c r="A615" s="16" t="s">
        <v>684</v>
      </c>
      <c r="B615" s="16" t="s">
        <v>64</v>
      </c>
      <c r="C615" s="16" t="s">
        <v>64</v>
      </c>
    </row>
    <row r="616" spans="1:3" x14ac:dyDescent="0.25">
      <c r="A616" s="16" t="s">
        <v>685</v>
      </c>
      <c r="B616" s="16" t="s">
        <v>64</v>
      </c>
      <c r="C616" s="16" t="s">
        <v>64</v>
      </c>
    </row>
    <row r="617" spans="1:3" x14ac:dyDescent="0.25">
      <c r="A617" s="16" t="s">
        <v>686</v>
      </c>
      <c r="B617" s="16" t="s">
        <v>64</v>
      </c>
      <c r="C617" s="16" t="s">
        <v>64</v>
      </c>
    </row>
    <row r="618" spans="1:3" x14ac:dyDescent="0.25">
      <c r="A618" s="16" t="s">
        <v>687</v>
      </c>
      <c r="B618" s="16" t="s">
        <v>64</v>
      </c>
      <c r="C618" s="16" t="s">
        <v>64</v>
      </c>
    </row>
    <row r="619" spans="1:3" x14ac:dyDescent="0.25">
      <c r="A619" s="16" t="s">
        <v>688</v>
      </c>
      <c r="B619" s="16" t="s">
        <v>64</v>
      </c>
      <c r="C619" s="16" t="s">
        <v>64</v>
      </c>
    </row>
    <row r="620" spans="1:3" x14ac:dyDescent="0.25">
      <c r="A620" s="16" t="s">
        <v>689</v>
      </c>
      <c r="B620" s="16" t="s">
        <v>64</v>
      </c>
      <c r="C620" s="16" t="s">
        <v>64</v>
      </c>
    </row>
    <row r="621" spans="1:3" x14ac:dyDescent="0.25">
      <c r="A621" s="16" t="s">
        <v>690</v>
      </c>
      <c r="B621" s="16" t="s">
        <v>64</v>
      </c>
      <c r="C621" s="16" t="s">
        <v>64</v>
      </c>
    </row>
    <row r="622" spans="1:3" x14ac:dyDescent="0.25">
      <c r="A622" s="16" t="s">
        <v>691</v>
      </c>
      <c r="B622" s="16" t="s">
        <v>64</v>
      </c>
      <c r="C622" s="16" t="s">
        <v>64</v>
      </c>
    </row>
    <row r="623" spans="1:3" x14ac:dyDescent="0.25">
      <c r="A623" s="16" t="s">
        <v>692</v>
      </c>
      <c r="B623" s="16" t="s">
        <v>64</v>
      </c>
      <c r="C623" s="16" t="s">
        <v>64</v>
      </c>
    </row>
    <row r="624" spans="1:3" x14ac:dyDescent="0.25">
      <c r="A624" s="16" t="s">
        <v>693</v>
      </c>
      <c r="B624" s="16" t="s">
        <v>64</v>
      </c>
      <c r="C624" s="16" t="s">
        <v>64</v>
      </c>
    </row>
    <row r="625" spans="1:3" x14ac:dyDescent="0.25">
      <c r="A625" s="16" t="s">
        <v>694</v>
      </c>
      <c r="B625" s="16" t="s">
        <v>64</v>
      </c>
      <c r="C625" s="16" t="s">
        <v>64</v>
      </c>
    </row>
    <row r="626" spans="1:3" x14ac:dyDescent="0.25">
      <c r="A626" s="16" t="s">
        <v>60</v>
      </c>
      <c r="B626" s="16" t="s">
        <v>695</v>
      </c>
      <c r="C626" s="16" t="s">
        <v>696</v>
      </c>
    </row>
    <row r="627" spans="1:3" x14ac:dyDescent="0.25">
      <c r="A627" s="16" t="s">
        <v>697</v>
      </c>
      <c r="B627" s="16" t="s">
        <v>64</v>
      </c>
      <c r="C627" s="16" t="s">
        <v>64</v>
      </c>
    </row>
    <row r="628" spans="1:3" x14ac:dyDescent="0.25">
      <c r="A628" s="16" t="s">
        <v>698</v>
      </c>
      <c r="B628" s="16" t="s">
        <v>64</v>
      </c>
      <c r="C628" s="16" t="s">
        <v>64</v>
      </c>
    </row>
    <row r="629" spans="1:3" x14ac:dyDescent="0.25">
      <c r="A629" s="16" t="s">
        <v>594</v>
      </c>
      <c r="B629" s="16" t="s">
        <v>64</v>
      </c>
      <c r="C629" s="16" t="s">
        <v>64</v>
      </c>
    </row>
    <row r="630" spans="1:3" x14ac:dyDescent="0.25">
      <c r="A630" s="16" t="s">
        <v>699</v>
      </c>
      <c r="B630" s="16" t="s">
        <v>64</v>
      </c>
      <c r="C630" s="16" t="s">
        <v>64</v>
      </c>
    </row>
    <row r="631" spans="1:3" x14ac:dyDescent="0.25">
      <c r="A631" s="16" t="s">
        <v>700</v>
      </c>
      <c r="B631" s="16" t="s">
        <v>64</v>
      </c>
      <c r="C631" s="16" t="s">
        <v>64</v>
      </c>
    </row>
    <row r="632" spans="1:3" x14ac:dyDescent="0.25">
      <c r="A632" s="16" t="s">
        <v>701</v>
      </c>
      <c r="B632" s="16" t="s">
        <v>64</v>
      </c>
      <c r="C632" s="16" t="s">
        <v>64</v>
      </c>
    </row>
    <row r="633" spans="1:3" x14ac:dyDescent="0.25">
      <c r="A633" s="16" t="s">
        <v>702</v>
      </c>
      <c r="B633" s="16" t="s">
        <v>64</v>
      </c>
      <c r="C633" s="16" t="s">
        <v>64</v>
      </c>
    </row>
    <row r="634" spans="1:3" x14ac:dyDescent="0.25">
      <c r="A634" s="16" t="s">
        <v>703</v>
      </c>
      <c r="B634" s="16" t="s">
        <v>64</v>
      </c>
      <c r="C634" s="16" t="s">
        <v>64</v>
      </c>
    </row>
    <row r="635" spans="1:3" x14ac:dyDescent="0.25">
      <c r="A635" s="16" t="s">
        <v>704</v>
      </c>
      <c r="B635" s="16" t="s">
        <v>64</v>
      </c>
      <c r="C635" s="16" t="s">
        <v>64</v>
      </c>
    </row>
    <row r="636" spans="1:3" x14ac:dyDescent="0.25">
      <c r="A636" s="16" t="s">
        <v>705</v>
      </c>
      <c r="B636" s="16" t="s">
        <v>64</v>
      </c>
      <c r="C636" s="16" t="s">
        <v>64</v>
      </c>
    </row>
    <row r="637" spans="1:3" x14ac:dyDescent="0.25">
      <c r="A637" s="16" t="s">
        <v>706</v>
      </c>
      <c r="B637" s="16" t="s">
        <v>64</v>
      </c>
      <c r="C637" s="16" t="s">
        <v>64</v>
      </c>
    </row>
    <row r="638" spans="1:3" x14ac:dyDescent="0.25">
      <c r="A638" s="16" t="s">
        <v>707</v>
      </c>
      <c r="B638" s="16" t="s">
        <v>64</v>
      </c>
      <c r="C638" s="16" t="s">
        <v>64</v>
      </c>
    </row>
    <row r="639" spans="1:3" x14ac:dyDescent="0.25">
      <c r="A639" s="16" t="s">
        <v>708</v>
      </c>
      <c r="B639" s="16" t="s">
        <v>64</v>
      </c>
      <c r="C639" s="16" t="s">
        <v>64</v>
      </c>
    </row>
    <row r="640" spans="1:3" x14ac:dyDescent="0.25">
      <c r="A640" s="16" t="s">
        <v>709</v>
      </c>
      <c r="B640" s="16" t="s">
        <v>64</v>
      </c>
      <c r="C640" s="16" t="s">
        <v>64</v>
      </c>
    </row>
    <row r="641" spans="1:3" x14ac:dyDescent="0.25">
      <c r="A641" s="16" t="s">
        <v>710</v>
      </c>
      <c r="B641" s="16" t="s">
        <v>64</v>
      </c>
      <c r="C641" s="16" t="s">
        <v>64</v>
      </c>
    </row>
    <row r="642" spans="1:3" x14ac:dyDescent="0.25">
      <c r="A642" s="16" t="s">
        <v>711</v>
      </c>
      <c r="B642" s="16" t="s">
        <v>64</v>
      </c>
      <c r="C642" s="16" t="s">
        <v>64</v>
      </c>
    </row>
    <row r="643" spans="1:3" x14ac:dyDescent="0.25">
      <c r="A643" s="16" t="s">
        <v>712</v>
      </c>
      <c r="B643" s="16" t="s">
        <v>64</v>
      </c>
      <c r="C643" s="16" t="s">
        <v>64</v>
      </c>
    </row>
    <row r="644" spans="1:3" x14ac:dyDescent="0.25">
      <c r="A644" s="16" t="s">
        <v>713</v>
      </c>
      <c r="B644" s="16" t="s">
        <v>64</v>
      </c>
      <c r="C644" s="16" t="s">
        <v>64</v>
      </c>
    </row>
    <row r="645" spans="1:3" x14ac:dyDescent="0.25">
      <c r="A645" s="16" t="s">
        <v>714</v>
      </c>
      <c r="B645" s="16" t="s">
        <v>64</v>
      </c>
      <c r="C645" s="16" t="s">
        <v>64</v>
      </c>
    </row>
    <row r="646" spans="1:3" x14ac:dyDescent="0.25">
      <c r="A646" s="16" t="s">
        <v>715</v>
      </c>
      <c r="B646" s="16" t="s">
        <v>64</v>
      </c>
      <c r="C646" s="16" t="s">
        <v>64</v>
      </c>
    </row>
    <row r="647" spans="1:3" x14ac:dyDescent="0.25">
      <c r="A647" s="16" t="s">
        <v>716</v>
      </c>
      <c r="B647" s="16" t="s">
        <v>64</v>
      </c>
      <c r="C647" s="16" t="s">
        <v>64</v>
      </c>
    </row>
    <row r="648" spans="1:3" x14ac:dyDescent="0.25">
      <c r="A648" s="16" t="s">
        <v>717</v>
      </c>
      <c r="B648" s="16" t="s">
        <v>64</v>
      </c>
      <c r="C648" s="16" t="s">
        <v>64</v>
      </c>
    </row>
    <row r="649" spans="1:3" x14ac:dyDescent="0.25">
      <c r="A649" s="16" t="s">
        <v>718</v>
      </c>
      <c r="B649" s="16" t="s">
        <v>64</v>
      </c>
      <c r="C649" s="16" t="s">
        <v>64</v>
      </c>
    </row>
    <row r="650" spans="1:3" x14ac:dyDescent="0.25">
      <c r="A650" s="16" t="s">
        <v>719</v>
      </c>
      <c r="B650" s="16" t="s">
        <v>64</v>
      </c>
      <c r="C650" s="16" t="s">
        <v>64</v>
      </c>
    </row>
    <row r="651" spans="1:3" x14ac:dyDescent="0.25">
      <c r="A651" s="16" t="s">
        <v>720</v>
      </c>
      <c r="B651" s="16" t="s">
        <v>64</v>
      </c>
      <c r="C651" s="16" t="s">
        <v>64</v>
      </c>
    </row>
    <row r="652" spans="1:3" x14ac:dyDescent="0.25">
      <c r="A652" s="16" t="s">
        <v>721</v>
      </c>
      <c r="B652" s="16" t="s">
        <v>64</v>
      </c>
      <c r="C652" s="16" t="s">
        <v>64</v>
      </c>
    </row>
    <row r="653" spans="1:3" x14ac:dyDescent="0.25">
      <c r="A653" s="16" t="s">
        <v>722</v>
      </c>
      <c r="B653" s="16" t="s">
        <v>64</v>
      </c>
      <c r="C653" s="16" t="s">
        <v>64</v>
      </c>
    </row>
    <row r="654" spans="1:3" x14ac:dyDescent="0.25">
      <c r="A654" s="16" t="s">
        <v>723</v>
      </c>
      <c r="B654" s="16" t="s">
        <v>64</v>
      </c>
      <c r="C654" s="16" t="s">
        <v>64</v>
      </c>
    </row>
    <row r="655" spans="1:3" x14ac:dyDescent="0.25">
      <c r="A655" s="16" t="s">
        <v>724</v>
      </c>
      <c r="B655" s="16" t="s">
        <v>64</v>
      </c>
      <c r="C655" s="16" t="s">
        <v>64</v>
      </c>
    </row>
    <row r="656" spans="1:3" x14ac:dyDescent="0.25">
      <c r="A656" s="16" t="s">
        <v>725</v>
      </c>
      <c r="B656" s="16" t="s">
        <v>64</v>
      </c>
      <c r="C656" s="16" t="s">
        <v>64</v>
      </c>
    </row>
    <row r="657" spans="1:3" x14ac:dyDescent="0.25">
      <c r="A657" s="16" t="s">
        <v>726</v>
      </c>
      <c r="B657" s="16" t="s">
        <v>64</v>
      </c>
      <c r="C657" s="16" t="s">
        <v>64</v>
      </c>
    </row>
    <row r="658" spans="1:3" x14ac:dyDescent="0.25">
      <c r="A658" s="16" t="s">
        <v>727</v>
      </c>
      <c r="B658" s="16" t="s">
        <v>64</v>
      </c>
      <c r="C658" s="16" t="s">
        <v>64</v>
      </c>
    </row>
    <row r="659" spans="1:3" x14ac:dyDescent="0.25">
      <c r="A659" s="16" t="s">
        <v>728</v>
      </c>
      <c r="B659" s="16" t="s">
        <v>64</v>
      </c>
      <c r="C659" s="16" t="s">
        <v>64</v>
      </c>
    </row>
    <row r="660" spans="1:3" x14ac:dyDescent="0.25">
      <c r="A660" s="16" t="s">
        <v>729</v>
      </c>
      <c r="B660" s="16" t="s">
        <v>64</v>
      </c>
      <c r="C660" s="16" t="s">
        <v>64</v>
      </c>
    </row>
    <row r="661" spans="1:3" x14ac:dyDescent="0.25">
      <c r="A661" s="16" t="s">
        <v>730</v>
      </c>
      <c r="B661" s="16" t="s">
        <v>64</v>
      </c>
      <c r="C661" s="16" t="s">
        <v>64</v>
      </c>
    </row>
    <row r="662" spans="1:3" x14ac:dyDescent="0.25">
      <c r="A662" s="16" t="s">
        <v>731</v>
      </c>
      <c r="B662" s="16" t="s">
        <v>64</v>
      </c>
      <c r="C662" s="16" t="s">
        <v>64</v>
      </c>
    </row>
    <row r="663" spans="1:3" x14ac:dyDescent="0.25">
      <c r="A663" s="16" t="s">
        <v>732</v>
      </c>
      <c r="B663" s="16" t="s">
        <v>64</v>
      </c>
      <c r="C663" s="16" t="s">
        <v>64</v>
      </c>
    </row>
    <row r="664" spans="1:3" x14ac:dyDescent="0.25">
      <c r="A664" s="16" t="s">
        <v>733</v>
      </c>
      <c r="B664" s="16" t="s">
        <v>64</v>
      </c>
      <c r="C664" s="16" t="s">
        <v>64</v>
      </c>
    </row>
    <row r="665" spans="1:3" x14ac:dyDescent="0.25">
      <c r="A665" s="16" t="s">
        <v>734</v>
      </c>
      <c r="B665" s="16" t="s">
        <v>64</v>
      </c>
      <c r="C665" s="16" t="s">
        <v>64</v>
      </c>
    </row>
    <row r="666" spans="1:3" x14ac:dyDescent="0.25">
      <c r="A666" s="16" t="s">
        <v>735</v>
      </c>
      <c r="B666" s="16" t="s">
        <v>64</v>
      </c>
      <c r="C666" s="16" t="s">
        <v>64</v>
      </c>
    </row>
    <row r="667" spans="1:3" x14ac:dyDescent="0.25">
      <c r="A667" s="16" t="s">
        <v>736</v>
      </c>
      <c r="B667" s="16" t="s">
        <v>64</v>
      </c>
      <c r="C667" s="16" t="s">
        <v>64</v>
      </c>
    </row>
    <row r="668" spans="1:3" x14ac:dyDescent="0.25">
      <c r="A668" s="16" t="s">
        <v>737</v>
      </c>
      <c r="B668" s="16" t="s">
        <v>64</v>
      </c>
      <c r="C668" s="16" t="s">
        <v>64</v>
      </c>
    </row>
    <row r="669" spans="1:3" x14ac:dyDescent="0.25">
      <c r="A669" s="16" t="s">
        <v>738</v>
      </c>
      <c r="B669" s="16" t="s">
        <v>64</v>
      </c>
      <c r="C669" s="16" t="s">
        <v>64</v>
      </c>
    </row>
    <row r="670" spans="1:3" x14ac:dyDescent="0.25">
      <c r="A670" s="16" t="s">
        <v>739</v>
      </c>
      <c r="B670" s="16" t="s">
        <v>64</v>
      </c>
      <c r="C670" s="16" t="s">
        <v>64</v>
      </c>
    </row>
    <row r="671" spans="1:3" x14ac:dyDescent="0.25">
      <c r="A671" s="16" t="s">
        <v>740</v>
      </c>
      <c r="B671" s="16" t="s">
        <v>64</v>
      </c>
      <c r="C671" s="16" t="s">
        <v>64</v>
      </c>
    </row>
    <row r="672" spans="1:3" x14ac:dyDescent="0.25">
      <c r="A672" s="16" t="s">
        <v>741</v>
      </c>
      <c r="B672" s="16" t="s">
        <v>64</v>
      </c>
      <c r="C672" s="16" t="s">
        <v>64</v>
      </c>
    </row>
    <row r="673" spans="1:3" x14ac:dyDescent="0.25">
      <c r="A673" s="16" t="s">
        <v>742</v>
      </c>
      <c r="B673" s="16" t="s">
        <v>64</v>
      </c>
      <c r="C673" s="16" t="s">
        <v>64</v>
      </c>
    </row>
    <row r="674" spans="1:3" x14ac:dyDescent="0.25">
      <c r="A674" s="16" t="s">
        <v>743</v>
      </c>
      <c r="B674" s="16" t="s">
        <v>64</v>
      </c>
      <c r="C674" s="16" t="s">
        <v>64</v>
      </c>
    </row>
    <row r="675" spans="1:3" x14ac:dyDescent="0.25">
      <c r="A675" s="16" t="s">
        <v>744</v>
      </c>
      <c r="B675" s="16" t="s">
        <v>64</v>
      </c>
      <c r="C675" s="16" t="s">
        <v>64</v>
      </c>
    </row>
    <row r="676" spans="1:3" x14ac:dyDescent="0.25">
      <c r="A676" s="16" t="s">
        <v>745</v>
      </c>
      <c r="B676" s="16" t="s">
        <v>64</v>
      </c>
      <c r="C676" s="16" t="s">
        <v>64</v>
      </c>
    </row>
    <row r="677" spans="1:3" x14ac:dyDescent="0.25">
      <c r="A677" s="16" t="s">
        <v>746</v>
      </c>
      <c r="B677" s="16" t="s">
        <v>64</v>
      </c>
      <c r="C677" s="16" t="s">
        <v>64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1CB0-5236-4F5E-A2B1-E1901A6D8B13}">
  <dimension ref="A1"/>
  <sheetViews>
    <sheetView zoomScale="80" zoomScaleNormal="80" workbookViewId="0">
      <selection activeCell="R19" sqref="R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0735-2E36-47C1-90DB-6F8D75401EF0}">
  <dimension ref="A1:M13"/>
  <sheetViews>
    <sheetView tabSelected="1" workbookViewId="0">
      <selection activeCell="EC1" sqref="EC1"/>
    </sheetView>
  </sheetViews>
  <sheetFormatPr defaultRowHeight="15" x14ac:dyDescent="0.25"/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32</v>
      </c>
      <c r="E1" s="17" t="s">
        <v>43</v>
      </c>
      <c r="F1" s="17" t="s">
        <v>44</v>
      </c>
      <c r="G1" s="17" t="s">
        <v>36</v>
      </c>
      <c r="H1" s="17" t="s">
        <v>45</v>
      </c>
      <c r="I1" s="17" t="s">
        <v>35</v>
      </c>
      <c r="J1" s="17" t="s">
        <v>40</v>
      </c>
      <c r="K1" s="17" t="s">
        <v>41</v>
      </c>
      <c r="L1" s="17" t="s">
        <v>39</v>
      </c>
      <c r="M1" s="17" t="s">
        <v>38</v>
      </c>
    </row>
    <row r="2" spans="1:13" x14ac:dyDescent="0.25">
      <c r="A2" s="4" t="s">
        <v>28</v>
      </c>
      <c r="B2" s="4" t="s">
        <v>27</v>
      </c>
      <c r="C2" s="4" t="s">
        <v>26</v>
      </c>
      <c r="D2" s="4" t="s">
        <v>32</v>
      </c>
      <c r="E2" s="4" t="s">
        <v>43</v>
      </c>
      <c r="F2" s="4" t="s">
        <v>44</v>
      </c>
      <c r="G2" s="4" t="s">
        <v>36</v>
      </c>
      <c r="H2" s="4" t="s">
        <v>45</v>
      </c>
      <c r="I2" s="4" t="s">
        <v>35</v>
      </c>
      <c r="J2" s="4" t="s">
        <v>40</v>
      </c>
      <c r="K2" s="4" t="s">
        <v>41</v>
      </c>
      <c r="L2" s="4" t="s">
        <v>39</v>
      </c>
      <c r="M2" s="4" t="s">
        <v>38</v>
      </c>
    </row>
    <row r="3" spans="1:13" x14ac:dyDescent="0.25">
      <c r="A3" s="4" t="s">
        <v>27</v>
      </c>
      <c r="B3" s="17" t="s">
        <v>28</v>
      </c>
      <c r="C3" s="4" t="s">
        <v>26</v>
      </c>
      <c r="D3" s="4" t="s">
        <v>32</v>
      </c>
      <c r="E3" s="4" t="s">
        <v>43</v>
      </c>
      <c r="F3" s="4" t="s">
        <v>44</v>
      </c>
      <c r="G3" s="4" t="s">
        <v>36</v>
      </c>
      <c r="H3" s="4" t="s">
        <v>45</v>
      </c>
      <c r="I3" s="4" t="s">
        <v>35</v>
      </c>
      <c r="J3" s="4" t="s">
        <v>40</v>
      </c>
      <c r="K3" s="4" t="s">
        <v>41</v>
      </c>
      <c r="L3" s="4" t="s">
        <v>39</v>
      </c>
      <c r="M3" s="4" t="s">
        <v>38</v>
      </c>
    </row>
    <row r="4" spans="1:13" x14ac:dyDescent="0.25">
      <c r="A4" s="4" t="s">
        <v>32</v>
      </c>
      <c r="B4" s="4" t="s">
        <v>43</v>
      </c>
      <c r="C4" s="4" t="s">
        <v>44</v>
      </c>
      <c r="D4" s="4" t="s">
        <v>36</v>
      </c>
      <c r="E4" s="4" t="s">
        <v>45</v>
      </c>
      <c r="F4" s="4" t="s">
        <v>35</v>
      </c>
      <c r="G4" s="4" t="s">
        <v>40</v>
      </c>
      <c r="H4" s="4" t="s">
        <v>41</v>
      </c>
      <c r="I4" s="4" t="s">
        <v>39</v>
      </c>
      <c r="J4" s="4" t="s">
        <v>38</v>
      </c>
      <c r="K4" s="4" t="s">
        <v>28</v>
      </c>
      <c r="L4" s="4" t="s">
        <v>27</v>
      </c>
      <c r="M4" s="4" t="s">
        <v>26</v>
      </c>
    </row>
    <row r="5" spans="1:13" x14ac:dyDescent="0.25">
      <c r="A5" s="4" t="s">
        <v>43</v>
      </c>
      <c r="B5" s="4" t="s">
        <v>32</v>
      </c>
      <c r="C5" s="4" t="s">
        <v>44</v>
      </c>
      <c r="D5" s="4" t="s">
        <v>36</v>
      </c>
      <c r="E5" s="4" t="s">
        <v>45</v>
      </c>
      <c r="F5" s="4" t="s">
        <v>35</v>
      </c>
      <c r="G5" s="4" t="s">
        <v>40</v>
      </c>
      <c r="H5" s="4" t="s">
        <v>41</v>
      </c>
      <c r="I5" s="4" t="s">
        <v>39</v>
      </c>
      <c r="J5" s="4" t="s">
        <v>38</v>
      </c>
      <c r="K5" s="4" t="s">
        <v>28</v>
      </c>
      <c r="L5" s="4" t="s">
        <v>27</v>
      </c>
      <c r="M5" s="4" t="s">
        <v>26</v>
      </c>
    </row>
    <row r="6" spans="1:13" x14ac:dyDescent="0.25">
      <c r="A6" s="4" t="s">
        <v>44</v>
      </c>
      <c r="B6" s="4" t="s">
        <v>36</v>
      </c>
      <c r="C6" s="4" t="s">
        <v>45</v>
      </c>
      <c r="D6" s="4" t="s">
        <v>35</v>
      </c>
      <c r="E6" s="4" t="s">
        <v>40</v>
      </c>
      <c r="F6" s="4" t="s">
        <v>760</v>
      </c>
      <c r="G6" s="4" t="s">
        <v>39</v>
      </c>
      <c r="H6" s="4" t="s">
        <v>38</v>
      </c>
      <c r="I6" s="4" t="s">
        <v>32</v>
      </c>
      <c r="J6" s="4" t="s">
        <v>43</v>
      </c>
      <c r="K6" s="4" t="s">
        <v>28</v>
      </c>
      <c r="L6" s="4" t="s">
        <v>27</v>
      </c>
      <c r="M6" s="4" t="s">
        <v>26</v>
      </c>
    </row>
    <row r="7" spans="1:13" x14ac:dyDescent="0.25">
      <c r="A7" s="4" t="s">
        <v>35</v>
      </c>
      <c r="B7" s="4" t="s">
        <v>36</v>
      </c>
      <c r="C7" s="4" t="s">
        <v>45</v>
      </c>
      <c r="D7" s="4" t="s">
        <v>40</v>
      </c>
      <c r="E7" s="4" t="s">
        <v>41</v>
      </c>
      <c r="F7" s="4" t="s">
        <v>39</v>
      </c>
      <c r="G7" s="4" t="s">
        <v>38</v>
      </c>
      <c r="H7" s="4" t="s">
        <v>44</v>
      </c>
      <c r="I7" s="4" t="s">
        <v>32</v>
      </c>
      <c r="J7" s="4" t="s">
        <v>43</v>
      </c>
      <c r="K7" s="4" t="s">
        <v>28</v>
      </c>
      <c r="L7" s="4" t="s">
        <v>27</v>
      </c>
      <c r="M7" s="4" t="s">
        <v>26</v>
      </c>
    </row>
    <row r="8" spans="1:13" x14ac:dyDescent="0.25">
      <c r="A8" s="4" t="s">
        <v>36</v>
      </c>
      <c r="B8" s="4" t="s">
        <v>45</v>
      </c>
      <c r="C8" s="4" t="s">
        <v>35</v>
      </c>
      <c r="D8" s="4" t="s">
        <v>40</v>
      </c>
      <c r="E8" s="4" t="s">
        <v>41</v>
      </c>
      <c r="F8" s="4" t="s">
        <v>39</v>
      </c>
      <c r="G8" s="4" t="s">
        <v>38</v>
      </c>
      <c r="H8" s="4" t="s">
        <v>44</v>
      </c>
      <c r="I8" s="4" t="s">
        <v>32</v>
      </c>
      <c r="J8" s="4" t="s">
        <v>43</v>
      </c>
      <c r="K8" s="4" t="s">
        <v>28</v>
      </c>
      <c r="L8" s="4" t="s">
        <v>27</v>
      </c>
      <c r="M8" s="4" t="s">
        <v>26</v>
      </c>
    </row>
    <row r="9" spans="1:13" x14ac:dyDescent="0.25">
      <c r="A9" s="4" t="s">
        <v>45</v>
      </c>
      <c r="B9" s="4" t="s">
        <v>36</v>
      </c>
      <c r="C9" s="4" t="s">
        <v>35</v>
      </c>
      <c r="D9" s="4" t="s">
        <v>40</v>
      </c>
      <c r="E9" s="4" t="s">
        <v>41</v>
      </c>
      <c r="F9" s="4" t="s">
        <v>39</v>
      </c>
      <c r="G9" s="4" t="s">
        <v>38</v>
      </c>
      <c r="H9" s="4" t="s">
        <v>44</v>
      </c>
      <c r="I9" s="4" t="s">
        <v>32</v>
      </c>
      <c r="J9" s="4" t="s">
        <v>43</v>
      </c>
      <c r="K9" s="4" t="s">
        <v>28</v>
      </c>
      <c r="L9" s="4" t="s">
        <v>27</v>
      </c>
      <c r="M9" s="4" t="s">
        <v>26</v>
      </c>
    </row>
    <row r="10" spans="1:13" x14ac:dyDescent="0.25">
      <c r="A10" s="4" t="s">
        <v>38</v>
      </c>
      <c r="B10" s="4" t="s">
        <v>40</v>
      </c>
      <c r="C10" s="4" t="s">
        <v>41</v>
      </c>
      <c r="D10" s="4" t="s">
        <v>39</v>
      </c>
      <c r="E10" s="4" t="s">
        <v>36</v>
      </c>
      <c r="F10" s="4" t="s">
        <v>45</v>
      </c>
      <c r="G10" s="4" t="s">
        <v>35</v>
      </c>
      <c r="H10" s="4" t="s">
        <v>44</v>
      </c>
      <c r="I10" s="4" t="s">
        <v>32</v>
      </c>
      <c r="J10" s="4" t="s">
        <v>43</v>
      </c>
      <c r="K10" s="4" t="s">
        <v>28</v>
      </c>
      <c r="L10" s="4" t="s">
        <v>27</v>
      </c>
      <c r="M10" s="4" t="s">
        <v>26</v>
      </c>
    </row>
    <row r="11" spans="1:13" x14ac:dyDescent="0.25">
      <c r="A11" s="4" t="s">
        <v>39</v>
      </c>
      <c r="B11" s="4" t="s">
        <v>40</v>
      </c>
      <c r="C11" s="4" t="s">
        <v>41</v>
      </c>
      <c r="D11" s="4" t="s">
        <v>38</v>
      </c>
      <c r="E11" s="4" t="s">
        <v>36</v>
      </c>
      <c r="F11" s="4" t="s">
        <v>45</v>
      </c>
      <c r="G11" s="4" t="s">
        <v>35</v>
      </c>
      <c r="H11" s="4" t="s">
        <v>44</v>
      </c>
      <c r="I11" s="4" t="s">
        <v>32</v>
      </c>
      <c r="J11" s="4" t="s">
        <v>43</v>
      </c>
      <c r="K11" s="4" t="s">
        <v>28</v>
      </c>
      <c r="L11" s="4" t="s">
        <v>27</v>
      </c>
      <c r="M11" s="4" t="s">
        <v>26</v>
      </c>
    </row>
    <row r="12" spans="1:13" x14ac:dyDescent="0.25">
      <c r="A12" s="4" t="s">
        <v>40</v>
      </c>
      <c r="B12" s="4" t="s">
        <v>41</v>
      </c>
      <c r="C12" s="4" t="s">
        <v>39</v>
      </c>
      <c r="D12" s="4" t="s">
        <v>38</v>
      </c>
      <c r="E12" s="4" t="s">
        <v>36</v>
      </c>
      <c r="F12" s="4" t="s">
        <v>45</v>
      </c>
      <c r="G12" s="4" t="s">
        <v>35</v>
      </c>
      <c r="H12" s="4" t="s">
        <v>44</v>
      </c>
      <c r="I12" s="4" t="s">
        <v>32</v>
      </c>
      <c r="J12" s="4" t="s">
        <v>43</v>
      </c>
      <c r="K12" s="4" t="s">
        <v>28</v>
      </c>
      <c r="L12" s="4" t="s">
        <v>27</v>
      </c>
      <c r="M12" s="4" t="s">
        <v>26</v>
      </c>
    </row>
    <row r="13" spans="1:13" x14ac:dyDescent="0.25">
      <c r="A13" s="4" t="s">
        <v>41</v>
      </c>
      <c r="B13" s="4" t="s">
        <v>40</v>
      </c>
      <c r="C13" s="4" t="s">
        <v>39</v>
      </c>
      <c r="D13" s="4" t="s">
        <v>38</v>
      </c>
      <c r="E13" s="4" t="s">
        <v>36</v>
      </c>
      <c r="F13" s="4" t="s">
        <v>45</v>
      </c>
      <c r="G13" s="4" t="s">
        <v>35</v>
      </c>
      <c r="H13" s="4" t="s">
        <v>44</v>
      </c>
      <c r="I13" s="4" t="s">
        <v>32</v>
      </c>
      <c r="J13" s="4" t="s">
        <v>43</v>
      </c>
      <c r="K13" s="4" t="s">
        <v>28</v>
      </c>
      <c r="L13" s="4" t="s">
        <v>27</v>
      </c>
      <c r="M13" s="4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11D3-13BB-47B1-97CF-3AF06BD71690}">
  <dimension ref="C2:L21"/>
  <sheetViews>
    <sheetView workbookViewId="0">
      <selection activeCell="C3" sqref="C3:L21"/>
    </sheetView>
  </sheetViews>
  <sheetFormatPr defaultRowHeight="15" x14ac:dyDescent="0.25"/>
  <sheetData>
    <row r="2" spans="3:12" ht="15.75" thickBot="1" x14ac:dyDescent="0.3"/>
    <row r="3" spans="3:12" x14ac:dyDescent="0.25">
      <c r="C3" s="27" t="s">
        <v>761</v>
      </c>
      <c r="D3" s="28"/>
      <c r="E3" s="28"/>
      <c r="F3" s="28"/>
      <c r="G3" s="28"/>
      <c r="H3" s="28"/>
      <c r="I3" s="28"/>
      <c r="J3" s="28"/>
      <c r="K3" s="28"/>
      <c r="L3" s="29"/>
    </row>
    <row r="4" spans="3:12" ht="15.75" thickBot="1" x14ac:dyDescent="0.3">
      <c r="C4" s="30"/>
      <c r="D4" s="31"/>
      <c r="E4" s="31"/>
      <c r="F4" s="31"/>
      <c r="G4" s="31"/>
      <c r="H4" s="31"/>
      <c r="I4" s="31"/>
      <c r="J4" s="31"/>
      <c r="K4" s="31"/>
      <c r="L4" s="32"/>
    </row>
    <row r="5" spans="3:12" ht="18.75" x14ac:dyDescent="0.25"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3:12" ht="18.75" x14ac:dyDescent="0.3">
      <c r="C6" s="34" t="s">
        <v>762</v>
      </c>
      <c r="D6" s="34"/>
      <c r="E6" s="34"/>
      <c r="F6" s="34"/>
      <c r="G6" s="34"/>
      <c r="H6" s="35"/>
      <c r="I6" s="35"/>
      <c r="J6" s="35"/>
      <c r="K6" s="35"/>
      <c r="L6" s="35"/>
    </row>
    <row r="7" spans="3:12" ht="18.75" x14ac:dyDescent="0.3">
      <c r="C7" s="34" t="s">
        <v>763</v>
      </c>
      <c r="D7" s="34"/>
      <c r="E7" s="34"/>
      <c r="F7" s="34"/>
      <c r="G7" s="34"/>
      <c r="H7" s="35"/>
      <c r="I7" s="35"/>
      <c r="J7" s="35"/>
      <c r="K7" s="35"/>
      <c r="L7" s="35"/>
    </row>
    <row r="8" spans="3:12" ht="18.75" x14ac:dyDescent="0.3">
      <c r="C8" s="36"/>
      <c r="D8" s="36"/>
      <c r="E8" s="36"/>
      <c r="F8" s="36"/>
      <c r="G8" s="36"/>
      <c r="H8" s="35"/>
      <c r="I8" s="35"/>
      <c r="J8" s="35"/>
      <c r="K8" s="35"/>
      <c r="L8" s="35"/>
    </row>
    <row r="9" spans="3:12" ht="19.5" thickBot="1" x14ac:dyDescent="0.35">
      <c r="C9" s="36"/>
      <c r="D9" s="36"/>
      <c r="E9" s="36"/>
      <c r="F9" s="36"/>
      <c r="G9" s="36"/>
      <c r="H9" s="35"/>
      <c r="I9" s="35"/>
      <c r="J9" s="35"/>
      <c r="K9" s="35"/>
      <c r="L9" s="35"/>
    </row>
    <row r="10" spans="3:12" x14ac:dyDescent="0.25">
      <c r="C10" s="27" t="s">
        <v>764</v>
      </c>
      <c r="D10" s="28"/>
      <c r="E10" s="28"/>
      <c r="F10" s="28"/>
      <c r="G10" s="28"/>
      <c r="H10" s="28"/>
      <c r="I10" s="28"/>
      <c r="J10" s="28"/>
      <c r="K10" s="28"/>
      <c r="L10" s="29"/>
    </row>
    <row r="11" spans="3:12" ht="15.75" thickBot="1" x14ac:dyDescent="0.3">
      <c r="C11" s="30"/>
      <c r="D11" s="31"/>
      <c r="E11" s="31"/>
      <c r="F11" s="31"/>
      <c r="G11" s="31"/>
      <c r="H11" s="31"/>
      <c r="I11" s="31"/>
      <c r="J11" s="31"/>
      <c r="K11" s="31"/>
      <c r="L11" s="32"/>
    </row>
    <row r="12" spans="3:12" ht="18.75" x14ac:dyDescent="0.25"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3:12" ht="18.75" x14ac:dyDescent="0.3">
      <c r="C13" s="34" t="s">
        <v>765</v>
      </c>
      <c r="D13" s="37"/>
      <c r="E13" s="37"/>
      <c r="F13" s="37"/>
      <c r="G13" s="37"/>
      <c r="H13" s="35"/>
      <c r="I13" s="35"/>
      <c r="J13" s="35"/>
      <c r="K13" s="35"/>
      <c r="L13" s="35"/>
    </row>
    <row r="14" spans="3:12" ht="18.75" x14ac:dyDescent="0.3">
      <c r="C14" s="34" t="s">
        <v>766</v>
      </c>
      <c r="D14" s="37"/>
      <c r="E14" s="37"/>
      <c r="F14" s="37"/>
      <c r="G14" s="37"/>
      <c r="H14" s="35"/>
      <c r="I14" s="35"/>
      <c r="J14" s="35"/>
      <c r="K14" s="35"/>
      <c r="L14" s="35"/>
    </row>
    <row r="15" spans="3:12" ht="19.5" thickBot="1" x14ac:dyDescent="0.35">
      <c r="C15" s="35"/>
      <c r="D15" s="35"/>
      <c r="E15" s="35"/>
      <c r="F15" s="35"/>
      <c r="G15" s="35"/>
      <c r="H15" s="35"/>
      <c r="I15" s="35"/>
      <c r="J15" s="35"/>
      <c r="K15" s="35"/>
      <c r="L15" s="35"/>
    </row>
    <row r="16" spans="3:12" x14ac:dyDescent="0.25">
      <c r="C16" s="27" t="s">
        <v>767</v>
      </c>
      <c r="D16" s="28"/>
      <c r="E16" s="28"/>
      <c r="F16" s="28"/>
      <c r="G16" s="28"/>
      <c r="H16" s="28"/>
      <c r="I16" s="28"/>
      <c r="J16" s="28"/>
      <c r="K16" s="28"/>
      <c r="L16" s="29"/>
    </row>
    <row r="17" spans="3:12" ht="15.75" thickBot="1" x14ac:dyDescent="0.3">
      <c r="C17" s="30"/>
      <c r="D17" s="31"/>
      <c r="E17" s="31"/>
      <c r="F17" s="31"/>
      <c r="G17" s="31"/>
      <c r="H17" s="31"/>
      <c r="I17" s="31"/>
      <c r="J17" s="31"/>
      <c r="K17" s="31"/>
      <c r="L17" s="32"/>
    </row>
    <row r="18" spans="3:12" ht="18.75" x14ac:dyDescent="0.3"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3:12" ht="18.75" x14ac:dyDescent="0.3">
      <c r="C19" s="35"/>
      <c r="D19" s="37" t="s">
        <v>769</v>
      </c>
      <c r="E19" s="37"/>
      <c r="F19" s="37"/>
      <c r="G19" s="37"/>
      <c r="H19" s="35"/>
      <c r="I19" s="35"/>
      <c r="J19" s="35"/>
      <c r="K19" s="35"/>
      <c r="L19" s="35"/>
    </row>
    <row r="20" spans="3:12" ht="18.75" x14ac:dyDescent="0.3">
      <c r="C20" s="35"/>
      <c r="D20" s="37" t="s">
        <v>768</v>
      </c>
      <c r="E20" s="37"/>
      <c r="F20" s="37"/>
      <c r="G20" s="35"/>
      <c r="H20" s="35"/>
      <c r="I20" s="35"/>
      <c r="J20" s="35"/>
      <c r="K20" s="35"/>
      <c r="L20" s="35"/>
    </row>
    <row r="21" spans="3:12" ht="18.75" x14ac:dyDescent="0.3"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9">
    <mergeCell ref="C10:L11"/>
    <mergeCell ref="C16:L17"/>
    <mergeCell ref="D19:G19"/>
    <mergeCell ref="D20:F20"/>
    <mergeCell ref="C13:G13"/>
    <mergeCell ref="C14:G14"/>
    <mergeCell ref="C3:L4"/>
    <mergeCell ref="C6:G6"/>
    <mergeCell ref="C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D783-AC98-4E3A-81CE-A7D1A1B815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569A-7DE8-45CB-9D0A-B4A9AC8BA2FA}">
  <dimension ref="A1:A14"/>
  <sheetViews>
    <sheetView workbookViewId="0">
      <selection activeCell="B19" sqref="B19"/>
    </sheetView>
  </sheetViews>
  <sheetFormatPr defaultRowHeight="15" x14ac:dyDescent="0.25"/>
  <cols>
    <col min="1" max="1" width="108" customWidth="1"/>
  </cols>
  <sheetData>
    <row r="1" spans="1:1" x14ac:dyDescent="0.25">
      <c r="A1" t="s">
        <v>57</v>
      </c>
    </row>
    <row r="2" spans="1:1" x14ac:dyDescent="0.25">
      <c r="A2" s="16" t="s">
        <v>747</v>
      </c>
    </row>
    <row r="3" spans="1:1" x14ac:dyDescent="0.25">
      <c r="A3" s="16" t="s">
        <v>748</v>
      </c>
    </row>
    <row r="4" spans="1:1" x14ac:dyDescent="0.25">
      <c r="A4" s="16" t="s">
        <v>749</v>
      </c>
    </row>
    <row r="5" spans="1:1" x14ac:dyDescent="0.25">
      <c r="A5" s="16" t="s">
        <v>750</v>
      </c>
    </row>
    <row r="6" spans="1:1" x14ac:dyDescent="0.25">
      <c r="A6" s="16" t="s">
        <v>751</v>
      </c>
    </row>
    <row r="7" spans="1:1" x14ac:dyDescent="0.25">
      <c r="A7" s="16" t="s">
        <v>752</v>
      </c>
    </row>
    <row r="8" spans="1:1" x14ac:dyDescent="0.25">
      <c r="A8" s="16" t="s">
        <v>753</v>
      </c>
    </row>
    <row r="9" spans="1:1" x14ac:dyDescent="0.25">
      <c r="A9" s="16" t="s">
        <v>754</v>
      </c>
    </row>
    <row r="10" spans="1:1" x14ac:dyDescent="0.25">
      <c r="A10" s="16" t="s">
        <v>755</v>
      </c>
    </row>
    <row r="11" spans="1:1" x14ac:dyDescent="0.25">
      <c r="A11" s="16" t="s">
        <v>756</v>
      </c>
    </row>
    <row r="12" spans="1:1" x14ac:dyDescent="0.25">
      <c r="A12" s="16" t="s">
        <v>757</v>
      </c>
    </row>
    <row r="13" spans="1:1" x14ac:dyDescent="0.25">
      <c r="A13" s="16" t="s">
        <v>758</v>
      </c>
    </row>
    <row r="14" spans="1:1" x14ac:dyDescent="0.25">
      <c r="A14" s="16" t="s">
        <v>759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099A-6987-4AAA-9760-16BE783EF98D}">
  <dimension ref="A1:R14"/>
  <sheetViews>
    <sheetView zoomScale="70" zoomScaleNormal="70" workbookViewId="0">
      <selection activeCell="H21" sqref="H21"/>
    </sheetView>
  </sheetViews>
  <sheetFormatPr defaultRowHeight="15" x14ac:dyDescent="0.25"/>
  <cols>
    <col min="1" max="1" width="32.42578125" customWidth="1"/>
    <col min="2" max="2" width="14.140625" customWidth="1"/>
    <col min="3" max="3" width="11.140625" customWidth="1"/>
    <col min="4" max="4" width="11.7109375" customWidth="1"/>
    <col min="5" max="5" width="12.140625" customWidth="1"/>
    <col min="6" max="6" width="11.42578125" customWidth="1"/>
    <col min="7" max="7" width="10.85546875" customWidth="1"/>
    <col min="8" max="9" width="11.140625" customWidth="1"/>
    <col min="10" max="10" width="12.42578125" customWidth="1"/>
    <col min="11" max="11" width="11.140625" customWidth="1"/>
    <col min="12" max="12" width="12" customWidth="1"/>
    <col min="13" max="13" width="11" customWidth="1"/>
    <col min="14" max="14" width="11.42578125" customWidth="1"/>
    <col min="16" max="16" width="15.28515625" customWidth="1"/>
  </cols>
  <sheetData>
    <row r="1" spans="1:18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3"/>
      <c r="Q1" s="3"/>
      <c r="R1" s="3"/>
    </row>
    <row r="2" spans="1:18" x14ac:dyDescent="0.25">
      <c r="A2" s="3" t="s">
        <v>13</v>
      </c>
      <c r="B2" s="2">
        <v>100</v>
      </c>
      <c r="C2" s="1">
        <v>81.99</v>
      </c>
      <c r="D2" s="1">
        <v>83.81</v>
      </c>
      <c r="E2" s="1">
        <v>69.37</v>
      </c>
      <c r="F2" s="1">
        <v>68.17</v>
      </c>
      <c r="G2" s="1">
        <v>68.83</v>
      </c>
      <c r="H2" s="1">
        <v>69.69</v>
      </c>
      <c r="I2" s="1">
        <v>69.48</v>
      </c>
      <c r="J2" s="1">
        <v>70.260000000000005</v>
      </c>
      <c r="K2" s="1">
        <v>69.569999999999993</v>
      </c>
      <c r="L2" s="1">
        <v>70.760000000000005</v>
      </c>
      <c r="M2" s="1">
        <v>70.91</v>
      </c>
      <c r="N2" s="1">
        <v>71.17</v>
      </c>
    </row>
    <row r="3" spans="1:18" x14ac:dyDescent="0.25">
      <c r="A3" s="3" t="s">
        <v>14</v>
      </c>
      <c r="B3" s="1">
        <v>81.99</v>
      </c>
      <c r="C3" s="2">
        <v>100</v>
      </c>
      <c r="D3" s="1">
        <v>85.33</v>
      </c>
      <c r="E3" s="1">
        <v>68.47</v>
      </c>
      <c r="F3" s="1">
        <v>68.14</v>
      </c>
      <c r="G3" s="1">
        <v>68.400000000000006</v>
      </c>
      <c r="H3" s="1">
        <v>69.39</v>
      </c>
      <c r="I3" s="1">
        <v>68.78</v>
      </c>
      <c r="J3" s="1">
        <v>69.72</v>
      </c>
      <c r="K3" s="1">
        <v>68.430000000000007</v>
      </c>
      <c r="L3" s="1">
        <v>71.23</v>
      </c>
      <c r="M3" s="1">
        <v>70.209999999999994</v>
      </c>
      <c r="N3" s="1">
        <v>70.37</v>
      </c>
    </row>
    <row r="4" spans="1:18" x14ac:dyDescent="0.25">
      <c r="A4" s="3" t="s">
        <v>15</v>
      </c>
      <c r="B4" s="1">
        <v>83.81</v>
      </c>
      <c r="C4" s="1">
        <v>85.33</v>
      </c>
      <c r="D4" s="2">
        <v>100</v>
      </c>
      <c r="E4" s="1">
        <v>68.98</v>
      </c>
      <c r="F4" s="1">
        <v>68.08</v>
      </c>
      <c r="G4" s="1">
        <v>69.27</v>
      </c>
      <c r="H4" s="1">
        <v>69.86</v>
      </c>
      <c r="I4" s="1">
        <v>69.36</v>
      </c>
      <c r="J4" s="1">
        <v>70.39</v>
      </c>
      <c r="K4" s="1">
        <v>69.540000000000006</v>
      </c>
      <c r="L4" s="1">
        <v>71.87</v>
      </c>
      <c r="M4" s="1">
        <v>71.78</v>
      </c>
      <c r="N4" s="1">
        <v>71.510000000000005</v>
      </c>
    </row>
    <row r="5" spans="1:18" x14ac:dyDescent="0.25">
      <c r="A5" s="3" t="s">
        <v>16</v>
      </c>
      <c r="B5" s="1">
        <v>69.37</v>
      </c>
      <c r="C5" s="1">
        <v>68.47</v>
      </c>
      <c r="D5" s="1">
        <v>68.98</v>
      </c>
      <c r="E5" s="2">
        <v>100</v>
      </c>
      <c r="F5" s="1">
        <v>84.81</v>
      </c>
      <c r="G5" s="1">
        <v>71.34</v>
      </c>
      <c r="H5" s="1">
        <v>72.3</v>
      </c>
      <c r="I5" s="1">
        <v>71.75</v>
      </c>
      <c r="J5" s="1">
        <v>72.72</v>
      </c>
      <c r="K5" s="1">
        <v>72.5</v>
      </c>
      <c r="L5" s="1">
        <v>74.97</v>
      </c>
      <c r="M5" s="1">
        <v>73.61</v>
      </c>
      <c r="N5" s="1">
        <v>73.930000000000007</v>
      </c>
    </row>
    <row r="6" spans="1:18" x14ac:dyDescent="0.25">
      <c r="A6" s="3" t="s">
        <v>17</v>
      </c>
      <c r="B6" s="1">
        <v>68.17</v>
      </c>
      <c r="C6" s="1">
        <v>68.14</v>
      </c>
      <c r="D6" s="1">
        <v>68.08</v>
      </c>
      <c r="E6" s="1">
        <v>84.81</v>
      </c>
      <c r="F6" s="2">
        <v>100</v>
      </c>
      <c r="G6" s="1">
        <v>71.77</v>
      </c>
      <c r="H6" s="1">
        <v>71.400000000000006</v>
      </c>
      <c r="I6" s="1">
        <v>71.75</v>
      </c>
      <c r="J6" s="1">
        <v>72.95</v>
      </c>
      <c r="K6" s="1">
        <v>71.7</v>
      </c>
      <c r="L6" s="1">
        <v>73.8</v>
      </c>
      <c r="M6" s="1">
        <v>73.31</v>
      </c>
      <c r="N6" s="1">
        <v>73.63</v>
      </c>
    </row>
    <row r="7" spans="1:18" x14ac:dyDescent="0.25">
      <c r="A7" s="3" t="s">
        <v>18</v>
      </c>
      <c r="B7" s="1">
        <v>68.83</v>
      </c>
      <c r="C7" s="1">
        <v>68.400000000000006</v>
      </c>
      <c r="D7" s="1">
        <v>69.27</v>
      </c>
      <c r="E7" s="1">
        <v>71.34</v>
      </c>
      <c r="F7" s="1">
        <v>71.77</v>
      </c>
      <c r="G7" s="2">
        <v>100</v>
      </c>
      <c r="H7" s="1">
        <v>72.98</v>
      </c>
      <c r="I7" s="1">
        <v>72.16</v>
      </c>
      <c r="J7" s="1">
        <v>73.739999999999995</v>
      </c>
      <c r="K7" s="1">
        <v>71.98</v>
      </c>
      <c r="L7" s="1">
        <v>74.959999999999994</v>
      </c>
      <c r="M7" s="1">
        <v>74.38</v>
      </c>
      <c r="N7" s="1">
        <v>74.8</v>
      </c>
    </row>
    <row r="8" spans="1:18" x14ac:dyDescent="0.25">
      <c r="A8" s="3" t="s">
        <v>19</v>
      </c>
      <c r="B8" s="1">
        <v>69.69</v>
      </c>
      <c r="C8" s="1">
        <v>69.39</v>
      </c>
      <c r="D8" s="1">
        <v>69.86</v>
      </c>
      <c r="E8" s="1">
        <v>72.3</v>
      </c>
      <c r="F8" s="1">
        <v>71.400000000000006</v>
      </c>
      <c r="G8" s="1">
        <v>72.98</v>
      </c>
      <c r="H8" s="2">
        <v>100</v>
      </c>
      <c r="I8" s="1">
        <v>78.72</v>
      </c>
      <c r="J8" s="1">
        <v>80.58</v>
      </c>
      <c r="K8" s="1">
        <v>72.98</v>
      </c>
      <c r="L8" s="1">
        <v>75.09</v>
      </c>
      <c r="M8" s="1">
        <v>74.63</v>
      </c>
      <c r="N8" s="1">
        <v>75.099999999999994</v>
      </c>
    </row>
    <row r="9" spans="1:18" x14ac:dyDescent="0.25">
      <c r="A9" s="3" t="s">
        <v>20</v>
      </c>
      <c r="B9" s="1">
        <v>69.48</v>
      </c>
      <c r="C9" s="1">
        <v>68.78</v>
      </c>
      <c r="D9" s="1">
        <v>69.36</v>
      </c>
      <c r="E9" s="1">
        <v>71.75</v>
      </c>
      <c r="F9" s="1">
        <v>71.75</v>
      </c>
      <c r="G9" s="1">
        <v>72.16</v>
      </c>
      <c r="H9" s="1">
        <v>78.72</v>
      </c>
      <c r="I9" s="2">
        <v>100</v>
      </c>
      <c r="J9" s="1">
        <v>86.55</v>
      </c>
      <c r="K9" s="1">
        <v>73.540000000000006</v>
      </c>
      <c r="L9" s="1">
        <v>74.489999999999995</v>
      </c>
      <c r="M9" s="1">
        <v>74.63</v>
      </c>
      <c r="N9" s="1">
        <v>75.13</v>
      </c>
    </row>
    <row r="10" spans="1:18" x14ac:dyDescent="0.25">
      <c r="A10" s="3" t="s">
        <v>21</v>
      </c>
      <c r="B10" s="1">
        <v>70.260000000000005</v>
      </c>
      <c r="C10" s="1">
        <v>69.72</v>
      </c>
      <c r="D10" s="1">
        <v>70.39</v>
      </c>
      <c r="E10" s="1">
        <v>72.72</v>
      </c>
      <c r="F10" s="1">
        <v>72.95</v>
      </c>
      <c r="G10" s="1">
        <v>73.739999999999995</v>
      </c>
      <c r="H10" s="1">
        <v>80.58</v>
      </c>
      <c r="I10" s="1">
        <v>86.55</v>
      </c>
      <c r="J10" s="2">
        <v>100</v>
      </c>
      <c r="K10" s="1">
        <v>74.680000000000007</v>
      </c>
      <c r="L10" s="1">
        <v>75.62</v>
      </c>
      <c r="M10" s="1">
        <v>75.63</v>
      </c>
      <c r="N10" s="1">
        <v>76.13</v>
      </c>
    </row>
    <row r="11" spans="1:18" x14ac:dyDescent="0.25">
      <c r="A11" s="3" t="s">
        <v>22</v>
      </c>
      <c r="B11" s="1">
        <v>69.569999999999993</v>
      </c>
      <c r="C11" s="1">
        <v>68.430000000000007</v>
      </c>
      <c r="D11" s="1">
        <v>69.540000000000006</v>
      </c>
      <c r="E11" s="1">
        <v>72.5</v>
      </c>
      <c r="F11" s="1">
        <v>71.7</v>
      </c>
      <c r="G11" s="1">
        <v>71.98</v>
      </c>
      <c r="H11" s="1">
        <v>72.98</v>
      </c>
      <c r="I11" s="1">
        <v>73.540000000000006</v>
      </c>
      <c r="J11" s="1">
        <v>74.680000000000007</v>
      </c>
      <c r="K11" s="2">
        <v>100</v>
      </c>
      <c r="L11" s="1">
        <v>76.78</v>
      </c>
      <c r="M11" s="1">
        <v>76.69</v>
      </c>
      <c r="N11" s="1">
        <v>76.19</v>
      </c>
    </row>
    <row r="12" spans="1:18" x14ac:dyDescent="0.25">
      <c r="A12" s="3" t="s">
        <v>23</v>
      </c>
      <c r="B12" s="1">
        <v>70.760000000000005</v>
      </c>
      <c r="C12" s="1">
        <v>71.23</v>
      </c>
      <c r="D12" s="1">
        <v>71.87</v>
      </c>
      <c r="E12" s="1">
        <v>74.97</v>
      </c>
      <c r="F12" s="1">
        <v>73.8</v>
      </c>
      <c r="G12" s="1">
        <v>74.959999999999994</v>
      </c>
      <c r="H12" s="1">
        <v>75.09</v>
      </c>
      <c r="I12" s="1">
        <v>74.489999999999995</v>
      </c>
      <c r="J12" s="1">
        <v>75.62</v>
      </c>
      <c r="K12" s="1">
        <v>76.78</v>
      </c>
      <c r="L12" s="2">
        <v>100</v>
      </c>
      <c r="M12" s="1">
        <v>84.78</v>
      </c>
      <c r="N12" s="1">
        <v>84.51</v>
      </c>
    </row>
    <row r="13" spans="1:18" x14ac:dyDescent="0.25">
      <c r="A13" s="3" t="s">
        <v>24</v>
      </c>
      <c r="B13" s="1">
        <v>70.91</v>
      </c>
      <c r="C13" s="1">
        <v>70.209999999999994</v>
      </c>
      <c r="D13" s="1">
        <v>71.78</v>
      </c>
      <c r="E13" s="1">
        <v>73.61</v>
      </c>
      <c r="F13" s="1">
        <v>73.31</v>
      </c>
      <c r="G13" s="1">
        <v>74.38</v>
      </c>
      <c r="H13" s="1">
        <v>74.63</v>
      </c>
      <c r="I13" s="1">
        <v>74.63</v>
      </c>
      <c r="J13" s="1">
        <v>75.63</v>
      </c>
      <c r="K13" s="1">
        <v>76.69</v>
      </c>
      <c r="L13" s="1">
        <v>84.78</v>
      </c>
      <c r="M13" s="2">
        <v>100</v>
      </c>
      <c r="N13" s="1">
        <v>86.25</v>
      </c>
    </row>
    <row r="14" spans="1:18" x14ac:dyDescent="0.25">
      <c r="A14" s="3" t="s">
        <v>25</v>
      </c>
      <c r="B14" s="1">
        <v>71.17</v>
      </c>
      <c r="C14" s="1">
        <v>70.37</v>
      </c>
      <c r="D14" s="1">
        <v>71.510000000000005</v>
      </c>
      <c r="E14" s="1">
        <v>73.930000000000007</v>
      </c>
      <c r="F14" s="1">
        <v>73.63</v>
      </c>
      <c r="G14" s="1">
        <v>74.8</v>
      </c>
      <c r="H14" s="1">
        <v>75.099999999999994</v>
      </c>
      <c r="I14" s="1">
        <v>75.13</v>
      </c>
      <c r="J14" s="1">
        <v>76.13</v>
      </c>
      <c r="K14" s="1">
        <v>76.19</v>
      </c>
      <c r="L14" s="1">
        <v>84.51</v>
      </c>
      <c r="M14" s="1">
        <v>86.25</v>
      </c>
      <c r="N14" s="2">
        <v>100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4630-980E-4748-B6E3-7F6E063402BF}">
  <dimension ref="A1:AB14"/>
  <sheetViews>
    <sheetView workbookViewId="0">
      <selection activeCell="B5" sqref="B5:D5"/>
    </sheetView>
  </sheetViews>
  <sheetFormatPr defaultRowHeight="15" x14ac:dyDescent="0.25"/>
  <cols>
    <col min="1" max="1" width="30.85546875" customWidth="1"/>
    <col min="2" max="14" width="6" bestFit="1" customWidth="1"/>
    <col min="16" max="16" width="5.85546875" customWidth="1"/>
    <col min="17" max="17" width="4.85546875" customWidth="1"/>
    <col min="18" max="18" width="5" customWidth="1"/>
    <col min="19" max="19" width="6" customWidth="1"/>
    <col min="20" max="20" width="5" customWidth="1"/>
    <col min="21" max="21" width="4.28515625" customWidth="1"/>
    <col min="22" max="22" width="3.85546875" customWidth="1"/>
    <col min="23" max="23" width="3.5703125" customWidth="1"/>
    <col min="24" max="24" width="3.85546875" customWidth="1"/>
    <col min="25" max="25" width="3.5703125" customWidth="1"/>
    <col min="26" max="26" width="4" customWidth="1"/>
    <col min="27" max="27" width="4.5703125" customWidth="1"/>
    <col min="28" max="28" width="4.140625" customWidth="1"/>
  </cols>
  <sheetData>
    <row r="1" spans="1:28" x14ac:dyDescent="0.25">
      <c r="A1" t="s">
        <v>42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28" x14ac:dyDescent="0.25">
      <c r="A2" s="3" t="s">
        <v>13</v>
      </c>
      <c r="B2" s="4">
        <v>0</v>
      </c>
      <c r="C2" s="4">
        <f>100-81.99</f>
        <v>18.010000000000005</v>
      </c>
      <c r="D2" s="17">
        <f>100-83.81</f>
        <v>16.189999999999998</v>
      </c>
      <c r="E2" s="4">
        <f>100-69.37</f>
        <v>30.629999999999995</v>
      </c>
      <c r="F2" s="4">
        <f>100-68.17</f>
        <v>31.83</v>
      </c>
      <c r="G2" s="4">
        <f>100-68.83</f>
        <v>31.17</v>
      </c>
      <c r="H2" s="4">
        <f>100-69.69</f>
        <v>30.310000000000002</v>
      </c>
      <c r="I2" s="4">
        <f>100-69.48</f>
        <v>30.519999999999996</v>
      </c>
      <c r="J2" s="4">
        <f>100-70.26</f>
        <v>29.739999999999995</v>
      </c>
      <c r="K2" s="4">
        <f>100-69.57</f>
        <v>30.430000000000007</v>
      </c>
      <c r="L2" s="4">
        <f>100-70.76</f>
        <v>29.239999999999995</v>
      </c>
      <c r="M2" s="4">
        <f>100-70.91</f>
        <v>29.090000000000003</v>
      </c>
      <c r="N2" s="4">
        <f>100-71.17</f>
        <v>28.83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5"/>
    </row>
    <row r="3" spans="1:28" x14ac:dyDescent="0.25">
      <c r="A3" s="3" t="s">
        <v>14</v>
      </c>
      <c r="B3" s="4">
        <f>100-81.99</f>
        <v>18.010000000000005</v>
      </c>
      <c r="C3" s="4">
        <v>0</v>
      </c>
      <c r="D3" s="4">
        <f>100-85.33</f>
        <v>14.670000000000002</v>
      </c>
      <c r="E3" s="4">
        <f>100-68.47</f>
        <v>31.53</v>
      </c>
      <c r="F3" s="4">
        <f>100-68.14</f>
        <v>31.86</v>
      </c>
      <c r="G3" s="4">
        <f>100-68.4</f>
        <v>31.599999999999994</v>
      </c>
      <c r="H3" s="4">
        <f>100-69.39</f>
        <v>30.61</v>
      </c>
      <c r="I3" s="4">
        <f>100-68.78</f>
        <v>31.22</v>
      </c>
      <c r="J3" s="4">
        <f>100-69.72</f>
        <v>30.28</v>
      </c>
      <c r="K3" s="4">
        <f>100-68.43</f>
        <v>31.569999999999993</v>
      </c>
      <c r="L3" s="4">
        <f>100-71.23</f>
        <v>28.769999999999996</v>
      </c>
      <c r="M3" s="4">
        <f>100-70.21</f>
        <v>29.790000000000006</v>
      </c>
      <c r="N3" s="4">
        <f>100-70.37</f>
        <v>29.629999999999995</v>
      </c>
    </row>
    <row r="4" spans="1:28" x14ac:dyDescent="0.25">
      <c r="A4" s="3" t="s">
        <v>15</v>
      </c>
      <c r="B4" s="4">
        <f>100-83.81</f>
        <v>16.189999999999998</v>
      </c>
      <c r="C4" s="4">
        <f>100-85.33</f>
        <v>14.670000000000002</v>
      </c>
      <c r="D4" s="4">
        <v>0</v>
      </c>
      <c r="E4" s="4">
        <f>100-68.98</f>
        <v>31.019999999999996</v>
      </c>
      <c r="F4" s="4">
        <f>100-68.08</f>
        <v>31.92</v>
      </c>
      <c r="G4" s="4">
        <f>100-69.27</f>
        <v>30.730000000000004</v>
      </c>
      <c r="H4" s="4">
        <f>100-69.86</f>
        <v>30.14</v>
      </c>
      <c r="I4" s="4">
        <f>100-69.36</f>
        <v>30.64</v>
      </c>
      <c r="J4" s="4">
        <f>100-70.39</f>
        <v>29.61</v>
      </c>
      <c r="K4" s="4">
        <f>100-69.54</f>
        <v>30.459999999999994</v>
      </c>
      <c r="L4" s="4">
        <f>100-71.87</f>
        <v>28.129999999999995</v>
      </c>
      <c r="M4" s="4">
        <f>100-71.78</f>
        <v>28.22</v>
      </c>
      <c r="N4" s="4">
        <f>100-71.51</f>
        <v>28.489999999999995</v>
      </c>
    </row>
    <row r="5" spans="1:28" x14ac:dyDescent="0.25">
      <c r="A5" s="3" t="s">
        <v>16</v>
      </c>
      <c r="B5" s="4">
        <f>100-69.37</f>
        <v>30.629999999999995</v>
      </c>
      <c r="C5" s="4">
        <f>100-68.47</f>
        <v>31.53</v>
      </c>
      <c r="D5" s="4">
        <f>100-68.98</f>
        <v>31.019999999999996</v>
      </c>
      <c r="E5" s="4">
        <v>0</v>
      </c>
      <c r="F5" s="4">
        <f>100-84.81</f>
        <v>15.189999999999998</v>
      </c>
      <c r="G5" s="4">
        <f>100-71.34</f>
        <v>28.659999999999997</v>
      </c>
      <c r="H5" s="4">
        <f>100-72.3</f>
        <v>27.700000000000003</v>
      </c>
      <c r="I5" s="4">
        <f>100-71.75</f>
        <v>28.25</v>
      </c>
      <c r="J5" s="4">
        <f>100-72.72</f>
        <v>27.28</v>
      </c>
      <c r="K5" s="4">
        <f>100-72.5</f>
        <v>27.5</v>
      </c>
      <c r="L5" s="4">
        <f>100-74.97</f>
        <v>25.03</v>
      </c>
      <c r="M5" s="4">
        <f>100-73.61</f>
        <v>26.39</v>
      </c>
      <c r="N5" s="4">
        <f>100-73.93</f>
        <v>26.069999999999993</v>
      </c>
    </row>
    <row r="6" spans="1:28" x14ac:dyDescent="0.25">
      <c r="A6" s="3" t="s">
        <v>17</v>
      </c>
      <c r="B6" s="4">
        <f>100-68.17</f>
        <v>31.83</v>
      </c>
      <c r="C6" s="4">
        <f>100-68.14</f>
        <v>31.86</v>
      </c>
      <c r="D6" s="4">
        <f>100-68.08</f>
        <v>31.92</v>
      </c>
      <c r="E6" s="4">
        <f>100-84.81</f>
        <v>15.189999999999998</v>
      </c>
      <c r="F6" s="4">
        <v>0</v>
      </c>
      <c r="G6" s="4">
        <f>100-71.77</f>
        <v>28.230000000000004</v>
      </c>
      <c r="H6" s="4">
        <f>100-71.4</f>
        <v>28.599999999999994</v>
      </c>
      <c r="I6" s="4">
        <f>100-71.75</f>
        <v>28.25</v>
      </c>
      <c r="J6" s="4">
        <f>100-72.95</f>
        <v>27.049999999999997</v>
      </c>
      <c r="K6" s="4">
        <f>100-71.7</f>
        <v>28.299999999999997</v>
      </c>
      <c r="L6" s="4">
        <f>100-73.8</f>
        <v>26.200000000000003</v>
      </c>
      <c r="M6" s="4">
        <f>100-73.31</f>
        <v>26.689999999999998</v>
      </c>
      <c r="N6" s="4">
        <f>100-73.63</f>
        <v>26.370000000000005</v>
      </c>
    </row>
    <row r="7" spans="1:28" x14ac:dyDescent="0.25">
      <c r="A7" s="3" t="s">
        <v>18</v>
      </c>
      <c r="B7" s="4">
        <f>100-68.83</f>
        <v>31.17</v>
      </c>
      <c r="C7" s="4">
        <f>100-68.4</f>
        <v>31.599999999999994</v>
      </c>
      <c r="D7" s="4">
        <f>100-69.27</f>
        <v>30.730000000000004</v>
      </c>
      <c r="E7" s="4">
        <f>100-71.34</f>
        <v>28.659999999999997</v>
      </c>
      <c r="F7" s="4">
        <f>100-71.77</f>
        <v>28.230000000000004</v>
      </c>
      <c r="G7" s="4">
        <v>0</v>
      </c>
      <c r="H7" s="4">
        <f>100-72.98</f>
        <v>27.019999999999996</v>
      </c>
      <c r="I7" s="4">
        <f>100-72.16</f>
        <v>27.840000000000003</v>
      </c>
      <c r="J7" s="4">
        <f>100-73.74</f>
        <v>26.260000000000005</v>
      </c>
      <c r="K7" s="4">
        <f>100-71.98</f>
        <v>28.019999999999996</v>
      </c>
      <c r="L7" s="4">
        <f>100-74.96</f>
        <v>25.040000000000006</v>
      </c>
      <c r="M7" s="4">
        <f>100-74.38</f>
        <v>25.620000000000005</v>
      </c>
      <c r="N7" s="4">
        <f>100-74.8</f>
        <v>25.200000000000003</v>
      </c>
    </row>
    <row r="8" spans="1:28" x14ac:dyDescent="0.25">
      <c r="A8" s="3" t="s">
        <v>19</v>
      </c>
      <c r="B8" s="4">
        <f>100-69.69</f>
        <v>30.310000000000002</v>
      </c>
      <c r="C8" s="4">
        <f>100-69.39</f>
        <v>30.61</v>
      </c>
      <c r="D8" s="4">
        <f>100-69.86</f>
        <v>30.14</v>
      </c>
      <c r="E8" s="4">
        <f>100-72.3</f>
        <v>27.700000000000003</v>
      </c>
      <c r="F8" s="4">
        <f>100-71.4</f>
        <v>28.599999999999994</v>
      </c>
      <c r="G8" s="4">
        <f>100-72.98</f>
        <v>27.019999999999996</v>
      </c>
      <c r="H8" s="4">
        <v>0</v>
      </c>
      <c r="I8" s="4">
        <f>100-78.72</f>
        <v>21.28</v>
      </c>
      <c r="J8" s="4">
        <f>100-80.58</f>
        <v>19.420000000000002</v>
      </c>
      <c r="K8" s="4">
        <f>100-72.98</f>
        <v>27.019999999999996</v>
      </c>
      <c r="L8" s="4">
        <f>100-75.09</f>
        <v>24.909999999999997</v>
      </c>
      <c r="M8" s="4">
        <f>100-74.63</f>
        <v>25.370000000000005</v>
      </c>
      <c r="N8" s="4">
        <f>100-75.1</f>
        <v>24.900000000000006</v>
      </c>
    </row>
    <row r="9" spans="1:28" x14ac:dyDescent="0.25">
      <c r="A9" s="3" t="s">
        <v>20</v>
      </c>
      <c r="B9" s="4">
        <f>100-69.48</f>
        <v>30.519999999999996</v>
      </c>
      <c r="C9" s="4">
        <f>100-68.78</f>
        <v>31.22</v>
      </c>
      <c r="D9" s="4">
        <f>100-69.36</f>
        <v>30.64</v>
      </c>
      <c r="E9" s="4">
        <f>100-71.75</f>
        <v>28.25</v>
      </c>
      <c r="F9" s="4">
        <f>100-71.75</f>
        <v>28.25</v>
      </c>
      <c r="G9" s="4">
        <f>100-72.16</f>
        <v>27.840000000000003</v>
      </c>
      <c r="H9" s="4">
        <f>100-78.72</f>
        <v>21.28</v>
      </c>
      <c r="I9" s="4">
        <v>0</v>
      </c>
      <c r="J9" s="4">
        <f>100-86.55</f>
        <v>13.450000000000003</v>
      </c>
      <c r="K9" s="4">
        <f>100-73.54</f>
        <v>26.459999999999994</v>
      </c>
      <c r="L9" s="4">
        <f>100-74.49</f>
        <v>25.510000000000005</v>
      </c>
      <c r="M9" s="4">
        <f>100-74.63</f>
        <v>25.370000000000005</v>
      </c>
      <c r="N9" s="4">
        <f>100-75.13</f>
        <v>24.870000000000005</v>
      </c>
    </row>
    <row r="10" spans="1:28" x14ac:dyDescent="0.25">
      <c r="A10" s="3" t="s">
        <v>21</v>
      </c>
      <c r="B10" s="4">
        <f>100-70.26</f>
        <v>29.739999999999995</v>
      </c>
      <c r="C10" s="4">
        <f>100-69.72</f>
        <v>30.28</v>
      </c>
      <c r="D10" s="4">
        <f>100-70.39</f>
        <v>29.61</v>
      </c>
      <c r="E10" s="4">
        <f>100-72.72</f>
        <v>27.28</v>
      </c>
      <c r="F10" s="4">
        <f>100-72.95</f>
        <v>27.049999999999997</v>
      </c>
      <c r="G10" s="4">
        <f>100-73.74</f>
        <v>26.260000000000005</v>
      </c>
      <c r="H10" s="4">
        <f>100-80.58</f>
        <v>19.420000000000002</v>
      </c>
      <c r="I10" s="4">
        <f>100-86.55</f>
        <v>13.450000000000003</v>
      </c>
      <c r="J10" s="4">
        <v>0</v>
      </c>
      <c r="K10" s="4">
        <f>100-74.68</f>
        <v>25.319999999999993</v>
      </c>
      <c r="L10" s="4">
        <f>100-75.62</f>
        <v>24.379999999999995</v>
      </c>
      <c r="M10" s="4">
        <f>100-75.63</f>
        <v>24.370000000000005</v>
      </c>
      <c r="N10" s="4">
        <f>100-76.13</f>
        <v>23.870000000000005</v>
      </c>
    </row>
    <row r="11" spans="1:28" x14ac:dyDescent="0.25">
      <c r="A11" s="3" t="s">
        <v>22</v>
      </c>
      <c r="B11" s="4">
        <f>100-69.57</f>
        <v>30.430000000000007</v>
      </c>
      <c r="C11" s="4">
        <f>100-68.43</f>
        <v>31.569999999999993</v>
      </c>
      <c r="D11" s="4">
        <f>100-69.54</f>
        <v>30.459999999999994</v>
      </c>
      <c r="E11" s="4">
        <f>100-72.5</f>
        <v>27.5</v>
      </c>
      <c r="F11" s="4">
        <f>100-71.7</f>
        <v>28.299999999999997</v>
      </c>
      <c r="G11" s="4">
        <f>100-71.98</f>
        <v>28.019999999999996</v>
      </c>
      <c r="H11" s="4">
        <f>100-72.98</f>
        <v>27.019999999999996</v>
      </c>
      <c r="I11" s="4">
        <f>100-73.54</f>
        <v>26.459999999999994</v>
      </c>
      <c r="J11" s="4">
        <f>100-74.68</f>
        <v>25.319999999999993</v>
      </c>
      <c r="K11" s="4">
        <v>0</v>
      </c>
      <c r="L11" s="4">
        <f>100-76.78</f>
        <v>23.22</v>
      </c>
      <c r="M11" s="4">
        <f>100-76.69</f>
        <v>23.310000000000002</v>
      </c>
      <c r="N11" s="4">
        <f>100-76.19</f>
        <v>23.810000000000002</v>
      </c>
    </row>
    <row r="12" spans="1:28" x14ac:dyDescent="0.25">
      <c r="A12" s="3" t="s">
        <v>23</v>
      </c>
      <c r="B12" s="4">
        <f>100-70.76</f>
        <v>29.239999999999995</v>
      </c>
      <c r="C12" s="4">
        <f>100-71.23</f>
        <v>28.769999999999996</v>
      </c>
      <c r="D12" s="4">
        <f>100-71.87</f>
        <v>28.129999999999995</v>
      </c>
      <c r="E12" s="4">
        <f>100-74.97</f>
        <v>25.03</v>
      </c>
      <c r="F12" s="4">
        <f>100-73.8</f>
        <v>26.200000000000003</v>
      </c>
      <c r="G12" s="4">
        <f>100-74.96</f>
        <v>25.040000000000006</v>
      </c>
      <c r="H12" s="4">
        <f>100-75.09</f>
        <v>24.909999999999997</v>
      </c>
      <c r="I12" s="4">
        <f>100-74.49</f>
        <v>25.510000000000005</v>
      </c>
      <c r="J12" s="4">
        <f>100-75.62</f>
        <v>24.379999999999995</v>
      </c>
      <c r="K12" s="4">
        <f>100-76.78</f>
        <v>23.22</v>
      </c>
      <c r="L12" s="4">
        <v>0</v>
      </c>
      <c r="M12" s="4">
        <f>100-84.78</f>
        <v>15.219999999999999</v>
      </c>
      <c r="N12" s="4">
        <f>100-84.51</f>
        <v>15.489999999999995</v>
      </c>
    </row>
    <row r="13" spans="1:28" x14ac:dyDescent="0.25">
      <c r="A13" s="3" t="s">
        <v>24</v>
      </c>
      <c r="B13" s="4">
        <f>100-70.91</f>
        <v>29.090000000000003</v>
      </c>
      <c r="C13" s="4">
        <f>100-70.21</f>
        <v>29.790000000000006</v>
      </c>
      <c r="D13" s="4">
        <f>100-71.78</f>
        <v>28.22</v>
      </c>
      <c r="E13" s="4">
        <f>100-73.61</f>
        <v>26.39</v>
      </c>
      <c r="F13" s="4">
        <f>100-73.31</f>
        <v>26.689999999999998</v>
      </c>
      <c r="G13" s="4">
        <f>100-74.38</f>
        <v>25.620000000000005</v>
      </c>
      <c r="H13" s="4">
        <f>100-74.63</f>
        <v>25.370000000000005</v>
      </c>
      <c r="I13" s="4">
        <f>100-74.63</f>
        <v>25.370000000000005</v>
      </c>
      <c r="J13" s="4">
        <f>100-75.63</f>
        <v>24.370000000000005</v>
      </c>
      <c r="K13" s="4">
        <f>100-76.69</f>
        <v>23.310000000000002</v>
      </c>
      <c r="L13" s="4">
        <f>100-84.78</f>
        <v>15.219999999999999</v>
      </c>
      <c r="M13" s="4">
        <v>0</v>
      </c>
      <c r="N13" s="4">
        <f>100-86.25</f>
        <v>13.75</v>
      </c>
    </row>
    <row r="14" spans="1:28" x14ac:dyDescent="0.25">
      <c r="A14" s="3" t="s">
        <v>25</v>
      </c>
      <c r="B14" s="4">
        <f>100-71.17</f>
        <v>28.83</v>
      </c>
      <c r="C14" s="4">
        <f>100-70.37</f>
        <v>29.629999999999995</v>
      </c>
      <c r="D14" s="4">
        <f>100-71.51</f>
        <v>28.489999999999995</v>
      </c>
      <c r="E14" s="4">
        <f>100-73.93</f>
        <v>26.069999999999993</v>
      </c>
      <c r="F14" s="4">
        <f>100-73.63</f>
        <v>26.370000000000005</v>
      </c>
      <c r="G14" s="4">
        <f>100-74.8</f>
        <v>25.200000000000003</v>
      </c>
      <c r="H14" s="4">
        <f>100-75.1</f>
        <v>24.900000000000006</v>
      </c>
      <c r="I14" s="4">
        <f>100-75.13</f>
        <v>24.870000000000005</v>
      </c>
      <c r="J14" s="4">
        <f>100-76.13</f>
        <v>23.870000000000005</v>
      </c>
      <c r="K14" s="4">
        <f>100-76.19</f>
        <v>23.810000000000002</v>
      </c>
      <c r="L14" s="4">
        <f>100-84.51</f>
        <v>15.489999999999995</v>
      </c>
      <c r="M14" s="4">
        <f>100-86.25</f>
        <v>13.75</v>
      </c>
      <c r="N14" s="4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1057-B826-468A-A256-E05FD268660D}">
  <dimension ref="A1:E11"/>
  <sheetViews>
    <sheetView workbookViewId="0">
      <selection activeCell="F5" sqref="F5"/>
    </sheetView>
  </sheetViews>
  <sheetFormatPr defaultRowHeight="15" x14ac:dyDescent="0.25"/>
  <sheetData>
    <row r="1" spans="1:5" x14ac:dyDescent="0.25">
      <c r="A1" s="22"/>
      <c r="B1" s="23"/>
      <c r="C1" s="23"/>
      <c r="D1" s="23"/>
      <c r="E1" s="23"/>
    </row>
    <row r="2" spans="1:5" x14ac:dyDescent="0.25">
      <c r="A2" s="20"/>
      <c r="B2" s="24"/>
      <c r="C2" s="24"/>
      <c r="D2" s="24"/>
      <c r="E2" s="24"/>
    </row>
    <row r="3" spans="1:5" x14ac:dyDescent="0.25">
      <c r="A3" s="20"/>
      <c r="B3" s="24"/>
      <c r="C3" s="24"/>
      <c r="D3" s="24"/>
      <c r="E3" s="24"/>
    </row>
    <row r="4" spans="1:5" x14ac:dyDescent="0.25">
      <c r="A4" s="20"/>
      <c r="B4" s="24"/>
      <c r="C4" s="24"/>
      <c r="D4" s="24"/>
      <c r="E4" s="24"/>
    </row>
    <row r="5" spans="1:5" x14ac:dyDescent="0.25">
      <c r="A5" s="20"/>
      <c r="B5" s="24"/>
      <c r="C5" s="24"/>
      <c r="D5" s="24"/>
      <c r="E5" s="24"/>
    </row>
    <row r="6" spans="1:5" x14ac:dyDescent="0.25">
      <c r="A6" s="20"/>
      <c r="B6" s="24"/>
      <c r="C6" s="24"/>
      <c r="D6" s="24"/>
      <c r="E6" s="24"/>
    </row>
    <row r="7" spans="1:5" x14ac:dyDescent="0.25">
      <c r="A7" s="20"/>
      <c r="B7" s="24"/>
      <c r="C7" s="24"/>
      <c r="D7" s="24"/>
      <c r="E7" s="24"/>
    </row>
    <row r="8" spans="1:5" x14ac:dyDescent="0.25">
      <c r="A8" s="21"/>
      <c r="B8" s="21"/>
      <c r="C8" s="21"/>
      <c r="D8" s="21"/>
      <c r="E8" s="21"/>
    </row>
    <row r="9" spans="1:5" x14ac:dyDescent="0.25">
      <c r="A9" s="20"/>
      <c r="B9" s="24"/>
      <c r="C9" s="24"/>
      <c r="D9" s="24"/>
      <c r="E9" s="24"/>
    </row>
    <row r="10" spans="1:5" x14ac:dyDescent="0.25">
      <c r="A10" s="20"/>
      <c r="B10" s="24"/>
      <c r="C10" s="24"/>
      <c r="D10" s="24"/>
      <c r="E10" s="21"/>
    </row>
    <row r="11" spans="1:5" x14ac:dyDescent="0.25">
      <c r="A11" s="21"/>
      <c r="B11" s="21"/>
      <c r="C11" s="21"/>
      <c r="D11" s="21"/>
      <c r="E11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034C-04CC-4A6E-A2E5-BC864A4AE99E}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19"/>
      <c r="B1" s="18" t="s">
        <v>29</v>
      </c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18" t="s">
        <v>39</v>
      </c>
      <c r="M1" s="18" t="s">
        <v>40</v>
      </c>
      <c r="N1" s="18" t="s">
        <v>41</v>
      </c>
    </row>
    <row r="2" spans="1:14" x14ac:dyDescent="0.25">
      <c r="A2" s="3" t="s">
        <v>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3" t="s">
        <v>28</v>
      </c>
      <c r="B3" s="4">
        <f>100-81.99</f>
        <v>18.010000000000005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 t="s">
        <v>27</v>
      </c>
      <c r="B4" s="4">
        <f>100-83.81</f>
        <v>16.189999999999998</v>
      </c>
      <c r="C4" s="4">
        <f>100-85.33</f>
        <v>14.670000000000002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32</v>
      </c>
      <c r="B5" s="4">
        <f>100-69.37</f>
        <v>30.629999999999995</v>
      </c>
      <c r="C5" s="4">
        <f>100-68.47</f>
        <v>31.53</v>
      </c>
      <c r="D5" s="4">
        <f>100-68.98</f>
        <v>31.019999999999996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3" t="s">
        <v>43</v>
      </c>
      <c r="B6" s="4">
        <f>100-68.17</f>
        <v>31.83</v>
      </c>
      <c r="C6" s="4">
        <f>100-68.14</f>
        <v>31.86</v>
      </c>
      <c r="D6" s="4">
        <f>100-68.08</f>
        <v>31.92</v>
      </c>
      <c r="E6" s="4">
        <f>100-84.81</f>
        <v>15.189999999999998</v>
      </c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3" t="s">
        <v>44</v>
      </c>
      <c r="B7" s="4">
        <f>100-68.83</f>
        <v>31.17</v>
      </c>
      <c r="C7" s="4">
        <f>100-68.4</f>
        <v>31.599999999999994</v>
      </c>
      <c r="D7" s="4">
        <f>100-69.27</f>
        <v>30.730000000000004</v>
      </c>
      <c r="E7" s="4">
        <f>100-71.34</f>
        <v>28.659999999999997</v>
      </c>
      <c r="F7" s="4">
        <f>100-71.77</f>
        <v>28.230000000000004</v>
      </c>
      <c r="G7" s="4"/>
      <c r="H7" s="4"/>
      <c r="I7" s="4"/>
      <c r="J7" s="4"/>
      <c r="K7" s="4"/>
      <c r="L7" s="4"/>
      <c r="M7" s="4"/>
      <c r="N7" s="4"/>
    </row>
    <row r="8" spans="1:14" x14ac:dyDescent="0.25">
      <c r="A8" s="3" t="s">
        <v>35</v>
      </c>
      <c r="B8" s="4">
        <f>100-69.69</f>
        <v>30.310000000000002</v>
      </c>
      <c r="C8" s="4">
        <f>100-69.39</f>
        <v>30.61</v>
      </c>
      <c r="D8" s="4">
        <f>100-69.86</f>
        <v>30.14</v>
      </c>
      <c r="E8" s="4">
        <f>100-72.3</f>
        <v>27.700000000000003</v>
      </c>
      <c r="F8" s="4">
        <f>100-71.4</f>
        <v>28.599999999999994</v>
      </c>
      <c r="G8" s="4">
        <f>100-72.98</f>
        <v>27.019999999999996</v>
      </c>
      <c r="H8" s="4"/>
      <c r="I8" s="4"/>
      <c r="J8" s="4"/>
      <c r="K8" s="4"/>
      <c r="L8" s="4"/>
      <c r="M8" s="4"/>
      <c r="N8" s="4"/>
    </row>
    <row r="9" spans="1:14" x14ac:dyDescent="0.25">
      <c r="A9" s="3" t="s">
        <v>36</v>
      </c>
      <c r="B9" s="4">
        <f>100-69.48</f>
        <v>30.519999999999996</v>
      </c>
      <c r="C9" s="4">
        <f>100-68.78</f>
        <v>31.22</v>
      </c>
      <c r="D9" s="4">
        <f>100-69.36</f>
        <v>30.64</v>
      </c>
      <c r="E9" s="4">
        <f>100-71.75</f>
        <v>28.25</v>
      </c>
      <c r="F9" s="4">
        <f>100-71.75</f>
        <v>28.25</v>
      </c>
      <c r="G9" s="4">
        <f>100-72.16</f>
        <v>27.840000000000003</v>
      </c>
      <c r="H9" s="4">
        <f>100-78.72</f>
        <v>21.28</v>
      </c>
      <c r="I9" s="4"/>
      <c r="J9" s="4"/>
      <c r="K9" s="4"/>
      <c r="L9" s="4"/>
      <c r="M9" s="4"/>
      <c r="N9" s="4"/>
    </row>
    <row r="10" spans="1:14" x14ac:dyDescent="0.25">
      <c r="A10" s="3" t="s">
        <v>45</v>
      </c>
      <c r="B10" s="4">
        <f>100-70.26</f>
        <v>29.739999999999995</v>
      </c>
      <c r="C10" s="4">
        <f>100-69.72</f>
        <v>30.28</v>
      </c>
      <c r="D10" s="4">
        <f>100-70.39</f>
        <v>29.61</v>
      </c>
      <c r="E10" s="4">
        <f>100-72.72</f>
        <v>27.28</v>
      </c>
      <c r="F10" s="4">
        <f>100-72.95</f>
        <v>27.049999999999997</v>
      </c>
      <c r="G10" s="4">
        <f>100-73.74</f>
        <v>26.260000000000005</v>
      </c>
      <c r="H10" s="4">
        <f>100-80.58</f>
        <v>19.420000000000002</v>
      </c>
      <c r="I10" s="4">
        <f>100-86.55</f>
        <v>13.450000000000003</v>
      </c>
      <c r="J10" s="4"/>
      <c r="K10" s="4"/>
      <c r="L10" s="4"/>
      <c r="M10" s="4"/>
      <c r="N10" s="4"/>
    </row>
    <row r="11" spans="1:14" x14ac:dyDescent="0.25">
      <c r="A11" s="3" t="s">
        <v>38</v>
      </c>
      <c r="B11" s="4">
        <f>100-69.57</f>
        <v>30.430000000000007</v>
      </c>
      <c r="C11" s="4">
        <f>100-68.43</f>
        <v>31.569999999999993</v>
      </c>
      <c r="D11" s="4">
        <f>100-69.54</f>
        <v>30.459999999999994</v>
      </c>
      <c r="E11" s="4">
        <f>100-72.5</f>
        <v>27.5</v>
      </c>
      <c r="F11" s="4">
        <f>100-71.7</f>
        <v>28.299999999999997</v>
      </c>
      <c r="G11" s="4">
        <f>100-71.98</f>
        <v>28.019999999999996</v>
      </c>
      <c r="H11" s="4">
        <f>100-72.98</f>
        <v>27.019999999999996</v>
      </c>
      <c r="I11" s="4">
        <f>100-73.54</f>
        <v>26.459999999999994</v>
      </c>
      <c r="J11" s="4">
        <f>100-74.68</f>
        <v>25.319999999999993</v>
      </c>
      <c r="K11" s="4"/>
      <c r="L11" s="4"/>
      <c r="M11" s="4"/>
      <c r="N11" s="4"/>
    </row>
    <row r="12" spans="1:14" x14ac:dyDescent="0.25">
      <c r="A12" s="3" t="s">
        <v>39</v>
      </c>
      <c r="B12" s="4">
        <f>100-70.76</f>
        <v>29.239999999999995</v>
      </c>
      <c r="C12" s="4">
        <f>100-71.23</f>
        <v>28.769999999999996</v>
      </c>
      <c r="D12" s="4">
        <f>100-71.87</f>
        <v>28.129999999999995</v>
      </c>
      <c r="E12" s="4">
        <f>100-74.97</f>
        <v>25.03</v>
      </c>
      <c r="F12" s="4">
        <f>100-73.8</f>
        <v>26.200000000000003</v>
      </c>
      <c r="G12" s="4">
        <f>100-74.96</f>
        <v>25.040000000000006</v>
      </c>
      <c r="H12" s="4">
        <f>100-75.09</f>
        <v>24.909999999999997</v>
      </c>
      <c r="I12" s="4">
        <f>100-74.49</f>
        <v>25.510000000000005</v>
      </c>
      <c r="J12" s="4">
        <f>100-75.62</f>
        <v>24.379999999999995</v>
      </c>
      <c r="K12" s="4">
        <f>100-76.78</f>
        <v>23.22</v>
      </c>
      <c r="L12" s="4"/>
      <c r="M12" s="4"/>
      <c r="N12" s="4"/>
    </row>
    <row r="13" spans="1:14" x14ac:dyDescent="0.25">
      <c r="A13" s="3" t="s">
        <v>40</v>
      </c>
      <c r="B13" s="4">
        <f>100-70.91</f>
        <v>29.090000000000003</v>
      </c>
      <c r="C13" s="4">
        <f>100-70.21</f>
        <v>29.790000000000006</v>
      </c>
      <c r="D13" s="4">
        <f>100-71.78</f>
        <v>28.22</v>
      </c>
      <c r="E13" s="4">
        <f>100-73.61</f>
        <v>26.39</v>
      </c>
      <c r="F13" s="4">
        <f>100-73.31</f>
        <v>26.689999999999998</v>
      </c>
      <c r="G13" s="4">
        <f>100-74.38</f>
        <v>25.620000000000005</v>
      </c>
      <c r="H13" s="4">
        <f>100-74.63</f>
        <v>25.370000000000005</v>
      </c>
      <c r="I13" s="4">
        <f>100-74.63</f>
        <v>25.370000000000005</v>
      </c>
      <c r="J13" s="4">
        <f>100-75.63</f>
        <v>24.370000000000005</v>
      </c>
      <c r="K13" s="4">
        <f>100-76.69</f>
        <v>23.310000000000002</v>
      </c>
      <c r="L13" s="4">
        <f>100-84.78</f>
        <v>15.219999999999999</v>
      </c>
      <c r="M13" s="4"/>
      <c r="N13" s="4"/>
    </row>
    <row r="14" spans="1:14" x14ac:dyDescent="0.25">
      <c r="A14" s="3" t="s">
        <v>41</v>
      </c>
      <c r="B14" s="4">
        <f>100-71.17</f>
        <v>28.83</v>
      </c>
      <c r="C14" s="4">
        <f>100-70.37</f>
        <v>29.629999999999995</v>
      </c>
      <c r="D14" s="4">
        <f>100-71.51</f>
        <v>28.489999999999995</v>
      </c>
      <c r="E14" s="4">
        <f>100-73.93</f>
        <v>26.069999999999993</v>
      </c>
      <c r="F14" s="4">
        <f>100-73.63</f>
        <v>26.370000000000005</v>
      </c>
      <c r="G14" s="4">
        <f>100-74.8</f>
        <v>25.200000000000003</v>
      </c>
      <c r="H14" s="4">
        <f>100-75.1</f>
        <v>24.900000000000006</v>
      </c>
      <c r="I14" s="4">
        <f>100-75.13</f>
        <v>24.870000000000005</v>
      </c>
      <c r="J14" s="4">
        <f>100-76.13</f>
        <v>23.870000000000005</v>
      </c>
      <c r="K14" s="4">
        <f>100-76.19</f>
        <v>23.810000000000002</v>
      </c>
      <c r="L14" s="4">
        <f>100-84.51</f>
        <v>15.489999999999995</v>
      </c>
      <c r="M14" s="4">
        <f>100-86.25</f>
        <v>13.75</v>
      </c>
      <c r="N1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459B-3AAB-4A82-8E95-2DDD6142CD07}">
  <dimension ref="A1:AB15"/>
  <sheetViews>
    <sheetView topLeftCell="F1" workbookViewId="0">
      <selection activeCell="P2" sqref="P2:AB14"/>
    </sheetView>
  </sheetViews>
  <sheetFormatPr defaultRowHeight="15" x14ac:dyDescent="0.25"/>
  <cols>
    <col min="2" max="14" width="6" bestFit="1" customWidth="1"/>
    <col min="16" max="27" width="6" bestFit="1" customWidth="1"/>
  </cols>
  <sheetData>
    <row r="1" spans="1:28" x14ac:dyDescent="0.25">
      <c r="B1" s="3" t="s">
        <v>29</v>
      </c>
      <c r="C1" s="3" t="s">
        <v>30</v>
      </c>
      <c r="D1" s="10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28" x14ac:dyDescent="0.25">
      <c r="A2" s="8" t="s">
        <v>29</v>
      </c>
      <c r="B2" s="11">
        <v>0</v>
      </c>
      <c r="C2" s="11">
        <f>100-81.99</f>
        <v>18.010000000000005</v>
      </c>
      <c r="D2" s="12">
        <f>100-83.81</f>
        <v>16.189999999999998</v>
      </c>
      <c r="E2" s="6">
        <f>100-69.37</f>
        <v>30.629999999999995</v>
      </c>
      <c r="F2" s="6">
        <f>100-68.17</f>
        <v>31.83</v>
      </c>
      <c r="G2" s="6">
        <f>100-68.83</f>
        <v>31.17</v>
      </c>
      <c r="H2" s="6">
        <f>100-69.69</f>
        <v>30.310000000000002</v>
      </c>
      <c r="I2" s="6">
        <f>100-69.48</f>
        <v>30.519999999999996</v>
      </c>
      <c r="J2" s="6">
        <f>100-70.26</f>
        <v>29.739999999999995</v>
      </c>
      <c r="K2" s="6">
        <f>100-69.57</f>
        <v>30.430000000000007</v>
      </c>
      <c r="L2" s="6">
        <f>100-70.76</f>
        <v>29.239999999999995</v>
      </c>
      <c r="M2" s="6">
        <f>100-70.91</f>
        <v>29.090000000000003</v>
      </c>
      <c r="N2" s="6">
        <f>100-71.17</f>
        <v>28.83</v>
      </c>
      <c r="P2" s="25" t="s">
        <v>26</v>
      </c>
      <c r="Q2" s="25" t="s">
        <v>27</v>
      </c>
      <c r="R2" s="25" t="s">
        <v>28</v>
      </c>
      <c r="S2" s="25" t="s">
        <v>39</v>
      </c>
      <c r="T2" s="25" t="s">
        <v>40</v>
      </c>
      <c r="U2" s="25" t="s">
        <v>41</v>
      </c>
      <c r="V2" s="25" t="s">
        <v>36</v>
      </c>
      <c r="W2" s="25" t="s">
        <v>45</v>
      </c>
      <c r="X2" s="25" t="s">
        <v>35</v>
      </c>
      <c r="Y2" s="25" t="s">
        <v>44</v>
      </c>
      <c r="Z2" s="25" t="s">
        <v>38</v>
      </c>
      <c r="AA2" s="25" t="s">
        <v>43</v>
      </c>
      <c r="AB2" s="25" t="s">
        <v>32</v>
      </c>
    </row>
    <row r="3" spans="1:28" x14ac:dyDescent="0.25">
      <c r="A3" s="8" t="s">
        <v>30</v>
      </c>
      <c r="B3" s="11">
        <f>100-81.99</f>
        <v>18.010000000000005</v>
      </c>
      <c r="C3" s="11">
        <v>0</v>
      </c>
      <c r="D3" s="11">
        <f>100-85.33</f>
        <v>14.670000000000002</v>
      </c>
      <c r="E3" s="6">
        <f>100-68.47</f>
        <v>31.53</v>
      </c>
      <c r="F3" s="6">
        <f>100-68.14</f>
        <v>31.86</v>
      </c>
      <c r="G3" s="6">
        <f>100-68.4</f>
        <v>31.599999999999994</v>
      </c>
      <c r="H3" s="6">
        <f>100-69.39</f>
        <v>30.61</v>
      </c>
      <c r="I3" s="6">
        <f>100-68.78</f>
        <v>31.22</v>
      </c>
      <c r="J3" s="6">
        <f>100-69.72</f>
        <v>30.28</v>
      </c>
      <c r="K3" s="6">
        <f>100-68.43</f>
        <v>31.569999999999993</v>
      </c>
      <c r="L3" s="6">
        <f>100-71.23</f>
        <v>28.769999999999996</v>
      </c>
      <c r="M3" s="6">
        <f>100-70.21</f>
        <v>29.790000000000006</v>
      </c>
      <c r="N3" s="6">
        <f>100-70.37</f>
        <v>29.629999999999995</v>
      </c>
      <c r="P3" s="5" t="s">
        <v>28</v>
      </c>
      <c r="Q3" s="5" t="s">
        <v>27</v>
      </c>
      <c r="R3" s="5" t="s">
        <v>26</v>
      </c>
      <c r="S3" s="5" t="s">
        <v>41</v>
      </c>
      <c r="T3" s="5" t="s">
        <v>40</v>
      </c>
      <c r="U3" s="5" t="s">
        <v>39</v>
      </c>
      <c r="V3" s="5" t="s">
        <v>38</v>
      </c>
      <c r="W3" s="5" t="s">
        <v>45</v>
      </c>
      <c r="X3" s="5" t="s">
        <v>36</v>
      </c>
      <c r="Y3" s="5" t="s">
        <v>35</v>
      </c>
      <c r="Z3" s="5" t="s">
        <v>44</v>
      </c>
      <c r="AA3" s="5" t="s">
        <v>43</v>
      </c>
      <c r="AB3" s="5" t="s">
        <v>32</v>
      </c>
    </row>
    <row r="4" spans="1:28" x14ac:dyDescent="0.25">
      <c r="A4" s="8" t="s">
        <v>31</v>
      </c>
      <c r="B4" s="11">
        <f>100-83.81</f>
        <v>16.189999999999998</v>
      </c>
      <c r="C4" s="11">
        <f>100-85.33</f>
        <v>14.670000000000002</v>
      </c>
      <c r="D4" s="11">
        <v>0</v>
      </c>
      <c r="E4" s="6">
        <f>100-68.98</f>
        <v>31.019999999999996</v>
      </c>
      <c r="F4" s="6">
        <f>100-68.08</f>
        <v>31.92</v>
      </c>
      <c r="G4" s="6">
        <f>100-69.27</f>
        <v>30.730000000000004</v>
      </c>
      <c r="H4" s="6">
        <f>100-69.86</f>
        <v>30.14</v>
      </c>
      <c r="I4" s="6">
        <f>100-69.36</f>
        <v>30.64</v>
      </c>
      <c r="J4" s="6">
        <f>100-70.39</f>
        <v>29.61</v>
      </c>
      <c r="K4" s="6">
        <f>100-69.54</f>
        <v>30.459999999999994</v>
      </c>
      <c r="L4" s="6">
        <f>100-71.87</f>
        <v>28.129999999999995</v>
      </c>
      <c r="M4" s="6">
        <f>100-71.78</f>
        <v>28.22</v>
      </c>
      <c r="N4" s="6">
        <f>100-71.51</f>
        <v>28.489999999999995</v>
      </c>
      <c r="P4" s="9" t="s">
        <v>27</v>
      </c>
      <c r="Q4" s="26" t="s">
        <v>28</v>
      </c>
      <c r="R4" s="9" t="s">
        <v>26</v>
      </c>
      <c r="S4" s="9" t="s">
        <v>41</v>
      </c>
      <c r="T4" s="9" t="s">
        <v>40</v>
      </c>
      <c r="U4" s="9" t="s">
        <v>39</v>
      </c>
      <c r="V4" s="9" t="s">
        <v>38</v>
      </c>
      <c r="W4" s="9" t="s">
        <v>45</v>
      </c>
      <c r="X4" s="9" t="s">
        <v>36</v>
      </c>
      <c r="Y4" s="9" t="s">
        <v>35</v>
      </c>
      <c r="Z4" s="9" t="s">
        <v>44</v>
      </c>
      <c r="AA4" s="9" t="s">
        <v>43</v>
      </c>
      <c r="AB4" s="9" t="s">
        <v>32</v>
      </c>
    </row>
    <row r="5" spans="1:28" x14ac:dyDescent="0.25">
      <c r="A5" s="8" t="s">
        <v>32</v>
      </c>
      <c r="B5" s="11">
        <f>100-69.37</f>
        <v>30.629999999999995</v>
      </c>
      <c r="C5" s="11">
        <f>100-68.47</f>
        <v>31.53</v>
      </c>
      <c r="D5" s="11">
        <f>100-68.98</f>
        <v>31.019999999999996</v>
      </c>
      <c r="E5" s="6">
        <v>0</v>
      </c>
      <c r="F5" s="6">
        <f>100-84.81</f>
        <v>15.189999999999998</v>
      </c>
      <c r="G5" s="6">
        <f>100-71.34</f>
        <v>28.659999999999997</v>
      </c>
      <c r="H5" s="6">
        <f>100-72.3</f>
        <v>27.700000000000003</v>
      </c>
      <c r="I5" s="6">
        <f>100-71.75</f>
        <v>28.25</v>
      </c>
      <c r="J5" s="6">
        <f>100-72.72</f>
        <v>27.28</v>
      </c>
      <c r="K5" s="6">
        <f>100-72.5</f>
        <v>27.5</v>
      </c>
      <c r="L5" s="6">
        <f>100-74.97</f>
        <v>25.03</v>
      </c>
      <c r="M5" s="6">
        <f>100-73.61</f>
        <v>26.39</v>
      </c>
      <c r="N5" s="6">
        <f>100-73.93</f>
        <v>26.069999999999993</v>
      </c>
      <c r="P5" s="5" t="s">
        <v>32</v>
      </c>
      <c r="Q5" s="5" t="s">
        <v>43</v>
      </c>
      <c r="R5" s="5" t="s">
        <v>39</v>
      </c>
      <c r="S5" s="5" t="s">
        <v>40</v>
      </c>
      <c r="T5" s="5" t="s">
        <v>41</v>
      </c>
      <c r="U5" s="5" t="s">
        <v>38</v>
      </c>
      <c r="V5" s="5" t="s">
        <v>45</v>
      </c>
      <c r="W5" s="5" t="s">
        <v>36</v>
      </c>
      <c r="X5" s="5" t="s">
        <v>35</v>
      </c>
      <c r="Y5" s="5" t="s">
        <v>44</v>
      </c>
      <c r="Z5" s="5" t="s">
        <v>27</v>
      </c>
      <c r="AA5" s="5" t="s">
        <v>28</v>
      </c>
      <c r="AB5" s="5" t="s">
        <v>26</v>
      </c>
    </row>
    <row r="6" spans="1:28" x14ac:dyDescent="0.25">
      <c r="A6" s="8" t="s">
        <v>33</v>
      </c>
      <c r="B6" s="11">
        <f>100-68.17</f>
        <v>31.83</v>
      </c>
      <c r="C6" s="11">
        <f>100-68.14</f>
        <v>31.86</v>
      </c>
      <c r="D6" s="11">
        <f>100-68.08</f>
        <v>31.92</v>
      </c>
      <c r="E6" s="6">
        <f>100-84.81</f>
        <v>15.189999999999998</v>
      </c>
      <c r="F6" s="6">
        <v>0</v>
      </c>
      <c r="G6" s="6">
        <f>100-71.77</f>
        <v>28.230000000000004</v>
      </c>
      <c r="H6" s="6">
        <f>100-71.4</f>
        <v>28.599999999999994</v>
      </c>
      <c r="I6" s="6">
        <f>100-71.75</f>
        <v>28.25</v>
      </c>
      <c r="J6" s="6">
        <f>100-72.95</f>
        <v>27.049999999999997</v>
      </c>
      <c r="K6" s="6">
        <f>100-71.7</f>
        <v>28.299999999999997</v>
      </c>
      <c r="L6" s="6">
        <f>100-73.8</f>
        <v>26.200000000000003</v>
      </c>
      <c r="M6" s="6">
        <f>100-73.31</f>
        <v>26.689999999999998</v>
      </c>
      <c r="N6" s="6">
        <f>100-73.63</f>
        <v>26.370000000000005</v>
      </c>
      <c r="P6" s="5" t="s">
        <v>43</v>
      </c>
      <c r="Q6" s="5" t="s">
        <v>32</v>
      </c>
      <c r="R6" s="5" t="s">
        <v>39</v>
      </c>
      <c r="S6" s="5" t="s">
        <v>40</v>
      </c>
      <c r="T6" s="5" t="s">
        <v>41</v>
      </c>
      <c r="U6" s="5" t="s">
        <v>38</v>
      </c>
      <c r="V6" s="5" t="s">
        <v>45</v>
      </c>
      <c r="W6" s="5" t="s">
        <v>36</v>
      </c>
      <c r="X6" s="5" t="s">
        <v>35</v>
      </c>
      <c r="Y6" s="5" t="s">
        <v>44</v>
      </c>
      <c r="Z6" s="5" t="s">
        <v>27</v>
      </c>
      <c r="AA6" s="5" t="s">
        <v>28</v>
      </c>
      <c r="AB6" s="5" t="s">
        <v>26</v>
      </c>
    </row>
    <row r="7" spans="1:28" x14ac:dyDescent="0.25">
      <c r="A7" s="8" t="s">
        <v>34</v>
      </c>
      <c r="B7" s="11">
        <f>100-68.83</f>
        <v>31.17</v>
      </c>
      <c r="C7" s="11">
        <f>100-68.4</f>
        <v>31.599999999999994</v>
      </c>
      <c r="D7" s="11">
        <f>100-69.27</f>
        <v>30.730000000000004</v>
      </c>
      <c r="E7" s="6">
        <f>100-71.34</f>
        <v>28.659999999999997</v>
      </c>
      <c r="F7" s="6">
        <f>100-71.77</f>
        <v>28.230000000000004</v>
      </c>
      <c r="G7" s="6">
        <v>0</v>
      </c>
      <c r="H7" s="6">
        <f>100-72.98</f>
        <v>27.019999999999996</v>
      </c>
      <c r="I7" s="6">
        <f>100-72.16</f>
        <v>27.840000000000003</v>
      </c>
      <c r="J7" s="6">
        <f>100-73.74</f>
        <v>26.260000000000005</v>
      </c>
      <c r="K7" s="6">
        <f>100-71.98</f>
        <v>28.019999999999996</v>
      </c>
      <c r="L7" s="6">
        <f>100-74.96</f>
        <v>25.040000000000006</v>
      </c>
      <c r="M7" s="6">
        <f>100-74.38</f>
        <v>25.620000000000005</v>
      </c>
      <c r="N7" s="6">
        <f>100-74.8</f>
        <v>25.200000000000003</v>
      </c>
      <c r="P7" s="5" t="s">
        <v>44</v>
      </c>
      <c r="Q7" s="5" t="s">
        <v>41</v>
      </c>
      <c r="R7" s="5" t="s">
        <v>40</v>
      </c>
      <c r="S7" s="5" t="s">
        <v>39</v>
      </c>
      <c r="T7" s="5" t="s">
        <v>38</v>
      </c>
      <c r="U7" s="5" t="s">
        <v>45</v>
      </c>
      <c r="V7" s="5" t="s">
        <v>36</v>
      </c>
      <c r="W7" s="5" t="s">
        <v>35</v>
      </c>
      <c r="X7" s="5" t="s">
        <v>44</v>
      </c>
      <c r="Y7" s="5" t="s">
        <v>43</v>
      </c>
      <c r="Z7" s="5" t="s">
        <v>26</v>
      </c>
      <c r="AA7" s="5" t="s">
        <v>27</v>
      </c>
      <c r="AB7" s="5" t="s">
        <v>28</v>
      </c>
    </row>
    <row r="8" spans="1:28" x14ac:dyDescent="0.25">
      <c r="A8" s="8" t="s">
        <v>35</v>
      </c>
      <c r="B8" s="11">
        <f>100-69.69</f>
        <v>30.310000000000002</v>
      </c>
      <c r="C8" s="11">
        <f>100-69.39</f>
        <v>30.61</v>
      </c>
      <c r="D8" s="11">
        <f>100-69.86</f>
        <v>30.14</v>
      </c>
      <c r="E8" s="6">
        <f>100-72.3</f>
        <v>27.700000000000003</v>
      </c>
      <c r="F8" s="6">
        <f>100-71.4</f>
        <v>28.599999999999994</v>
      </c>
      <c r="G8" s="6">
        <f>100-72.98</f>
        <v>27.019999999999996</v>
      </c>
      <c r="H8" s="6">
        <v>0</v>
      </c>
      <c r="I8" s="6">
        <f>100-78.72</f>
        <v>21.28</v>
      </c>
      <c r="J8" s="6">
        <f>100-80.58</f>
        <v>19.420000000000002</v>
      </c>
      <c r="K8" s="6">
        <f>100-72.98</f>
        <v>27.019999999999996</v>
      </c>
      <c r="L8" s="6">
        <f>100-75.09</f>
        <v>24.909999999999997</v>
      </c>
      <c r="M8" s="6">
        <f>100-74.63</f>
        <v>25.370000000000005</v>
      </c>
      <c r="N8" s="6">
        <f>100-75.1</f>
        <v>24.900000000000006</v>
      </c>
      <c r="P8" s="5" t="s">
        <v>35</v>
      </c>
      <c r="Q8" s="5" t="s">
        <v>45</v>
      </c>
      <c r="R8" s="5" t="s">
        <v>36</v>
      </c>
      <c r="S8" s="5" t="s">
        <v>41</v>
      </c>
      <c r="T8" s="5" t="s">
        <v>40</v>
      </c>
      <c r="U8" s="5" t="s">
        <v>39</v>
      </c>
      <c r="V8" s="5" t="s">
        <v>38</v>
      </c>
      <c r="W8" s="5" t="s">
        <v>32</v>
      </c>
      <c r="X8" s="5" t="s">
        <v>43</v>
      </c>
      <c r="Y8" s="5" t="s">
        <v>44</v>
      </c>
      <c r="Z8" s="5" t="s">
        <v>27</v>
      </c>
      <c r="AA8" s="5" t="s">
        <v>28</v>
      </c>
      <c r="AB8" s="5" t="s">
        <v>26</v>
      </c>
    </row>
    <row r="9" spans="1:28" x14ac:dyDescent="0.25">
      <c r="A9" s="8" t="s">
        <v>36</v>
      </c>
      <c r="B9" s="11">
        <f>100-69.48</f>
        <v>30.519999999999996</v>
      </c>
      <c r="C9" s="11">
        <f>100-68.78</f>
        <v>31.22</v>
      </c>
      <c r="D9" s="11">
        <f>100-69.36</f>
        <v>30.64</v>
      </c>
      <c r="E9" s="6">
        <f>100-71.75</f>
        <v>28.25</v>
      </c>
      <c r="F9" s="6">
        <f>100-71.75</f>
        <v>28.25</v>
      </c>
      <c r="G9" s="6">
        <f>100-72.16</f>
        <v>27.840000000000003</v>
      </c>
      <c r="H9" s="6">
        <f>100-78.72</f>
        <v>21.28</v>
      </c>
      <c r="I9" s="6">
        <v>0</v>
      </c>
      <c r="J9" s="6">
        <f>100-86.55</f>
        <v>13.450000000000003</v>
      </c>
      <c r="K9" s="6">
        <f>100-73.54</f>
        <v>26.459999999999994</v>
      </c>
      <c r="L9" s="6">
        <f>100-74.49</f>
        <v>25.510000000000005</v>
      </c>
      <c r="M9" s="6">
        <f>100-74.63</f>
        <v>25.370000000000005</v>
      </c>
      <c r="N9" s="6">
        <f>100-75.13</f>
        <v>24.870000000000005</v>
      </c>
      <c r="P9" s="5" t="s">
        <v>36</v>
      </c>
      <c r="Q9" s="5" t="s">
        <v>45</v>
      </c>
      <c r="R9" s="5" t="s">
        <v>35</v>
      </c>
      <c r="S9" s="5" t="s">
        <v>41</v>
      </c>
      <c r="T9" s="5" t="s">
        <v>40</v>
      </c>
      <c r="U9" s="5" t="s">
        <v>39</v>
      </c>
      <c r="V9" s="5" t="s">
        <v>38</v>
      </c>
      <c r="W9" s="5" t="s">
        <v>32</v>
      </c>
      <c r="X9" s="5" t="s">
        <v>43</v>
      </c>
      <c r="Y9" s="5" t="s">
        <v>44</v>
      </c>
      <c r="Z9" s="5" t="s">
        <v>27</v>
      </c>
      <c r="AA9" s="5" t="s">
        <v>28</v>
      </c>
      <c r="AB9" s="5" t="s">
        <v>26</v>
      </c>
    </row>
    <row r="10" spans="1:28" x14ac:dyDescent="0.25">
      <c r="A10" s="8" t="s">
        <v>37</v>
      </c>
      <c r="B10" s="11">
        <f>100-70.26</f>
        <v>29.739999999999995</v>
      </c>
      <c r="C10" s="11">
        <f>100-69.72</f>
        <v>30.28</v>
      </c>
      <c r="D10" s="11">
        <f>100-70.39</f>
        <v>29.61</v>
      </c>
      <c r="E10" s="6">
        <f>100-72.72</f>
        <v>27.28</v>
      </c>
      <c r="F10" s="6">
        <f>100-72.95</f>
        <v>27.049999999999997</v>
      </c>
      <c r="G10" s="6">
        <f>100-73.74</f>
        <v>26.260000000000005</v>
      </c>
      <c r="H10" s="6">
        <f>100-80.58</f>
        <v>19.420000000000002</v>
      </c>
      <c r="I10" s="6">
        <f>100-86.55</f>
        <v>13.450000000000003</v>
      </c>
      <c r="J10" s="6">
        <v>0</v>
      </c>
      <c r="K10" s="6">
        <f>100-74.68</f>
        <v>25.319999999999993</v>
      </c>
      <c r="L10" s="6">
        <f>100-75.62</f>
        <v>24.379999999999995</v>
      </c>
      <c r="M10" s="6">
        <f>100-75.63</f>
        <v>24.370000000000005</v>
      </c>
      <c r="N10" s="6">
        <f>100-76.13</f>
        <v>23.870000000000005</v>
      </c>
      <c r="P10" s="5" t="s">
        <v>45</v>
      </c>
      <c r="Q10" s="5" t="s">
        <v>36</v>
      </c>
      <c r="R10" s="5" t="s">
        <v>35</v>
      </c>
      <c r="S10" s="5" t="s">
        <v>41</v>
      </c>
      <c r="T10" s="5" t="s">
        <v>40</v>
      </c>
      <c r="U10" s="5" t="s">
        <v>39</v>
      </c>
      <c r="V10" s="5" t="s">
        <v>38</v>
      </c>
      <c r="W10" s="5" t="s">
        <v>32</v>
      </c>
      <c r="X10" s="5" t="s">
        <v>43</v>
      </c>
      <c r="Y10" s="5" t="s">
        <v>44</v>
      </c>
      <c r="Z10" s="5" t="s">
        <v>27</v>
      </c>
      <c r="AA10" s="5" t="s">
        <v>28</v>
      </c>
      <c r="AB10" s="5" t="s">
        <v>26</v>
      </c>
    </row>
    <row r="11" spans="1:28" x14ac:dyDescent="0.25">
      <c r="A11" s="8" t="s">
        <v>38</v>
      </c>
      <c r="B11" s="11">
        <f>100-69.57</f>
        <v>30.430000000000007</v>
      </c>
      <c r="C11" s="11">
        <f>100-68.43</f>
        <v>31.569999999999993</v>
      </c>
      <c r="D11" s="11">
        <f>100-69.54</f>
        <v>30.459999999999994</v>
      </c>
      <c r="E11" s="6">
        <f>100-72.5</f>
        <v>27.5</v>
      </c>
      <c r="F11" s="6">
        <f>100-71.7</f>
        <v>28.299999999999997</v>
      </c>
      <c r="G11" s="6">
        <f>100-71.98</f>
        <v>28.019999999999996</v>
      </c>
      <c r="H11" s="6">
        <f>100-72.98</f>
        <v>27.019999999999996</v>
      </c>
      <c r="I11" s="6">
        <f>100-73.54</f>
        <v>26.459999999999994</v>
      </c>
      <c r="J11" s="6">
        <f>100-74.68</f>
        <v>25.319999999999993</v>
      </c>
      <c r="K11" s="6">
        <v>0</v>
      </c>
      <c r="L11" s="6">
        <f>100-76.78</f>
        <v>23.22</v>
      </c>
      <c r="M11" s="6">
        <f>100-76.69</f>
        <v>23.310000000000002</v>
      </c>
      <c r="N11" s="6">
        <f>100-76.19</f>
        <v>23.810000000000002</v>
      </c>
      <c r="P11" s="5" t="s">
        <v>38</v>
      </c>
      <c r="Q11" s="5" t="s">
        <v>39</v>
      </c>
      <c r="R11" s="5" t="s">
        <v>40</v>
      </c>
      <c r="S11" s="5" t="s">
        <v>41</v>
      </c>
      <c r="T11" s="5" t="s">
        <v>45</v>
      </c>
      <c r="U11" s="5" t="s">
        <v>36</v>
      </c>
      <c r="V11" s="5" t="s">
        <v>35</v>
      </c>
      <c r="W11" s="5" t="s">
        <v>44</v>
      </c>
      <c r="X11" s="5" t="s">
        <v>43</v>
      </c>
      <c r="Y11" s="5" t="s">
        <v>32</v>
      </c>
      <c r="Z11" s="5" t="s">
        <v>27</v>
      </c>
      <c r="AA11" s="5" t="s">
        <v>28</v>
      </c>
      <c r="AB11" s="5" t="s">
        <v>26</v>
      </c>
    </row>
    <row r="12" spans="1:28" x14ac:dyDescent="0.25">
      <c r="A12" s="8" t="s">
        <v>39</v>
      </c>
      <c r="B12" s="11">
        <f>100-70.76</f>
        <v>29.239999999999995</v>
      </c>
      <c r="C12" s="11">
        <f>100-71.23</f>
        <v>28.769999999999996</v>
      </c>
      <c r="D12" s="11">
        <f>100-71.87</f>
        <v>28.129999999999995</v>
      </c>
      <c r="E12" s="6">
        <f>100-74.97</f>
        <v>25.03</v>
      </c>
      <c r="F12" s="6">
        <f>100-73.8</f>
        <v>26.200000000000003</v>
      </c>
      <c r="G12" s="6">
        <f>100-74.96</f>
        <v>25.040000000000006</v>
      </c>
      <c r="H12" s="6">
        <f>100-75.09</f>
        <v>24.909999999999997</v>
      </c>
      <c r="I12" s="6">
        <f>100-74.49</f>
        <v>25.510000000000005</v>
      </c>
      <c r="J12" s="6">
        <f>100-75.62</f>
        <v>24.379999999999995</v>
      </c>
      <c r="K12" s="6">
        <f>100-76.78</f>
        <v>23.22</v>
      </c>
      <c r="L12" s="6">
        <v>0</v>
      </c>
      <c r="M12" s="6">
        <f>100-84.78</f>
        <v>15.219999999999999</v>
      </c>
      <c r="N12" s="6">
        <f>100-84.51</f>
        <v>15.489999999999995</v>
      </c>
      <c r="P12" s="5" t="s">
        <v>39</v>
      </c>
      <c r="Q12" s="5" t="s">
        <v>40</v>
      </c>
      <c r="R12" s="5" t="s">
        <v>41</v>
      </c>
      <c r="S12" s="5" t="s">
        <v>38</v>
      </c>
      <c r="T12" s="5" t="s">
        <v>45</v>
      </c>
      <c r="U12" s="5" t="s">
        <v>36</v>
      </c>
      <c r="V12" s="5" t="s">
        <v>35</v>
      </c>
      <c r="W12" s="5" t="s">
        <v>44</v>
      </c>
      <c r="X12" s="5" t="s">
        <v>43</v>
      </c>
      <c r="Y12" s="5" t="s">
        <v>32</v>
      </c>
      <c r="Z12" s="5" t="s">
        <v>27</v>
      </c>
      <c r="AA12" s="5" t="s">
        <v>28</v>
      </c>
      <c r="AB12" s="5" t="s">
        <v>26</v>
      </c>
    </row>
    <row r="13" spans="1:28" x14ac:dyDescent="0.25">
      <c r="A13" s="8" t="s">
        <v>40</v>
      </c>
      <c r="B13" s="11">
        <f>100-70.91</f>
        <v>29.090000000000003</v>
      </c>
      <c r="C13" s="11">
        <f>100-70.21</f>
        <v>29.790000000000006</v>
      </c>
      <c r="D13" s="11">
        <f>100-71.78</f>
        <v>28.22</v>
      </c>
      <c r="E13" s="6">
        <f>100-73.61</f>
        <v>26.39</v>
      </c>
      <c r="F13" s="6">
        <f>100-73.31</f>
        <v>26.689999999999998</v>
      </c>
      <c r="G13" s="6">
        <f>100-74.38</f>
        <v>25.620000000000005</v>
      </c>
      <c r="H13" s="6">
        <f>100-74.63</f>
        <v>25.370000000000005</v>
      </c>
      <c r="I13" s="6">
        <f>100-74.63</f>
        <v>25.370000000000005</v>
      </c>
      <c r="J13" s="6">
        <f>100-75.63</f>
        <v>24.370000000000005</v>
      </c>
      <c r="K13" s="6">
        <f>100-76.69</f>
        <v>23.310000000000002</v>
      </c>
      <c r="L13" s="6">
        <f>100-84.78</f>
        <v>15.219999999999999</v>
      </c>
      <c r="M13" s="6">
        <v>0</v>
      </c>
      <c r="N13" s="6">
        <f>100-86.25</f>
        <v>13.75</v>
      </c>
      <c r="P13" s="5" t="s">
        <v>40</v>
      </c>
      <c r="Q13" s="5" t="s">
        <v>41</v>
      </c>
      <c r="R13" s="5" t="s">
        <v>39</v>
      </c>
      <c r="S13" s="5" t="s">
        <v>38</v>
      </c>
      <c r="T13" s="5" t="s">
        <v>45</v>
      </c>
      <c r="U13" s="5" t="s">
        <v>36</v>
      </c>
      <c r="V13" s="5" t="s">
        <v>35</v>
      </c>
      <c r="W13" s="5" t="s">
        <v>44</v>
      </c>
      <c r="X13" s="5" t="s">
        <v>43</v>
      </c>
      <c r="Y13" s="5" t="s">
        <v>32</v>
      </c>
      <c r="Z13" s="5" t="s">
        <v>46</v>
      </c>
      <c r="AA13" s="5" t="s">
        <v>28</v>
      </c>
      <c r="AB13" s="5" t="s">
        <v>26</v>
      </c>
    </row>
    <row r="14" spans="1:28" x14ac:dyDescent="0.25">
      <c r="A14" s="8" t="s">
        <v>41</v>
      </c>
      <c r="B14" s="11">
        <f>100-71.17</f>
        <v>28.83</v>
      </c>
      <c r="C14" s="11">
        <f>100-70.37</f>
        <v>29.629999999999995</v>
      </c>
      <c r="D14" s="11">
        <f>100-71.51</f>
        <v>28.489999999999995</v>
      </c>
      <c r="E14" s="6">
        <f>100-73.93</f>
        <v>26.069999999999993</v>
      </c>
      <c r="F14" s="6">
        <f>100-73.63</f>
        <v>26.370000000000005</v>
      </c>
      <c r="G14" s="6">
        <f>100-74.8</f>
        <v>25.200000000000003</v>
      </c>
      <c r="H14" s="6">
        <f>100-75.1</f>
        <v>24.900000000000006</v>
      </c>
      <c r="I14" s="6">
        <f>100-75.13</f>
        <v>24.870000000000005</v>
      </c>
      <c r="J14" s="6">
        <f>100-76.13</f>
        <v>23.870000000000005</v>
      </c>
      <c r="K14" s="6">
        <f>100-76.19</f>
        <v>23.810000000000002</v>
      </c>
      <c r="L14" s="6">
        <f>100-84.51</f>
        <v>15.489999999999995</v>
      </c>
      <c r="M14" s="6">
        <f>100-86.25</f>
        <v>13.75</v>
      </c>
      <c r="N14" s="6">
        <v>0</v>
      </c>
      <c r="P14" s="5" t="s">
        <v>41</v>
      </c>
      <c r="Q14" s="5" t="s">
        <v>40</v>
      </c>
      <c r="R14" s="5" t="s">
        <v>39</v>
      </c>
      <c r="S14" s="5" t="s">
        <v>38</v>
      </c>
      <c r="T14" s="5" t="s">
        <v>45</v>
      </c>
      <c r="U14" s="5" t="s">
        <v>36</v>
      </c>
      <c r="V14" s="5" t="s">
        <v>35</v>
      </c>
      <c r="W14" s="5" t="s">
        <v>44</v>
      </c>
      <c r="X14" s="5" t="s">
        <v>43</v>
      </c>
      <c r="Y14" s="5" t="s">
        <v>32</v>
      </c>
      <c r="Z14" s="5" t="s">
        <v>27</v>
      </c>
      <c r="AA14" s="5" t="s">
        <v>28</v>
      </c>
      <c r="AB14" s="5" t="s">
        <v>26</v>
      </c>
    </row>
    <row r="15" spans="1:28" x14ac:dyDescent="0.25">
      <c r="B15" s="13"/>
      <c r="C15" s="13"/>
      <c r="D15" s="13"/>
      <c r="H15" s="7"/>
      <c r="I15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75A8-C6FD-4061-9A29-202E7CC4D8DA}">
  <dimension ref="B3:H15"/>
  <sheetViews>
    <sheetView workbookViewId="0">
      <selection activeCell="B2" sqref="B2:I16"/>
    </sheetView>
  </sheetViews>
  <sheetFormatPr defaultRowHeight="15" x14ac:dyDescent="0.25"/>
  <cols>
    <col min="2" max="2" width="30" customWidth="1"/>
    <col min="4" max="4" width="25.42578125" customWidth="1"/>
    <col min="6" max="6" width="27.42578125" customWidth="1"/>
  </cols>
  <sheetData>
    <row r="3" spans="2:8" x14ac:dyDescent="0.25">
      <c r="B3" s="3" t="s">
        <v>47</v>
      </c>
      <c r="D3" s="3" t="s">
        <v>52</v>
      </c>
      <c r="F3" s="3" t="s">
        <v>53</v>
      </c>
    </row>
    <row r="4" spans="2:8" x14ac:dyDescent="0.25">
      <c r="B4" s="3"/>
    </row>
    <row r="5" spans="2:8" x14ac:dyDescent="0.25">
      <c r="B5" s="3"/>
    </row>
    <row r="6" spans="2:8" x14ac:dyDescent="0.25">
      <c r="B6" s="3" t="s">
        <v>48</v>
      </c>
      <c r="D6" s="3" t="s">
        <v>56</v>
      </c>
    </row>
    <row r="7" spans="2:8" x14ac:dyDescent="0.25">
      <c r="B7" s="3"/>
    </row>
    <row r="8" spans="2:8" x14ac:dyDescent="0.25">
      <c r="B8" s="3" t="s">
        <v>49</v>
      </c>
      <c r="D8" s="3" t="s">
        <v>52</v>
      </c>
    </row>
    <row r="9" spans="2:8" x14ac:dyDescent="0.25">
      <c r="B9" s="3"/>
      <c r="F9" s="3" t="s">
        <v>55</v>
      </c>
      <c r="H9" s="3" t="s">
        <v>49</v>
      </c>
    </row>
    <row r="10" spans="2:8" x14ac:dyDescent="0.25">
      <c r="B10" s="3" t="s">
        <v>50</v>
      </c>
      <c r="D10" s="3" t="s">
        <v>52</v>
      </c>
    </row>
    <row r="11" spans="2:8" x14ac:dyDescent="0.25">
      <c r="B11" s="3"/>
    </row>
    <row r="12" spans="2:8" x14ac:dyDescent="0.25">
      <c r="B12" s="3" t="s">
        <v>51</v>
      </c>
      <c r="D12" s="3" t="s">
        <v>52</v>
      </c>
    </row>
    <row r="13" spans="2:8" x14ac:dyDescent="0.25">
      <c r="B13" s="3"/>
    </row>
    <row r="14" spans="2:8" x14ac:dyDescent="0.25">
      <c r="B14" s="3"/>
    </row>
    <row r="15" spans="2:8" x14ac:dyDescent="0.25">
      <c r="B15" s="3" t="s">
        <v>52</v>
      </c>
      <c r="D15" s="3" t="s">
        <v>51</v>
      </c>
      <c r="F15" s="3" t="s">
        <v>54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y y b V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L J t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y b V U F 5 9 i t 0 R A Q A A q A I A A B M A H A B G b 3 J t d W x h c y 9 T Z W N 0 a W 9 u M S 5 t I K I Y A C i g F A A A A A A A A A A A A A A A A A A A A A A A A A A A A M W Q w U v D M B T G 7 4 X + D y G 7 b B A L 7 f C i 9 N Q q e B F k 9 W R F s u 5 1 C 6 Y v I + 9 V N u b + d z O K u s H 0 J u a S 5 H s h 3 / f 9 C B o 2 D s V s 2 N P r O I o j W m k P C z G S 2 u J F q 4 m 1 F L m w w H E k w p q 5 3 j c Q l I L e k t I 1 f Q f I 4 1 t j I S k c c r j Q W B Z X 9 S O B p / r O t x r r E u i V 3 b q e G 2 e w d b 7 T b B q q v w w S 3 r C c q K c S r O k M g 8 / l u 1 S i c L b v k P K p E j f Y u I X B Z Z 5 m l 5 k S D 7 1 j m P H W Q v 5 9 T O 4 d w v N E D T l H s l h p X I K o t m s 4 N K j 0 P L y p v E Y 6 R B g + P w x p P H R S u 5 0 c 1 D S Y c 5 g I h g 3 v l f j U s x / 0 6 Y m + n 8 S R w X M p j v k 2 t q f Q 9 C W w 8 G b z R 4 R P T c 5 g V k e Y 0 / / F / A u 2 D 1 B L A Q I t A B Q A A g A I A M s m 1 V B U w Q x r p g A A A P g A A A A S A A A A A A A A A A A A A A A A A A A A A A B D b 2 5 m a W c v U G F j a 2 F n Z S 5 4 b W x Q S w E C L Q A U A A I A C A D L J t V Q D 8 r p q 6 Q A A A D p A A A A E w A A A A A A A A A A A A A A A A D y A A A A W 0 N v b n R l b n R f V H l w Z X N d L n h t b F B L A Q I t A B Q A A g A I A M s m 1 V B e f Y r d E Q E A A K g C A A A T A A A A A A A A A A A A A A A A A O M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P A A A A A A A A C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4 t Z m F z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5 f Z m F z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w V D I z O j U z O j I 4 L j I 1 N z Q 4 M D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i 1 m Y X N 0 Y S 9 D a G F u Z 2 U g V H l w Z S 5 7 Q 2 9 s d W 1 u M S w w f S Z x d W 9 0 O y w m c X V v d D t T Z W N 0 a W 9 u M S 9 h b G 4 t Z m F z d G E v Q 2 h h b m d l I F R 5 c G U u e 0 N v b H V t b j I s M X 0 m c X V v d D s s J n F 1 b 3 Q 7 U 2 V j d G l v b j E v Y W x u L W Z h c 3 R h L 0 N o Y W 5 n Z S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s b i 1 m Y X N 0 Y S 9 D a G F u Z 2 U g V H l w Z S 5 7 Q 2 9 s d W 1 u M S w w f S Z x d W 9 0 O y w m c X V v d D t T Z W N 0 a W 9 u M S 9 h b G 4 t Z m F z d G E v Q 2 h h b m d l I F R 5 c G U u e 0 N v b H V t b j I s M X 0 m c X V v d D s s J n F 1 b 3 Q 7 U 2 V j d G l v b j E v Y W x u L W Z h c 3 R h L 0 N o Y W 5 n Z S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4 t Z m F z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u L W Z h c 3 R h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2 1 h d H J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d X N 0 Z X J f b W F 0 c m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w V D I z O j U 0 O j I z L j A w M j M 0 N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1 c 3 R l c l 9 t Y X R y a X g v Q 2 h h b m d l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x 1 c 3 R l c l 9 t Y X R y a X g v Q 2 h h b m d l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d X N 0 Z X J f b W F 0 c m l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b W F 0 c m l 4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C 8 J 8 a 0 x 7 E q a W + H y K U D l D w A A A A A C A A A A A A A Q Z g A A A A E A A C A A A A D v U 9 / A u A S J T F s E j 9 t m p L Y 0 l 6 t T v y + K p V 1 Q 3 G 1 V b H 4 n / g A A A A A O g A A A A A I A A C A A A A D Y / Z M w H q n D a k l z I n k 5 n g I 5 G r v g U n k l f d f K 5 x f H f Z S I C F A A A A B L i t d z F 1 0 e S E Q W b y B M s Q / f b i n t C p x 2 B K I b I z E t G + n T L d t c f q Y i j K Y n d H c K 2 F s d N z u y O E B 7 R h D Q 3 h S M W N 6 W r W N C 9 / M w E x D Q m d a P O / 4 b H T 4 0 M k A A A A B X V q R D x y 5 b M t V Y s 1 E 3 + h m r K o G u / H e 7 o 2 e o h q z i r b V X P f X x M B w Z 3 t D C N f P M W Z v T 8 p R 4 Z u V s U y p p + G q + + m T L a Z O Y < / D a t a M a s h u p > 
</file>

<file path=customXml/itemProps1.xml><?xml version="1.0" encoding="utf-8"?>
<ds:datastoreItem xmlns:ds="http://schemas.openxmlformats.org/officeDocument/2006/customXml" ds:itemID="{2DBAD1F5-65E9-4EDB-8790-B15B07C8F1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HCV_fasta_files alignment</vt:lpstr>
      <vt:lpstr>tree</vt:lpstr>
      <vt:lpstr>Similarity</vt:lpstr>
      <vt:lpstr>Similarty table</vt:lpstr>
      <vt:lpstr>difference</vt:lpstr>
      <vt:lpstr>Sheet1</vt:lpstr>
      <vt:lpstr>Sheet2</vt:lpstr>
      <vt:lpstr>method</vt:lpstr>
      <vt:lpstr>probibilty</vt:lpstr>
      <vt:lpstr>flow diagram</vt:lpstr>
      <vt:lpstr>upgma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2020-06-20T18:48:51Z</dcterms:created>
  <dcterms:modified xsi:type="dcterms:W3CDTF">2020-07-03T05:29:55Z</dcterms:modified>
</cp:coreProperties>
</file>