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D:\Assignments\Excel Answers\"/>
    </mc:Choice>
  </mc:AlternateContent>
  <xr:revisionPtr revIDLastSave="0" documentId="13_ncr:1_{EBA11084-0758-49B2-8B39-C7FD864FF7BA}" xr6:coauthVersionLast="47" xr6:coauthVersionMax="47" xr10:uidLastSave="{00000000-0000-0000-0000-000000000000}"/>
  <bookViews>
    <workbookView xWindow="-120" yWindow="-120" windowWidth="20730" windowHeight="11160" firstSheet="9" activeTab="14" xr2:uid="{00000000-000D-0000-FFFF-FFFF00000000}"/>
  </bookViews>
  <sheets>
    <sheet name="1_Concat" sheetId="1" r:id="rId1"/>
    <sheet name="2_Min_&amp;_Max" sheetId="2" r:id="rId2"/>
    <sheet name="3_Look_up" sheetId="3" r:id="rId3"/>
    <sheet name="4_Average" sheetId="4" r:id="rId4"/>
    <sheet name="5_Brainstorm" sheetId="5" r:id="rId5"/>
    <sheet name="6_If" sheetId="6" r:id="rId6"/>
    <sheet name="7_Text_to_column" sheetId="7" r:id="rId7"/>
    <sheet name="8_V-Look_Up" sheetId="8" r:id="rId8"/>
    <sheet name="9_Count-IF" sheetId="9" r:id="rId9"/>
    <sheet name="10_Pivot" sheetId="10" r:id="rId10"/>
    <sheet name="11_Condition_Format" sheetId="11" r:id="rId11"/>
    <sheet name="12_Sum_IF" sheetId="12" r:id="rId12"/>
    <sheet name="13_V-Look_up" sheetId="13" r:id="rId13"/>
    <sheet name="14_Graphs" sheetId="14" r:id="rId14"/>
    <sheet name="15_Date" sheetId="15" r:id="rId15"/>
  </sheets>
  <externalReferences>
    <externalReference r:id="rId16"/>
    <externalReference r:id="rId17"/>
  </externalReferences>
  <definedNames>
    <definedName name="_xlchart.v1.0" hidden="1">'[1] Graphs'!$E$14</definedName>
    <definedName name="_xlchart.v1.1" hidden="1">'[1] Graphs'!$E$15:$E$26</definedName>
    <definedName name="_xlchart.v1.10" hidden="1">'[1] Graphs'!$J$14</definedName>
    <definedName name="_xlchart.v1.11" hidden="1">'[1] Graphs'!$J$15:$J$26</definedName>
    <definedName name="_xlchart.v1.2" hidden="1">'[1] Graphs'!$F$14</definedName>
    <definedName name="_xlchart.v1.3" hidden="1">'[1] Graphs'!$F$15:$F$26</definedName>
    <definedName name="_xlchart.v1.4" hidden="1">'[1] Graphs'!$G$14</definedName>
    <definedName name="_xlchart.v1.5" hidden="1">'[1] Graphs'!$G$15:$G$26</definedName>
    <definedName name="_xlchart.v1.6" hidden="1">'[1] Graphs'!$H$14</definedName>
    <definedName name="_xlchart.v1.7" hidden="1">'[1] Graphs'!$H$15:$H$26</definedName>
    <definedName name="_xlchart.v1.8" hidden="1">'[1] Graphs'!$I$14</definedName>
    <definedName name="_xlchart.v1.9" hidden="1">'[1] Graphs'!$I$15:$I$26</definedName>
  </definedNames>
  <calcPr calcId="191029"/>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5" l="1"/>
  <c r="D8" i="5"/>
  <c r="D9" i="5"/>
  <c r="D10" i="5"/>
  <c r="D11" i="5"/>
  <c r="D12" i="5"/>
  <c r="D13" i="5"/>
  <c r="D14" i="5"/>
  <c r="D15" i="5"/>
  <c r="D6" i="5"/>
  <c r="B9" i="4"/>
  <c r="B10" i="4"/>
  <c r="B8" i="4"/>
  <c r="C8" i="3"/>
  <c r="C7" i="13"/>
  <c r="D7" i="13"/>
  <c r="C8" i="13"/>
  <c r="D8" i="13"/>
  <c r="C9" i="13"/>
  <c r="D9" i="13"/>
  <c r="C10" i="13"/>
  <c r="D10" i="13"/>
  <c r="C11" i="13"/>
  <c r="D11" i="13"/>
  <c r="C12" i="13"/>
  <c r="D12" i="13"/>
  <c r="C13" i="13"/>
  <c r="D13" i="13"/>
  <c r="C14" i="13"/>
  <c r="D14" i="13"/>
  <c r="C15" i="13"/>
  <c r="D15" i="13"/>
  <c r="C16" i="13"/>
  <c r="D16" i="13"/>
  <c r="C17" i="13"/>
  <c r="D17" i="13"/>
  <c r="C18" i="13"/>
  <c r="D18" i="13"/>
  <c r="C19" i="13"/>
  <c r="D19" i="13"/>
  <c r="C20" i="13"/>
  <c r="D20" i="13"/>
  <c r="C21" i="13"/>
  <c r="D21" i="13"/>
  <c r="C22" i="13"/>
  <c r="D22" i="13"/>
  <c r="C23" i="13"/>
  <c r="D23" i="13"/>
  <c r="C24" i="13"/>
  <c r="D24" i="13"/>
  <c r="C25" i="13"/>
  <c r="D25" i="13"/>
  <c r="C26" i="13"/>
  <c r="D26" i="13"/>
  <c r="C27" i="13"/>
  <c r="D27" i="13"/>
  <c r="C28" i="13"/>
  <c r="D28" i="13"/>
  <c r="C29" i="13"/>
  <c r="D29" i="13"/>
  <c r="C30" i="13"/>
  <c r="D30" i="13"/>
  <c r="C31" i="13"/>
  <c r="D31" i="13"/>
  <c r="C32" i="13"/>
  <c r="D32" i="13"/>
  <c r="C33" i="13"/>
  <c r="D33" i="13"/>
  <c r="C34" i="13"/>
  <c r="D34" i="13"/>
  <c r="C35" i="13"/>
  <c r="D35" i="13"/>
  <c r="C36" i="13"/>
  <c r="D36" i="13"/>
  <c r="C37" i="13"/>
  <c r="D37" i="13"/>
  <c r="C38" i="13"/>
  <c r="D38" i="13"/>
  <c r="C39" i="13"/>
  <c r="D39" i="13"/>
  <c r="C40" i="13"/>
  <c r="D40" i="13"/>
  <c r="C41" i="13"/>
  <c r="D41" i="13"/>
  <c r="C42" i="13"/>
  <c r="D42" i="13"/>
  <c r="C43" i="13"/>
  <c r="D43" i="13"/>
  <c r="C44" i="13"/>
  <c r="D44" i="13"/>
  <c r="C45" i="13"/>
  <c r="D45" i="13"/>
  <c r="C46" i="13"/>
  <c r="D46" i="13"/>
  <c r="C47" i="13"/>
  <c r="D47" i="13"/>
  <c r="C48" i="13"/>
  <c r="D48" i="13"/>
  <c r="C49" i="13"/>
  <c r="D49" i="13"/>
  <c r="C50" i="13"/>
  <c r="D50" i="13"/>
  <c r="C51" i="13"/>
  <c r="D51" i="13"/>
  <c r="C52" i="13"/>
  <c r="D52" i="13"/>
  <c r="C53" i="13"/>
  <c r="D53" i="13"/>
  <c r="C54" i="13"/>
  <c r="D54" i="13"/>
  <c r="C55" i="13"/>
  <c r="D55" i="13"/>
  <c r="C56" i="13"/>
  <c r="D56" i="13"/>
  <c r="C57" i="13"/>
  <c r="D57" i="13"/>
  <c r="C58" i="13"/>
  <c r="D58" i="13"/>
  <c r="C59" i="13"/>
  <c r="D59" i="13"/>
  <c r="C60" i="13"/>
  <c r="D60" i="13"/>
  <c r="C61" i="13"/>
  <c r="D61" i="13"/>
  <c r="C62" i="13"/>
  <c r="D62" i="13"/>
  <c r="C63" i="13"/>
  <c r="D63" i="13"/>
  <c r="C64" i="13"/>
  <c r="D64" i="13"/>
  <c r="C65" i="13"/>
  <c r="D65" i="13"/>
  <c r="C66" i="13"/>
  <c r="D66" i="13"/>
  <c r="C67" i="13"/>
  <c r="D67" i="13"/>
  <c r="C68" i="13"/>
  <c r="D68" i="13"/>
  <c r="C69" i="13"/>
  <c r="D69" i="13"/>
  <c r="C70" i="13"/>
  <c r="D70" i="13"/>
  <c r="C71" i="13"/>
  <c r="D71" i="13"/>
  <c r="C72" i="13"/>
  <c r="D72" i="13"/>
  <c r="C73" i="13"/>
  <c r="D73" i="13"/>
  <c r="C74" i="13"/>
  <c r="D74" i="13"/>
  <c r="C75" i="13"/>
  <c r="D75" i="13"/>
  <c r="C76" i="13"/>
  <c r="D76" i="13"/>
  <c r="C77" i="13"/>
  <c r="D77" i="13"/>
  <c r="C78" i="13"/>
  <c r="D78" i="13"/>
  <c r="C79" i="13"/>
  <c r="D79" i="13"/>
  <c r="C80" i="13"/>
  <c r="D80" i="13"/>
  <c r="C81" i="13"/>
  <c r="D81" i="13"/>
  <c r="C82" i="13"/>
  <c r="D82" i="13"/>
  <c r="C83" i="13"/>
  <c r="D83" i="13"/>
  <c r="C84" i="13"/>
  <c r="D84" i="13"/>
  <c r="C85" i="13"/>
  <c r="D85" i="13"/>
  <c r="C86" i="13"/>
  <c r="D86" i="13"/>
  <c r="C87" i="13"/>
  <c r="D87" i="13"/>
  <c r="C88" i="13"/>
  <c r="D88" i="13"/>
  <c r="C89" i="13"/>
  <c r="D89" i="13"/>
  <c r="C90" i="13"/>
  <c r="D90" i="13"/>
  <c r="C91" i="13"/>
  <c r="D91" i="13"/>
  <c r="C92" i="13"/>
  <c r="D92" i="13"/>
  <c r="C93" i="13"/>
  <c r="D93" i="13"/>
  <c r="C94" i="13"/>
  <c r="D94" i="13"/>
  <c r="C95" i="13"/>
  <c r="D95" i="13"/>
  <c r="C96" i="13"/>
  <c r="D96" i="13"/>
  <c r="C97" i="13"/>
  <c r="D97" i="13"/>
  <c r="C98" i="13"/>
  <c r="D98" i="13"/>
  <c r="C99" i="13"/>
  <c r="D99" i="13"/>
  <c r="C100" i="13"/>
  <c r="D100" i="13"/>
  <c r="C101" i="13"/>
  <c r="D101" i="13"/>
  <c r="C102" i="13"/>
  <c r="D102" i="13"/>
  <c r="C103" i="13"/>
  <c r="D103" i="13"/>
  <c r="C104" i="13"/>
  <c r="D104" i="13"/>
  <c r="C105" i="13"/>
  <c r="D105" i="13"/>
  <c r="C106" i="13"/>
  <c r="D106" i="13"/>
  <c r="C107" i="13"/>
  <c r="D107" i="13"/>
  <c r="C108" i="13"/>
  <c r="D108" i="13"/>
  <c r="C109" i="13"/>
  <c r="D109" i="13"/>
  <c r="C110" i="13"/>
  <c r="D110" i="13"/>
  <c r="C111" i="13"/>
  <c r="D111" i="13"/>
  <c r="C112" i="13"/>
  <c r="D112" i="13"/>
  <c r="C113" i="13"/>
  <c r="D113" i="13"/>
  <c r="C114" i="13"/>
  <c r="D114" i="13"/>
  <c r="C115" i="13"/>
  <c r="D115" i="13"/>
  <c r="C116" i="13"/>
  <c r="D116" i="13"/>
  <c r="C117" i="13"/>
  <c r="D117" i="13"/>
  <c r="C118" i="13"/>
  <c r="D118" i="13"/>
  <c r="C119" i="13"/>
  <c r="D119" i="13"/>
  <c r="C120" i="13"/>
  <c r="D120" i="13"/>
  <c r="C121" i="13"/>
  <c r="D121" i="13"/>
  <c r="C122" i="13"/>
  <c r="D122" i="13"/>
  <c r="C123" i="13"/>
  <c r="D123" i="13"/>
  <c r="C124" i="13"/>
  <c r="D124" i="13"/>
  <c r="C125" i="13"/>
  <c r="D125" i="13"/>
  <c r="C126" i="13"/>
  <c r="D126" i="13"/>
  <c r="C127" i="13"/>
  <c r="D127" i="13"/>
  <c r="C128" i="13"/>
  <c r="D128" i="13"/>
  <c r="C129" i="13"/>
  <c r="D129" i="13"/>
  <c r="C130" i="13"/>
  <c r="D130" i="13"/>
  <c r="C131" i="13"/>
  <c r="D131" i="13"/>
  <c r="C132" i="13"/>
  <c r="D132" i="13"/>
  <c r="C133" i="13"/>
  <c r="D133" i="13"/>
  <c r="C134" i="13"/>
  <c r="D134" i="13"/>
  <c r="C135" i="13"/>
  <c r="D135" i="13"/>
  <c r="C136" i="13"/>
  <c r="D136" i="13"/>
  <c r="C137" i="13"/>
  <c r="D137" i="13"/>
  <c r="C138" i="13"/>
  <c r="D138" i="13"/>
  <c r="C139" i="13"/>
  <c r="D139" i="13"/>
  <c r="C140" i="13"/>
  <c r="D140" i="13"/>
  <c r="C141" i="13"/>
  <c r="D141" i="13"/>
  <c r="C142" i="13"/>
  <c r="D142" i="13"/>
  <c r="C143" i="13"/>
  <c r="D143" i="13"/>
  <c r="C144" i="13"/>
  <c r="D144" i="13"/>
  <c r="C145" i="13"/>
  <c r="D145" i="13"/>
  <c r="C146" i="13"/>
  <c r="D146" i="13"/>
  <c r="C147" i="13"/>
  <c r="D147" i="13"/>
  <c r="C148" i="13"/>
  <c r="D148" i="13"/>
  <c r="C149" i="13"/>
  <c r="D149" i="13"/>
  <c r="C150" i="13"/>
  <c r="D150" i="13"/>
  <c r="C151" i="13"/>
  <c r="D151" i="13"/>
  <c r="C152" i="13"/>
  <c r="D152" i="13"/>
  <c r="C153" i="13"/>
  <c r="D153" i="13"/>
  <c r="C154" i="13"/>
  <c r="D154" i="13"/>
  <c r="C155" i="13"/>
  <c r="D155" i="13"/>
  <c r="C156" i="13"/>
  <c r="D156" i="13"/>
  <c r="C157" i="13"/>
  <c r="D157" i="13"/>
  <c r="C158" i="13"/>
  <c r="D158" i="13"/>
  <c r="C159" i="13"/>
  <c r="D159" i="13"/>
  <c r="C160" i="13"/>
  <c r="D160" i="13"/>
  <c r="C161" i="13"/>
  <c r="D161" i="13"/>
  <c r="C162" i="13"/>
  <c r="D162" i="13"/>
  <c r="C163" i="13"/>
  <c r="D163" i="13"/>
  <c r="C164" i="13"/>
  <c r="D164" i="13"/>
  <c r="C165" i="13"/>
  <c r="D165" i="13"/>
  <c r="C166" i="13"/>
  <c r="D166" i="13"/>
  <c r="C167" i="13"/>
  <c r="D167" i="13"/>
  <c r="C168" i="13"/>
  <c r="D168" i="13"/>
  <c r="C169" i="13"/>
  <c r="D169" i="13"/>
  <c r="C170" i="13"/>
  <c r="D170" i="13"/>
  <c r="C171" i="13"/>
  <c r="D171" i="13"/>
  <c r="C172" i="13"/>
  <c r="D172" i="13"/>
  <c r="C173" i="13"/>
  <c r="D173" i="13"/>
  <c r="C174" i="13"/>
  <c r="D174" i="13"/>
  <c r="C175" i="13"/>
  <c r="D175" i="13"/>
  <c r="C176" i="13"/>
  <c r="D176" i="13"/>
  <c r="C177" i="13"/>
  <c r="D177" i="13"/>
  <c r="C178" i="13"/>
  <c r="D178" i="13"/>
  <c r="C179" i="13"/>
  <c r="D179" i="13"/>
  <c r="C180" i="13"/>
  <c r="D180" i="13"/>
  <c r="C181" i="13"/>
  <c r="D181" i="13"/>
  <c r="C182" i="13"/>
  <c r="D182" i="13"/>
  <c r="C183" i="13"/>
  <c r="D183" i="13"/>
  <c r="C184" i="13"/>
  <c r="D184" i="13"/>
  <c r="C185" i="13"/>
  <c r="D185" i="13"/>
  <c r="C186" i="13"/>
  <c r="D186" i="13"/>
  <c r="C187" i="13"/>
  <c r="D187" i="13"/>
  <c r="C188" i="13"/>
  <c r="D188" i="13"/>
  <c r="C189" i="13"/>
  <c r="D189" i="13"/>
  <c r="C190" i="13"/>
  <c r="D190" i="13"/>
  <c r="C191" i="13"/>
  <c r="D191" i="13"/>
  <c r="C192" i="13"/>
  <c r="D192" i="13"/>
  <c r="C193" i="13"/>
  <c r="D193" i="13"/>
  <c r="C194" i="13"/>
  <c r="D194" i="13"/>
  <c r="C195" i="13"/>
  <c r="D195" i="13"/>
  <c r="C196" i="13"/>
  <c r="D196" i="13"/>
  <c r="C197" i="13"/>
  <c r="D197" i="13"/>
  <c r="C198" i="13"/>
  <c r="D198" i="13"/>
  <c r="C199" i="13"/>
  <c r="D199" i="13"/>
  <c r="C200" i="13"/>
  <c r="D200" i="13"/>
  <c r="C201" i="13"/>
  <c r="D201" i="13"/>
  <c r="C202" i="13"/>
  <c r="D202" i="13"/>
  <c r="C203" i="13"/>
  <c r="D203" i="13"/>
  <c r="C204" i="13"/>
  <c r="D204" i="13"/>
  <c r="C205" i="13"/>
  <c r="D205" i="13"/>
  <c r="C206" i="13"/>
  <c r="D206" i="13"/>
  <c r="C207" i="13"/>
  <c r="D207" i="13"/>
  <c r="C208" i="13"/>
  <c r="D208" i="13"/>
  <c r="C209" i="13"/>
  <c r="D209" i="13"/>
  <c r="C210" i="13"/>
  <c r="D210" i="13"/>
  <c r="C211" i="13"/>
  <c r="D211" i="13"/>
  <c r="C212" i="13"/>
  <c r="D212" i="13"/>
  <c r="C213" i="13"/>
  <c r="D213" i="13"/>
  <c r="C214" i="13"/>
  <c r="D214" i="13"/>
  <c r="C215" i="13"/>
  <c r="D215" i="13"/>
  <c r="C216" i="13"/>
  <c r="D216" i="13"/>
  <c r="C217" i="13"/>
  <c r="D217" i="13"/>
  <c r="C218" i="13"/>
  <c r="D218" i="13"/>
  <c r="C219" i="13"/>
  <c r="D219" i="13"/>
  <c r="C220" i="13"/>
  <c r="D220" i="13"/>
  <c r="C221" i="13"/>
  <c r="D221" i="13"/>
  <c r="C222" i="13"/>
  <c r="D222" i="13"/>
  <c r="C223" i="13"/>
  <c r="D223" i="13"/>
  <c r="C224" i="13"/>
  <c r="D224" i="13"/>
  <c r="C225" i="13"/>
  <c r="D225" i="13"/>
  <c r="C226" i="13"/>
  <c r="D226" i="13"/>
  <c r="C227" i="13"/>
  <c r="D227" i="13"/>
  <c r="C228" i="13"/>
  <c r="D228" i="13"/>
  <c r="C229" i="13"/>
  <c r="D229" i="13"/>
  <c r="C230" i="13"/>
  <c r="D230" i="13"/>
  <c r="C231" i="13"/>
  <c r="D231" i="13"/>
  <c r="C232" i="13"/>
  <c r="D232" i="13"/>
  <c r="C233" i="13"/>
  <c r="D233" i="13"/>
  <c r="C234" i="13"/>
  <c r="D234" i="13"/>
  <c r="C235" i="13"/>
  <c r="D235" i="13"/>
  <c r="C236" i="13"/>
  <c r="D236" i="13"/>
  <c r="C237" i="13"/>
  <c r="D237" i="13"/>
  <c r="C238" i="13"/>
  <c r="D238" i="13"/>
  <c r="C239" i="13"/>
  <c r="D239" i="13"/>
  <c r="C240" i="13"/>
  <c r="D240" i="13"/>
  <c r="C241" i="13"/>
  <c r="D241" i="13"/>
  <c r="C242" i="13"/>
  <c r="D242" i="13"/>
  <c r="C243" i="13"/>
  <c r="D243" i="13"/>
  <c r="C244" i="13"/>
  <c r="D244" i="13"/>
  <c r="C245" i="13"/>
  <c r="D245" i="13"/>
  <c r="C246" i="13"/>
  <c r="D246" i="13"/>
  <c r="C247" i="13"/>
  <c r="D247" i="13"/>
  <c r="C248" i="13"/>
  <c r="D248" i="13"/>
  <c r="C249" i="13"/>
  <c r="D249" i="13"/>
  <c r="C250" i="13"/>
  <c r="D250" i="13"/>
  <c r="C251" i="13"/>
  <c r="D251" i="13"/>
  <c r="C252" i="13"/>
  <c r="D252" i="13"/>
  <c r="C253" i="13"/>
  <c r="D253" i="13"/>
  <c r="C254" i="13"/>
  <c r="D254" i="13"/>
  <c r="C255" i="13"/>
  <c r="D255" i="13"/>
  <c r="C256" i="13"/>
  <c r="D256" i="13"/>
  <c r="C257" i="13"/>
  <c r="D257" i="13"/>
  <c r="C258" i="13"/>
  <c r="D258" i="13"/>
  <c r="C259" i="13"/>
  <c r="D259" i="13"/>
  <c r="C260" i="13"/>
  <c r="D260" i="13"/>
  <c r="C261" i="13"/>
  <c r="D261" i="13"/>
  <c r="C262" i="13"/>
  <c r="D262" i="13"/>
  <c r="C263" i="13"/>
  <c r="D263" i="13"/>
  <c r="C264" i="13"/>
  <c r="D264" i="13"/>
  <c r="C265" i="13"/>
  <c r="D265" i="13"/>
  <c r="C266" i="13"/>
  <c r="D266" i="13"/>
  <c r="C267" i="13"/>
  <c r="D267" i="13"/>
  <c r="C268" i="13"/>
  <c r="D268" i="13"/>
  <c r="C269" i="13"/>
  <c r="D269" i="13"/>
  <c r="C270" i="13"/>
  <c r="D270" i="13"/>
  <c r="C271" i="13"/>
  <c r="D271" i="13"/>
  <c r="C272" i="13"/>
  <c r="D272" i="13"/>
  <c r="C273" i="13"/>
  <c r="D273" i="13"/>
  <c r="C274" i="13"/>
  <c r="D274" i="13"/>
  <c r="C275" i="13"/>
  <c r="D275" i="13"/>
  <c r="C276" i="13"/>
  <c r="D276" i="13"/>
  <c r="C277" i="13"/>
  <c r="D277" i="13"/>
  <c r="C278" i="13"/>
  <c r="D278" i="13"/>
  <c r="C279" i="13"/>
  <c r="D279" i="13"/>
  <c r="C280" i="13"/>
  <c r="D280" i="13"/>
  <c r="C281" i="13"/>
  <c r="D281" i="13"/>
  <c r="C282" i="13"/>
  <c r="D282" i="13"/>
  <c r="C283" i="13"/>
  <c r="D283" i="13"/>
  <c r="C284" i="13"/>
  <c r="D284" i="13"/>
  <c r="C285" i="13"/>
  <c r="D285" i="13"/>
  <c r="C286" i="13"/>
  <c r="D286" i="13"/>
  <c r="C287" i="13"/>
  <c r="D287" i="13"/>
  <c r="C288" i="13"/>
  <c r="D288" i="13"/>
  <c r="C289" i="13"/>
  <c r="D289" i="13"/>
  <c r="C290" i="13"/>
  <c r="D290" i="13"/>
  <c r="C291" i="13"/>
  <c r="D291" i="13"/>
  <c r="D6" i="13"/>
  <c r="C6" i="13"/>
  <c r="F25" i="12"/>
  <c r="E25" i="12"/>
  <c r="E21" i="12"/>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7" i="8"/>
  <c r="K10" i="6"/>
  <c r="K11" i="6"/>
  <c r="K12" i="6"/>
  <c r="K13" i="6"/>
  <c r="K14" i="6"/>
  <c r="K15" i="6"/>
  <c r="K16" i="6"/>
  <c r="K17" i="6"/>
  <c r="K18" i="6"/>
  <c r="K19" i="6"/>
  <c r="K20" i="6"/>
  <c r="K21" i="6"/>
  <c r="K9" i="6"/>
  <c r="D14" i="15"/>
  <c r="D13" i="15"/>
  <c r="D12" i="15"/>
  <c r="D11" i="15"/>
  <c r="D10" i="15"/>
  <c r="D9" i="15"/>
  <c r="D8" i="15"/>
  <c r="D7" i="15"/>
  <c r="D6" i="15"/>
  <c r="B291" i="13"/>
  <c r="B290" i="13"/>
  <c r="B289" i="13"/>
  <c r="B288" i="13"/>
  <c r="B287" i="13"/>
  <c r="B286" i="13"/>
  <c r="B285" i="13"/>
  <c r="B284" i="13"/>
  <c r="B283" i="13"/>
  <c r="B282" i="13"/>
  <c r="B281" i="13"/>
  <c r="B280" i="13"/>
  <c r="B279" i="13"/>
  <c r="B278" i="13"/>
  <c r="B277" i="13"/>
  <c r="B276" i="13"/>
  <c r="B275" i="13"/>
  <c r="B274" i="13"/>
  <c r="B273" i="13"/>
  <c r="B272" i="13"/>
  <c r="B271" i="13"/>
  <c r="B270" i="13"/>
  <c r="B269" i="13"/>
  <c r="B268" i="13"/>
  <c r="B267" i="13"/>
  <c r="B266" i="13"/>
  <c r="B265" i="13"/>
  <c r="B264" i="13"/>
  <c r="B263" i="13"/>
  <c r="B262" i="13"/>
  <c r="B261" i="13"/>
  <c r="B260" i="13"/>
  <c r="B259" i="13"/>
  <c r="B258" i="13"/>
  <c r="B257" i="13"/>
  <c r="B256" i="13"/>
  <c r="B255" i="13"/>
  <c r="B254" i="13"/>
  <c r="B253" i="13"/>
  <c r="B252" i="13"/>
  <c r="B251" i="13"/>
  <c r="B250" i="13"/>
  <c r="B249" i="13"/>
  <c r="B248" i="13"/>
  <c r="B247" i="13"/>
  <c r="B246" i="13"/>
  <c r="B245" i="13"/>
  <c r="B244" i="13"/>
  <c r="B243" i="13"/>
  <c r="B242" i="13"/>
  <c r="B241" i="13"/>
  <c r="B240" i="13"/>
  <c r="B239" i="13"/>
  <c r="B238" i="13"/>
  <c r="B237" i="13"/>
  <c r="B236" i="13"/>
  <c r="B235" i="13"/>
  <c r="B234" i="13"/>
  <c r="B233" i="13"/>
  <c r="B232" i="13"/>
  <c r="B231" i="13"/>
  <c r="B230" i="13"/>
  <c r="B229" i="13"/>
  <c r="B228" i="13"/>
  <c r="B227" i="13"/>
  <c r="B226" i="13"/>
  <c r="B225" i="13"/>
  <c r="B224" i="13"/>
  <c r="B223" i="13"/>
  <c r="B222" i="13"/>
  <c r="B221" i="13"/>
  <c r="B220" i="13"/>
  <c r="B219" i="13"/>
  <c r="B218" i="13"/>
  <c r="B217" i="13"/>
  <c r="B216" i="13"/>
  <c r="B215" i="13"/>
  <c r="B214" i="13"/>
  <c r="B213" i="13"/>
  <c r="B212" i="13"/>
  <c r="B211" i="13"/>
  <c r="B210" i="13"/>
  <c r="B209" i="13"/>
  <c r="B208" i="13"/>
  <c r="B207" i="13"/>
  <c r="B206" i="13"/>
  <c r="B205" i="13"/>
  <c r="B204" i="13"/>
  <c r="B203" i="13"/>
  <c r="B202" i="13"/>
  <c r="B201" i="13"/>
  <c r="B200" i="13"/>
  <c r="B199" i="13"/>
  <c r="B198" i="13"/>
  <c r="B197" i="13"/>
  <c r="B196" i="13"/>
  <c r="B195" i="13"/>
  <c r="B194" i="13"/>
  <c r="B193" i="13"/>
  <c r="B192" i="13"/>
  <c r="B191" i="13"/>
  <c r="B190" i="13"/>
  <c r="B189" i="13"/>
  <c r="B188" i="13"/>
  <c r="B187" i="13"/>
  <c r="B186" i="13"/>
  <c r="B185" i="13"/>
  <c r="B184" i="13"/>
  <c r="B183" i="13"/>
  <c r="B182" i="13"/>
  <c r="B181" i="13"/>
  <c r="B180" i="13"/>
  <c r="B179" i="13"/>
  <c r="B178" i="13"/>
  <c r="B177" i="13"/>
  <c r="B176" i="13"/>
  <c r="B175" i="13"/>
  <c r="B174" i="13"/>
  <c r="B173" i="13"/>
  <c r="B172" i="13"/>
  <c r="B171" i="13"/>
  <c r="B170" i="13"/>
  <c r="B169" i="13"/>
  <c r="B168" i="13"/>
  <c r="B167" i="13"/>
  <c r="B166" i="13"/>
  <c r="B165" i="13"/>
  <c r="B164" i="13"/>
  <c r="B163" i="13"/>
  <c r="B162" i="13"/>
  <c r="B161" i="13"/>
  <c r="B160" i="13"/>
  <c r="B159" i="13"/>
  <c r="B158" i="13"/>
  <c r="B157" i="13"/>
  <c r="B156" i="13"/>
  <c r="B155" i="13"/>
  <c r="B154" i="13"/>
  <c r="B153" i="13"/>
  <c r="B152" i="13"/>
  <c r="B151" i="13"/>
  <c r="B150" i="13"/>
  <c r="B149" i="13"/>
  <c r="B148" i="13"/>
  <c r="B147" i="13"/>
  <c r="B146" i="13"/>
  <c r="B145" i="13"/>
  <c r="B144" i="13"/>
  <c r="B143" i="13"/>
  <c r="B142" i="13"/>
  <c r="B141" i="13"/>
  <c r="B140" i="13"/>
  <c r="B139" i="13"/>
  <c r="B138" i="13"/>
  <c r="B137" i="13"/>
  <c r="B136" i="13"/>
  <c r="B135" i="13"/>
  <c r="B134" i="13"/>
  <c r="B133" i="13"/>
  <c r="B132" i="13"/>
  <c r="B131" i="13"/>
  <c r="B130" i="13"/>
  <c r="B129" i="13"/>
  <c r="B128" i="13"/>
  <c r="B127" i="13"/>
  <c r="B126" i="13"/>
  <c r="B125" i="13"/>
  <c r="B124" i="13"/>
  <c r="B123" i="13"/>
  <c r="B122" i="13"/>
  <c r="B121" i="13"/>
  <c r="B120" i="13"/>
  <c r="B119" i="13"/>
  <c r="B118" i="13"/>
  <c r="B117" i="13"/>
  <c r="B116" i="13"/>
  <c r="B115" i="13"/>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F22" i="12"/>
  <c r="F23" i="12"/>
  <c r="F24" i="12"/>
  <c r="F21" i="12"/>
  <c r="E22" i="12"/>
  <c r="E23" i="12"/>
  <c r="E24" i="12"/>
  <c r="F16" i="12"/>
  <c r="E16" i="12"/>
  <c r="F15" i="12"/>
  <c r="E15" i="12"/>
  <c r="F14" i="12"/>
  <c r="E14" i="12"/>
  <c r="F13" i="12"/>
  <c r="F17" i="12" s="1"/>
  <c r="E13" i="12"/>
  <c r="E17" i="12" s="1"/>
  <c r="B13" i="12"/>
  <c r="F9" i="12"/>
  <c r="E9" i="12"/>
  <c r="M20" i="11" l="1"/>
  <c r="L20" i="11"/>
  <c r="K20" i="11"/>
  <c r="F20" i="11"/>
  <c r="E20" i="11"/>
  <c r="D20" i="11"/>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F18" i="7"/>
  <c r="E18" i="7"/>
  <c r="F17" i="7"/>
  <c r="E17" i="7"/>
  <c r="F16" i="7"/>
  <c r="E16" i="7"/>
  <c r="F15" i="7"/>
  <c r="E15" i="7"/>
  <c r="F14" i="7"/>
  <c r="E14" i="7"/>
  <c r="F13" i="7"/>
  <c r="E13" i="7"/>
  <c r="F12" i="7"/>
  <c r="E12" i="7"/>
  <c r="F11" i="7"/>
  <c r="E11" i="7"/>
  <c r="F10" i="7"/>
  <c r="E10" i="7"/>
  <c r="F9" i="7"/>
  <c r="E9" i="7"/>
  <c r="F8" i="7"/>
  <c r="E8" i="7"/>
  <c r="F7" i="7"/>
  <c r="E7" i="7"/>
  <c r="J21" i="6"/>
  <c r="J20" i="6"/>
  <c r="J19" i="6"/>
  <c r="J18" i="6"/>
  <c r="J17" i="6"/>
  <c r="J16" i="6"/>
  <c r="J15" i="6"/>
  <c r="J14" i="6"/>
  <c r="J13" i="6"/>
  <c r="J12" i="6"/>
  <c r="J11" i="6"/>
  <c r="J10" i="6"/>
  <c r="J9" i="6"/>
  <c r="C15" i="3"/>
  <c r="C14" i="3"/>
  <c r="C13" i="3"/>
  <c r="C12" i="3"/>
  <c r="C11" i="3"/>
  <c r="C10" i="3"/>
  <c r="C9" i="3"/>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J7" i="2"/>
  <c r="D7" i="2"/>
  <c r="D6" i="2"/>
  <c r="D5" i="2"/>
  <c r="I5" i="2" s="1"/>
  <c r="D4" i="2"/>
  <c r="J8" i="2" l="1"/>
  <c r="I6" i="2"/>
  <c r="J5" i="2"/>
  <c r="I8" i="2"/>
  <c r="J6" i="2"/>
  <c r="I4" i="2"/>
  <c r="J4" i="2"/>
  <c r="I7" i="2"/>
  <c r="E15" i="1"/>
  <c r="E14" i="1"/>
  <c r="E13" i="1"/>
  <c r="E12" i="1"/>
  <c r="E11" i="1"/>
  <c r="E10" i="1"/>
  <c r="E9" i="1"/>
  <c r="E8" i="1"/>
</calcChain>
</file>

<file path=xl/sharedStrings.xml><?xml version="1.0" encoding="utf-8"?>
<sst xmlns="http://schemas.openxmlformats.org/spreadsheetml/2006/main" count="1217" uniqueCount="510">
  <si>
    <t>Q. The Iist has employee names and badge#s of XYZ Inc.</t>
  </si>
  <si>
    <t xml:space="preserve">Their email ID is their first name_lastname@XYZ.com. However, the names in the list below has lastname, First name. </t>
  </si>
  <si>
    <t>Using XL Formulae, create a list of email ids in the format 'firstname_lastname@XYZ.com</t>
  </si>
  <si>
    <t>First Name</t>
  </si>
  <si>
    <t>Last Name</t>
  </si>
  <si>
    <t>Badge</t>
  </si>
  <si>
    <t>first name_lastname@XYZ.com</t>
  </si>
  <si>
    <t>Prashanth</t>
  </si>
  <si>
    <t>Gopi</t>
  </si>
  <si>
    <t>Tank</t>
  </si>
  <si>
    <t>Ashwini</t>
  </si>
  <si>
    <t>Suri</t>
  </si>
  <si>
    <t>Aviral</t>
  </si>
  <si>
    <t>Kumar</t>
  </si>
  <si>
    <t>Ram</t>
  </si>
  <si>
    <t>Tendulkar</t>
  </si>
  <si>
    <t>Sachin</t>
  </si>
  <si>
    <t>Maradonna</t>
  </si>
  <si>
    <t>Diego</t>
  </si>
  <si>
    <t>Singh</t>
  </si>
  <si>
    <t>Robin</t>
  </si>
  <si>
    <t>Deepak</t>
  </si>
  <si>
    <t>Q. For the student database given alongside, Find the min and max values for the grades.</t>
  </si>
  <si>
    <t>Student</t>
  </si>
  <si>
    <t>Scores</t>
  </si>
  <si>
    <t>Grade</t>
  </si>
  <si>
    <t>Min</t>
  </si>
  <si>
    <t>Max</t>
  </si>
  <si>
    <t>Student 1</t>
  </si>
  <si>
    <t>A</t>
  </si>
  <si>
    <t>Student 2</t>
  </si>
  <si>
    <t>B</t>
  </si>
  <si>
    <t>Student 3</t>
  </si>
  <si>
    <t>C</t>
  </si>
  <si>
    <t>Student 4</t>
  </si>
  <si>
    <t>D</t>
  </si>
  <si>
    <t>Student 5</t>
  </si>
  <si>
    <t>F</t>
  </si>
  <si>
    <t>Student 6</t>
  </si>
  <si>
    <t>Student 7</t>
  </si>
  <si>
    <t>Student 8</t>
  </si>
  <si>
    <t>Student 9</t>
  </si>
  <si>
    <t>Student 10</t>
  </si>
  <si>
    <t>Student 11</t>
  </si>
  <si>
    <t>Student 12</t>
  </si>
  <si>
    <t>Student 13</t>
  </si>
  <si>
    <t>Student 14</t>
  </si>
  <si>
    <t>Student 15</t>
  </si>
  <si>
    <t>Student 16</t>
  </si>
  <si>
    <t>Student 17</t>
  </si>
  <si>
    <t>Student 18</t>
  </si>
  <si>
    <t>Student 19</t>
  </si>
  <si>
    <t>Student 20</t>
  </si>
  <si>
    <t>Student 21</t>
  </si>
  <si>
    <t>Student 22</t>
  </si>
  <si>
    <t>Student 23</t>
  </si>
  <si>
    <t>Student 24</t>
  </si>
  <si>
    <t>Student 25</t>
  </si>
  <si>
    <t>Student 26</t>
  </si>
  <si>
    <t>Student 27</t>
  </si>
  <si>
    <t>Student 28</t>
  </si>
  <si>
    <t>Student 29</t>
  </si>
  <si>
    <t>Student 30</t>
  </si>
  <si>
    <t>Student 31</t>
  </si>
  <si>
    <t>Student 32</t>
  </si>
  <si>
    <t>Student 33</t>
  </si>
  <si>
    <t>Student 34</t>
  </si>
  <si>
    <t>Student 35</t>
  </si>
  <si>
    <t>Student 36</t>
  </si>
  <si>
    <t>Student 37</t>
  </si>
  <si>
    <t>Student 38</t>
  </si>
  <si>
    <t>Student 39</t>
  </si>
  <si>
    <t>Student 40</t>
  </si>
  <si>
    <t>Student 41</t>
  </si>
  <si>
    <t>Student 42</t>
  </si>
  <si>
    <t>Student 43</t>
  </si>
  <si>
    <t>Student 44</t>
  </si>
  <si>
    <t>Student 45</t>
  </si>
  <si>
    <t>Student 46</t>
  </si>
  <si>
    <t>Student 47</t>
  </si>
  <si>
    <t>Student 48</t>
  </si>
  <si>
    <t>Student 49</t>
  </si>
  <si>
    <t>Student 50</t>
  </si>
  <si>
    <t>Their Manager name in found in the other table, you will need to use the employee badge to lookup their manager in the manager table. Note Managers rotate randomly each month, so your lookup needs to consider the month also</t>
  </si>
  <si>
    <t>Month :</t>
  </si>
  <si>
    <t>May</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</si>
  <si>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</si>
  <si>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</si>
  <si>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</si>
  <si>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</si>
  <si>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</si>
  <si>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</si>
  <si>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</si>
  <si>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</si>
  <si>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</si>
  <si>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</si>
  <si>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</si>
  <si>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</si>
  <si>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</si>
  <si>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</si>
  <si>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</si>
  <si>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Feb</t>
  </si>
  <si>
    <t>Mar</t>
  </si>
  <si>
    <t>Apr</t>
  </si>
  <si>
    <t>Londo, Mollari</t>
  </si>
  <si>
    <t>Puri, Om</t>
  </si>
  <si>
    <t>Temp Mgr1</t>
  </si>
  <si>
    <t>Prakash, Surya</t>
  </si>
  <si>
    <t>Wayne, John</t>
  </si>
  <si>
    <t>Jain, Anita</t>
  </si>
  <si>
    <t>Q. Calculate the average roll up for the respective managers using the data in the second table.</t>
  </si>
  <si>
    <t>Manager name</t>
  </si>
  <si>
    <t>V, Rajesh</t>
  </si>
  <si>
    <t>Machado, Jason</t>
  </si>
  <si>
    <t>Elayedatt, Rubin</t>
  </si>
  <si>
    <r>
      <t xml:space="preserve">Q4 : </t>
    </r>
    <r>
      <rPr>
        <b/>
        <sz val="14"/>
        <color theme="1"/>
        <rFont val="Calibri"/>
        <family val="2"/>
        <scheme val="minor"/>
      </rPr>
      <t>Without</t>
    </r>
    <r>
      <rPr>
        <b/>
        <sz val="14"/>
        <color rgb="FFFF0000"/>
        <rFont val="Calibri"/>
        <family val="2"/>
        <scheme val="minor"/>
      </rPr>
      <t xml:space="preserve"> using Pivot Table count the total number of SR for each of the below locations using SR Table . </t>
    </r>
  </si>
  <si>
    <t>Location</t>
  </si>
  <si>
    <t>Total SR</t>
  </si>
  <si>
    <t>Classification</t>
  </si>
  <si>
    <t>SR_Numbers</t>
  </si>
  <si>
    <t>Warsaw, Poland</t>
  </si>
  <si>
    <t>Casablanca, Morocco</t>
  </si>
  <si>
    <t>Casa_CSMB_Premium_1</t>
  </si>
  <si>
    <t>Athens, Greece</t>
  </si>
  <si>
    <t>Istanbul, Turkey</t>
  </si>
  <si>
    <t>Bratislava, Slovakia</t>
  </si>
  <si>
    <t>UKBLRRSA1</t>
  </si>
  <si>
    <t>Cairo, Egypt</t>
  </si>
  <si>
    <t>Bangalore, India</t>
  </si>
  <si>
    <t>Stockholms Lan, Sweden</t>
  </si>
  <si>
    <t>Bucharest, Romania</t>
  </si>
  <si>
    <t>Wilcke, Joey</t>
  </si>
  <si>
    <t>CGS_CSC_Italy</t>
  </si>
  <si>
    <t>UKI CSMB Care</t>
  </si>
  <si>
    <t>Ger LEP Core Tech</t>
  </si>
  <si>
    <t>Not Assigned</t>
  </si>
  <si>
    <t>CGS_BUCH _IT_SMB</t>
  </si>
  <si>
    <t>GCSS_Client</t>
  </si>
  <si>
    <t>Counts below 15</t>
  </si>
  <si>
    <t>Not Stacked</t>
  </si>
  <si>
    <t>Counts between 15 - 19</t>
  </si>
  <si>
    <t>Exception</t>
  </si>
  <si>
    <t>Counts above 19</t>
  </si>
  <si>
    <t>Stacked</t>
  </si>
  <si>
    <t>Agent Name</t>
  </si>
  <si>
    <t>Total Counts</t>
  </si>
  <si>
    <t>Stack Status</t>
  </si>
  <si>
    <t>Hajjam, Hayat</t>
  </si>
  <si>
    <t>-</t>
  </si>
  <si>
    <t>Bouzerda, Ryad</t>
  </si>
  <si>
    <t>Tavani, Giovanni</t>
  </si>
  <si>
    <t>Gondzur, Stanislav</t>
  </si>
  <si>
    <t>Szerda, Peter</t>
  </si>
  <si>
    <t>R, Sudarshan</t>
  </si>
  <si>
    <t>Madarasz, Richard</t>
  </si>
  <si>
    <t>Bachrata, Petra</t>
  </si>
  <si>
    <t>Hauser, Natalia</t>
  </si>
  <si>
    <t>Bounaaj, Khalil</t>
  </si>
  <si>
    <t>Chakrouna, Assaad</t>
  </si>
  <si>
    <t>Petersson, Angelica</t>
  </si>
  <si>
    <t>Akhnoori, Vidya</t>
  </si>
  <si>
    <t>Q : Using Excel Functions separate First Name and Last Name for the below list .</t>
  </si>
  <si>
    <t>Full Name</t>
  </si>
  <si>
    <t xml:space="preserve">First Name </t>
  </si>
  <si>
    <t>Shaik Azad</t>
  </si>
  <si>
    <t>Uzma Ayaz</t>
  </si>
  <si>
    <t>Satyamoorthy R</t>
  </si>
  <si>
    <t>Jason Machado</t>
  </si>
  <si>
    <t>Mary D</t>
  </si>
  <si>
    <t>Varun TR</t>
  </si>
  <si>
    <t>Joel Mathias</t>
  </si>
  <si>
    <t>Rajesh V</t>
  </si>
  <si>
    <t>Pritam roy</t>
  </si>
  <si>
    <t>Ajay Manral</t>
  </si>
  <si>
    <t>Sudarshan R</t>
  </si>
  <si>
    <t>Rubin Elayedatt</t>
  </si>
  <si>
    <t>Q : Populate Manager Name and location for the below Agents using the location table.</t>
  </si>
  <si>
    <t xml:space="preserve">Location Code </t>
  </si>
  <si>
    <t>Manager Name</t>
  </si>
  <si>
    <t>Location Code</t>
  </si>
  <si>
    <t>Location Name</t>
  </si>
  <si>
    <t>Stefan Radu</t>
  </si>
  <si>
    <t>KA22</t>
  </si>
  <si>
    <t>AU04</t>
  </si>
  <si>
    <t>Thomas, Rohit</t>
  </si>
  <si>
    <t>Andrei Ciprian</t>
  </si>
  <si>
    <t>GF09</t>
  </si>
  <si>
    <t>ZY01</t>
  </si>
  <si>
    <t>Brasov, Romania</t>
  </si>
  <si>
    <t>Bogdan Stefan</t>
  </si>
  <si>
    <t>BO22</t>
  </si>
  <si>
    <t>Marius Iovu</t>
  </si>
  <si>
    <t>BN23</t>
  </si>
  <si>
    <t>Ramona Dumitrescu</t>
  </si>
  <si>
    <t>NC01</t>
  </si>
  <si>
    <t>Vachajova, Martina</t>
  </si>
  <si>
    <t>Raluca Radescu</t>
  </si>
  <si>
    <t>DQ21</t>
  </si>
  <si>
    <t>Delhi, India</t>
  </si>
  <si>
    <t>Giulio Fondriest</t>
  </si>
  <si>
    <t>VV09</t>
  </si>
  <si>
    <t>KK10</t>
  </si>
  <si>
    <t>Cherrywood, Ireland</t>
  </si>
  <si>
    <t>Choddhary, Aaseem</t>
  </si>
  <si>
    <t>Loredana Badea</t>
  </si>
  <si>
    <t>LE32</t>
  </si>
  <si>
    <t>Limerick, Ireland</t>
  </si>
  <si>
    <t>Ciprian Simion</t>
  </si>
  <si>
    <t>Frankfurt, Germany</t>
  </si>
  <si>
    <t>Mauro Ghiglia</t>
  </si>
  <si>
    <t>RM43</t>
  </si>
  <si>
    <t>Montpellier, France</t>
  </si>
  <si>
    <t>Emilian-Claudiu Panc</t>
  </si>
  <si>
    <t>VV30</t>
  </si>
  <si>
    <t>Kolkata, India</t>
  </si>
  <si>
    <t>Mulegeri, Robinson</t>
  </si>
  <si>
    <t>Andreialexandru Chic</t>
  </si>
  <si>
    <t>Pune, India</t>
  </si>
  <si>
    <t>Ayaz, Uzma</t>
  </si>
  <si>
    <t>Denis Palade</t>
  </si>
  <si>
    <t>GF72</t>
  </si>
  <si>
    <t>Wilhelmshaven, Germany</t>
  </si>
  <si>
    <t>Azad, Shaik</t>
  </si>
  <si>
    <t>Cotizo Costache</t>
  </si>
  <si>
    <t>TF65</t>
  </si>
  <si>
    <t>Turku, Finland</t>
  </si>
  <si>
    <t>P, Joby</t>
  </si>
  <si>
    <t>Pascal Grodowski</t>
  </si>
  <si>
    <t>CN37</t>
  </si>
  <si>
    <t>Chennai, India</t>
  </si>
  <si>
    <t>Adardour, Fadoua</t>
  </si>
  <si>
    <t>Lorand Greff</t>
  </si>
  <si>
    <t>NE21</t>
  </si>
  <si>
    <t>Amsterdam, Netherlands</t>
  </si>
  <si>
    <t>Amari, Hind</t>
  </si>
  <si>
    <t>Mihaela Troscolan</t>
  </si>
  <si>
    <t>TN12</t>
  </si>
  <si>
    <t>Tunis, Tunisia</t>
  </si>
  <si>
    <t>Alin Dulacioiu</t>
  </si>
  <si>
    <t>AC30</t>
  </si>
  <si>
    <t>La Coruna, Spain</t>
  </si>
  <si>
    <t>D, Mary</t>
  </si>
  <si>
    <t>Dinu Todor</t>
  </si>
  <si>
    <t>IT11</t>
  </si>
  <si>
    <t>Cagliari, Italy</t>
  </si>
  <si>
    <t>Boumegnane, Nadia</t>
  </si>
  <si>
    <t>Dan Ungureanu</t>
  </si>
  <si>
    <t>ZA43</t>
  </si>
  <si>
    <t>Christensen, Henning</t>
  </si>
  <si>
    <t>Dan Lucian Juncu</t>
  </si>
  <si>
    <t>Davies, Ruth</t>
  </si>
  <si>
    <t>Lucian Stanciu</t>
  </si>
  <si>
    <t>EG54</t>
  </si>
  <si>
    <t>Hynes, Fintan</t>
  </si>
  <si>
    <t>Alexandru Laza Dobre</t>
  </si>
  <si>
    <t>Marius Postolica</t>
  </si>
  <si>
    <t>Daniel Voicu</t>
  </si>
  <si>
    <t>Ernesto Morejon</t>
  </si>
  <si>
    <t>Iosif Lavric</t>
  </si>
  <si>
    <t>Ariadna Ioana Baduna</t>
  </si>
  <si>
    <t>Nicoleta Bogza</t>
  </si>
  <si>
    <t>Denisa Fieraru</t>
  </si>
  <si>
    <t>Paulo Trascaianu</t>
  </si>
  <si>
    <t>Bogdan Dobre</t>
  </si>
  <si>
    <t>P Barcelos</t>
  </si>
  <si>
    <t>Lea Rinaldi</t>
  </si>
  <si>
    <t>Prateek P Nayak</t>
  </si>
  <si>
    <t>Jaroslav Rumanko</t>
  </si>
  <si>
    <t>Oussama Amrani</t>
  </si>
  <si>
    <t>Ricardo Prieto</t>
  </si>
  <si>
    <t>Martin Spacek</t>
  </si>
  <si>
    <t>Christopher Roberts2</t>
  </si>
  <si>
    <t>Michal Sadlon</t>
  </si>
  <si>
    <t>Tomas Lipka</t>
  </si>
  <si>
    <t>Martin Tomasovic</t>
  </si>
  <si>
    <t>Ivan Homola</t>
  </si>
  <si>
    <t>Bogdan Malacescu</t>
  </si>
  <si>
    <t>Klaudia Jochmanova</t>
  </si>
  <si>
    <t>Andrej Ludvig</t>
  </si>
  <si>
    <t>Zdenko Brngal</t>
  </si>
  <si>
    <t>Daniel Kmet</t>
  </si>
  <si>
    <t>Pavol Rehorcik</t>
  </si>
  <si>
    <t>Viliam Pechacek</t>
  </si>
  <si>
    <t>Q. For the student database given alongside, Find the grades Accordingly.</t>
  </si>
  <si>
    <t>Grades</t>
  </si>
  <si>
    <t>Performance Score</t>
  </si>
  <si>
    <t>Sum of HeadCount</t>
  </si>
  <si>
    <t>Ed, Sweden</t>
  </si>
  <si>
    <t>Glasgow, United Kingdom</t>
  </si>
  <si>
    <t>Halle (Saale), Germany</t>
  </si>
  <si>
    <t>Johannesburg, South Africa</t>
  </si>
  <si>
    <t>Grand Total</t>
  </si>
  <si>
    <t>Q - Use conditional formatting in such a manner that any Cell which has more than the average for that month will have a green colour else Red color</t>
  </si>
  <si>
    <t>January</t>
  </si>
  <si>
    <t>February</t>
  </si>
  <si>
    <t>March</t>
  </si>
  <si>
    <t>Jon Allen</t>
  </si>
  <si>
    <t>Maria Consuelo</t>
  </si>
  <si>
    <t>Su Li Macado</t>
  </si>
  <si>
    <t>Tony Jackson</t>
  </si>
  <si>
    <t>Katie Wilson</t>
  </si>
  <si>
    <t>Jennifer Flynn</t>
  </si>
  <si>
    <t>Chi Lyn Cheng</t>
  </si>
  <si>
    <t>Antonio Bendera</t>
  </si>
  <si>
    <t>Date</t>
  </si>
  <si>
    <t>Region</t>
  </si>
  <si>
    <t>Builder</t>
  </si>
  <si>
    <t>Units</t>
  </si>
  <si>
    <t>Revenue ($k)</t>
  </si>
  <si>
    <t>Central</t>
  </si>
  <si>
    <t>Doug</t>
  </si>
  <si>
    <t>East</t>
  </si>
  <si>
    <t>Dave</t>
  </si>
  <si>
    <t>North</t>
  </si>
  <si>
    <t>South</t>
  </si>
  <si>
    <t>Brian</t>
  </si>
  <si>
    <t>West</t>
  </si>
  <si>
    <t>Larry</t>
  </si>
  <si>
    <t>Total</t>
  </si>
  <si>
    <t>Q 1. What is the Total Units &amp; Revenue for each of the Builders?</t>
  </si>
  <si>
    <t>Q 2. What is the Total Units &amp; Revenue for each of the Builders for "Central" Region?</t>
  </si>
  <si>
    <t>Q. Populate the Result sheet with Agent Name, Manager Name &amp; Area Manager Name using Vlookup             Headcount Table(in next sheet) contains the Complete list of data needed to fill the result sheet</t>
  </si>
  <si>
    <t>Agent Badge</t>
  </si>
  <si>
    <t>AM Name</t>
  </si>
  <si>
    <t>1. Graph</t>
  </si>
  <si>
    <t>WE</t>
  </si>
  <si>
    <t>AHT</t>
  </si>
  <si>
    <t>Plot a graph for Weeks against AHT (Average handle time) and show the trend WoW with respect to Total and also for Week 12 show Day wise trend</t>
  </si>
  <si>
    <t>Week1</t>
  </si>
  <si>
    <t>Week2</t>
  </si>
  <si>
    <t>Week3</t>
  </si>
  <si>
    <t>Week4</t>
  </si>
  <si>
    <t>Week5</t>
  </si>
  <si>
    <t>Week6</t>
  </si>
  <si>
    <t>Week7</t>
  </si>
  <si>
    <t>Week8</t>
  </si>
  <si>
    <t>Week9</t>
  </si>
  <si>
    <t>Week10</t>
  </si>
  <si>
    <t>Sat</t>
  </si>
  <si>
    <t>Mon</t>
  </si>
  <si>
    <t>Tue</t>
  </si>
  <si>
    <t>Wed</t>
  </si>
  <si>
    <t>Thu</t>
  </si>
  <si>
    <t>Fri</t>
  </si>
  <si>
    <t>Week11</t>
  </si>
  <si>
    <t>Week12</t>
  </si>
  <si>
    <t>2. Graph</t>
  </si>
  <si>
    <t>3. Graph</t>
  </si>
  <si>
    <t>Q. Convert the date from first format to the second format and sort in ascending order.</t>
  </si>
  <si>
    <t>Date (yyyymmdd.000)</t>
  </si>
  <si>
    <t>Date (mm/dd/yyyy)</t>
  </si>
  <si>
    <t>SL Missed Rate</t>
  </si>
  <si>
    <t>Dsouza, Laveena</t>
  </si>
  <si>
    <t>N, ARVIND</t>
  </si>
  <si>
    <t>MISHRA, DIVYANSHU</t>
  </si>
  <si>
    <t>Gurupur, Gurudatta</t>
  </si>
  <si>
    <t>VIJAYARAM, JAGADISH</t>
  </si>
  <si>
    <t>B, SRIRAM</t>
  </si>
  <si>
    <t>Thomas, Tessith Abraham</t>
  </si>
  <si>
    <t>TBD MANAGER 1</t>
  </si>
  <si>
    <t>Saravanan, G</t>
  </si>
  <si>
    <t>JOSHI, HEMANTH</t>
  </si>
  <si>
    <t>FERNANDES, VICTOR</t>
  </si>
  <si>
    <t>Choudhury, Deborshi</t>
  </si>
  <si>
    <t>Mahadevaiah, Janaki</t>
  </si>
  <si>
    <t>SSSM, RAMESH KV</t>
  </si>
  <si>
    <t>Singh, Shobhit Kumar</t>
  </si>
  <si>
    <t>R R, Kiran</t>
  </si>
  <si>
    <t>Krishnan, Sujith G</t>
  </si>
  <si>
    <t>KUMAR, VIMAL</t>
  </si>
  <si>
    <t>Naseerullah, Zaheer Ahmed</t>
  </si>
  <si>
    <t>Ravi, K</t>
  </si>
  <si>
    <t>Rashmi Lobo, Vivette</t>
  </si>
  <si>
    <t>Krishthuraj Dinesh, Anand</t>
  </si>
  <si>
    <t>VISWANATHAN, SHIVAKUMAR</t>
  </si>
  <si>
    <t>Sigamani, Satish Kumar</t>
  </si>
  <si>
    <t>Cherian, Susana</t>
  </si>
  <si>
    <t>Vijay, Bhavanishankar</t>
  </si>
  <si>
    <t>RAO, HEMANTH</t>
  </si>
  <si>
    <t>RASHINKAR, GOURI</t>
  </si>
  <si>
    <t>T M, SHRIDHAR</t>
  </si>
  <si>
    <t>PEREIRA, ALEX</t>
  </si>
  <si>
    <t>VADOR, NIRAV</t>
  </si>
  <si>
    <t>J, LEENA</t>
  </si>
  <si>
    <t>Vishal, Pravin</t>
  </si>
  <si>
    <t>Kombettu, Sachin</t>
  </si>
  <si>
    <t>Jamuna, G</t>
  </si>
  <si>
    <t>Raghavendra, NJ</t>
  </si>
  <si>
    <t>Kala, R</t>
  </si>
  <si>
    <t>S V, Raghavan</t>
  </si>
  <si>
    <t>Varughese, Sovee N</t>
  </si>
  <si>
    <t>Athif, Mohammed</t>
  </si>
  <si>
    <t>Gurung, Tulsi</t>
  </si>
  <si>
    <t>Sekhar, Soumya</t>
  </si>
  <si>
    <t>Lacerda, Janice Ida</t>
  </si>
  <si>
    <t>Vaz, Milton</t>
  </si>
  <si>
    <t>Gopal, Sujith</t>
  </si>
  <si>
    <t>Swaminathan, Vishy</t>
  </si>
  <si>
    <t>Krishna, Gopi K</t>
  </si>
  <si>
    <t>H, ARAVIND</t>
  </si>
  <si>
    <t>Puttaiah, Sudhakar</t>
  </si>
  <si>
    <t>Alva, Ashwin</t>
  </si>
  <si>
    <t>Rajan, S Soundar</t>
  </si>
  <si>
    <t>Kumar S, Sendhil</t>
  </si>
  <si>
    <t>Fathima, Seemeen</t>
  </si>
  <si>
    <t>kannah, M Rakesh</t>
  </si>
  <si>
    <t>Vasu, Vineesh</t>
  </si>
  <si>
    <t>KARAPATTA, ROOPESH</t>
  </si>
  <si>
    <t>Babu, N</t>
  </si>
  <si>
    <t>Mallappa, Shaila BM</t>
  </si>
  <si>
    <t>R, Tharaa</t>
  </si>
  <si>
    <t>Srinivasaiah, Balaji</t>
  </si>
  <si>
    <t>Choudhury, Summit</t>
  </si>
  <si>
    <t>Janakiram, Pravin</t>
  </si>
  <si>
    <t>Suresh, Ashwin</t>
  </si>
  <si>
    <t>V Peter, Vivian</t>
  </si>
  <si>
    <t>KADAM, AMIT</t>
  </si>
  <si>
    <t>V Pallavi, Anu</t>
  </si>
  <si>
    <t>SANKARALINGAM, VIJAY</t>
  </si>
  <si>
    <t>Vinita, M</t>
  </si>
  <si>
    <t>H S, Hemanth</t>
  </si>
  <si>
    <t>Shankar T, Vikram Bala</t>
  </si>
  <si>
    <t>Vishwanath, C</t>
  </si>
  <si>
    <t>Menon, Ajit</t>
  </si>
  <si>
    <t>Joseph, Roshan</t>
  </si>
  <si>
    <t>Balakrishnan, Prabha</t>
  </si>
  <si>
    <t>Sajitha, P</t>
  </si>
  <si>
    <t>CJ, Deepa</t>
  </si>
  <si>
    <t>Krishna, Gopal PN</t>
  </si>
  <si>
    <t>Kumar, AS Suresha</t>
  </si>
  <si>
    <t>Aneesh, V</t>
  </si>
  <si>
    <t>D, Shephen F</t>
  </si>
  <si>
    <t>Das, Anirban</t>
  </si>
  <si>
    <t>C, Konika</t>
  </si>
  <si>
    <t>Duff, Olivia</t>
  </si>
  <si>
    <t>Zuhaib, Haroon</t>
  </si>
  <si>
    <t>Muthulakshman, R</t>
  </si>
  <si>
    <t>Devarajan, Cecil</t>
  </si>
  <si>
    <t>Aguiar, Romanick Arcenio</t>
  </si>
  <si>
    <t>Anand, Vijay</t>
  </si>
  <si>
    <t>Aul, Suruchi</t>
  </si>
  <si>
    <t>Faby, Sebastian</t>
  </si>
  <si>
    <t>K, SHREELAKSHMI</t>
  </si>
  <si>
    <t>VIJAYANATH, NISHA</t>
  </si>
  <si>
    <t>ROY, ARAKAMITRA</t>
  </si>
  <si>
    <t>Varma, Praveen S</t>
  </si>
  <si>
    <t>K P, Adarsh</t>
  </si>
  <si>
    <t>Muddaiah, CK Kiran</t>
  </si>
  <si>
    <t>Prasad, P Eshwar</t>
  </si>
  <si>
    <t>D, Karthic</t>
  </si>
  <si>
    <t>Padiyar, M Padmanabh</t>
  </si>
  <si>
    <t>N, Rashmi</t>
  </si>
  <si>
    <t>P, Sharath</t>
  </si>
  <si>
    <t>Sarkar, Nilanjana</t>
  </si>
  <si>
    <t>Parida, Milan Kumar</t>
  </si>
  <si>
    <t>Sreenivas, BR</t>
  </si>
  <si>
    <t>V Kumar, Akshatha</t>
  </si>
  <si>
    <t>A, Shalini</t>
  </si>
  <si>
    <t>Khadri, Asadulla</t>
  </si>
  <si>
    <t>R Dey, Sandeep</t>
  </si>
  <si>
    <t>Prasanna, XD</t>
  </si>
  <si>
    <t>Lala, Pratush</t>
  </si>
  <si>
    <t>Kashyap A, Prajwal</t>
  </si>
  <si>
    <t>Latha, MP</t>
  </si>
  <si>
    <t>Darshan, MS</t>
  </si>
  <si>
    <t>Gururaja, Arun</t>
  </si>
  <si>
    <t>Prasad, Keerthana E</t>
  </si>
  <si>
    <t>Vinayak, DM</t>
  </si>
  <si>
    <t>Roopa, K</t>
  </si>
  <si>
    <t>Ahmed R, Naveed</t>
  </si>
  <si>
    <t>Banu, Farzana</t>
  </si>
  <si>
    <t>Majumder, Priyanka</t>
  </si>
  <si>
    <t>Nath, Shibani</t>
  </si>
  <si>
    <t>Banerjee, Deepjyoti</t>
  </si>
  <si>
    <t>Garg, Smriti</t>
  </si>
  <si>
    <t>Francis, Leslie</t>
  </si>
  <si>
    <t>Saha, Rudrajit</t>
  </si>
  <si>
    <t>Deepak, KC</t>
  </si>
  <si>
    <t>Kumar.S, Prince Priya</t>
  </si>
  <si>
    <t>Begum, Mubeena</t>
  </si>
  <si>
    <t>Shetty, Madhusudhan</t>
  </si>
  <si>
    <t>G V Raju, Satyanarayana</t>
  </si>
  <si>
    <t>Alam, Mohammed</t>
  </si>
  <si>
    <t>Hussain, Irfan</t>
  </si>
  <si>
    <t>M V, Ajay</t>
  </si>
  <si>
    <t>H, Divya</t>
  </si>
  <si>
    <t>Baskaran, Murugan</t>
  </si>
  <si>
    <t>Sreechandra, Prashanth D</t>
  </si>
  <si>
    <t>Mohan Rao, Jagan</t>
  </si>
  <si>
    <t>T D, Dhanajaya</t>
  </si>
  <si>
    <t>Bhushan N, Shashi</t>
  </si>
  <si>
    <t>Swaminathan, Rajesh</t>
  </si>
  <si>
    <t>Shah E B, Richard</t>
  </si>
  <si>
    <t>Swamy, Vinoda</t>
  </si>
  <si>
    <t>VM, Sajna</t>
  </si>
  <si>
    <t>TS, Renuka</t>
  </si>
  <si>
    <t>Bali, M Anitha</t>
  </si>
  <si>
    <t>Subbarao, Roshani</t>
  </si>
  <si>
    <t>Shetty, Deepak</t>
  </si>
  <si>
    <t>S, Mukund</t>
  </si>
  <si>
    <t>T Patil, Yuvaraj</t>
  </si>
  <si>
    <t>Bhat, DivyaShree</t>
  </si>
  <si>
    <t>Chaitanya, Venkatasatya</t>
  </si>
  <si>
    <t>MG, Praveen</t>
  </si>
  <si>
    <t>Joseph, Ancel</t>
  </si>
  <si>
    <t>Maben, Emmanual</t>
  </si>
  <si>
    <t>Raj, Mohan</t>
  </si>
  <si>
    <t>Kishore, Ram N</t>
  </si>
  <si>
    <t>Prasad BK, Guru</t>
  </si>
  <si>
    <t>Sharma, Prakash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</si>
</sst>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quot;₹&quot;\ * #,##0.00_ ;_ &quot;₹&quot;\ * \-#,##0.00_ ;_ &quot;₹&quot;\ * &quot;-&quot;??_ ;_ @_ "/>
    <numFmt numFmtId="43" formatCode="_ * #,##0.00_ ;_ * \-#,##0.00_ ;_ * &quot;-&quot;??_ ;_ @_ "/>
    <numFmt numFmtId="164" formatCode="0.0%"/>
    <numFmt numFmtId="165" formatCode="_(&quot;$&quot;* #,##0.00_);_(&quot;$&quot;* \(#,##0.00\);_(&quot;$&quot;* &quot;-&quot;??_);_(@_)"/>
    <numFmt numFmtId="166" formatCode="_(&quot;$&quot;* #,##0_);_(&quot;$&quot;* \(#,##0\);_(&quot;$&quot;* &quot;-&quot;??_);_(@_)"/>
    <numFmt numFmtId="167" formatCode="[$-409]d\-mmm\-yy;@"/>
    <numFmt numFmtId="168" formatCode="_-* #,##0_-;\-* #,##0_-;_-* &quot;-&quot;??_-;_-@_-"/>
    <numFmt numFmtId="169" formatCode="mm\/dd\/yyyy"/>
    <numFmt numFmtId="170" formatCode="_ &quot;₹&quot;\ * #,##0_ ;_ &quot;₹&quot;\ * \-#,##0_ ;_ &quot;₹&quot;\ * &quot;-&quot;??_ ;_ @_ "/>
    <numFmt numFmtId="171" formatCode="mm/dd/yyyy\ hh:mm:ss"/>
  </numFmts>
  <fonts count="43">
    <font>
      <sz val="11"/>
      <color theme="1"/>
      <name val="Calibri"/>
      <family val="2"/>
      <scheme val="minor"/>
    </font>
    <font>
      <b/>
      <sz val="11"/>
      <color theme="1"/>
      <name val="Calibri"/>
      <family val="2"/>
      <scheme val="minor"/>
    </font>
    <font>
      <b/>
      <sz val="10"/>
      <color indexed="10"/>
      <name val="Arial"/>
      <family val="2"/>
    </font>
    <font>
      <sz val="10"/>
      <name val="Arial"/>
      <family val="2"/>
    </font>
    <font>
      <b/>
      <i/>
      <sz val="9"/>
      <color indexed="20"/>
      <name val="Arial"/>
      <family val="2"/>
    </font>
    <font>
      <b/>
      <i/>
      <sz val="12"/>
      <color indexed="16"/>
      <name val="Arial"/>
      <family val="2"/>
    </font>
    <font>
      <b/>
      <sz val="10"/>
      <name val="Arial"/>
      <family val="2"/>
    </font>
    <font>
      <b/>
      <sz val="11"/>
      <color indexed="18"/>
      <name val="Arial"/>
      <family val="2"/>
    </font>
    <font>
      <b/>
      <sz val="10"/>
      <color indexed="16"/>
      <name val="Arial"/>
      <family val="2"/>
    </font>
    <font>
      <b/>
      <sz val="8"/>
      <name val="Arial"/>
      <family val="2"/>
    </font>
    <font>
      <sz val="11"/>
      <color theme="1"/>
      <name val="Calibri"/>
      <family val="2"/>
    </font>
    <font>
      <b/>
      <sz val="10"/>
      <color indexed="9"/>
      <name val="Arial"/>
      <family val="2"/>
    </font>
    <font>
      <b/>
      <sz val="11"/>
      <color rgb="FFFF0000"/>
      <name val="Calibri"/>
      <family val="2"/>
      <scheme val="minor"/>
    </font>
    <font>
      <sz val="10"/>
      <name val="Calibri"/>
      <family val="2"/>
      <scheme val="minor"/>
    </font>
    <font>
      <b/>
      <sz val="10"/>
      <name val="Calibri"/>
      <family val="2"/>
      <scheme val="minor"/>
    </font>
    <font>
      <sz val="11"/>
      <color theme="1"/>
      <name val="Calibri"/>
      <family val="2"/>
      <scheme val="minor"/>
    </font>
    <font>
      <b/>
      <sz val="11"/>
      <color theme="0"/>
      <name val="Calibri"/>
      <family val="2"/>
      <scheme val="minor"/>
    </font>
    <font>
      <b/>
      <sz val="14"/>
      <color rgb="FFFF0000"/>
      <name val="Calibri"/>
      <family val="2"/>
      <scheme val="minor"/>
    </font>
    <font>
      <b/>
      <sz val="14"/>
      <color theme="1"/>
      <name val="Calibri"/>
      <family val="2"/>
      <scheme val="minor"/>
    </font>
    <font>
      <b/>
      <sz val="12"/>
      <color theme="1"/>
      <name val="Calibri"/>
      <family val="2"/>
      <scheme val="minor"/>
    </font>
    <font>
      <b/>
      <sz val="11"/>
      <name val="Calibri"/>
      <family val="2"/>
      <scheme val="minor"/>
    </font>
    <font>
      <sz val="11"/>
      <color indexed="10"/>
      <name val="Museo Sans For Dell"/>
    </font>
    <font>
      <i/>
      <sz val="11"/>
      <color indexed="16"/>
      <name val="Museo Sans For Dell"/>
    </font>
    <font>
      <b/>
      <i/>
      <sz val="11"/>
      <color indexed="20"/>
      <name val="Museo Sans For Dell"/>
    </font>
    <font>
      <b/>
      <i/>
      <sz val="11"/>
      <color indexed="16"/>
      <name val="Museo Sans For Dell"/>
    </font>
    <font>
      <sz val="11"/>
      <color indexed="9"/>
      <name val="Museo Sans For Dell"/>
    </font>
    <font>
      <sz val="11"/>
      <color theme="1"/>
      <name val="Museo Sans For Dell"/>
    </font>
    <font>
      <b/>
      <sz val="11"/>
      <color indexed="16"/>
      <name val="Museo Sans For Dell"/>
    </font>
    <font>
      <sz val="11"/>
      <name val="Museo Sans For Dell"/>
    </font>
    <font>
      <sz val="10"/>
      <color theme="1"/>
      <name val="Museo Sans For Dell"/>
      <family val="2"/>
    </font>
    <font>
      <b/>
      <sz val="12"/>
      <name val="Calibri"/>
      <family val="2"/>
      <scheme val="minor"/>
    </font>
    <font>
      <sz val="12"/>
      <color theme="1"/>
      <name val="Calibri"/>
      <family val="2"/>
      <scheme val="minor"/>
    </font>
    <font>
      <sz val="12"/>
      <name val="Calibri"/>
      <family val="2"/>
      <scheme val="minor"/>
    </font>
    <font>
      <i/>
      <sz val="12"/>
      <color theme="1"/>
      <name val="Calibri"/>
      <family val="2"/>
      <scheme val="minor"/>
    </font>
    <font>
      <b/>
      <sz val="9"/>
      <name val="Verdana"/>
      <family val="2"/>
    </font>
    <font>
      <b/>
      <sz val="8"/>
      <color indexed="13"/>
      <name val="Verdana"/>
      <family val="2"/>
    </font>
    <font>
      <sz val="8"/>
      <name val="Verdana"/>
      <family val="2"/>
    </font>
    <font>
      <b/>
      <sz val="10"/>
      <color theme="0"/>
      <name val="Museo For Dell"/>
    </font>
    <font>
      <b/>
      <sz val="10"/>
      <color theme="1"/>
      <name val="Museo For Dell"/>
    </font>
    <font>
      <b/>
      <sz val="10"/>
      <color indexed="13"/>
      <name val="Verdana"/>
      <family val="2"/>
    </font>
    <font>
      <sz val="10"/>
      <name val="Courier New"/>
      <family val="3"/>
    </font>
    <font>
      <b/>
      <sz val="9"/>
      <color indexed="13"/>
      <name val="Verdana"/>
      <family val="2"/>
    </font>
    <font>
      <sz val="9"/>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2"/>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rgb="FF0085C3"/>
        <bgColor indexed="64"/>
      </patternFill>
    </fill>
    <fill>
      <patternFill patternType="solid">
        <fgColor indexed="15"/>
        <bgColor indexed="64"/>
      </patternFill>
    </fill>
    <fill>
      <patternFill patternType="solid">
        <fgColor indexed="13"/>
        <bgColor indexed="64"/>
      </patternFill>
    </fill>
    <fill>
      <patternFill patternType="solid">
        <fgColor indexed="8"/>
        <bgColor indexed="64"/>
      </patternFill>
    </fill>
    <fill>
      <patternFill patternType="solid">
        <fgColor indexed="9"/>
        <bgColor indexed="64"/>
      </patternFill>
    </fill>
    <fill>
      <patternFill patternType="solid">
        <fgColor indexed="41"/>
        <bgColor indexed="64"/>
      </patternFill>
    </fill>
    <fill>
      <patternFill patternType="solid">
        <fgColor rgb="FF002060"/>
        <bgColor indexed="64"/>
      </patternFill>
    </fill>
    <fill>
      <patternFill patternType="solid">
        <fgColor theme="5" tint="-0.249977111117893"/>
        <bgColor theme="5" tint="-0.249977111117893"/>
      </patternFill>
    </fill>
    <fill>
      <patternFill patternType="solid">
        <fgColor rgb="FF00B0F0"/>
        <bgColor indexed="64"/>
      </patternFill>
    </fill>
    <fill>
      <patternFill patternType="solid">
        <fgColor theme="0" tint="-0.34998626667073579"/>
        <bgColor indexed="64"/>
      </patternFill>
    </fill>
    <fill>
      <patternFill patternType="solid">
        <fgColor theme="9" tint="0.399975585192419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5">
    <xf numFmtId="0" fontId="0" fillId="0" borderId="0"/>
    <xf numFmtId="0" fontId="3" fillId="0" borderId="0"/>
    <xf numFmtId="43" fontId="15" fillId="0" borderId="0" applyFont="0" applyFill="0" applyBorder="0" applyAlignment="0" applyProtection="0"/>
    <xf numFmtId="0" fontId="3" fillId="0" borderId="0"/>
    <xf numFmtId="165" fontId="29" fillId="0" borderId="0" applyFont="0" applyFill="0" applyBorder="0" applyAlignment="0" applyProtection="0"/>
  </cellStyleXfs>
  <cellXfs count="186">
    <xf numFmtId="0" fontId="0" fillId="0" borderId="0" xfId="0"/>
    <xf numFmtId="0" fontId="2" fillId="0" borderId="0" xfId="0" applyFont="1"/>
    <xf numFmtId="0" fontId="0" fillId="0" borderId="1" xfId="0" applyBorder="1" applyAlignment="1">
      <alignment horizontal="center"/>
    </xf>
    <xf numFmtId="0" fontId="0" fillId="0" borderId="1" xfId="0" applyBorder="1"/>
    <xf numFmtId="0" fontId="3" fillId="0" borderId="1" xfId="0" applyFont="1"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1" fillId="0" borderId="0" xfId="0" applyFont="1"/>
    <xf numFmtId="0" fontId="6" fillId="0" borderId="0" xfId="0" applyFont="1"/>
    <xf numFmtId="0" fontId="0" fillId="0" borderId="0" xfId="0" applyAlignment="1">
      <alignment horizontal="center"/>
    </xf>
    <xf numFmtId="0" fontId="10" fillId="0" borderId="0" xfId="0" applyFont="1"/>
    <xf numFmtId="0" fontId="10" fillId="0" borderId="0" xfId="0" applyFont="1" applyAlignment="1">
      <alignment horizontal="center"/>
    </xf>
    <xf numFmtId="0" fontId="2" fillId="0" borderId="0" xfId="0" applyFont="1" applyAlignment="1">
      <alignment horizontal="right" indent="1"/>
    </xf>
    <xf numFmtId="0" fontId="1" fillId="2" borderId="0" xfId="0" applyFont="1" applyFill="1" applyAlignment="1">
      <alignment horizontal="left" indent="1"/>
    </xf>
    <xf numFmtId="0" fontId="11" fillId="4" borderId="5" xfId="0" applyFont="1" applyFill="1" applyBorder="1" applyAlignment="1">
      <alignment horizontal="center"/>
    </xf>
    <xf numFmtId="0" fontId="11" fillId="4" borderId="0" xfId="0" applyFont="1" applyFill="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0" xfId="0" applyFill="1" applyAlignment="1">
      <alignment horizontal="center"/>
    </xf>
    <xf numFmtId="0" fontId="3"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6"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13" fillId="0" borderId="1" xfId="0" applyFont="1" applyBorder="1" applyAlignment="1">
      <alignment horizontal="center" vertical="center"/>
    </xf>
    <xf numFmtId="164" fontId="14" fillId="0" borderId="1" xfId="1" applyNumberFormat="1" applyFont="1" applyBorder="1" applyAlignment="1">
      <alignment horizontal="center" vertical="center"/>
    </xf>
    <xf numFmtId="0" fontId="0" fillId="5" borderId="1" xfId="0" applyFill="1" applyBorder="1" applyAlignment="1">
      <alignment horizontal="center"/>
    </xf>
    <xf numFmtId="164" fontId="0" fillId="0" borderId="1" xfId="0" applyNumberFormat="1" applyBorder="1"/>
    <xf numFmtId="0" fontId="17" fillId="0" borderId="0" xfId="0" applyFont="1"/>
    <xf numFmtId="0" fontId="1" fillId="7" borderId="11" xfId="0" applyFont="1" applyFill="1" applyBorder="1" applyAlignment="1">
      <alignment horizontal="center"/>
    </xf>
    <xf numFmtId="0" fontId="1" fillId="7" borderId="12" xfId="0" applyFont="1" applyFill="1" applyBorder="1" applyAlignment="1">
      <alignment horizontal="center"/>
    </xf>
    <xf numFmtId="0" fontId="1" fillId="7" borderId="13" xfId="0" applyFont="1" applyFill="1" applyBorder="1" applyAlignment="1">
      <alignment horizontal="center"/>
    </xf>
    <xf numFmtId="0" fontId="0" fillId="0" borderId="14" xfId="0" applyBorder="1" applyAlignment="1">
      <alignment horizontal="center"/>
    </xf>
    <xf numFmtId="0" fontId="1" fillId="0" borderId="15" xfId="0" applyFont="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19" fillId="0" borderId="11" xfId="0" applyFont="1" applyBorder="1" applyAlignment="1">
      <alignment horizontal="left"/>
    </xf>
    <xf numFmtId="0" fontId="19" fillId="0" borderId="12" xfId="0" applyFont="1" applyBorder="1" applyAlignment="1">
      <alignment horizontal="left"/>
    </xf>
    <xf numFmtId="0" fontId="19" fillId="0" borderId="14" xfId="0" applyFont="1" applyBorder="1" applyAlignment="1">
      <alignment horizontal="left"/>
    </xf>
    <xf numFmtId="0" fontId="19" fillId="0" borderId="15" xfId="0" applyFont="1" applyBorder="1" applyAlignment="1">
      <alignment horizontal="left"/>
    </xf>
    <xf numFmtId="0" fontId="19" fillId="0" borderId="16" xfId="0" applyFont="1" applyBorder="1" applyAlignment="1">
      <alignment horizontal="left"/>
    </xf>
    <xf numFmtId="0" fontId="19" fillId="0" borderId="18" xfId="0" applyFont="1" applyBorder="1" applyAlignment="1">
      <alignment horizontal="left"/>
    </xf>
    <xf numFmtId="0" fontId="1" fillId="8" borderId="11" xfId="0" applyFont="1" applyFill="1" applyBorder="1" applyAlignment="1">
      <alignment horizontal="center"/>
    </xf>
    <xf numFmtId="0" fontId="1" fillId="8" borderId="13" xfId="0" applyFont="1" applyFill="1" applyBorder="1" applyAlignment="1">
      <alignment horizontal="center"/>
    </xf>
    <xf numFmtId="0" fontId="1" fillId="8" borderId="12" xfId="0" applyFont="1" applyFill="1" applyBorder="1" applyAlignment="1">
      <alignment horizontal="center"/>
    </xf>
    <xf numFmtId="0" fontId="0" fillId="9" borderId="1" xfId="0" applyFill="1" applyBorder="1" applyAlignment="1">
      <alignment horizontal="center"/>
    </xf>
    <xf numFmtId="0" fontId="0" fillId="9" borderId="15" xfId="0" applyFill="1" applyBorder="1" applyAlignment="1">
      <alignment horizontal="center"/>
    </xf>
    <xf numFmtId="0" fontId="20" fillId="10" borderId="1" xfId="0" applyFont="1" applyFill="1" applyBorder="1" applyAlignment="1">
      <alignment vertical="center"/>
    </xf>
    <xf numFmtId="0" fontId="20" fillId="10" borderId="1" xfId="0" applyFont="1" applyFill="1" applyBorder="1" applyAlignment="1">
      <alignment horizontal="center" vertical="center"/>
    </xf>
    <xf numFmtId="49" fontId="0" fillId="0" borderId="1" xfId="0" applyNumberFormat="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1" fillId="11" borderId="11" xfId="0" applyFont="1" applyFill="1" applyBorder="1" applyAlignment="1">
      <alignment horizontal="center"/>
    </xf>
    <xf numFmtId="0" fontId="1" fillId="11" borderId="19" xfId="0" applyFont="1" applyFill="1" applyBorder="1" applyAlignment="1">
      <alignment horizontal="center"/>
    </xf>
    <xf numFmtId="0" fontId="1" fillId="11" borderId="12" xfId="0" applyFont="1" applyFill="1" applyBorder="1" applyAlignment="1">
      <alignment horizontal="center"/>
    </xf>
    <xf numFmtId="0" fontId="0" fillId="0" borderId="2" xfId="0" applyBorder="1" applyAlignment="1">
      <alignment horizontal="center"/>
    </xf>
    <xf numFmtId="0" fontId="0" fillId="0" borderId="15" xfId="0" applyBorder="1"/>
    <xf numFmtId="0" fontId="0" fillId="0" borderId="20" xfId="0" applyBorder="1" applyAlignment="1">
      <alignment horizontal="center"/>
    </xf>
    <xf numFmtId="0" fontId="0" fillId="0" borderId="18" xfId="0" applyBorder="1"/>
    <xf numFmtId="0" fontId="21" fillId="0" borderId="1" xfId="0" applyFont="1" applyBorder="1" applyAlignment="1">
      <alignment horizontal="left"/>
    </xf>
    <xf numFmtId="0" fontId="22" fillId="0" borderId="1" xfId="0" applyFont="1" applyBorder="1" applyAlignment="1">
      <alignment horizontal="left"/>
    </xf>
    <xf numFmtId="0" fontId="22" fillId="0" borderId="1" xfId="0" applyFont="1" applyBorder="1" applyAlignment="1">
      <alignment horizontal="center"/>
    </xf>
    <xf numFmtId="0" fontId="23" fillId="0" borderId="1" xfId="0" applyFont="1" applyBorder="1"/>
    <xf numFmtId="0" fontId="24" fillId="0" borderId="1" xfId="0" applyFont="1" applyBorder="1" applyAlignment="1">
      <alignment horizontal="center"/>
    </xf>
    <xf numFmtId="0" fontId="25" fillId="12" borderId="1" xfId="0" applyFont="1" applyFill="1" applyBorder="1" applyAlignment="1">
      <alignment horizontal="center"/>
    </xf>
    <xf numFmtId="0" fontId="26" fillId="0" borderId="1" xfId="0" applyFont="1" applyBorder="1"/>
    <xf numFmtId="0" fontId="27" fillId="0" borderId="1" xfId="0" applyFont="1" applyBorder="1"/>
    <xf numFmtId="0" fontId="28" fillId="5" borderId="21" xfId="0" applyFont="1" applyFill="1" applyBorder="1" applyAlignment="1">
      <alignment horizontal="center"/>
    </xf>
    <xf numFmtId="0" fontId="26" fillId="5" borderId="21" xfId="0" applyFont="1" applyFill="1" applyBorder="1" applyAlignment="1">
      <alignment horizontal="center"/>
    </xf>
    <xf numFmtId="0" fontId="28" fillId="5" borderId="22" xfId="0" applyFont="1" applyFill="1" applyBorder="1" applyAlignment="1">
      <alignment horizontal="center"/>
    </xf>
    <xf numFmtId="0" fontId="26" fillId="5" borderId="22" xfId="0" applyFont="1" applyFill="1" applyBorder="1" applyAlignment="1">
      <alignment horizontal="center"/>
    </xf>
    <xf numFmtId="0" fontId="0" fillId="0" borderId="0" xfId="0" applyAlignment="1">
      <alignment horizontal="left"/>
    </xf>
    <xf numFmtId="164" fontId="0" fillId="0" borderId="0" xfId="0" applyNumberFormat="1" applyAlignment="1">
      <alignment horizontal="right"/>
    </xf>
    <xf numFmtId="0" fontId="0" fillId="0" borderId="0" xfId="0" pivotButton="1" applyAlignment="1">
      <alignment horizontal="left"/>
    </xf>
    <xf numFmtId="0" fontId="3" fillId="0" borderId="0" xfId="3"/>
    <xf numFmtId="0" fontId="6" fillId="5" borderId="0" xfId="3" applyFont="1" applyFill="1"/>
    <xf numFmtId="166" fontId="29" fillId="13" borderId="0" xfId="4" applyNumberFormat="1" applyFill="1"/>
    <xf numFmtId="166" fontId="0" fillId="0" borderId="0" xfId="0" applyNumberFormat="1"/>
    <xf numFmtId="167" fontId="30" fillId="0" borderId="1" xfId="0" applyNumberFormat="1" applyFont="1" applyBorder="1" applyAlignment="1">
      <alignment horizontal="center"/>
    </xf>
    <xf numFmtId="0" fontId="30" fillId="0" borderId="1" xfId="0" applyFont="1" applyBorder="1" applyAlignment="1">
      <alignment horizontal="center"/>
    </xf>
    <xf numFmtId="1" fontId="30" fillId="0" borderId="1" xfId="0" applyNumberFormat="1" applyFont="1" applyBorder="1" applyAlignment="1">
      <alignment horizontal="center"/>
    </xf>
    <xf numFmtId="167" fontId="31" fillId="0" borderId="1" xfId="0" applyNumberFormat="1" applyFont="1" applyBorder="1" applyAlignment="1">
      <alignment horizontal="center"/>
    </xf>
    <xf numFmtId="0" fontId="31" fillId="0" borderId="1" xfId="0" applyFont="1" applyBorder="1" applyAlignment="1">
      <alignment horizontal="center"/>
    </xf>
    <xf numFmtId="1" fontId="31" fillId="0" borderId="1" xfId="0" applyNumberFormat="1" applyFont="1" applyBorder="1" applyAlignment="1">
      <alignment horizontal="center"/>
    </xf>
    <xf numFmtId="168" fontId="32" fillId="0" borderId="1" xfId="2" applyNumberFormat="1" applyFont="1" applyBorder="1" applyAlignment="1">
      <alignment horizontal="center"/>
    </xf>
    <xf numFmtId="168" fontId="0" fillId="0" borderId="0" xfId="0" applyNumberFormat="1"/>
    <xf numFmtId="1" fontId="32" fillId="0" borderId="1" xfId="2" applyNumberFormat="1" applyFont="1" applyBorder="1" applyAlignment="1">
      <alignment horizontal="center"/>
    </xf>
    <xf numFmtId="167" fontId="31" fillId="0" borderId="0" xfId="0" applyNumberFormat="1" applyFont="1" applyAlignment="1">
      <alignment horizontal="center"/>
    </xf>
    <xf numFmtId="0" fontId="31" fillId="0" borderId="0" xfId="0" applyFont="1" applyAlignment="1">
      <alignment horizontal="center"/>
    </xf>
    <xf numFmtId="1" fontId="31" fillId="0" borderId="0" xfId="0" applyNumberFormat="1" applyFont="1" applyAlignment="1">
      <alignment horizontal="center"/>
    </xf>
    <xf numFmtId="168" fontId="32" fillId="0" borderId="0" xfId="2" applyNumberFormat="1" applyFont="1" applyAlignment="1">
      <alignment horizontal="center"/>
    </xf>
    <xf numFmtId="167" fontId="33" fillId="0" borderId="0" xfId="0" applyNumberFormat="1" applyFont="1" applyAlignment="1">
      <alignment horizontal="left"/>
    </xf>
    <xf numFmtId="167" fontId="30" fillId="0" borderId="0" xfId="0" applyNumberFormat="1" applyFont="1" applyAlignment="1">
      <alignment horizontal="center"/>
    </xf>
    <xf numFmtId="1" fontId="30" fillId="0" borderId="10" xfId="0" applyNumberFormat="1" applyFont="1" applyBorder="1" applyAlignment="1">
      <alignment horizontal="center"/>
    </xf>
    <xf numFmtId="0" fontId="30" fillId="0" borderId="10" xfId="0" applyFont="1" applyBorder="1" applyAlignment="1">
      <alignment horizontal="center"/>
    </xf>
    <xf numFmtId="1" fontId="0" fillId="2" borderId="0" xfId="0" applyNumberFormat="1" applyFill="1"/>
    <xf numFmtId="1" fontId="0" fillId="0" borderId="0" xfId="0" applyNumberFormat="1"/>
    <xf numFmtId="1" fontId="32" fillId="0" borderId="0" xfId="2" applyNumberFormat="1" applyFont="1" applyBorder="1" applyAlignment="1">
      <alignment horizontal="center"/>
    </xf>
    <xf numFmtId="168" fontId="32" fillId="0" borderId="0" xfId="2" applyNumberFormat="1" applyFont="1" applyBorder="1" applyAlignment="1">
      <alignment horizontal="center"/>
    </xf>
    <xf numFmtId="167" fontId="33" fillId="0" borderId="0" xfId="0" applyNumberFormat="1" applyFont="1"/>
    <xf numFmtId="1" fontId="32" fillId="0" borderId="0" xfId="2" applyNumberFormat="1" applyFont="1" applyAlignment="1">
      <alignment horizontal="center"/>
    </xf>
    <xf numFmtId="0" fontId="35" fillId="15" borderId="1" xfId="0" applyFont="1" applyFill="1" applyBorder="1"/>
    <xf numFmtId="0" fontId="36" fillId="16" borderId="1" xfId="0" applyFont="1" applyFill="1" applyBorder="1" applyAlignment="1">
      <alignment horizontal="center"/>
    </xf>
    <xf numFmtId="0" fontId="36" fillId="17" borderId="1" xfId="0" applyFont="1" applyFill="1" applyBorder="1"/>
    <xf numFmtId="0" fontId="37" fillId="19" borderId="1" xfId="0" applyFont="1" applyFill="1" applyBorder="1" applyAlignment="1">
      <alignment horizontal="center" vertical="center"/>
    </xf>
    <xf numFmtId="14" fontId="38" fillId="0" borderId="1" xfId="0" applyNumberFormat="1" applyFont="1" applyBorder="1" applyAlignment="1">
      <alignment horizontal="center" vertical="center"/>
    </xf>
    <xf numFmtId="21" fontId="0" fillId="0" borderId="1" xfId="0" applyNumberFormat="1" applyBorder="1"/>
    <xf numFmtId="21" fontId="38" fillId="0" borderId="1" xfId="0" applyNumberFormat="1" applyFont="1" applyBorder="1" applyAlignment="1">
      <alignment horizontal="center" vertical="center"/>
    </xf>
    <xf numFmtId="0" fontId="37" fillId="19" borderId="1" xfId="0" applyFont="1" applyFill="1" applyBorder="1" applyAlignment="1">
      <alignment horizontal="left" vertical="center"/>
    </xf>
    <xf numFmtId="14" fontId="38" fillId="0" borderId="1" xfId="0" applyNumberFormat="1" applyFont="1" applyBorder="1" applyAlignment="1">
      <alignment horizontal="left" vertical="center"/>
    </xf>
    <xf numFmtId="21" fontId="38" fillId="0" borderId="1" xfId="0" applyNumberFormat="1" applyFont="1" applyBorder="1" applyAlignment="1">
      <alignment horizontal="left" vertical="center"/>
    </xf>
    <xf numFmtId="21" fontId="0" fillId="0" borderId="1" xfId="0" applyNumberFormat="1" applyBorder="1" applyAlignment="1">
      <alignment horizontal="left"/>
    </xf>
    <xf numFmtId="14" fontId="38" fillId="0" borderId="0" xfId="0" applyNumberFormat="1" applyFont="1" applyAlignment="1">
      <alignment horizontal="center" vertical="center"/>
    </xf>
    <xf numFmtId="21" fontId="0" fillId="0" borderId="0" xfId="0" applyNumberFormat="1"/>
    <xf numFmtId="21" fontId="38" fillId="0" borderId="0" xfId="0" applyNumberFormat="1" applyFont="1" applyAlignment="1">
      <alignment horizontal="center" vertical="center"/>
    </xf>
    <xf numFmtId="21" fontId="0" fillId="0" borderId="0" xfId="0" applyNumberFormat="1" applyAlignment="1">
      <alignment horizontal="left"/>
    </xf>
    <xf numFmtId="0" fontId="37" fillId="19" borderId="1" xfId="0" applyFont="1" applyFill="1" applyBorder="1" applyAlignment="1">
      <alignment horizontal="center" vertical="center" wrapText="1"/>
    </xf>
    <xf numFmtId="14" fontId="38" fillId="0" borderId="1" xfId="0" applyNumberFormat="1" applyFont="1" applyBorder="1" applyAlignment="1">
      <alignment horizontal="center" vertical="center" wrapText="1"/>
    </xf>
    <xf numFmtId="21" fontId="38" fillId="0" borderId="1" xfId="0" applyNumberFormat="1" applyFont="1" applyBorder="1" applyAlignment="1">
      <alignment horizontal="center" vertical="center" wrapText="1"/>
    </xf>
    <xf numFmtId="0" fontId="11" fillId="4" borderId="1" xfId="0" applyFont="1" applyFill="1" applyBorder="1"/>
    <xf numFmtId="0" fontId="0" fillId="5" borderId="6" xfId="0" applyFill="1" applyBorder="1" applyAlignment="1">
      <alignment horizontal="right"/>
    </xf>
    <xf numFmtId="169" fontId="0" fillId="20" borderId="0" xfId="0" applyNumberFormat="1" applyFill="1"/>
    <xf numFmtId="0" fontId="0" fillId="5" borderId="8" xfId="0" applyFill="1" applyBorder="1" applyAlignment="1">
      <alignment horizontal="right"/>
    </xf>
    <xf numFmtId="49" fontId="0" fillId="5" borderId="8" xfId="0" applyNumberFormat="1" applyFill="1" applyBorder="1" applyAlignment="1">
      <alignment horizontal="right"/>
    </xf>
    <xf numFmtId="0" fontId="0" fillId="5" borderId="9" xfId="0" applyFill="1" applyBorder="1" applyAlignment="1">
      <alignment horizontal="right"/>
    </xf>
    <xf numFmtId="0" fontId="1" fillId="0" borderId="1" xfId="0" applyFont="1" applyBorder="1" applyAlignment="1">
      <alignment horizontal="center"/>
    </xf>
    <xf numFmtId="0" fontId="1" fillId="0" borderId="1" xfId="0" applyFont="1" applyBorder="1"/>
    <xf numFmtId="0" fontId="0" fillId="0" borderId="0" xfId="0" applyNumberFormat="1" applyAlignment="1">
      <alignment horizontal="right"/>
    </xf>
    <xf numFmtId="170" fontId="1" fillId="0" borderId="0" xfId="0" applyNumberFormat="1" applyFont="1"/>
    <xf numFmtId="44" fontId="0" fillId="0" borderId="1" xfId="0" applyNumberFormat="1" applyBorder="1"/>
    <xf numFmtId="0" fontId="1" fillId="21" borderId="1" xfId="0" applyFont="1" applyFill="1" applyBorder="1"/>
    <xf numFmtId="1" fontId="1" fillId="2" borderId="1" xfId="0" applyNumberFormat="1" applyFont="1" applyFill="1" applyBorder="1"/>
    <xf numFmtId="0" fontId="40" fillId="5" borderId="37" xfId="0" applyFont="1" applyFill="1" applyBorder="1" applyAlignment="1">
      <alignment horizontal="center"/>
    </xf>
    <xf numFmtId="0" fontId="40" fillId="5" borderId="38" xfId="0" applyFont="1" applyFill="1" applyBorder="1" applyAlignment="1">
      <alignment horizontal="center"/>
    </xf>
    <xf numFmtId="171" fontId="40" fillId="5" borderId="38" xfId="0" applyNumberFormat="1" applyFont="1" applyFill="1" applyBorder="1" applyAlignment="1">
      <alignment horizontal="center"/>
    </xf>
    <xf numFmtId="171" fontId="40" fillId="5" borderId="39" xfId="0" applyNumberFormat="1" applyFont="1" applyFill="1" applyBorder="1" applyAlignment="1">
      <alignment horizontal="center"/>
    </xf>
    <xf numFmtId="0" fontId="40" fillId="5" borderId="40" xfId="0" applyFont="1" applyFill="1" applyBorder="1" applyAlignment="1">
      <alignment horizontal="center"/>
    </xf>
    <xf numFmtId="0" fontId="40" fillId="5" borderId="41" xfId="0" applyFont="1" applyFill="1" applyBorder="1" applyAlignment="1">
      <alignment horizontal="center"/>
    </xf>
    <xf numFmtId="171" fontId="40" fillId="5" borderId="41" xfId="0" applyNumberFormat="1" applyFont="1" applyFill="1" applyBorder="1" applyAlignment="1">
      <alignment horizontal="center"/>
    </xf>
    <xf numFmtId="0" fontId="39" fillId="15" borderId="1" xfId="0" applyFont="1" applyFill="1" applyBorder="1"/>
    <xf numFmtId="0" fontId="42" fillId="0" borderId="0" xfId="0" applyFont="1"/>
    <xf numFmtId="0" fontId="41" fillId="15" borderId="36" xfId="0" applyFont="1" applyFill="1" applyBorder="1" applyAlignment="1">
      <alignment horizontal="center"/>
    </xf>
    <xf numFmtId="0" fontId="2" fillId="0" borderId="0" xfId="0" applyFont="1" applyAlignment="1">
      <alignment horizontal="center"/>
    </xf>
    <xf numFmtId="0" fontId="2" fillId="0" borderId="0" xfId="0" applyFont="1" applyAlignment="1">
      <alignment horizontal="center" vertical="top" wrapText="1"/>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6" borderId="2" xfId="0" applyFill="1" applyBorder="1" applyAlignment="1">
      <alignment horizontal="center" vertical="center"/>
    </xf>
    <xf numFmtId="0" fontId="0" fillId="6" borderId="4" xfId="0" applyFill="1" applyBorder="1" applyAlignment="1">
      <alignment horizontal="center" vertical="center"/>
    </xf>
    <xf numFmtId="0" fontId="12" fillId="0" borderId="0" xfId="0" applyFont="1" applyAlignment="1">
      <alignment horizontal="center"/>
    </xf>
    <xf numFmtId="0" fontId="17" fillId="0" borderId="0" xfId="0" applyFont="1" applyAlignment="1">
      <alignment horizontal="center" wrapText="1"/>
    </xf>
    <xf numFmtId="0" fontId="12" fillId="0" borderId="0" xfId="0" applyFont="1" applyAlignment="1">
      <alignment horizontal="center" vertical="top" wrapText="1"/>
    </xf>
    <xf numFmtId="0" fontId="0" fillId="0" borderId="0" xfId="0" applyAlignment="1">
      <alignment horizontal="center" vertical="top"/>
    </xf>
    <xf numFmtId="0" fontId="31" fillId="0" borderId="0" xfId="0" applyFont="1" applyAlignment="1">
      <alignment horizontal="center"/>
    </xf>
    <xf numFmtId="0" fontId="19" fillId="0" borderId="0" xfId="0" applyFont="1" applyAlignment="1">
      <alignment horizontal="center"/>
    </xf>
    <xf numFmtId="0" fontId="19" fillId="0" borderId="5" xfId="0" applyFont="1" applyBorder="1" applyAlignment="1">
      <alignment horizontal="center"/>
    </xf>
    <xf numFmtId="0" fontId="34" fillId="14" borderId="23" xfId="0" applyFont="1" applyFill="1" applyBorder="1" applyAlignment="1">
      <alignment horizontal="center" vertical="center" wrapText="1"/>
    </xf>
    <xf numFmtId="0" fontId="34" fillId="14" borderId="7" xfId="0" applyFont="1" applyFill="1" applyBorder="1" applyAlignment="1">
      <alignment horizontal="center" vertical="center" wrapText="1"/>
    </xf>
    <xf numFmtId="0" fontId="34" fillId="14" borderId="24" xfId="0" applyFont="1" applyFill="1" applyBorder="1" applyAlignment="1">
      <alignment horizontal="center" vertical="center" wrapText="1"/>
    </xf>
    <xf numFmtId="0" fontId="34" fillId="14" borderId="25" xfId="0" applyFont="1" applyFill="1" applyBorder="1" applyAlignment="1">
      <alignment horizontal="center" vertical="center" wrapText="1"/>
    </xf>
    <xf numFmtId="0" fontId="34" fillId="14" borderId="0" xfId="0" applyFont="1" applyFill="1" applyAlignment="1">
      <alignment horizontal="center" vertical="center" wrapText="1"/>
    </xf>
    <xf numFmtId="0" fontId="34" fillId="14" borderId="5" xfId="0" applyFont="1" applyFill="1" applyBorder="1" applyAlignment="1">
      <alignment horizontal="center" vertical="center" wrapText="1"/>
    </xf>
    <xf numFmtId="0" fontId="34" fillId="14" borderId="26" xfId="0" applyFont="1" applyFill="1" applyBorder="1" applyAlignment="1">
      <alignment horizontal="center" vertical="center" wrapText="1"/>
    </xf>
    <xf numFmtId="0" fontId="34" fillId="14" borderId="10" xfId="0" applyFont="1" applyFill="1" applyBorder="1" applyAlignment="1">
      <alignment horizontal="center" vertical="center" wrapText="1"/>
    </xf>
    <xf numFmtId="0" fontId="34" fillId="14" borderId="27" xfId="0" applyFont="1" applyFill="1" applyBorder="1" applyAlignment="1">
      <alignment horizontal="center" vertical="center" wrapText="1"/>
    </xf>
    <xf numFmtId="0" fontId="16" fillId="18" borderId="0" xfId="0" applyFont="1" applyFill="1" applyAlignment="1">
      <alignment horizontal="center"/>
    </xf>
    <xf numFmtId="0" fontId="34" fillId="14" borderId="28" xfId="0" applyFont="1" applyFill="1" applyBorder="1" applyAlignment="1">
      <alignment horizontal="center" vertical="top" wrapText="1"/>
    </xf>
    <xf numFmtId="0" fontId="34" fillId="14" borderId="29" xfId="0" applyFont="1" applyFill="1" applyBorder="1" applyAlignment="1">
      <alignment horizontal="center" vertical="top" wrapText="1"/>
    </xf>
    <xf numFmtId="0" fontId="34" fillId="14" borderId="30" xfId="0" applyFont="1" applyFill="1" applyBorder="1" applyAlignment="1">
      <alignment horizontal="center" vertical="top" wrapText="1"/>
    </xf>
    <xf numFmtId="0" fontId="34" fillId="14" borderId="31" xfId="0" applyFont="1" applyFill="1" applyBorder="1" applyAlignment="1">
      <alignment horizontal="center" vertical="top" wrapText="1"/>
    </xf>
    <xf numFmtId="0" fontId="34" fillId="14" borderId="0" xfId="0" applyFont="1" applyFill="1" applyAlignment="1">
      <alignment horizontal="center" vertical="top" wrapText="1"/>
    </xf>
    <xf numFmtId="0" fontId="34" fillId="14" borderId="32" xfId="0" applyFont="1" applyFill="1" applyBorder="1" applyAlignment="1">
      <alignment horizontal="center" vertical="top" wrapText="1"/>
    </xf>
    <xf numFmtId="0" fontId="34" fillId="14" borderId="33" xfId="0" applyFont="1" applyFill="1" applyBorder="1" applyAlignment="1">
      <alignment horizontal="center" vertical="top" wrapText="1"/>
    </xf>
    <xf numFmtId="0" fontId="34" fillId="14" borderId="34" xfId="0" applyFont="1" applyFill="1" applyBorder="1" applyAlignment="1">
      <alignment horizontal="center" vertical="top" wrapText="1"/>
    </xf>
    <xf numFmtId="0" fontId="34" fillId="14" borderId="35" xfId="0" applyFont="1" applyFill="1" applyBorder="1" applyAlignment="1">
      <alignment horizontal="center" vertical="top" wrapText="1"/>
    </xf>
    <xf numFmtId="0" fontId="1" fillId="22" borderId="11" xfId="0" applyFont="1" applyFill="1" applyBorder="1" applyAlignment="1">
      <alignment horizontal="center"/>
    </xf>
    <xf numFmtId="0" fontId="1" fillId="22" borderId="13" xfId="0" applyFont="1" applyFill="1" applyBorder="1" applyAlignment="1">
      <alignment horizontal="center"/>
    </xf>
    <xf numFmtId="0" fontId="1" fillId="22" borderId="12" xfId="0" applyFont="1" applyFill="1" applyBorder="1" applyAlignment="1">
      <alignment horizontal="center"/>
    </xf>
  </cellXfs>
  <cellStyles count="5">
    <cellStyle name="Comma" xfId="2" builtinId="3"/>
    <cellStyle name="Currency 3" xfId="4" xr:uid="{F8250C02-810D-4FB3-8701-4FBD05F94FBF}"/>
    <cellStyle name="Nor}al" xfId="1" xr:uid="{A2A69A02-956A-4830-9BC9-266D9523680A}"/>
    <cellStyle name="Normal" xfId="0" builtinId="0"/>
    <cellStyle name="Normal 4" xfId="3" xr:uid="{4CA7DF83-CF45-4C14-AE38-AA13D109B448}"/>
  </cellStyles>
  <dxfs count="23">
    <dxf>
      <fill>
        <patternFill>
          <bgColor rgb="FFFF3300"/>
        </patternFill>
      </fill>
    </dxf>
    <dxf>
      <fill>
        <patternFill>
          <bgColor rgb="FF99FF66"/>
        </patternFill>
      </fill>
    </dxf>
    <dxf>
      <fill>
        <patternFill>
          <bgColor rgb="FFFF3300"/>
        </patternFill>
      </fill>
    </dxf>
    <dxf>
      <fill>
        <patternFill>
          <bgColor rgb="FF99FF66"/>
        </patternFill>
      </fill>
    </dxf>
    <dxf>
      <fill>
        <patternFill>
          <bgColor rgb="FFF72711"/>
        </patternFill>
      </fill>
    </dxf>
    <dxf>
      <fill>
        <patternFill>
          <bgColor rgb="FF8CFB5F"/>
        </patternFill>
      </fill>
    </dxf>
    <dxf>
      <fill>
        <patternFill>
          <bgColor rgb="FFFF0000"/>
        </patternFill>
      </fill>
    </dxf>
    <dxf>
      <fill>
        <patternFill>
          <bgColor rgb="FF00B050"/>
        </patternFill>
      </fill>
    </dxf>
    <dxf>
      <fill>
        <patternFill>
          <bgColor rgb="FFFF0000"/>
        </patternFill>
      </fill>
    </dxf>
    <dxf>
      <fill>
        <patternFill>
          <bgColor rgb="FF92D050"/>
        </patternFill>
      </fill>
    </dxf>
    <dxf>
      <numFmt numFmtId="172" formatCode="&quot;$&quot;#,##0"/>
      <fill>
        <patternFill>
          <bgColor rgb="FFFF0000"/>
        </patternFill>
      </fill>
    </dxf>
    <dxf>
      <fill>
        <patternFill>
          <bgColor rgb="FF92D05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numFmt numFmtId="164" formatCode="0.0%"/>
    </dxf>
    <dxf>
      <alignment horizontal="left"/>
    </dxf>
    <dxf>
      <alignment horizontal="left"/>
    </dxf>
    <dxf>
      <alignment horizontal="left"/>
    </dxf>
    <dxf>
      <alignment horizontal="left"/>
    </dxf>
    <dxf>
      <alignment horizontal="right"/>
    </dxf>
    <dxf>
      <alignment horizontal="right"/>
    </dxf>
    <dxf>
      <numFmt numFmtId="164" formatCode="0.0%"/>
    </dxf>
  </dxfs>
  <tableStyles count="0" defaultTableStyle="TableStyleMedium2" defaultPivotStyle="PivotStyleLight16"/>
  <colors>
    <mruColors>
      <color rgb="FF99FF66"/>
      <color rgb="FFFF3300"/>
      <color rgb="FF8CFB5F"/>
      <color rgb="FFF727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2.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'[1] Graphs'!$M$24</c:f>
              <c:strCache>
                <c:ptCount val="1"/>
                <c:pt idx="0">
                  <c:v>0.024427038</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'[1] Graphs'!$N$23:$S$23</c:f>
              <c:strCache>
                <c:ptCount val="6"/>
                <c:pt idx="0">
                  <c:v>Mon</c:v>
                </c:pt>
                <c:pt idx="1">
                  <c:v>Tue</c:v>
                </c:pt>
                <c:pt idx="2">
                  <c:v>Wed</c:v>
                </c:pt>
                <c:pt idx="3">
                  <c:v>Thu</c:v>
                </c:pt>
                <c:pt idx="4">
                  <c:v>Fri</c:v>
                </c:pt>
              </c:strCache>
            </c:strRef>
          </c:cat>
          <c:val>
            <c:numRef>
              <c:f>'[1] Graphs'!$N$24:$S$24</c:f>
              <c:numCache>
                <c:formatCode>General</c:formatCode>
                <c:ptCount val="6"/>
                <c:pt idx="0">
                  <c:v>2.7007800767529469E-2</c:v>
                </c:pt>
                <c:pt idx="1">
                  <c:v>3.0321797300244063E-2</c:v>
                </c:pt>
                <c:pt idx="2">
                  <c:v>3.0686866671463586E-2</c:v>
                </c:pt>
                <c:pt idx="3">
                  <c:v>2.8590419104787629E-2</c:v>
                </c:pt>
                <c:pt idx="4">
                  <c:v>2.857501144678792E-2</c:v>
                </c:pt>
              </c:numCache>
            </c:numRef>
          </c:val>
          <c:smooth val="0"/>
          <c:extLst>
            <c:ext xmlns:c16="http://schemas.microsoft.com/office/drawing/2014/chart" uri="{C3380CC4-5D6E-409C-BE32-E72D297353CC}">
              <c16:uniqueId val="{00000000-85D1-490F-814D-7D4B13D6847F}"/>
            </c:ext>
          </c:extLst>
        </c:ser>
        <c:dLbls>
          <c:showLegendKey val="0"/>
          <c:showVal val="0"/>
          <c:showCatName val="0"/>
          <c:showSerName val="0"/>
          <c:showPercent val="0"/>
          <c:showBubbleSize val="0"/>
        </c:dLbls>
        <c:smooth val="0"/>
        <c:axId val="1167505104"/>
        <c:axId val="1167496368"/>
      </c:lineChart>
      <c:catAx>
        <c:axId val="11675051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496368"/>
        <c:crosses val="autoZero"/>
        <c:auto val="1"/>
        <c:lblAlgn val="ctr"/>
        <c:lblOffset val="100"/>
        <c:noMultiLvlLbl val="0"/>
      </c:catAx>
      <c:valAx>
        <c:axId val="11674963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750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3. Grand 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'14_Graphs'!$M$43</c:f>
              <c:strCache>
                <c:ptCount val="1"/>
                <c:pt idx="0">
                  <c:v>Grand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'14_Graphs'!$L$44:$L$55</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'14_Graphs'!$M$44:$M$55</c:f>
              <c:numCache>
                <c:formatCode>h:mm:ss</c:formatCode>
                <c:ptCount val="12"/>
                <c:pt idx="0">
                  <c:v>0.17962394310552185</c:v>
                </c:pt>
                <c:pt idx="1">
                  <c:v>0.17976425316174327</c:v>
                </c:pt>
                <c:pt idx="2">
                  <c:v>0.17180258962605244</c:v>
                </c:pt>
                <c:pt idx="3">
                  <c:v>0.17029515682253843</c:v>
                </c:pt>
                <c:pt idx="4">
                  <c:v>0.16915790607407294</c:v>
                </c:pt>
                <c:pt idx="5">
                  <c:v>0.16070337755004124</c:v>
                </c:pt>
                <c:pt idx="6">
                  <c:v>0.16251324551489388</c:v>
                </c:pt>
                <c:pt idx="7">
                  <c:v>0.17244549946152418</c:v>
                </c:pt>
                <c:pt idx="8">
                  <c:v>0.156279515711749</c:v>
                </c:pt>
                <c:pt idx="9">
                  <c:v>0.1763000012514945</c:v>
                </c:pt>
                <c:pt idx="10">
                  <c:v>0.16893907248055959</c:v>
                </c:pt>
                <c:pt idx="11">
                  <c:v>0.16748264430219878</c:v>
                </c:pt>
              </c:numCache>
            </c:numRef>
          </c:val>
          <c:extLst>
            <c:ext xmlns:c16="http://schemas.microsoft.com/office/drawing/2014/chart" uri="{C3380CC4-5D6E-409C-BE32-E72D297353CC}">
              <c16:uniqueId val="{00000000-5D65-4269-8A30-B37BF96BBE71}"/>
            </c:ext>
          </c:extLst>
        </c:ser>
        <c:dLbls>
          <c:showLegendKey val="0"/>
          <c:showVal val="0"/>
          <c:showCatName val="0"/>
          <c:showSerName val="0"/>
          <c:showPercent val="0"/>
          <c:showBubbleSize val="0"/>
        </c:dLbls>
        <c:gapWidth val="100"/>
        <c:overlap val="-24"/>
        <c:axId val="1490671567"/>
        <c:axId val="1490659503"/>
      </c:barChart>
      <c:catAx>
        <c:axId val="14906715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0659503"/>
        <c:crosses val="autoZero"/>
        <c:auto val="1"/>
        <c:lblAlgn val="ctr"/>
        <c:lblOffset val="100"/>
        <c:noMultiLvlLbl val="0"/>
      </c:catAx>
      <c:valAx>
        <c:axId val="1490659503"/>
        <c:scaling>
          <c:orientation val="minMax"/>
        </c:scaling>
        <c:delete val="0"/>
        <c:axPos val="l"/>
        <c:majorGridlines>
          <c:spPr>
            <a:ln w="9525" cap="flat" cmpd="sng" algn="ctr">
              <a:solidFill>
                <a:schemeClr val="lt1">
                  <a:lumMod val="95000"/>
                  <a:alpha val="10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067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1. Graph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'14_Graphs'!$M$3</c:f>
              <c:strCache>
                <c:ptCount val="1"/>
                <c:pt idx="0">
                  <c:v>AHT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'14_Graphs'!$L$4:$L$15</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'14_Graphs'!$M$4:$M$15</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0-19A3-4C70-98F9-13455BF83A25}"/>
            </c:ext>
          </c:extLst>
        </c:ser>
        <c:dLbls>
          <c:showLegendKey val="0"/>
          <c:showVal val="0"/>
          <c:showCatName val="0"/>
          <c:showSerName val="0"/>
          <c:showPercent val="0"/>
          <c:showBubbleSize val="0"/>
        </c:dLbls>
        <c:gapWidth val="219"/>
        <c:overlap val="-27"/>
        <c:axId val="309787423"/>
        <c:axId val="309774527"/>
      </c:barChart>
      <c:lineChart>
        <c:grouping val="standard"/>
        <c:varyColors val="0"/>
        <c:ser>
          <c:idx val="1"/>
          <c:order val="1"/>
          <c:tx>
            <c:strRef>
              <c:f>'14_Graphs'!$N$3</c:f>
              <c:strCache>
                <c:ptCount val="1"/>
                <c:pt idx="0">
                  <c:v>Grand 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'14_Graphs'!$L$4:$L$15</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'14_Graphs'!$N$4:$N$15</c:f>
              <c:numCache>
                <c:formatCode>h:mm:ss</c:formatCode>
                <c:ptCount val="12"/>
                <c:pt idx="0">
                  <c:v>0.17962394310552185</c:v>
                </c:pt>
                <c:pt idx="1">
                  <c:v>0.17976425316174327</c:v>
                </c:pt>
                <c:pt idx="2">
                  <c:v>0.17180258962605244</c:v>
                </c:pt>
                <c:pt idx="3">
                  <c:v>0.17029515682253843</c:v>
                </c:pt>
                <c:pt idx="4">
                  <c:v>0.16915790607407294</c:v>
                </c:pt>
                <c:pt idx="5">
                  <c:v>0.16070337755004124</c:v>
                </c:pt>
                <c:pt idx="6">
                  <c:v>0.16251324551489388</c:v>
                </c:pt>
                <c:pt idx="7">
                  <c:v>0.17244549946152418</c:v>
                </c:pt>
                <c:pt idx="8">
                  <c:v>0.156279515711749</c:v>
                </c:pt>
                <c:pt idx="9">
                  <c:v>0.1763000012514945</c:v>
                </c:pt>
                <c:pt idx="10">
                  <c:v>0.16893907248055959</c:v>
                </c:pt>
                <c:pt idx="11">
                  <c:v>0.16748264430219878</c:v>
                </c:pt>
              </c:numCache>
            </c:numRef>
          </c:val>
          <c:smooth val="0"/>
          <c:extLst>
            <c:ext xmlns:c16="http://schemas.microsoft.com/office/drawing/2014/chart" uri="{C3380CC4-5D6E-409C-BE32-E72D297353CC}">
              <c16:uniqueId val="{00000001-19A3-4C70-98F9-13455BF83A25}"/>
            </c:ext>
          </c:extLst>
        </c:ser>
        <c:dLbls>
          <c:showLegendKey val="0"/>
          <c:showVal val="0"/>
          <c:showCatName val="0"/>
          <c:showSerName val="0"/>
          <c:showPercent val="0"/>
          <c:showBubbleSize val="0"/>
        </c:dLbls>
        <c:marker val="1"/>
        <c:smooth val="0"/>
        <c:axId val="309789503"/>
        <c:axId val="309777855"/>
      </c:lineChart>
      <c:catAx>
        <c:axId val="30978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774527"/>
        <c:crosses val="autoZero"/>
        <c:auto val="1"/>
        <c:lblAlgn val="ctr"/>
        <c:lblOffset val="100"/>
        <c:noMultiLvlLbl val="0"/>
      </c:catAx>
      <c:valAx>
        <c:axId val="309774527"/>
        <c:scaling>
          <c:orientation val="minMax"/>
        </c:scaling>
        <c:delete val="0"/>
        <c:axPos val="l"/>
        <c:majorGridlines>
          <c:spPr>
            <a:ln w="9525" cap="flat" cmpd="sng" algn="ctr">
              <a:solidFill>
                <a:schemeClr val="lt1">
                  <a:lumMod val="95000"/>
                  <a:alpha val="10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787423"/>
        <c:crosses val="autoZero"/>
        <c:crossBetween val="between"/>
      </c:valAx>
      <c:valAx>
        <c:axId val="309777855"/>
        <c:scaling>
          <c:orientation val="minMax"/>
        </c:scaling>
        <c:delete val="0"/>
        <c:axPos val="r"/>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9789503"/>
        <c:crosses val="max"/>
        <c:crossBetween val="between"/>
      </c:valAx>
      <c:catAx>
        <c:axId val="309789503"/>
        <c:scaling>
          <c:orientation val="minMax"/>
        </c:scaling>
        <c:delete val="1"/>
        <c:axPos val="b"/>
        <c:numFmt formatCode="General" sourceLinked="1"/>
        <c:majorTickMark val="none"/>
        <c:minorTickMark val="none"/>
        <c:tickLblPos val="nextTo"/>
        <c:crossAx val="30977785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chartData>
  <cx:chart>
    <cx:title pos="t" align="ctr" overlay="0"/>
    <cx:plotArea>
      <cx:plotAreaRegion>
        <cx:series layoutId="waterfall" uniqueId="{1CE1C99B-FF79-44F4-A8D2-E6A86025D034}" formatIdx="0">
          <cx:tx>
            <cx:txData>
              <cx:f>_xlchart.v1.0</cx:f>
              <cx:v>Wed</cx:v>
            </cx:txData>
          </cx:tx>
          <cx:dataLabels pos="outEnd">
            <cx:visibility seriesName="0" categoryName="0" value="1"/>
          </cx:dataLabels>
          <cx:dataId val="0"/>
          <cx:layoutPr>
            <cx:visibility connectorLines="0"/>
            <cx:subtotals/>
          </cx:layoutPr>
        </cx:series>
        <cx:series layoutId="waterfall" hidden="1" uniqueId="{B70A108C-FC01-467C-A8D2-F956FF6381D6}" formatIdx="1">
          <cx:tx>
            <cx:txData>
              <cx:f>_xlchart.v1.2</cx:f>
              <cx:v>Thu</cx:v>
            </cx:txData>
          </cx:tx>
          <cx:dataLabels pos="outEnd">
            <cx:visibility seriesName="0" categoryName="0" value="1"/>
          </cx:dataLabels>
          <cx:dataId val="1"/>
          <cx:layoutPr>
            <cx:visibility connectorLines="0"/>
            <cx:subtotals/>
          </cx:layoutPr>
        </cx:series>
        <cx:series layoutId="waterfall" hidden="1" uniqueId="{24BC57FA-7E2D-4C83-8C27-76AB14200F61}" formatIdx="2">
          <cx:tx>
            <cx:txData>
              <cx:f>_xlchart.v1.4</cx:f>
              <cx:v>Fri</cx:v>
            </cx:txData>
          </cx:tx>
          <cx:dataLabels pos="outEnd">
            <cx:visibility seriesName="0" categoryName="0" value="1"/>
          </cx:dataLabels>
          <cx:dataId val="2"/>
          <cx:layoutPr>
            <cx:visibility connectorLines="0"/>
            <cx:subtotals/>
          </cx:layoutPr>
        </cx:series>
        <cx:series layoutId="waterfall" hidden="1" uniqueId="{AFE944B7-7D2A-4CCF-BC33-812535F87825}" formatIdx="3">
          <cx:tx>
            <cx:txData>
              <cx:f>_xlchart.v1.6</cx:f>
              <cx:v>Grand Total</cx:v>
            </cx:txData>
          </cx:tx>
          <cx:dataLabels pos="outEnd">
            <cx:visibility seriesName="0" categoryName="0" value="1"/>
          </cx:dataLabels>
          <cx:dataId val="3"/>
          <cx:layoutPr>
            <cx:visibility connectorLines="0"/>
            <cx:subtotals/>
          </cx:layoutPr>
        </cx:series>
        <cx:series layoutId="waterfall" hidden="1" uniqueId="{FE76D447-2CD4-46E5-9A6B-5CA866329AF5}" formatIdx="4">
          <cx:tx>
            <cx:txData>
              <cx:f>_xlchart.v1.8</cx:f>
              <cx:v>AHT</cx:v>
            </cx:txData>
          </cx:tx>
          <cx:dataLabels pos="outEnd">
            <cx:visibility seriesName="0" categoryName="0" value="1"/>
          </cx:dataLabels>
          <cx:dataId val="4"/>
          <cx:layoutPr>
            <cx:visibility connectorLines="0"/>
            <cx:subtotals/>
          </cx:layoutPr>
        </cx:series>
        <cx:series layoutId="waterfall" hidden="1" uniqueId="{A36BC99E-9871-446D-A92D-F8116233E7DD}" formatIdx="5">
          <cx:tx>
            <cx:txData>
              <cx:f>_xlchart.v1.10</cx:f>
              <cx:v/>
            </cx:txData>
          </cx:tx>
          <cx:dataLabels pos="outEnd">
            <cx:visibility seriesName="0" categoryName="0" value="1"/>
          </cx:dataLabels>
          <cx:dataId val="5"/>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609599</xdr:colOff>
      <xdr:row>24</xdr:row>
      <xdr:rowOff>90487</xdr:rowOff>
    </xdr:from>
    <xdr:to>
      <xdr:col>18</xdr:col>
      <xdr:colOff>609599</xdr:colOff>
      <xdr:row>36</xdr:row>
      <xdr:rowOff>133350</xdr:rowOff>
    </xdr:to>
    <xdr:graphicFrame macro="">
      <xdr:nvGraphicFramePr>
        <xdr:cNvPr id="3" name="Chart 2">
          <a:extLst>
            <a:ext uri="{FF2B5EF4-FFF2-40B4-BE49-F238E27FC236}">
              <a16:creationId xmlns:a16="http://schemas.microsoft.com/office/drawing/2014/main" id="{F1E97752-614D-4E17-A1E2-2A32432914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9523</xdr:colOff>
      <xdr:row>26</xdr:row>
      <xdr:rowOff>138112</xdr:rowOff>
    </xdr:from>
    <xdr:to>
      <xdr:col>10</xdr:col>
      <xdr:colOff>28574</xdr:colOff>
      <xdr:row>40</xdr:row>
      <xdr:rowOff>104775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82ED273-A8D0-4168-860E-67B1D12741B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9123" y="5110162"/>
              <a:ext cx="5715001" cy="26336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66674</xdr:colOff>
      <xdr:row>42</xdr:row>
      <xdr:rowOff>14287</xdr:rowOff>
    </xdr:from>
    <xdr:to>
      <xdr:col>21</xdr:col>
      <xdr:colOff>19049</xdr:colOff>
      <xdr:row>55</xdr:row>
      <xdr:rowOff>9525</xdr:rowOff>
    </xdr:to>
    <xdr:graphicFrame macro="">
      <xdr:nvGraphicFramePr>
        <xdr:cNvPr id="6" name="Chart 5">
          <a:extLst>
            <a:ext uri="{FF2B5EF4-FFF2-40B4-BE49-F238E27FC236}">
              <a16:creationId xmlns:a16="http://schemas.microsoft.com/office/drawing/2014/main" id="{CC975AB9-6D0A-221C-AC5F-0A5F10107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85725</xdr:colOff>
      <xdr:row>2</xdr:row>
      <xdr:rowOff>4762</xdr:rowOff>
    </xdr:from>
    <xdr:to>
      <xdr:col>22</xdr:col>
      <xdr:colOff>600075</xdr:colOff>
      <xdr:row>14</xdr:row>
      <xdr:rowOff>180975</xdr:rowOff>
    </xdr:to>
    <xdr:graphicFrame macro="">
      <xdr:nvGraphicFramePr>
        <xdr:cNvPr id="4" name="Chart 3">
          <a:extLst>
            <a:ext uri="{FF2B5EF4-FFF2-40B4-BE49-F238E27FC236}">
              <a16:creationId xmlns:a16="http://schemas.microsoft.com/office/drawing/2014/main" id="{07E916C9-105B-B660-B8DA-8931A2BE18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Q14%20-%20Graph%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Q13%20V-Looku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Graphs"/>
    </sheetNames>
    <sheetDataSet>
      <sheetData sheetId="0">
        <row r="3">
          <cell r="M3" t="str">
            <v>Grand Total</v>
          </cell>
        </row>
        <row r="4">
          <cell r="L4">
            <v>2.9937323850920308E-2</v>
          </cell>
          <cell r="M4">
            <v>0.17962394310552185</v>
          </cell>
        </row>
        <row r="5">
          <cell r="L5">
            <v>2.9960708860290546E-2</v>
          </cell>
          <cell r="M5">
            <v>0.17976425316174327</v>
          </cell>
        </row>
        <row r="6">
          <cell r="L6">
            <v>2.8633764937675405E-2</v>
          </cell>
          <cell r="M6">
            <v>0.17180258962605244</v>
          </cell>
        </row>
        <row r="7">
          <cell r="L7">
            <v>2.8382526137089737E-2</v>
          </cell>
          <cell r="M7">
            <v>0.17029515682253843</v>
          </cell>
        </row>
        <row r="8">
          <cell r="L8">
            <v>2.8192984345678823E-2</v>
          </cell>
          <cell r="M8">
            <v>0.16915790607407294</v>
          </cell>
        </row>
        <row r="9">
          <cell r="L9">
            <v>2.6783896258340208E-2</v>
          </cell>
          <cell r="M9">
            <v>0.16070337755004124</v>
          </cell>
        </row>
        <row r="10">
          <cell r="L10">
            <v>2.7085540919148981E-2</v>
          </cell>
          <cell r="M10">
            <v>0.16251324551489388</v>
          </cell>
        </row>
        <row r="11">
          <cell r="L11">
            <v>2.8740916576920697E-2</v>
          </cell>
          <cell r="M11">
            <v>0.17244549946152418</v>
          </cell>
        </row>
        <row r="12">
          <cell r="L12">
            <v>2.6046585951958166E-2</v>
          </cell>
          <cell r="M12">
            <v>0.156279515711749</v>
          </cell>
        </row>
        <row r="13">
          <cell r="L13">
            <v>2.9383333541915749E-2</v>
          </cell>
          <cell r="M13">
            <v>0.1763000012514945</v>
          </cell>
        </row>
        <row r="14">
          <cell r="E14" t="str">
            <v>Wed</v>
          </cell>
          <cell r="F14" t="str">
            <v>Thu</v>
          </cell>
          <cell r="G14" t="str">
            <v>Fri</v>
          </cell>
          <cell r="H14" t="str">
            <v>Grand Total</v>
          </cell>
          <cell r="I14" t="str">
            <v>AHT</v>
          </cell>
          <cell r="L14">
            <v>2.8156512080093263E-2</v>
          </cell>
          <cell r="M14">
            <v>0.16893907248055959</v>
          </cell>
        </row>
        <row r="15">
          <cell r="E15">
            <v>3.1534887566137565E-2</v>
          </cell>
          <cell r="F15">
            <v>3.3231687752108545E-2</v>
          </cell>
          <cell r="G15">
            <v>3.1815843621399172E-2</v>
          </cell>
          <cell r="H15">
            <v>0.17962394310552185</v>
          </cell>
          <cell r="I15">
            <v>2.9937323850920308E-2</v>
          </cell>
          <cell r="L15">
            <v>2.7913774050366463E-2</v>
          </cell>
          <cell r="M15">
            <v>0.16748264430219878</v>
          </cell>
        </row>
        <row r="16">
          <cell r="E16">
            <v>2.9046682098765431E-2</v>
          </cell>
          <cell r="F16">
            <v>2.9004252214170693E-2</v>
          </cell>
          <cell r="G16">
            <v>3.2294308574879221E-2</v>
          </cell>
          <cell r="H16">
            <v>0.17976425316174327</v>
          </cell>
          <cell r="I16">
            <v>2.9960708860290546E-2</v>
          </cell>
        </row>
        <row r="17">
          <cell r="E17">
            <v>2.8469484269215455E-2</v>
          </cell>
          <cell r="F17">
            <v>2.87100035161744E-2</v>
          </cell>
          <cell r="G17">
            <v>2.5321703480589021E-2</v>
          </cell>
          <cell r="H17">
            <v>0.17180258962605244</v>
          </cell>
          <cell r="I17">
            <v>2.8633764937675405E-2</v>
          </cell>
        </row>
        <row r="18">
          <cell r="E18">
            <v>2.5069198187549248E-2</v>
          </cell>
          <cell r="F18">
            <v>2.9642129629629629E-2</v>
          </cell>
          <cell r="G18">
            <v>2.7332746478873238E-2</v>
          </cell>
          <cell r="H18">
            <v>0.17029515682253843</v>
          </cell>
          <cell r="I18">
            <v>2.8382526137089737E-2</v>
          </cell>
        </row>
        <row r="19">
          <cell r="E19">
            <v>3.1803478157644824E-2</v>
          </cell>
          <cell r="F19">
            <v>2.8979226791726792E-2</v>
          </cell>
          <cell r="G19">
            <v>2.8072293447293447E-2</v>
          </cell>
          <cell r="H19">
            <v>0.16915790607407294</v>
          </cell>
          <cell r="I19">
            <v>2.8192984345678823E-2</v>
          </cell>
        </row>
        <row r="20">
          <cell r="E20">
            <v>3.0779172602089268E-2</v>
          </cell>
          <cell r="F20">
            <v>3.0522762345679012E-2</v>
          </cell>
          <cell r="G20">
            <v>2.3462111536824183E-2</v>
          </cell>
          <cell r="H20">
            <v>0.16070337755004124</v>
          </cell>
          <cell r="I20">
            <v>2.6783896258340208E-2</v>
          </cell>
        </row>
        <row r="21">
          <cell r="E21">
            <v>2.8648879142300191E-2</v>
          </cell>
          <cell r="F21">
            <v>2.9496935315597286E-2</v>
          </cell>
          <cell r="G21">
            <v>2.5203993055555554E-2</v>
          </cell>
          <cell r="H21">
            <v>0.16251324551489388</v>
          </cell>
          <cell r="I21">
            <v>2.7085540919148981E-2</v>
          </cell>
        </row>
        <row r="22">
          <cell r="E22">
            <v>3.5016953573291605E-2</v>
          </cell>
          <cell r="F22">
            <v>2.4404275599128541E-2</v>
          </cell>
          <cell r="G22">
            <v>2.9835325832161273E-2</v>
          </cell>
          <cell r="H22">
            <v>0.17244549946152418</v>
          </cell>
          <cell r="I22">
            <v>2.8740916576920697E-2</v>
          </cell>
        </row>
        <row r="23">
          <cell r="E23">
            <v>2.8648976909007771E-2</v>
          </cell>
          <cell r="F23">
            <v>2.8203635620915036E-2</v>
          </cell>
          <cell r="G23">
            <v>2.7791770315091214E-2</v>
          </cell>
          <cell r="H23">
            <v>0.156279515711749</v>
          </cell>
          <cell r="I23">
            <v>2.6046585951958166E-2</v>
          </cell>
          <cell r="J23"/>
          <cell r="N23" t="str">
            <v>Mon</v>
          </cell>
          <cell r="O23" t="str">
            <v>Tue</v>
          </cell>
          <cell r="P23" t="str">
            <v>Wed</v>
          </cell>
          <cell r="Q23" t="str">
            <v>Thu</v>
          </cell>
          <cell r="R23" t="str">
            <v>Fri</v>
          </cell>
        </row>
        <row r="24">
          <cell r="E24">
            <v>3.310347945601852E-2</v>
          </cell>
          <cell r="F24">
            <v>2.5282180958132044E-2</v>
          </cell>
          <cell r="G24">
            <v>2.9606135986733003E-2</v>
          </cell>
          <cell r="H24">
            <v>0.1763000012514945</v>
          </cell>
          <cell r="I24">
            <v>2.9383333541915749E-2</v>
          </cell>
          <cell r="J24"/>
          <cell r="M24">
            <v>2.442703846438651E-2</v>
          </cell>
          <cell r="N24">
            <v>2.7007800767529469E-2</v>
          </cell>
          <cell r="O24">
            <v>3.0321797300244063E-2</v>
          </cell>
          <cell r="P24">
            <v>3.0686866671463586E-2</v>
          </cell>
          <cell r="Q24">
            <v>2.8590419104787629E-2</v>
          </cell>
          <cell r="R24">
            <v>2.857501144678792E-2</v>
          </cell>
        </row>
        <row r="25">
          <cell r="E25">
            <v>3.4265207047325101E-2</v>
          </cell>
          <cell r="F25">
            <v>2.8990049302549302E-2</v>
          </cell>
          <cell r="G25">
            <v>2.8929477422628105E-2</v>
          </cell>
          <cell r="H25">
            <v>0.16893907248055959</v>
          </cell>
          <cell r="I25">
            <v>2.8156512080093263E-2</v>
          </cell>
          <cell r="J25"/>
        </row>
        <row r="26">
          <cell r="E26">
            <v>3.1856001048218029E-2</v>
          </cell>
          <cell r="F26">
            <v>2.6617890211640211E-2</v>
          </cell>
          <cell r="G26">
            <v>3.3234427609427609E-2</v>
          </cell>
          <cell r="H26">
            <v>0.16748264430219878</v>
          </cell>
          <cell r="I26">
            <v>2.7913774050366463E-2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eadcount Table"/>
      <sheetName val="Q13 - Result Sheet"/>
    </sheetNames>
    <sheetDataSet>
      <sheetData sheetId="0">
        <row r="3">
          <cell r="A3" t="str">
            <v>Agent Badge</v>
          </cell>
          <cell r="B3" t="str">
            <v>Agent Name</v>
          </cell>
          <cell r="C3" t="str">
            <v>Manager Name</v>
          </cell>
          <cell r="D3" t="str">
            <v>AM Name</v>
          </cell>
        </row>
        <row r="4">
          <cell r="A4">
            <v>326452</v>
          </cell>
          <cell r="B4" t="str">
            <v>Dsouza, Laveena</v>
          </cell>
          <cell r="C4" t="str">
            <v>N, ARVIND</v>
          </cell>
          <cell r="D4" t="str">
            <v>MISHRA, DIVYANSHU</v>
          </cell>
        </row>
        <row r="5">
          <cell r="A5">
            <v>326735</v>
          </cell>
          <cell r="B5" t="str">
            <v>Gurupur, Gurudatta</v>
          </cell>
          <cell r="C5" t="str">
            <v>VIJAYARAM, JAGADISH</v>
          </cell>
          <cell r="D5" t="str">
            <v>B, SRIRAM</v>
          </cell>
        </row>
        <row r="6">
          <cell r="A6">
            <v>328837</v>
          </cell>
          <cell r="B6" t="str">
            <v>Thomas, Tessith Abraham</v>
          </cell>
          <cell r="C6" t="str">
            <v>TBD MANAGER 1</v>
          </cell>
          <cell r="D6" t="str">
            <v>MISHRA, DIVYANSHU</v>
          </cell>
        </row>
        <row r="7">
          <cell r="A7">
            <v>329845</v>
          </cell>
          <cell r="B7" t="str">
            <v>Saravanan, G</v>
          </cell>
          <cell r="C7" t="str">
            <v>JOSHI, HEMANTH</v>
          </cell>
          <cell r="D7" t="str">
            <v>FERNANDES, VICTOR</v>
          </cell>
        </row>
        <row r="8">
          <cell r="A8">
            <v>372053</v>
          </cell>
          <cell r="B8" t="str">
            <v>Choudhury, Deborshi</v>
          </cell>
          <cell r="C8" t="str">
            <v>N, ARVIND</v>
          </cell>
          <cell r="D8" t="str">
            <v>MISHRA, DIVYANSHU</v>
          </cell>
        </row>
        <row r="9">
          <cell r="A9">
            <v>372173</v>
          </cell>
          <cell r="B9" t="str">
            <v>Mahadevaiah, Janaki</v>
          </cell>
          <cell r="C9" t="str">
            <v>SSSM, RAMESH KV</v>
          </cell>
          <cell r="D9" t="str">
            <v>MISHRA, DIVYANSHU</v>
          </cell>
        </row>
        <row r="10">
          <cell r="A10">
            <v>372182</v>
          </cell>
          <cell r="B10" t="str">
            <v>Singh, Shobhit Kumar</v>
          </cell>
          <cell r="C10" t="str">
            <v>JOSHI, HEMANTH</v>
          </cell>
          <cell r="D10" t="str">
            <v>FERNANDES, VICTOR</v>
          </cell>
        </row>
        <row r="11">
          <cell r="A11">
            <v>372247</v>
          </cell>
          <cell r="B11" t="str">
            <v>R R, Kiran</v>
          </cell>
          <cell r="C11" t="str">
            <v>N, ARVIND</v>
          </cell>
          <cell r="D11" t="str">
            <v>MISHRA, DIVYANSHU</v>
          </cell>
        </row>
        <row r="12">
          <cell r="A12">
            <v>372273</v>
          </cell>
          <cell r="B12" t="str">
            <v>Krishnan, Sujith G</v>
          </cell>
          <cell r="C12" t="str">
            <v>KUMAR, VIMAL</v>
          </cell>
          <cell r="D12" t="str">
            <v>FERNANDES, VICTOR</v>
          </cell>
        </row>
        <row r="13">
          <cell r="A13">
            <v>372292</v>
          </cell>
          <cell r="B13" t="str">
            <v>Naseerullah, Zaheer Ahmed</v>
          </cell>
          <cell r="C13" t="str">
            <v>KUMAR, VIMAL</v>
          </cell>
          <cell r="D13" t="str">
            <v>FERNANDES, VICTOR</v>
          </cell>
        </row>
        <row r="14">
          <cell r="A14">
            <v>372293</v>
          </cell>
          <cell r="B14" t="str">
            <v>Ravi, K</v>
          </cell>
          <cell r="C14" t="str">
            <v>KUMAR, VIMAL</v>
          </cell>
          <cell r="D14" t="str">
            <v>FERNANDES, VICTOR</v>
          </cell>
        </row>
        <row r="15">
          <cell r="A15">
            <v>372306</v>
          </cell>
          <cell r="B15" t="str">
            <v>Rashmi Lobo, Vivette</v>
          </cell>
          <cell r="C15" t="str">
            <v>N, ARVIND</v>
          </cell>
          <cell r="D15" t="str">
            <v>MISHRA, DIVYANSHU</v>
          </cell>
        </row>
        <row r="16">
          <cell r="A16">
            <v>372351</v>
          </cell>
          <cell r="B16" t="str">
            <v>Krishthuraj Dinesh, Anand</v>
          </cell>
          <cell r="C16" t="str">
            <v>VISWANATHAN, SHIVAKUMAR</v>
          </cell>
          <cell r="D16" t="str">
            <v>MISHRA, DIVYANSHU</v>
          </cell>
        </row>
        <row r="17">
          <cell r="A17">
            <v>372437</v>
          </cell>
          <cell r="B17" t="str">
            <v>Sigamani, Satish Kumar</v>
          </cell>
          <cell r="C17" t="str">
            <v>JOSHI, HEMANTH</v>
          </cell>
          <cell r="D17" t="str">
            <v>FERNANDES, VICTOR</v>
          </cell>
        </row>
        <row r="18">
          <cell r="A18">
            <v>372878</v>
          </cell>
          <cell r="B18" t="str">
            <v>Cherian, Susana</v>
          </cell>
          <cell r="C18" t="str">
            <v>TBD MANAGER 1</v>
          </cell>
          <cell r="D18" t="str">
            <v>MISHRA, DIVYANSHU</v>
          </cell>
        </row>
        <row r="19">
          <cell r="A19">
            <v>373143</v>
          </cell>
          <cell r="B19" t="str">
            <v>Vijay, Bhavanishankar</v>
          </cell>
          <cell r="C19" t="str">
            <v>RAO, HEMANTH</v>
          </cell>
          <cell r="D19" t="str">
            <v>FERNANDES, VICTOR</v>
          </cell>
        </row>
        <row r="20">
          <cell r="A20">
            <v>373187</v>
          </cell>
          <cell r="B20" t="str">
            <v>RASHINKAR, GOURI</v>
          </cell>
          <cell r="C20" t="str">
            <v>VISWANATHAN, SHIVAKUMAR</v>
          </cell>
          <cell r="D20" t="str">
            <v>MISHRA, DIVYANSHU</v>
          </cell>
        </row>
        <row r="21">
          <cell r="A21">
            <v>373200</v>
          </cell>
          <cell r="B21" t="str">
            <v>T M, SHRIDHAR</v>
          </cell>
          <cell r="C21" t="str">
            <v>PEREIRA, ALEX</v>
          </cell>
          <cell r="D21" t="str">
            <v>FERNANDES, VICTOR</v>
          </cell>
        </row>
        <row r="22">
          <cell r="A22">
            <v>373207</v>
          </cell>
          <cell r="B22" t="str">
            <v>VADOR, NIRAV</v>
          </cell>
          <cell r="C22" t="str">
            <v>PEREIRA, ALEX</v>
          </cell>
          <cell r="D22" t="str">
            <v>FERNANDES, VICTOR</v>
          </cell>
        </row>
        <row r="23">
          <cell r="A23">
            <v>373208</v>
          </cell>
          <cell r="B23" t="str">
            <v>J, LEENA</v>
          </cell>
          <cell r="C23" t="str">
            <v>PEREIRA, ALEX</v>
          </cell>
          <cell r="D23" t="str">
            <v>FERNANDES, VICTOR</v>
          </cell>
        </row>
        <row r="24">
          <cell r="A24">
            <v>373322</v>
          </cell>
          <cell r="B24" t="str">
            <v>Vishal, Pravin</v>
          </cell>
          <cell r="C24" t="str">
            <v>RAO, HEMANTH</v>
          </cell>
          <cell r="D24" t="str">
            <v>FERNANDES, VICTOR</v>
          </cell>
        </row>
        <row r="25">
          <cell r="A25">
            <v>373326</v>
          </cell>
          <cell r="B25" t="str">
            <v>Kombettu, Sachin</v>
          </cell>
          <cell r="C25" t="str">
            <v>RAO, HEMANTH</v>
          </cell>
          <cell r="D25" t="str">
            <v>FERNANDES, VICTOR</v>
          </cell>
        </row>
        <row r="26">
          <cell r="A26">
            <v>373467</v>
          </cell>
          <cell r="B26" t="str">
            <v>Jamuna, G</v>
          </cell>
          <cell r="C26" t="str">
            <v>TBD MANAGER 1</v>
          </cell>
          <cell r="D26" t="str">
            <v>MISHRA, DIVYANSHU</v>
          </cell>
        </row>
        <row r="27">
          <cell r="A27">
            <v>373534</v>
          </cell>
          <cell r="B27" t="str">
            <v>Raghavendra, NJ</v>
          </cell>
          <cell r="C27" t="str">
            <v>TBD MANAGER 1</v>
          </cell>
          <cell r="D27" t="str">
            <v>MISHRA, DIVYANSHU</v>
          </cell>
        </row>
        <row r="28">
          <cell r="A28">
            <v>373596</v>
          </cell>
          <cell r="B28" t="str">
            <v>Kala, R</v>
          </cell>
          <cell r="C28" t="str">
            <v>TBD MANAGER 1</v>
          </cell>
          <cell r="D28" t="str">
            <v>MISHRA, DIVYANSHU</v>
          </cell>
        </row>
        <row r="29">
          <cell r="A29">
            <v>373709</v>
          </cell>
          <cell r="B29" t="str">
            <v>S V, Raghavan</v>
          </cell>
          <cell r="C29" t="str">
            <v>JOSHI, HEMANTH</v>
          </cell>
          <cell r="D29" t="str">
            <v>FERNANDES, VICTOR</v>
          </cell>
        </row>
        <row r="30">
          <cell r="A30">
            <v>374121</v>
          </cell>
          <cell r="B30" t="str">
            <v>Varughese, Sovee N</v>
          </cell>
          <cell r="C30" t="str">
            <v>PEREIRA, ALEX</v>
          </cell>
          <cell r="D30" t="str">
            <v>FERNANDES, VICTOR</v>
          </cell>
        </row>
        <row r="31">
          <cell r="A31">
            <v>374166</v>
          </cell>
          <cell r="B31" t="str">
            <v>Athif, Mohammed</v>
          </cell>
          <cell r="C31" t="str">
            <v>TBD MANAGER 1</v>
          </cell>
          <cell r="D31" t="str">
            <v>MISHRA, DIVYANSHU</v>
          </cell>
        </row>
        <row r="32">
          <cell r="A32">
            <v>374195</v>
          </cell>
          <cell r="B32" t="str">
            <v>Gurung, Tulsi</v>
          </cell>
          <cell r="C32" t="str">
            <v>JOSHI, HEMANTH</v>
          </cell>
          <cell r="D32" t="str">
            <v>FERNANDES, VICTOR</v>
          </cell>
        </row>
        <row r="33">
          <cell r="A33">
            <v>374203</v>
          </cell>
          <cell r="B33" t="str">
            <v>Sekhar, Soumya</v>
          </cell>
          <cell r="C33" t="str">
            <v>PEREIRA, ALEX</v>
          </cell>
          <cell r="D33" t="str">
            <v>FERNANDES, VICTOR</v>
          </cell>
        </row>
        <row r="34">
          <cell r="A34">
            <v>374388</v>
          </cell>
          <cell r="B34" t="str">
            <v>Lacerda, Janice Ida</v>
          </cell>
          <cell r="C34" t="str">
            <v>N, ARVIND</v>
          </cell>
          <cell r="D34" t="str">
            <v>MISHRA, DIVYANSHU</v>
          </cell>
        </row>
        <row r="35">
          <cell r="A35">
            <v>374500</v>
          </cell>
          <cell r="B35" t="str">
            <v>Vaz, Milton</v>
          </cell>
          <cell r="C35" t="str">
            <v>PEREIRA, ALEX</v>
          </cell>
          <cell r="D35" t="str">
            <v>FERNANDES, VICTOR</v>
          </cell>
        </row>
        <row r="36">
          <cell r="A36">
            <v>374638</v>
          </cell>
          <cell r="B36" t="str">
            <v>Gopal, Sujith</v>
          </cell>
          <cell r="C36" t="str">
            <v>TBD MANAGER 1</v>
          </cell>
          <cell r="D36" t="str">
            <v>MISHRA, DIVYANSHU</v>
          </cell>
        </row>
        <row r="37">
          <cell r="A37">
            <v>374857</v>
          </cell>
          <cell r="B37" t="str">
            <v>Swaminathan, Vishy</v>
          </cell>
          <cell r="C37" t="str">
            <v>SSSM, RAMESH KV</v>
          </cell>
          <cell r="D37" t="str">
            <v>MISHRA, DIVYANSHU</v>
          </cell>
        </row>
        <row r="38">
          <cell r="A38">
            <v>374860</v>
          </cell>
          <cell r="B38" t="str">
            <v>Krishna, Gopi K</v>
          </cell>
          <cell r="C38" t="str">
            <v>N, ARVIND</v>
          </cell>
          <cell r="D38" t="str">
            <v>MISHRA, DIVYANSHU</v>
          </cell>
        </row>
        <row r="39">
          <cell r="A39">
            <v>378057</v>
          </cell>
          <cell r="B39" t="str">
            <v>H, ARAVIND</v>
          </cell>
          <cell r="C39" t="str">
            <v>VIJAYARAM, JAGADISH</v>
          </cell>
          <cell r="D39" t="str">
            <v>B, SRIRAM</v>
          </cell>
        </row>
        <row r="40">
          <cell r="A40">
            <v>378320</v>
          </cell>
          <cell r="B40" t="str">
            <v>Puttaiah, Sudhakar</v>
          </cell>
          <cell r="C40" t="str">
            <v>JOSHI, HEMANTH</v>
          </cell>
          <cell r="D40" t="str">
            <v>FERNANDES, VICTOR</v>
          </cell>
        </row>
        <row r="41">
          <cell r="A41">
            <v>378392</v>
          </cell>
          <cell r="B41" t="str">
            <v>Alva, Ashwin</v>
          </cell>
          <cell r="C41" t="str">
            <v>SSSM, RAMESH KV</v>
          </cell>
          <cell r="D41" t="str">
            <v>MISHRA, DIVYANSHU</v>
          </cell>
        </row>
        <row r="42">
          <cell r="A42">
            <v>378436</v>
          </cell>
          <cell r="B42" t="str">
            <v>Rajan, S Soundar</v>
          </cell>
          <cell r="C42" t="str">
            <v>RAO, HEMANTH</v>
          </cell>
          <cell r="D42" t="str">
            <v>FERNANDES, VICTOR</v>
          </cell>
        </row>
        <row r="43">
          <cell r="A43">
            <v>378461</v>
          </cell>
          <cell r="B43" t="str">
            <v>Kumar S, Sendhil</v>
          </cell>
          <cell r="C43" t="str">
            <v>RAO, HEMANTH</v>
          </cell>
          <cell r="D43" t="str">
            <v>FERNANDES, VICTOR</v>
          </cell>
        </row>
        <row r="44">
          <cell r="A44">
            <v>378464</v>
          </cell>
          <cell r="B44" t="str">
            <v>Fathima, Seemeen</v>
          </cell>
          <cell r="C44" t="str">
            <v>RAO, HEMANTH</v>
          </cell>
          <cell r="D44" t="str">
            <v>FERNANDES, VICTOR</v>
          </cell>
        </row>
        <row r="45">
          <cell r="A45">
            <v>378472</v>
          </cell>
          <cell r="B45" t="str">
            <v>kannah, M Rakesh</v>
          </cell>
          <cell r="C45" t="str">
            <v>JOSHI, HEMANTH</v>
          </cell>
          <cell r="D45" t="str">
            <v>FERNANDES, VICTOR</v>
          </cell>
        </row>
        <row r="46">
          <cell r="A46">
            <v>378475</v>
          </cell>
          <cell r="B46" t="str">
            <v>Vasu, Vineesh</v>
          </cell>
          <cell r="C46" t="str">
            <v>KARAPATTA, ROOPESH</v>
          </cell>
          <cell r="D46" t="str">
            <v>MISHRA, DIVYANSHU</v>
          </cell>
        </row>
        <row r="47">
          <cell r="A47">
            <v>378482</v>
          </cell>
          <cell r="B47" t="str">
            <v>Babu, N</v>
          </cell>
          <cell r="C47" t="str">
            <v>TBD MANAGER 1</v>
          </cell>
          <cell r="D47" t="str">
            <v>MISHRA, DIVYANSHU</v>
          </cell>
        </row>
        <row r="48">
          <cell r="A48">
            <v>378518</v>
          </cell>
          <cell r="B48" t="str">
            <v>Mallappa, Shaila BM</v>
          </cell>
          <cell r="C48" t="str">
            <v>RAO, HEMANTH</v>
          </cell>
          <cell r="D48" t="str">
            <v>FERNANDES, VICTOR</v>
          </cell>
        </row>
        <row r="49">
          <cell r="A49">
            <v>378808</v>
          </cell>
          <cell r="B49" t="str">
            <v>R, Tharaa</v>
          </cell>
          <cell r="C49" t="str">
            <v>N, ARVIND</v>
          </cell>
          <cell r="D49" t="str">
            <v>MISHRA, DIVYANSHU</v>
          </cell>
        </row>
        <row r="50">
          <cell r="A50">
            <v>379531</v>
          </cell>
          <cell r="B50" t="str">
            <v>Srinivasaiah, Balaji</v>
          </cell>
          <cell r="C50" t="str">
            <v>PEREIRA, ALEX</v>
          </cell>
          <cell r="D50" t="str">
            <v>FERNANDES, VICTOR</v>
          </cell>
        </row>
        <row r="51">
          <cell r="A51">
            <v>379593</v>
          </cell>
          <cell r="B51" t="str">
            <v>Choudhury, Summit</v>
          </cell>
          <cell r="C51" t="str">
            <v>VISWANATHAN, SHIVAKUMAR</v>
          </cell>
          <cell r="D51" t="str">
            <v>MISHRA, DIVYANSHU</v>
          </cell>
        </row>
        <row r="52">
          <cell r="A52">
            <v>379789</v>
          </cell>
          <cell r="B52" t="str">
            <v>Janakiram, Pravin</v>
          </cell>
          <cell r="C52" t="str">
            <v>JOSHI, HEMANTH</v>
          </cell>
          <cell r="D52" t="str">
            <v>FERNANDES, VICTOR</v>
          </cell>
        </row>
        <row r="53">
          <cell r="A53">
            <v>379840</v>
          </cell>
          <cell r="B53" t="str">
            <v>Suresh, Ashwin</v>
          </cell>
          <cell r="C53" t="str">
            <v>VISWANATHAN, SHIVAKUMAR</v>
          </cell>
          <cell r="D53" t="str">
            <v>MISHRA, DIVYANSHU</v>
          </cell>
        </row>
        <row r="54">
          <cell r="A54">
            <v>590415</v>
          </cell>
          <cell r="B54" t="str">
            <v>V Peter, Vivian</v>
          </cell>
          <cell r="C54" t="str">
            <v>KADAM, AMIT</v>
          </cell>
          <cell r="D54" t="str">
            <v>FERNANDES, VICTOR</v>
          </cell>
        </row>
        <row r="55">
          <cell r="A55">
            <v>590496</v>
          </cell>
          <cell r="B55" t="str">
            <v>V Pallavi, Anu</v>
          </cell>
          <cell r="C55" t="str">
            <v>SANKARALINGAM, VIJAY</v>
          </cell>
          <cell r="D55" t="str">
            <v>MISHRA, DIVYANSHU</v>
          </cell>
        </row>
        <row r="56">
          <cell r="A56">
            <v>590498</v>
          </cell>
          <cell r="B56" t="str">
            <v>Vinita, M</v>
          </cell>
          <cell r="C56" t="str">
            <v>SANKARALINGAM, VIJAY</v>
          </cell>
          <cell r="D56" t="str">
            <v>MISHRA, DIVYANSHU</v>
          </cell>
        </row>
        <row r="57">
          <cell r="A57">
            <v>590550</v>
          </cell>
          <cell r="B57" t="str">
            <v>H S, Hemanth</v>
          </cell>
          <cell r="C57" t="str">
            <v>PEREIRA, ALEX</v>
          </cell>
          <cell r="D57" t="str">
            <v>FERNANDES, VICTOR</v>
          </cell>
        </row>
        <row r="58">
          <cell r="A58">
            <v>590626</v>
          </cell>
          <cell r="B58" t="str">
            <v>Shankar T, Vikram Bala</v>
          </cell>
          <cell r="C58" t="str">
            <v>KARAPATTA, ROOPESH</v>
          </cell>
          <cell r="D58" t="str">
            <v>MISHRA, DIVYANSHU</v>
          </cell>
        </row>
        <row r="59">
          <cell r="A59">
            <v>590633</v>
          </cell>
          <cell r="B59" t="str">
            <v>Vishwanath, C</v>
          </cell>
          <cell r="C59" t="str">
            <v>KARAPATTA, ROOPESH</v>
          </cell>
          <cell r="D59" t="str">
            <v>MISHRA, DIVYANSHU</v>
          </cell>
        </row>
        <row r="60">
          <cell r="A60">
            <v>590645</v>
          </cell>
          <cell r="B60" t="str">
            <v>Menon, Ajit</v>
          </cell>
          <cell r="C60" t="str">
            <v>PEREIRA, ALEX</v>
          </cell>
          <cell r="D60" t="str">
            <v>FERNANDES, VICTOR</v>
          </cell>
        </row>
        <row r="61">
          <cell r="A61">
            <v>590649</v>
          </cell>
          <cell r="B61" t="str">
            <v>Joseph, Roshan</v>
          </cell>
          <cell r="C61" t="str">
            <v>N, ARVIND</v>
          </cell>
          <cell r="D61" t="str">
            <v>MISHRA, DIVYANSHU</v>
          </cell>
        </row>
        <row r="62">
          <cell r="A62">
            <v>590653</v>
          </cell>
          <cell r="B62" t="str">
            <v>Balakrishnan, Prabha</v>
          </cell>
          <cell r="C62" t="str">
            <v>VISWANATHAN, SHIVAKUMAR</v>
          </cell>
          <cell r="D62" t="str">
            <v>MISHRA, DIVYANSHU</v>
          </cell>
        </row>
        <row r="63">
          <cell r="A63">
            <v>590654</v>
          </cell>
          <cell r="B63" t="str">
            <v>Sajitha, P</v>
          </cell>
          <cell r="C63" t="str">
            <v>KARAPATTA, ROOPESH</v>
          </cell>
          <cell r="D63" t="str">
            <v>MISHRA, DIVYANSHU</v>
          </cell>
        </row>
        <row r="64">
          <cell r="A64">
            <v>590690</v>
          </cell>
          <cell r="B64" t="str">
            <v>CJ, Deepa</v>
          </cell>
          <cell r="C64" t="str">
            <v>PEREIRA, ALEX</v>
          </cell>
          <cell r="D64" t="str">
            <v>FERNANDES, VICTOR</v>
          </cell>
        </row>
        <row r="65">
          <cell r="A65">
            <v>590830</v>
          </cell>
          <cell r="B65" t="str">
            <v>Krishna, Gopal PN</v>
          </cell>
          <cell r="C65" t="str">
            <v>SSSM, RAMESH KV</v>
          </cell>
          <cell r="D65" t="str">
            <v>MISHRA, DIVYANSHU</v>
          </cell>
        </row>
        <row r="66">
          <cell r="A66">
            <v>590832</v>
          </cell>
          <cell r="B66" t="str">
            <v>Kumar, AS Suresha</v>
          </cell>
          <cell r="C66" t="str">
            <v>KADAM, AMIT</v>
          </cell>
          <cell r="D66" t="str">
            <v>FERNANDES, VICTOR</v>
          </cell>
        </row>
        <row r="67">
          <cell r="A67">
            <v>590833</v>
          </cell>
          <cell r="B67" t="str">
            <v>Aneesh, V</v>
          </cell>
          <cell r="C67" t="str">
            <v>KADAM, AMIT</v>
          </cell>
          <cell r="D67" t="str">
            <v>FERNANDES, VICTOR</v>
          </cell>
        </row>
        <row r="68">
          <cell r="A68">
            <v>590836</v>
          </cell>
          <cell r="B68" t="str">
            <v>D, Shephen F</v>
          </cell>
          <cell r="C68" t="str">
            <v>SSSM, RAMESH KV</v>
          </cell>
          <cell r="D68" t="str">
            <v>MISHRA, DIVYANSHU</v>
          </cell>
        </row>
        <row r="69">
          <cell r="A69">
            <v>590911</v>
          </cell>
          <cell r="B69" t="str">
            <v>Das, Anirban</v>
          </cell>
          <cell r="C69" t="str">
            <v>KUMAR, VIMAL</v>
          </cell>
          <cell r="D69" t="str">
            <v>FERNANDES, VICTOR</v>
          </cell>
        </row>
        <row r="70">
          <cell r="A70">
            <v>590912</v>
          </cell>
          <cell r="B70" t="str">
            <v>C, Konika</v>
          </cell>
          <cell r="C70" t="str">
            <v>VISWANATHAN, SHIVAKUMAR</v>
          </cell>
          <cell r="D70" t="str">
            <v>MISHRA, DIVYANSHU</v>
          </cell>
        </row>
        <row r="71">
          <cell r="A71">
            <v>590927</v>
          </cell>
          <cell r="B71" t="str">
            <v>Duff, Olivia</v>
          </cell>
          <cell r="C71" t="str">
            <v>SANKARALINGAM, VIJAY</v>
          </cell>
          <cell r="D71" t="str">
            <v>MISHRA, DIVYANSHU</v>
          </cell>
        </row>
        <row r="72">
          <cell r="A72">
            <v>590932</v>
          </cell>
          <cell r="B72" t="str">
            <v>Zuhaib, Haroon</v>
          </cell>
          <cell r="C72" t="str">
            <v>KARAPATTA, ROOPESH</v>
          </cell>
          <cell r="D72" t="str">
            <v>MISHRA, DIVYANSHU</v>
          </cell>
        </row>
        <row r="73">
          <cell r="A73">
            <v>591002</v>
          </cell>
          <cell r="B73" t="str">
            <v>Muthulakshman, R</v>
          </cell>
          <cell r="C73" t="str">
            <v>KUMAR, VIMAL</v>
          </cell>
          <cell r="D73" t="str">
            <v>FERNANDES, VICTOR</v>
          </cell>
        </row>
        <row r="74">
          <cell r="A74">
            <v>591003</v>
          </cell>
          <cell r="B74" t="str">
            <v>Devarajan, Cecil</v>
          </cell>
          <cell r="C74" t="str">
            <v>TBD MANAGER 1</v>
          </cell>
          <cell r="D74" t="str">
            <v>MISHRA, DIVYANSHU</v>
          </cell>
        </row>
        <row r="75">
          <cell r="A75">
            <v>591034</v>
          </cell>
          <cell r="B75" t="str">
            <v>Aguiar, Romanick Arcenio</v>
          </cell>
          <cell r="C75" t="str">
            <v>N, ARVIND</v>
          </cell>
          <cell r="D75" t="str">
            <v>MISHRA, DIVYANSHU</v>
          </cell>
        </row>
        <row r="76">
          <cell r="A76">
            <v>591048</v>
          </cell>
          <cell r="B76" t="str">
            <v>Anand, Vijay</v>
          </cell>
          <cell r="C76" t="str">
            <v>SSSM, RAMESH KV</v>
          </cell>
          <cell r="D76" t="str">
            <v>MISHRA, DIVYANSHU</v>
          </cell>
        </row>
        <row r="77">
          <cell r="A77">
            <v>591123</v>
          </cell>
          <cell r="B77" t="str">
            <v>Aul, Suruchi</v>
          </cell>
          <cell r="C77" t="str">
            <v>PEREIRA, ALEX</v>
          </cell>
          <cell r="D77" t="str">
            <v>FERNANDES, VICTOR</v>
          </cell>
        </row>
        <row r="78">
          <cell r="A78">
            <v>591198</v>
          </cell>
          <cell r="B78" t="str">
            <v>Faby, Sebastian</v>
          </cell>
          <cell r="C78" t="str">
            <v>VISWANATHAN, SHIVAKUMAR</v>
          </cell>
          <cell r="D78" t="str">
            <v>MISHRA, DIVYANSHU</v>
          </cell>
        </row>
        <row r="79">
          <cell r="A79">
            <v>591295</v>
          </cell>
          <cell r="B79" t="str">
            <v>K, SHREELAKSHMI</v>
          </cell>
          <cell r="C79" t="str">
            <v>N, ARVIND</v>
          </cell>
          <cell r="D79" t="str">
            <v>MISHRA, DIVYANSHU</v>
          </cell>
        </row>
        <row r="80">
          <cell r="A80">
            <v>591351</v>
          </cell>
          <cell r="B80" t="str">
            <v>VIJAYANATH, NISHA</v>
          </cell>
          <cell r="C80" t="str">
            <v>VISWANATHAN, SHIVAKUMAR</v>
          </cell>
          <cell r="D80" t="str">
            <v>MISHRA, DIVYANSHU</v>
          </cell>
        </row>
        <row r="81">
          <cell r="A81">
            <v>591373</v>
          </cell>
          <cell r="B81" t="str">
            <v>ROY, ARAKAMITRA</v>
          </cell>
          <cell r="C81" t="str">
            <v>KADAM, AMIT</v>
          </cell>
          <cell r="D81" t="str">
            <v>FERNANDES, VICTOR</v>
          </cell>
        </row>
        <row r="82">
          <cell r="A82">
            <v>591405</v>
          </cell>
          <cell r="B82" t="str">
            <v>Varma, Praveen S</v>
          </cell>
          <cell r="C82" t="str">
            <v>PEREIRA, ALEX</v>
          </cell>
          <cell r="D82" t="str">
            <v>FERNANDES, VICTOR</v>
          </cell>
        </row>
        <row r="83">
          <cell r="A83">
            <v>591420</v>
          </cell>
          <cell r="B83" t="str">
            <v>K P, Adarsh</v>
          </cell>
          <cell r="C83" t="str">
            <v>KADAM, AMIT</v>
          </cell>
          <cell r="D83" t="str">
            <v>FERNANDES, VICTOR</v>
          </cell>
        </row>
        <row r="84">
          <cell r="A84">
            <v>591544</v>
          </cell>
          <cell r="B84" t="str">
            <v>Muddaiah, CK Kiran</v>
          </cell>
          <cell r="C84" t="str">
            <v>KARAPATTA, ROOPESH</v>
          </cell>
          <cell r="D84" t="str">
            <v>MISHRA, DIVYANSHU</v>
          </cell>
        </row>
        <row r="85">
          <cell r="A85">
            <v>591551</v>
          </cell>
          <cell r="B85" t="str">
            <v>Prasad, P Eshwar</v>
          </cell>
          <cell r="C85" t="str">
            <v>SANKARALINGAM, VIJAY</v>
          </cell>
          <cell r="D85" t="str">
            <v>MISHRA, DIVYANSHU</v>
          </cell>
        </row>
        <row r="86">
          <cell r="A86">
            <v>591872</v>
          </cell>
          <cell r="B86" t="str">
            <v>D, Karthic</v>
          </cell>
          <cell r="C86" t="str">
            <v>JOSHI, HEMANTH</v>
          </cell>
          <cell r="D86" t="str">
            <v>FERNANDES, VICTOR</v>
          </cell>
        </row>
        <row r="87">
          <cell r="A87">
            <v>591883</v>
          </cell>
          <cell r="B87" t="str">
            <v>Padiyar, M Padmanabh</v>
          </cell>
          <cell r="C87" t="str">
            <v>RAO, HEMANTH</v>
          </cell>
          <cell r="D87" t="str">
            <v>FERNANDES, VICTOR</v>
          </cell>
        </row>
        <row r="88">
          <cell r="A88">
            <v>592072</v>
          </cell>
          <cell r="B88" t="str">
            <v>N, Rashmi</v>
          </cell>
          <cell r="C88" t="str">
            <v>VISWANATHAN, SHIVAKUMAR</v>
          </cell>
          <cell r="D88" t="str">
            <v>MISHRA, DIVYANSHU</v>
          </cell>
        </row>
        <row r="89">
          <cell r="A89">
            <v>592081</v>
          </cell>
          <cell r="B89" t="str">
            <v>P, Sharath</v>
          </cell>
          <cell r="C89" t="str">
            <v>RAO, HEMANTH</v>
          </cell>
          <cell r="D89" t="str">
            <v>FERNANDES, VICTOR</v>
          </cell>
        </row>
        <row r="90">
          <cell r="A90">
            <v>592202</v>
          </cell>
          <cell r="B90" t="str">
            <v>Sarkar, Nilanjana</v>
          </cell>
          <cell r="C90" t="str">
            <v>KARAPATTA, ROOPESH</v>
          </cell>
          <cell r="D90" t="str">
            <v>MISHRA, DIVYANSHU</v>
          </cell>
        </row>
        <row r="91">
          <cell r="A91">
            <v>592218</v>
          </cell>
          <cell r="B91" t="str">
            <v>Parida, Milan Kumar</v>
          </cell>
          <cell r="C91" t="str">
            <v>KARAPATTA, ROOPESH</v>
          </cell>
          <cell r="D91" t="str">
            <v>MISHRA, DIVYANSHU</v>
          </cell>
        </row>
        <row r="92">
          <cell r="A92">
            <v>592250</v>
          </cell>
          <cell r="B92" t="str">
            <v>Sreenivas, BR</v>
          </cell>
          <cell r="C92" t="str">
            <v>SANKARALINGAM, VIJAY</v>
          </cell>
          <cell r="D92" t="str">
            <v>MISHRA, DIVYANSHU</v>
          </cell>
        </row>
        <row r="93">
          <cell r="A93">
            <v>592590</v>
          </cell>
          <cell r="B93" t="str">
            <v>V Kumar, Akshatha</v>
          </cell>
          <cell r="C93" t="str">
            <v>RAO, HEMANTH</v>
          </cell>
          <cell r="D93" t="str">
            <v>FERNANDES, VICTOR</v>
          </cell>
        </row>
        <row r="94">
          <cell r="A94">
            <v>592618</v>
          </cell>
          <cell r="B94" t="str">
            <v>A, Shalini</v>
          </cell>
          <cell r="C94" t="str">
            <v>RAO, HEMANTH</v>
          </cell>
          <cell r="D94" t="str">
            <v>FERNANDES, VICTOR</v>
          </cell>
        </row>
        <row r="95">
          <cell r="A95">
            <v>592631</v>
          </cell>
          <cell r="B95" t="str">
            <v>Khadri, Asadulla</v>
          </cell>
          <cell r="C95" t="str">
            <v>SSSM, RAMESH KV</v>
          </cell>
          <cell r="D95" t="str">
            <v>MISHRA, DIVYANSHU</v>
          </cell>
        </row>
        <row r="96">
          <cell r="A96">
            <v>592709</v>
          </cell>
          <cell r="B96" t="str">
            <v>R Dey, Sandeep</v>
          </cell>
          <cell r="C96" t="str">
            <v>N, ARVIND</v>
          </cell>
          <cell r="D96" t="str">
            <v>MISHRA, DIVYANSHU</v>
          </cell>
        </row>
        <row r="97">
          <cell r="A97">
            <v>592722</v>
          </cell>
          <cell r="B97" t="str">
            <v>Prasanna, XD</v>
          </cell>
          <cell r="C97" t="str">
            <v>SANKARALINGAM, VIJAY</v>
          </cell>
          <cell r="D97" t="str">
            <v>MISHRA, DIVYANSHU</v>
          </cell>
        </row>
        <row r="98">
          <cell r="A98">
            <v>810320</v>
          </cell>
          <cell r="B98" t="str">
            <v>Lala, Pratush</v>
          </cell>
          <cell r="C98" t="str">
            <v>RAO, HEMANTH</v>
          </cell>
          <cell r="D98" t="str">
            <v>FERNANDES, VICTOR</v>
          </cell>
        </row>
        <row r="99">
          <cell r="A99">
            <v>810325</v>
          </cell>
          <cell r="B99" t="str">
            <v>Kashyap A, Prajwal</v>
          </cell>
          <cell r="C99" t="str">
            <v>VISWANATHAN, SHIVAKUMAR</v>
          </cell>
          <cell r="D99" t="str">
            <v>MISHRA, DIVYANSHU</v>
          </cell>
        </row>
        <row r="100">
          <cell r="A100">
            <v>810326</v>
          </cell>
          <cell r="B100" t="str">
            <v>Latha, MP</v>
          </cell>
          <cell r="C100" t="str">
            <v>KUMAR, VIMAL</v>
          </cell>
          <cell r="D100" t="str">
            <v>FERNANDES, VICTOR</v>
          </cell>
        </row>
        <row r="101">
          <cell r="A101">
            <v>810829</v>
          </cell>
          <cell r="B101" t="str">
            <v>Darshan, MS</v>
          </cell>
          <cell r="C101" t="str">
            <v>JOSHI, HEMANTH</v>
          </cell>
          <cell r="D101" t="str">
            <v>FERNANDES, VICTOR</v>
          </cell>
        </row>
        <row r="102">
          <cell r="A102">
            <v>810830</v>
          </cell>
          <cell r="B102" t="str">
            <v>Gururaja, Arun</v>
          </cell>
          <cell r="C102" t="str">
            <v>KARAPATTA, ROOPESH</v>
          </cell>
          <cell r="D102" t="str">
            <v>MISHRA, DIVYANSHU</v>
          </cell>
        </row>
        <row r="103">
          <cell r="A103">
            <v>810837</v>
          </cell>
          <cell r="B103" t="str">
            <v>Prasad, Keerthana E</v>
          </cell>
          <cell r="C103" t="str">
            <v>SANKARALINGAM, VIJAY</v>
          </cell>
          <cell r="D103" t="str">
            <v>MISHRA, DIVYANSHU</v>
          </cell>
        </row>
        <row r="104">
          <cell r="A104">
            <v>810856</v>
          </cell>
          <cell r="B104" t="str">
            <v>Vinayak, DM</v>
          </cell>
          <cell r="C104" t="str">
            <v>SSSM, RAMESH KV</v>
          </cell>
          <cell r="D104" t="str">
            <v>MISHRA, DIVYANSHU</v>
          </cell>
        </row>
        <row r="105">
          <cell r="A105">
            <v>810858</v>
          </cell>
          <cell r="B105" t="str">
            <v>Roopa, K</v>
          </cell>
          <cell r="C105" t="str">
            <v>KARAPATTA, ROOPESH</v>
          </cell>
          <cell r="D105" t="str">
            <v>MISHRA, DIVYANSHU</v>
          </cell>
        </row>
        <row r="106">
          <cell r="A106">
            <v>810880</v>
          </cell>
          <cell r="B106" t="str">
            <v>Ahmed R, Naveed</v>
          </cell>
          <cell r="C106" t="str">
            <v>N, ARVIND</v>
          </cell>
          <cell r="D106" t="str">
            <v>MISHRA, DIVYANSHU</v>
          </cell>
        </row>
        <row r="107">
          <cell r="A107">
            <v>810894</v>
          </cell>
          <cell r="B107" t="str">
            <v>Banu, Farzana</v>
          </cell>
          <cell r="C107" t="str">
            <v>JOSHI, HEMANTH</v>
          </cell>
          <cell r="D107" t="str">
            <v>FERNANDES, VICTOR</v>
          </cell>
        </row>
        <row r="108">
          <cell r="A108">
            <v>810936</v>
          </cell>
          <cell r="B108" t="str">
            <v>Majumder, Priyanka</v>
          </cell>
          <cell r="C108" t="str">
            <v>KADAM, AMIT</v>
          </cell>
          <cell r="D108" t="str">
            <v>FERNANDES, VICTOR</v>
          </cell>
        </row>
        <row r="109">
          <cell r="A109">
            <v>810938</v>
          </cell>
          <cell r="B109" t="str">
            <v>Nath, Shibani</v>
          </cell>
          <cell r="C109" t="str">
            <v>JOSHI, HEMANTH</v>
          </cell>
          <cell r="D109" t="str">
            <v>FERNANDES, VICTOR</v>
          </cell>
        </row>
        <row r="110">
          <cell r="A110">
            <v>810941</v>
          </cell>
          <cell r="B110" t="str">
            <v>Banerjee, Deepjyoti</v>
          </cell>
          <cell r="C110" t="str">
            <v>KADAM, AMIT</v>
          </cell>
          <cell r="D110" t="str">
            <v>FERNANDES, VICTOR</v>
          </cell>
        </row>
        <row r="111">
          <cell r="A111">
            <v>811049</v>
          </cell>
          <cell r="B111" t="str">
            <v>Garg, Smriti</v>
          </cell>
          <cell r="C111" t="str">
            <v>KADAM, AMIT</v>
          </cell>
          <cell r="D111" t="str">
            <v>FERNANDES, VICTOR</v>
          </cell>
        </row>
        <row r="112">
          <cell r="A112">
            <v>811053</v>
          </cell>
          <cell r="B112" t="str">
            <v>Francis, Leslie</v>
          </cell>
          <cell r="C112" t="str">
            <v>KADAM, AMIT</v>
          </cell>
          <cell r="D112" t="str">
            <v>FERNANDES, VICTOR</v>
          </cell>
        </row>
        <row r="113">
          <cell r="A113">
            <v>811071</v>
          </cell>
          <cell r="B113" t="str">
            <v>Saha, Rudrajit</v>
          </cell>
          <cell r="C113" t="str">
            <v>KADAM, AMIT</v>
          </cell>
          <cell r="D113" t="str">
            <v>FERNANDES, VICTOR</v>
          </cell>
        </row>
        <row r="114">
          <cell r="A114">
            <v>811113</v>
          </cell>
          <cell r="B114" t="str">
            <v>Deepak, KC</v>
          </cell>
          <cell r="C114" t="str">
            <v>KADAM, AMIT</v>
          </cell>
          <cell r="D114" t="str">
            <v>FERNANDES, VICTOR</v>
          </cell>
        </row>
        <row r="115">
          <cell r="A115">
            <v>811676</v>
          </cell>
          <cell r="B115" t="str">
            <v>Kumar.S, Prince Priya</v>
          </cell>
          <cell r="C115" t="str">
            <v>N, ARVIND</v>
          </cell>
          <cell r="D115" t="str">
            <v>MISHRA, DIVYANSHU</v>
          </cell>
        </row>
        <row r="116">
          <cell r="A116">
            <v>811713</v>
          </cell>
          <cell r="B116" t="str">
            <v>Begum, Mubeena</v>
          </cell>
          <cell r="C116" t="str">
            <v>PEREIRA, ALEX</v>
          </cell>
          <cell r="D116" t="str">
            <v>FERNANDES, VICTOR</v>
          </cell>
        </row>
        <row r="117">
          <cell r="A117">
            <v>814602</v>
          </cell>
          <cell r="B117" t="str">
            <v>Shetty, Madhusudhan</v>
          </cell>
          <cell r="C117" t="str">
            <v>RAO, HEMANTH</v>
          </cell>
          <cell r="D117" t="str">
            <v>FERNANDES, VICTOR</v>
          </cell>
        </row>
        <row r="118">
          <cell r="A118">
            <v>814607</v>
          </cell>
          <cell r="B118" t="str">
            <v>G V Raju, Satyanarayana</v>
          </cell>
          <cell r="C118" t="str">
            <v>SANKARALINGAM, VIJAY</v>
          </cell>
          <cell r="D118" t="str">
            <v>MISHRA, DIVYANSHU</v>
          </cell>
        </row>
        <row r="119">
          <cell r="A119">
            <v>815676</v>
          </cell>
          <cell r="B119" t="str">
            <v>Alam, Mohammed</v>
          </cell>
          <cell r="C119" t="str">
            <v>KUMAR, VIMAL</v>
          </cell>
          <cell r="D119" t="str">
            <v>FERNANDES, VICTOR</v>
          </cell>
        </row>
        <row r="120">
          <cell r="A120">
            <v>816524</v>
          </cell>
          <cell r="B120" t="str">
            <v>Hussain, Irfan</v>
          </cell>
          <cell r="C120" t="str">
            <v>KUMAR, VIMAL</v>
          </cell>
          <cell r="D120" t="str">
            <v>FERNANDES, VICTOR</v>
          </cell>
        </row>
        <row r="121">
          <cell r="A121">
            <v>817393</v>
          </cell>
          <cell r="B121" t="str">
            <v>M V, Ajay</v>
          </cell>
          <cell r="C121" t="str">
            <v>PEREIRA, ALEX</v>
          </cell>
          <cell r="D121" t="str">
            <v>FERNANDES, VICTOR</v>
          </cell>
        </row>
        <row r="122">
          <cell r="A122">
            <v>817455</v>
          </cell>
          <cell r="B122" t="str">
            <v>H, Divya</v>
          </cell>
          <cell r="C122" t="str">
            <v>VISWANATHAN, SHIVAKUMAR</v>
          </cell>
          <cell r="D122" t="str">
            <v>MISHRA, DIVYANSHU</v>
          </cell>
        </row>
        <row r="123">
          <cell r="A123">
            <v>817509</v>
          </cell>
          <cell r="B123" t="str">
            <v>Baskaran, Murugan</v>
          </cell>
          <cell r="C123" t="str">
            <v>VISWANATHAN, SHIVAKUMAR</v>
          </cell>
          <cell r="D123" t="str">
            <v>MISHRA, DIVYANSHU</v>
          </cell>
        </row>
        <row r="124">
          <cell r="A124">
            <v>818291</v>
          </cell>
          <cell r="B124" t="str">
            <v>Sreechandra, Prashanth D</v>
          </cell>
          <cell r="C124" t="str">
            <v>RAO, HEMANTH</v>
          </cell>
          <cell r="D124" t="str">
            <v>FERNANDES, VICTOR</v>
          </cell>
        </row>
        <row r="125">
          <cell r="A125">
            <v>818310</v>
          </cell>
          <cell r="B125" t="str">
            <v>Mohan Rao, Jagan</v>
          </cell>
          <cell r="C125" t="str">
            <v>VISWANATHAN, SHIVAKUMAR</v>
          </cell>
          <cell r="D125" t="str">
            <v>MISHRA, DIVYANSHU</v>
          </cell>
        </row>
        <row r="126">
          <cell r="A126">
            <v>818675</v>
          </cell>
          <cell r="B126" t="str">
            <v>T D, Dhanajaya</v>
          </cell>
          <cell r="C126" t="str">
            <v>KADAM, AMIT</v>
          </cell>
          <cell r="D126" t="str">
            <v>FERNANDES, VICTOR</v>
          </cell>
        </row>
        <row r="127">
          <cell r="A127">
            <v>818690</v>
          </cell>
          <cell r="B127" t="str">
            <v>Bhushan N, Shashi</v>
          </cell>
          <cell r="C127" t="str">
            <v>KADAM, AMIT</v>
          </cell>
          <cell r="D127" t="str">
            <v>FERNANDES, VICTOR</v>
          </cell>
        </row>
        <row r="128">
          <cell r="A128">
            <v>819246</v>
          </cell>
          <cell r="B128" t="str">
            <v>Swaminathan, Rajesh</v>
          </cell>
          <cell r="C128" t="str">
            <v>KUMAR, VIMAL</v>
          </cell>
          <cell r="D128" t="str">
            <v>FERNANDES, VICTOR</v>
          </cell>
        </row>
        <row r="129">
          <cell r="A129">
            <v>819446</v>
          </cell>
          <cell r="B129" t="str">
            <v>Shah E B, Richard</v>
          </cell>
          <cell r="C129" t="str">
            <v>KUMAR, VIMAL</v>
          </cell>
          <cell r="D129" t="str">
            <v>FERNANDES, VICTOR</v>
          </cell>
        </row>
        <row r="130">
          <cell r="A130">
            <v>819502</v>
          </cell>
          <cell r="B130" t="str">
            <v>Swamy, Vinoda</v>
          </cell>
          <cell r="C130" t="str">
            <v>KUMAR, VIMAL</v>
          </cell>
          <cell r="D130" t="str">
            <v>FERNANDES, VICTOR</v>
          </cell>
        </row>
        <row r="131">
          <cell r="A131">
            <v>824244</v>
          </cell>
          <cell r="B131" t="str">
            <v>VM, Sajna</v>
          </cell>
          <cell r="C131" t="str">
            <v>KUMAR, VIMAL</v>
          </cell>
          <cell r="D131" t="str">
            <v>FERNANDES, VICTOR</v>
          </cell>
        </row>
        <row r="132">
          <cell r="A132">
            <v>833048</v>
          </cell>
          <cell r="B132" t="str">
            <v>TS, Renuka</v>
          </cell>
          <cell r="C132" t="str">
            <v>KUMAR, VIMAL</v>
          </cell>
          <cell r="D132" t="str">
            <v>FERNANDES, VICTOR</v>
          </cell>
        </row>
        <row r="133">
          <cell r="A133">
            <v>837893</v>
          </cell>
          <cell r="B133" t="str">
            <v>Bali, M Anitha</v>
          </cell>
          <cell r="C133" t="str">
            <v>KARAPATTA, ROOPESH</v>
          </cell>
          <cell r="D133" t="str">
            <v>MISHRA, DIVYANSHU</v>
          </cell>
        </row>
        <row r="134">
          <cell r="A134">
            <v>839178</v>
          </cell>
          <cell r="B134" t="str">
            <v>Subbarao, Roshani</v>
          </cell>
          <cell r="C134" t="str">
            <v>KARAPATTA, ROOPESH</v>
          </cell>
          <cell r="D134" t="str">
            <v>MISHRA, DIVYANSHU</v>
          </cell>
        </row>
        <row r="135">
          <cell r="A135">
            <v>839473</v>
          </cell>
          <cell r="B135" t="str">
            <v>Shetty, Deepak</v>
          </cell>
          <cell r="C135" t="str">
            <v>VISWANATHAN, SHIVAKUMAR</v>
          </cell>
          <cell r="D135" t="str">
            <v>MISHRA, DIVYANSHU</v>
          </cell>
        </row>
        <row r="136">
          <cell r="A136">
            <v>839487</v>
          </cell>
          <cell r="B136" t="str">
            <v>S, Mukund</v>
          </cell>
          <cell r="C136" t="str">
            <v>JOSHI, HEMANTH</v>
          </cell>
          <cell r="D136" t="str">
            <v>FERNANDES, VICTOR</v>
          </cell>
        </row>
        <row r="137">
          <cell r="A137">
            <v>840311</v>
          </cell>
          <cell r="B137" t="str">
            <v>T Patil, Yuvaraj</v>
          </cell>
          <cell r="C137" t="str">
            <v>TBD MANAGER 1</v>
          </cell>
          <cell r="D137" t="str">
            <v>MISHRA, DIVYANSHU</v>
          </cell>
        </row>
        <row r="138">
          <cell r="A138">
            <v>840312</v>
          </cell>
          <cell r="B138" t="str">
            <v>Bhat, DivyaShree</v>
          </cell>
          <cell r="C138" t="str">
            <v>SSSM, RAMESH KV</v>
          </cell>
          <cell r="D138" t="str">
            <v>MISHRA, DIVYANSHU</v>
          </cell>
        </row>
        <row r="139">
          <cell r="A139">
            <v>840314</v>
          </cell>
          <cell r="B139" t="str">
            <v>Chaitanya, Venkatasatya</v>
          </cell>
          <cell r="C139" t="str">
            <v>SANKARALINGAM, VIJAY</v>
          </cell>
          <cell r="D139" t="str">
            <v>MISHRA, DIVYANSHU</v>
          </cell>
        </row>
        <row r="140">
          <cell r="A140">
            <v>840316</v>
          </cell>
          <cell r="B140" t="str">
            <v>MG, Praveen</v>
          </cell>
          <cell r="C140" t="str">
            <v>SANKARALINGAM, VIJAY</v>
          </cell>
          <cell r="D140" t="str">
            <v>MISHRA, DIVYANSHU</v>
          </cell>
        </row>
        <row r="141">
          <cell r="A141">
            <v>841116</v>
          </cell>
          <cell r="B141" t="str">
            <v>Joseph, Ancel</v>
          </cell>
          <cell r="C141" t="str">
            <v>KARAPATTA, ROOPESH</v>
          </cell>
          <cell r="D141" t="str">
            <v>MISHRA, DIVYANSHU</v>
          </cell>
        </row>
        <row r="142">
          <cell r="A142">
            <v>841676</v>
          </cell>
          <cell r="B142" t="str">
            <v>Maben, Emmanual</v>
          </cell>
          <cell r="C142" t="str">
            <v>SSSM, RAMESH KV</v>
          </cell>
          <cell r="D142" t="str">
            <v>MISHRA, DIVYANSHU</v>
          </cell>
        </row>
        <row r="143">
          <cell r="A143">
            <v>842055</v>
          </cell>
          <cell r="B143" t="str">
            <v>Raj, Mohan</v>
          </cell>
          <cell r="C143" t="str">
            <v>SSSM, RAMESH KV</v>
          </cell>
          <cell r="D143" t="str">
            <v>MISHRA, DIVYANSHU</v>
          </cell>
        </row>
        <row r="144">
          <cell r="A144">
            <v>842056</v>
          </cell>
          <cell r="B144" t="str">
            <v>Kishore, Ram N</v>
          </cell>
          <cell r="C144" t="str">
            <v>SANKARALINGAM, VIJAY</v>
          </cell>
          <cell r="D144" t="str">
            <v>MISHRA, DIVYANSHU</v>
          </cell>
        </row>
        <row r="145">
          <cell r="A145">
            <v>842136</v>
          </cell>
          <cell r="B145" t="str">
            <v>Prasad BK, Guru</v>
          </cell>
          <cell r="C145" t="str">
            <v>SSSM, RAMESH KV</v>
          </cell>
          <cell r="D145" t="str">
            <v>MISHRA, DIVYANSHU</v>
          </cell>
        </row>
        <row r="146">
          <cell r="A146">
            <v>842292</v>
          </cell>
          <cell r="B146" t="str">
            <v>Sharma, Prakash D</v>
          </cell>
          <cell r="C146" t="str">
            <v>KARAPATTA, ROOPESH</v>
          </cell>
          <cell r="D146" t="str">
            <v>MISHRA, DIVYANSHU</v>
          </cell>
        </row>
      </sheetData>
      <sheetData sheetId="1">
        <row r="5">
          <cell r="B5" t="str">
            <v>Agent Name</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Q10%20-Pivo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RFAN" refreshedDate="44762.680619560182" createdVersion="8" refreshedVersion="8" minRefreshableVersion="3" recordCount="63" xr:uid="{03689870-DAB8-4D05-B716-7095EE91BF4F}">
  <cacheSource type="worksheet">
    <worksheetSource ref="B2:G65" sheet="CCO RAW_Sheet" r:id="rId2"/>
  </cacheSource>
  <cacheFields count="6">
    <cacheField name="Location" numFmtId="0">
      <sharedItems count="21">
        <s v="Cherrywood, Ireland"/>
        <s v="Brasov, Romania"/>
        <s v="Johannesburg, South Africa"/>
        <s v="Bangalore, India"/>
        <s v="Montpellier, France"/>
        <s v="Bratislava, Slovakia"/>
        <s v="Casablanca, Morocco"/>
        <s v="Amsterdam, Netherlands"/>
        <s v="Halle (Saale), Germany"/>
        <s v="Turku, Finland"/>
        <s v="Ed, Sweden"/>
        <s v="Glasgow, United Kingdom"/>
        <s v="Cairo, Egypt"/>
        <s v="Bucharest, Romania"/>
        <s v="Warsaw, Poland"/>
        <s v="Limerick, Ireland"/>
        <s v="Istanbul, Turkey"/>
        <s v="Tunis, Tunisia"/>
        <s v="Chennai, India"/>
        <s v="Athens, Greece"/>
        <s v="La Coruna, Spain"/>
      </sharedItems>
    </cacheField>
    <cacheField name="HeadCount" numFmtId="0">
      <sharedItems containsSemiMixedTypes="0" containsString="0" containsNumber="1" containsInteger="1" minValue="1" maxValue="4364"/>
    </cacheField>
    <cacheField name="Performance_score" numFmtId="9">
      <sharedItems containsSemiMixedTypes="0" containsString="0" containsNumber="1" minValue="7.0000000000000007E-2" maxValue="0.98" count="29">
        <n v="0.86"/>
        <n v="0.87"/>
        <n v="0.77"/>
        <n v="0.54"/>
        <n v="0.11"/>
        <n v="0.09"/>
        <n v="0.97"/>
        <n v="0.67"/>
        <n v="0.9"/>
        <n v="0.65"/>
        <n v="0.34"/>
        <n v="0.78"/>
        <n v="0.98"/>
        <n v="0.44"/>
        <n v="0.61"/>
        <n v="0.08"/>
        <n v="0.12"/>
        <n v="0.81"/>
        <n v="0.76"/>
        <n v="0.66"/>
        <n v="0.21"/>
        <n v="0.84"/>
        <n v="0.92"/>
        <n v="0.64"/>
        <n v="0.71"/>
        <n v="0.75"/>
        <n v="7.0000000000000007E-2"/>
        <n v="0.74"/>
        <n v="0.24"/>
      </sharedItems>
    </cacheField>
    <cacheField name="SL_Missed " numFmtId="0">
      <sharedItems containsSemiMixedTypes="0" containsString="0" containsNumber="1" containsInteger="1" minValue="0" maxValue="1" count="2">
        <n v="0"/>
        <n v="1"/>
      </sharedItems>
    </cacheField>
    <cacheField name="Week" numFmtId="0">
      <sharedItems containsSemiMixedTypes="0" containsString="0" containsNumber="1" containsInteger="1" minValue="201601" maxValue="201603" count="3">
        <n v="201601"/>
        <n v="201602"/>
        <n v="201603"/>
      </sharedItems>
    </cacheField>
    <cacheField name="Den"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x v="0"/>
    <n v="398"/>
    <x v="0"/>
    <x v="0"/>
    <x v="0"/>
    <n v="1"/>
  </r>
  <r>
    <x v="1"/>
    <n v="40"/>
    <x v="1"/>
    <x v="0"/>
    <x v="0"/>
    <n v="1"/>
  </r>
  <r>
    <x v="2"/>
    <n v="411"/>
    <x v="2"/>
    <x v="0"/>
    <x v="0"/>
    <n v="1"/>
  </r>
  <r>
    <x v="3"/>
    <n v="4138"/>
    <x v="3"/>
    <x v="1"/>
    <x v="0"/>
    <n v="1"/>
  </r>
  <r>
    <x v="4"/>
    <n v="329"/>
    <x v="4"/>
    <x v="0"/>
    <x v="0"/>
    <n v="1"/>
  </r>
  <r>
    <x v="5"/>
    <n v="271"/>
    <x v="1"/>
    <x v="1"/>
    <x v="0"/>
    <n v="1"/>
  </r>
  <r>
    <x v="6"/>
    <n v="642"/>
    <x v="5"/>
    <x v="0"/>
    <x v="0"/>
    <n v="1"/>
  </r>
  <r>
    <x v="7"/>
    <n v="819"/>
    <x v="6"/>
    <x v="0"/>
    <x v="0"/>
    <n v="1"/>
  </r>
  <r>
    <x v="8"/>
    <n v="1646"/>
    <x v="7"/>
    <x v="0"/>
    <x v="0"/>
    <n v="1"/>
  </r>
  <r>
    <x v="9"/>
    <n v="4364"/>
    <x v="1"/>
    <x v="0"/>
    <x v="0"/>
    <n v="1"/>
  </r>
  <r>
    <x v="10"/>
    <n v="360"/>
    <x v="8"/>
    <x v="0"/>
    <x v="0"/>
    <n v="1"/>
  </r>
  <r>
    <x v="11"/>
    <n v="3518"/>
    <x v="9"/>
    <x v="1"/>
    <x v="0"/>
    <n v="1"/>
  </r>
  <r>
    <x v="12"/>
    <n v="284"/>
    <x v="10"/>
    <x v="1"/>
    <x v="0"/>
    <n v="1"/>
  </r>
  <r>
    <x v="13"/>
    <n v="9"/>
    <x v="11"/>
    <x v="0"/>
    <x v="0"/>
    <n v="1"/>
  </r>
  <r>
    <x v="14"/>
    <n v="1025"/>
    <x v="12"/>
    <x v="0"/>
    <x v="0"/>
    <n v="1"/>
  </r>
  <r>
    <x v="15"/>
    <n v="211"/>
    <x v="3"/>
    <x v="0"/>
    <x v="0"/>
    <n v="1"/>
  </r>
  <r>
    <x v="16"/>
    <n v="708"/>
    <x v="13"/>
    <x v="1"/>
    <x v="0"/>
    <n v="1"/>
  </r>
  <r>
    <x v="17"/>
    <n v="28"/>
    <x v="14"/>
    <x v="1"/>
    <x v="0"/>
    <n v="1"/>
  </r>
  <r>
    <x v="18"/>
    <n v="179"/>
    <x v="15"/>
    <x v="1"/>
    <x v="0"/>
    <n v="1"/>
  </r>
  <r>
    <x v="19"/>
    <n v="119"/>
    <x v="12"/>
    <x v="0"/>
    <x v="0"/>
    <n v="1"/>
  </r>
  <r>
    <x v="20"/>
    <n v="169"/>
    <x v="3"/>
    <x v="0"/>
    <x v="0"/>
    <n v="1"/>
  </r>
  <r>
    <x v="0"/>
    <n v="5"/>
    <x v="16"/>
    <x v="0"/>
    <x v="1"/>
    <n v="1"/>
  </r>
  <r>
    <x v="1"/>
    <n v="5"/>
    <x v="10"/>
    <x v="0"/>
    <x v="1"/>
    <n v="1"/>
  </r>
  <r>
    <x v="2"/>
    <n v="10"/>
    <x v="12"/>
    <x v="1"/>
    <x v="1"/>
    <n v="1"/>
  </r>
  <r>
    <x v="3"/>
    <n v="3"/>
    <x v="17"/>
    <x v="0"/>
    <x v="1"/>
    <n v="1"/>
  </r>
  <r>
    <x v="4"/>
    <n v="180"/>
    <x v="18"/>
    <x v="0"/>
    <x v="1"/>
    <n v="1"/>
  </r>
  <r>
    <x v="5"/>
    <n v="307"/>
    <x v="19"/>
    <x v="0"/>
    <x v="1"/>
    <n v="1"/>
  </r>
  <r>
    <x v="6"/>
    <n v="334"/>
    <x v="1"/>
    <x v="1"/>
    <x v="1"/>
    <n v="1"/>
  </r>
  <r>
    <x v="7"/>
    <n v="666"/>
    <x v="20"/>
    <x v="0"/>
    <x v="1"/>
    <n v="1"/>
  </r>
  <r>
    <x v="8"/>
    <n v="5"/>
    <x v="18"/>
    <x v="0"/>
    <x v="1"/>
    <n v="1"/>
  </r>
  <r>
    <x v="9"/>
    <n v="1153"/>
    <x v="7"/>
    <x v="1"/>
    <x v="1"/>
    <n v="1"/>
  </r>
  <r>
    <x v="10"/>
    <n v="4"/>
    <x v="2"/>
    <x v="1"/>
    <x v="1"/>
    <n v="1"/>
  </r>
  <r>
    <x v="11"/>
    <n v="520"/>
    <x v="1"/>
    <x v="0"/>
    <x v="1"/>
    <n v="1"/>
  </r>
  <r>
    <x v="12"/>
    <n v="401"/>
    <x v="12"/>
    <x v="0"/>
    <x v="1"/>
    <n v="1"/>
  </r>
  <r>
    <x v="13"/>
    <n v="7"/>
    <x v="21"/>
    <x v="0"/>
    <x v="1"/>
    <n v="1"/>
  </r>
  <r>
    <x v="14"/>
    <n v="1050"/>
    <x v="18"/>
    <x v="0"/>
    <x v="1"/>
    <n v="1"/>
  </r>
  <r>
    <x v="15"/>
    <n v="3"/>
    <x v="11"/>
    <x v="1"/>
    <x v="1"/>
    <n v="1"/>
  </r>
  <r>
    <x v="16"/>
    <n v="3"/>
    <x v="1"/>
    <x v="1"/>
    <x v="1"/>
    <n v="1"/>
  </r>
  <r>
    <x v="17"/>
    <n v="81"/>
    <x v="22"/>
    <x v="0"/>
    <x v="1"/>
    <n v="1"/>
  </r>
  <r>
    <x v="18"/>
    <n v="44"/>
    <x v="18"/>
    <x v="0"/>
    <x v="1"/>
    <n v="1"/>
  </r>
  <r>
    <x v="19"/>
    <n v="5"/>
    <x v="23"/>
    <x v="0"/>
    <x v="1"/>
    <n v="1"/>
  </r>
  <r>
    <x v="20"/>
    <n v="196"/>
    <x v="10"/>
    <x v="0"/>
    <x v="1"/>
    <n v="1"/>
  </r>
  <r>
    <x v="0"/>
    <n v="1409"/>
    <x v="9"/>
    <x v="1"/>
    <x v="2"/>
    <n v="1"/>
  </r>
  <r>
    <x v="1"/>
    <n v="690"/>
    <x v="2"/>
    <x v="0"/>
    <x v="2"/>
    <n v="1"/>
  </r>
  <r>
    <x v="2"/>
    <n v="1"/>
    <x v="9"/>
    <x v="1"/>
    <x v="2"/>
    <n v="1"/>
  </r>
  <r>
    <x v="3"/>
    <n v="1833"/>
    <x v="12"/>
    <x v="1"/>
    <x v="2"/>
    <n v="1"/>
  </r>
  <r>
    <x v="4"/>
    <n v="228"/>
    <x v="1"/>
    <x v="0"/>
    <x v="2"/>
    <n v="1"/>
  </r>
  <r>
    <x v="5"/>
    <n v="9"/>
    <x v="17"/>
    <x v="0"/>
    <x v="2"/>
    <n v="1"/>
  </r>
  <r>
    <x v="6"/>
    <n v="5"/>
    <x v="11"/>
    <x v="0"/>
    <x v="2"/>
    <n v="1"/>
  </r>
  <r>
    <x v="7"/>
    <n v="899"/>
    <x v="9"/>
    <x v="0"/>
    <x v="2"/>
    <n v="1"/>
  </r>
  <r>
    <x v="8"/>
    <n v="15"/>
    <x v="24"/>
    <x v="1"/>
    <x v="2"/>
    <n v="1"/>
  </r>
  <r>
    <x v="9"/>
    <n v="283"/>
    <x v="25"/>
    <x v="0"/>
    <x v="2"/>
    <n v="1"/>
  </r>
  <r>
    <x v="10"/>
    <n v="31"/>
    <x v="26"/>
    <x v="0"/>
    <x v="2"/>
    <n v="1"/>
  </r>
  <r>
    <x v="11"/>
    <n v="14"/>
    <x v="27"/>
    <x v="0"/>
    <x v="2"/>
    <n v="1"/>
  </r>
  <r>
    <x v="12"/>
    <n v="834"/>
    <x v="5"/>
    <x v="1"/>
    <x v="2"/>
    <n v="1"/>
  </r>
  <r>
    <x v="13"/>
    <n v="171"/>
    <x v="15"/>
    <x v="0"/>
    <x v="2"/>
    <n v="1"/>
  </r>
  <r>
    <x v="14"/>
    <n v="196"/>
    <x v="3"/>
    <x v="0"/>
    <x v="2"/>
    <n v="1"/>
  </r>
  <r>
    <x v="15"/>
    <n v="1409"/>
    <x v="3"/>
    <x v="0"/>
    <x v="2"/>
    <n v="1"/>
  </r>
  <r>
    <x v="16"/>
    <n v="690"/>
    <x v="9"/>
    <x v="0"/>
    <x v="2"/>
    <n v="1"/>
  </r>
  <r>
    <x v="17"/>
    <n v="1"/>
    <x v="12"/>
    <x v="0"/>
    <x v="2"/>
    <n v="1"/>
  </r>
  <r>
    <x v="18"/>
    <n v="1833"/>
    <x v="18"/>
    <x v="1"/>
    <x v="2"/>
    <n v="1"/>
  </r>
  <r>
    <x v="19"/>
    <n v="899"/>
    <x v="28"/>
    <x v="0"/>
    <x v="2"/>
    <n v="1"/>
  </r>
  <r>
    <x v="20"/>
    <n v="15"/>
    <x v="20"/>
    <x v="1"/>
    <x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28DEFB-DF50-4BBF-9DAC-690F350F931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C3:F25" firstHeaderRow="0" firstDataRow="1" firstDataCol="1"/>
  <pivotFields count="6">
    <pivotField axis="axisRow" showAll="0">
      <items count="22">
        <item x="7"/>
        <item x="19"/>
        <item x="3"/>
        <item x="1"/>
        <item x="5"/>
        <item x="13"/>
        <item x="12"/>
        <item x="6"/>
        <item x="18"/>
        <item x="0"/>
        <item x="10"/>
        <item x="11"/>
        <item x="8"/>
        <item x="16"/>
        <item x="2"/>
        <item x="20"/>
        <item x="15"/>
        <item x="4"/>
        <item x="17"/>
        <item x="9"/>
        <item x="14"/>
        <item t="default"/>
      </items>
    </pivotField>
    <pivotField dataField="1" showAll="0"/>
    <pivotField dataField="1" numFmtId="9" showAll="0">
      <items count="30">
        <item x="26"/>
        <item x="15"/>
        <item x="5"/>
        <item x="4"/>
        <item x="16"/>
        <item x="20"/>
        <item x="28"/>
        <item x="10"/>
        <item x="13"/>
        <item x="3"/>
        <item x="14"/>
        <item x="23"/>
        <item x="9"/>
        <item x="19"/>
        <item x="7"/>
        <item x="24"/>
        <item x="27"/>
        <item x="25"/>
        <item x="18"/>
        <item x="2"/>
        <item x="11"/>
        <item x="17"/>
        <item x="21"/>
        <item x="0"/>
        <item x="1"/>
        <item x="8"/>
        <item x="22"/>
        <item x="6"/>
        <item x="12"/>
        <item t="default"/>
      </items>
    </pivotField>
    <pivotField dataField="1" showAll="0">
      <items count="3">
        <item x="0"/>
        <item x="1"/>
        <item t="default"/>
      </items>
    </pivotField>
    <pivotField showAll="0">
      <items count="4">
        <item x="0"/>
        <item x="1"/>
        <item x="2"/>
        <item t="default"/>
      </items>
    </pivotField>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Performance Score" fld="2" subtotal="average" baseField="0" baseItem="1" numFmtId="164"/>
    <dataField name="Sum of HeadCount" fld="1" baseField="0" baseItem="0"/>
    <dataField name="SL Missed Rate" fld="3" subtotal="average" baseField="0" baseItem="0" numFmtId="164"/>
  </dataFields>
  <formats count="8">
    <format dxfId="22">
      <pivotArea outline="0" collapsedLevelsAreSubtotals="1" fieldPosition="0">
        <references count="1">
          <reference field="4294967294" count="1" selected="0">
            <x v="0"/>
          </reference>
        </references>
      </pivotArea>
    </format>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fieldPosition="0">
        <references count="1">
          <reference field="4294967294" count="3">
            <x v="0"/>
            <x v="1"/>
            <x v="2"/>
          </reference>
        </references>
      </pivotArea>
    </format>
    <format dxfId="15">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5"/>
  <sheetViews>
    <sheetView workbookViewId="0">
      <selection activeCell="E9" sqref="E9"/>
    </sheetView>
  </sheetViews>
  <sheetFormatPr defaultRowHeight="15"/>
  <cols>
    <col min="2" max="2" width="17.28515625" customWidth="1"/>
    <col min="3" max="3" width="20.85546875" customWidth="1"/>
    <col min="4" max="4" width="18.140625" customWidth="1"/>
    <col min="5" max="5" width="37" customWidth="1"/>
  </cols>
  <sheetData>
    <row r="2" spans="2:5">
      <c r="B2" s="1" t="s">
        <v>0</v>
      </c>
    </row>
    <row r="3" spans="2:5">
      <c r="B3" s="1" t="s">
        <v>1</v>
      </c>
    </row>
    <row r="4" spans="2:5">
      <c r="B4" s="1" t="s">
        <v>2</v>
      </c>
    </row>
    <row r="7" spans="2:5">
      <c r="B7" s="133" t="s">
        <v>3</v>
      </c>
      <c r="C7" s="133" t="s">
        <v>4</v>
      </c>
      <c r="D7" s="133" t="s">
        <v>5</v>
      </c>
      <c r="E7" s="134" t="s">
        <v>6</v>
      </c>
    </row>
    <row r="8" spans="2:5">
      <c r="B8" s="2" t="s">
        <v>7</v>
      </c>
      <c r="C8" s="3" t="s">
        <v>8</v>
      </c>
      <c r="D8" s="2">
        <v>87423</v>
      </c>
      <c r="E8" s="3" t="str">
        <f>CONCATENATE(LOWER(B8),"_",LOWER(C8),"@XYZ.com")</f>
        <v>prashanth_gopi@XYZ.com</v>
      </c>
    </row>
    <row r="9" spans="2:5">
      <c r="B9" s="2" t="s">
        <v>9</v>
      </c>
      <c r="C9" s="3" t="s">
        <v>10</v>
      </c>
      <c r="D9" s="2">
        <v>78312</v>
      </c>
      <c r="E9" s="3" t="str">
        <f t="shared" ref="E9:E15" si="0">CONCATENATE(LOWER(B9),"_",LOWER(C9),"@XYZ.com")</f>
        <v>tank_ashwini@XYZ.com</v>
      </c>
    </row>
    <row r="10" spans="2:5">
      <c r="B10" s="2" t="s">
        <v>11</v>
      </c>
      <c r="C10" s="3" t="s">
        <v>12</v>
      </c>
      <c r="D10" s="2">
        <v>98722</v>
      </c>
      <c r="E10" s="3" t="str">
        <f t="shared" si="0"/>
        <v>suri_aviral@XYZ.com</v>
      </c>
    </row>
    <row r="11" spans="2:5">
      <c r="B11" s="2" t="s">
        <v>13</v>
      </c>
      <c r="C11" s="3" t="s">
        <v>14</v>
      </c>
      <c r="D11" s="2">
        <v>12235</v>
      </c>
      <c r="E11" s="3" t="str">
        <f t="shared" si="0"/>
        <v>kumar_ram@XYZ.com</v>
      </c>
    </row>
    <row r="12" spans="2:5">
      <c r="B12" s="2" t="s">
        <v>15</v>
      </c>
      <c r="C12" s="3" t="s">
        <v>16</v>
      </c>
      <c r="D12" s="2">
        <v>23972</v>
      </c>
      <c r="E12" s="3" t="str">
        <f t="shared" si="0"/>
        <v>tendulkar_sachin@XYZ.com</v>
      </c>
    </row>
    <row r="13" spans="2:5">
      <c r="B13" s="4" t="s">
        <v>17</v>
      </c>
      <c r="C13" s="3" t="s">
        <v>18</v>
      </c>
      <c r="D13" s="2">
        <v>56431</v>
      </c>
      <c r="E13" s="3" t="str">
        <f t="shared" si="0"/>
        <v>maradonna_diego@XYZ.com</v>
      </c>
    </row>
    <row r="14" spans="2:5">
      <c r="B14" s="2" t="s">
        <v>19</v>
      </c>
      <c r="C14" s="3" t="s">
        <v>20</v>
      </c>
      <c r="D14" s="2">
        <v>98362</v>
      </c>
      <c r="E14" s="3" t="str">
        <f t="shared" si="0"/>
        <v>singh_robin@XYZ.com</v>
      </c>
    </row>
    <row r="15" spans="2:5">
      <c r="B15" s="2" t="s">
        <v>13</v>
      </c>
      <c r="C15" s="3" t="s">
        <v>21</v>
      </c>
      <c r="D15" s="2">
        <v>18739</v>
      </c>
      <c r="E15" s="3" t="str">
        <f t="shared" si="0"/>
        <v>kumar_deepak@XYZ.com</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EE9DC-6239-4C2F-8758-50D0179D4451}">
  <dimension ref="C3:F25"/>
  <sheetViews>
    <sheetView zoomScale="90" zoomScaleNormal="90" workbookViewId="0">
      <selection activeCell="I14" sqref="I14"/>
    </sheetView>
  </sheetViews>
  <sheetFormatPr defaultRowHeight="15"/>
  <cols>
    <col min="3" max="3" width="25.5703125" bestFit="1" customWidth="1"/>
    <col min="4" max="4" width="18.5703125" customWidth="1"/>
    <col min="5" max="5" width="22.28515625" customWidth="1"/>
    <col min="6" max="6" width="14.28515625" bestFit="1" customWidth="1"/>
  </cols>
  <sheetData>
    <row r="3" spans="3:6">
      <c r="C3" s="81" t="s">
        <v>116</v>
      </c>
      <c r="D3" s="79" t="s">
        <v>285</v>
      </c>
      <c r="E3" s="79" t="s">
        <v>286</v>
      </c>
      <c r="F3" s="79" t="s">
        <v>351</v>
      </c>
    </row>
    <row r="4" spans="3:6">
      <c r="C4" s="79" t="s">
        <v>233</v>
      </c>
      <c r="D4" s="80">
        <v>0.61</v>
      </c>
      <c r="E4" s="135">
        <v>2384</v>
      </c>
      <c r="F4" s="80">
        <v>0</v>
      </c>
    </row>
    <row r="5" spans="3:6">
      <c r="C5" s="79" t="s">
        <v>123</v>
      </c>
      <c r="D5" s="80">
        <v>0.62</v>
      </c>
      <c r="E5" s="135">
        <v>1023</v>
      </c>
      <c r="F5" s="80">
        <v>0</v>
      </c>
    </row>
    <row r="6" spans="3:6">
      <c r="C6" s="79" t="s">
        <v>128</v>
      </c>
      <c r="D6" s="80">
        <v>0.77666666666666673</v>
      </c>
      <c r="E6" s="135">
        <v>5974</v>
      </c>
      <c r="F6" s="80">
        <v>0.66666666666666663</v>
      </c>
    </row>
    <row r="7" spans="3:6">
      <c r="C7" s="79" t="s">
        <v>188</v>
      </c>
      <c r="D7" s="80">
        <v>0.66</v>
      </c>
      <c r="E7" s="135">
        <v>735</v>
      </c>
      <c r="F7" s="80">
        <v>0</v>
      </c>
    </row>
    <row r="8" spans="3:6">
      <c r="C8" s="79" t="s">
        <v>125</v>
      </c>
      <c r="D8" s="80">
        <v>0.77999999999999992</v>
      </c>
      <c r="E8" s="135">
        <v>587</v>
      </c>
      <c r="F8" s="80">
        <v>0.33333333333333331</v>
      </c>
    </row>
    <row r="9" spans="3:6">
      <c r="C9" s="79" t="s">
        <v>130</v>
      </c>
      <c r="D9" s="80">
        <v>0.56666666666666676</v>
      </c>
      <c r="E9" s="135">
        <v>187</v>
      </c>
      <c r="F9" s="80">
        <v>0</v>
      </c>
    </row>
    <row r="10" spans="3:6">
      <c r="C10" s="79" t="s">
        <v>127</v>
      </c>
      <c r="D10" s="80">
        <v>0.47000000000000003</v>
      </c>
      <c r="E10" s="135">
        <v>1519</v>
      </c>
      <c r="F10" s="80">
        <v>0.66666666666666663</v>
      </c>
    </row>
    <row r="11" spans="3:6">
      <c r="C11" s="79" t="s">
        <v>121</v>
      </c>
      <c r="D11" s="80">
        <v>0.57999999999999996</v>
      </c>
      <c r="E11" s="135">
        <v>981</v>
      </c>
      <c r="F11" s="80">
        <v>0.33333333333333331</v>
      </c>
    </row>
    <row r="12" spans="3:6">
      <c r="C12" s="79" t="s">
        <v>229</v>
      </c>
      <c r="D12" s="80">
        <v>0.53333333333333333</v>
      </c>
      <c r="E12" s="135">
        <v>2056</v>
      </c>
      <c r="F12" s="80">
        <v>0.66666666666666663</v>
      </c>
    </row>
    <row r="13" spans="3:6">
      <c r="C13" s="79" t="s">
        <v>202</v>
      </c>
      <c r="D13" s="80">
        <v>0.54333333333333333</v>
      </c>
      <c r="E13" s="135">
        <v>1812</v>
      </c>
      <c r="F13" s="80">
        <v>0.33333333333333331</v>
      </c>
    </row>
    <row r="14" spans="3:6">
      <c r="C14" s="79" t="s">
        <v>287</v>
      </c>
      <c r="D14" s="80">
        <v>0.57999999999999996</v>
      </c>
      <c r="E14" s="135">
        <v>395</v>
      </c>
      <c r="F14" s="80">
        <v>0.33333333333333331</v>
      </c>
    </row>
    <row r="15" spans="3:6">
      <c r="C15" s="79" t="s">
        <v>288</v>
      </c>
      <c r="D15" s="80">
        <v>0.7533333333333333</v>
      </c>
      <c r="E15" s="135">
        <v>4052</v>
      </c>
      <c r="F15" s="80">
        <v>0.33333333333333331</v>
      </c>
    </row>
    <row r="16" spans="3:6">
      <c r="C16" s="79" t="s">
        <v>289</v>
      </c>
      <c r="D16" s="80">
        <v>0.71333333333333337</v>
      </c>
      <c r="E16" s="135">
        <v>1666</v>
      </c>
      <c r="F16" s="80">
        <v>0.33333333333333331</v>
      </c>
    </row>
    <row r="17" spans="3:6">
      <c r="C17" s="79" t="s">
        <v>124</v>
      </c>
      <c r="D17" s="80">
        <v>0.65333333333333332</v>
      </c>
      <c r="E17" s="135">
        <v>1401</v>
      </c>
      <c r="F17" s="80">
        <v>0.66666666666666663</v>
      </c>
    </row>
    <row r="18" spans="3:6">
      <c r="C18" s="79" t="s">
        <v>290</v>
      </c>
      <c r="D18" s="80">
        <v>0.79999999999999993</v>
      </c>
      <c r="E18" s="135">
        <v>422</v>
      </c>
      <c r="F18" s="80">
        <v>0.66666666666666663</v>
      </c>
    </row>
    <row r="19" spans="3:6">
      <c r="C19" s="79" t="s">
        <v>240</v>
      </c>
      <c r="D19" s="80">
        <v>0.36333333333333334</v>
      </c>
      <c r="E19" s="135">
        <v>380</v>
      </c>
      <c r="F19" s="80">
        <v>0.33333333333333331</v>
      </c>
    </row>
    <row r="20" spans="3:6">
      <c r="C20" s="79" t="s">
        <v>206</v>
      </c>
      <c r="D20" s="80">
        <v>0.62</v>
      </c>
      <c r="E20" s="135">
        <v>1623</v>
      </c>
      <c r="F20" s="80">
        <v>0.33333333333333331</v>
      </c>
    </row>
    <row r="21" spans="3:6">
      <c r="C21" s="79" t="s">
        <v>211</v>
      </c>
      <c r="D21" s="80">
        <v>0.57999999999999996</v>
      </c>
      <c r="E21" s="135">
        <v>737</v>
      </c>
      <c r="F21" s="80">
        <v>0</v>
      </c>
    </row>
    <row r="22" spans="3:6">
      <c r="C22" s="79" t="s">
        <v>237</v>
      </c>
      <c r="D22" s="80">
        <v>0.83666666666666656</v>
      </c>
      <c r="E22" s="135">
        <v>110</v>
      </c>
      <c r="F22" s="80">
        <v>0.33333333333333331</v>
      </c>
    </row>
    <row r="23" spans="3:6">
      <c r="C23" s="79" t="s">
        <v>225</v>
      </c>
      <c r="D23" s="80">
        <v>0.76333333333333331</v>
      </c>
      <c r="E23" s="135">
        <v>5800</v>
      </c>
      <c r="F23" s="80">
        <v>0.33333333333333331</v>
      </c>
    </row>
    <row r="24" spans="3:6">
      <c r="C24" s="79" t="s">
        <v>120</v>
      </c>
      <c r="D24" s="80">
        <v>0.76000000000000012</v>
      </c>
      <c r="E24" s="135">
        <v>2271</v>
      </c>
      <c r="F24" s="80">
        <v>0</v>
      </c>
    </row>
    <row r="25" spans="3:6">
      <c r="C25" s="79" t="s">
        <v>291</v>
      </c>
      <c r="D25" s="80">
        <v>0.64587301587301571</v>
      </c>
      <c r="E25" s="135">
        <v>36115</v>
      </c>
      <c r="F25" s="80">
        <v>0.31746031746031744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F1C6-B41C-4511-8C61-C19F3DB208D4}">
  <dimension ref="C3:M20"/>
  <sheetViews>
    <sheetView workbookViewId="0">
      <selection activeCell="K1" sqref="K1"/>
    </sheetView>
  </sheetViews>
  <sheetFormatPr defaultRowHeight="15"/>
  <cols>
    <col min="4" max="4" width="13.140625" customWidth="1"/>
    <col min="5" max="5" width="12.28515625" customWidth="1"/>
    <col min="6" max="6" width="11.85546875" customWidth="1"/>
    <col min="7" max="7" width="3.5703125" customWidth="1"/>
    <col min="9" max="9" width="3.7109375" customWidth="1"/>
    <col min="10" max="10" width="18.5703125" customWidth="1"/>
    <col min="11" max="11" width="16.140625" customWidth="1"/>
    <col min="12" max="12" width="16" customWidth="1"/>
    <col min="13" max="13" width="20.140625" customWidth="1"/>
  </cols>
  <sheetData>
    <row r="3" spans="3:13">
      <c r="C3" s="159" t="s">
        <v>292</v>
      </c>
      <c r="D3" s="159"/>
      <c r="E3" s="159"/>
      <c r="F3" s="159"/>
      <c r="G3" s="159"/>
      <c r="H3" s="159"/>
      <c r="I3" s="159"/>
      <c r="J3" s="159"/>
      <c r="K3" s="159"/>
    </row>
    <row r="4" spans="3:13">
      <c r="C4" s="159"/>
      <c r="D4" s="159"/>
      <c r="E4" s="159"/>
      <c r="F4" s="159"/>
      <c r="G4" s="159"/>
      <c r="H4" s="159"/>
      <c r="I4" s="159"/>
      <c r="J4" s="159"/>
      <c r="K4" s="159"/>
    </row>
    <row r="5" spans="3:13">
      <c r="C5" s="159"/>
      <c r="D5" s="159"/>
      <c r="E5" s="159"/>
      <c r="F5" s="159"/>
      <c r="G5" s="159"/>
      <c r="H5" s="159"/>
      <c r="I5" s="159"/>
      <c r="J5" s="159"/>
      <c r="K5" s="159"/>
    </row>
    <row r="6" spans="3:13">
      <c r="C6" s="160"/>
      <c r="D6" s="160"/>
      <c r="E6" s="160"/>
      <c r="F6" s="160"/>
      <c r="G6" s="160"/>
      <c r="H6" s="160"/>
      <c r="I6" s="160"/>
      <c r="J6" s="160"/>
      <c r="K6" s="160"/>
    </row>
    <row r="7" spans="3:13">
      <c r="C7" s="160"/>
      <c r="D7" s="160"/>
      <c r="E7" s="160"/>
      <c r="F7" s="160"/>
      <c r="G7" s="160"/>
      <c r="H7" s="160"/>
      <c r="I7" s="160"/>
      <c r="J7" s="160"/>
      <c r="K7" s="160"/>
    </row>
    <row r="8" spans="3:13">
      <c r="C8" s="160"/>
      <c r="D8" s="160"/>
      <c r="E8" s="160"/>
      <c r="F8" s="160"/>
      <c r="G8" s="160"/>
      <c r="H8" s="160"/>
      <c r="I8" s="160"/>
      <c r="J8" s="160"/>
      <c r="K8" s="160"/>
    </row>
    <row r="11" spans="3:13">
      <c r="C11" s="82"/>
      <c r="D11" s="83" t="s">
        <v>293</v>
      </c>
      <c r="E11" s="83" t="s">
        <v>294</v>
      </c>
      <c r="F11" s="83" t="s">
        <v>295</v>
      </c>
      <c r="J11" s="3"/>
      <c r="K11" s="138" t="s">
        <v>293</v>
      </c>
      <c r="L11" s="138" t="s">
        <v>294</v>
      </c>
      <c r="M11" s="138" t="s">
        <v>295</v>
      </c>
    </row>
    <row r="12" spans="3:13">
      <c r="C12" s="83" t="s">
        <v>296</v>
      </c>
      <c r="D12" s="84">
        <v>10256</v>
      </c>
      <c r="E12" s="84">
        <v>12879</v>
      </c>
      <c r="F12" s="84">
        <v>14598</v>
      </c>
      <c r="J12" s="138" t="s">
        <v>296</v>
      </c>
      <c r="K12" s="137">
        <v>10256</v>
      </c>
      <c r="L12" s="137">
        <v>12879</v>
      </c>
      <c r="M12" s="137">
        <v>14598</v>
      </c>
    </row>
    <row r="13" spans="3:13">
      <c r="C13" s="83" t="s">
        <v>297</v>
      </c>
      <c r="D13" s="84">
        <v>11348</v>
      </c>
      <c r="E13" s="84">
        <v>21487</v>
      </c>
      <c r="F13" s="84">
        <v>25645</v>
      </c>
      <c r="J13" s="138" t="s">
        <v>297</v>
      </c>
      <c r="K13" s="137">
        <v>11348</v>
      </c>
      <c r="L13" s="137">
        <v>21487</v>
      </c>
      <c r="M13" s="137">
        <v>25645</v>
      </c>
    </row>
    <row r="14" spans="3:13">
      <c r="C14" s="83" t="s">
        <v>298</v>
      </c>
      <c r="D14" s="84">
        <v>10987</v>
      </c>
      <c r="E14" s="84">
        <v>11987</v>
      </c>
      <c r="F14" s="84">
        <v>9587</v>
      </c>
      <c r="J14" s="138" t="s">
        <v>298</v>
      </c>
      <c r="K14" s="137">
        <v>10987</v>
      </c>
      <c r="L14" s="137">
        <v>11987</v>
      </c>
      <c r="M14" s="137">
        <v>9587</v>
      </c>
    </row>
    <row r="15" spans="3:13">
      <c r="C15" s="83" t="s">
        <v>299</v>
      </c>
      <c r="D15" s="84">
        <v>25649</v>
      </c>
      <c r="E15" s="84">
        <v>21564</v>
      </c>
      <c r="F15" s="84">
        <v>19546</v>
      </c>
      <c r="J15" s="138" t="s">
        <v>299</v>
      </c>
      <c r="K15" s="137">
        <v>25649</v>
      </c>
      <c r="L15" s="137">
        <v>21564</v>
      </c>
      <c r="M15" s="137">
        <v>19546</v>
      </c>
    </row>
    <row r="16" spans="3:13">
      <c r="C16" s="83" t="s">
        <v>300</v>
      </c>
      <c r="D16" s="84">
        <v>20154</v>
      </c>
      <c r="E16" s="84">
        <v>22321</v>
      </c>
      <c r="F16" s="84">
        <v>18945</v>
      </c>
      <c r="J16" s="138" t="s">
        <v>300</v>
      </c>
      <c r="K16" s="137">
        <v>20154</v>
      </c>
      <c r="L16" s="137">
        <v>22321</v>
      </c>
      <c r="M16" s="137">
        <v>18945</v>
      </c>
    </row>
    <row r="17" spans="3:13">
      <c r="C17" s="83" t="s">
        <v>301</v>
      </c>
      <c r="D17" s="84">
        <v>10254</v>
      </c>
      <c r="E17" s="84">
        <v>9987</v>
      </c>
      <c r="F17" s="84">
        <v>8974</v>
      </c>
      <c r="J17" s="138" t="s">
        <v>301</v>
      </c>
      <c r="K17" s="137">
        <v>10254</v>
      </c>
      <c r="L17" s="137">
        <v>9987</v>
      </c>
      <c r="M17" s="137">
        <v>8974</v>
      </c>
    </row>
    <row r="18" spans="3:13">
      <c r="C18" s="83" t="s">
        <v>302</v>
      </c>
      <c r="D18" s="84">
        <v>32457</v>
      </c>
      <c r="E18" s="84">
        <v>18214</v>
      </c>
      <c r="F18" s="84">
        <v>24973</v>
      </c>
      <c r="J18" s="138" t="s">
        <v>302</v>
      </c>
      <c r="K18" s="137">
        <v>32457</v>
      </c>
      <c r="L18" s="137">
        <v>18214</v>
      </c>
      <c r="M18" s="137">
        <v>24973</v>
      </c>
    </row>
    <row r="19" spans="3:13">
      <c r="C19" s="83" t="s">
        <v>303</v>
      </c>
      <c r="D19" s="84">
        <v>18345</v>
      </c>
      <c r="E19" s="84">
        <v>10254</v>
      </c>
      <c r="F19" s="84">
        <v>9987</v>
      </c>
      <c r="J19" s="138" t="s">
        <v>303</v>
      </c>
      <c r="K19" s="137">
        <v>18345</v>
      </c>
      <c r="L19" s="137">
        <v>10254</v>
      </c>
      <c r="M19" s="137">
        <v>9987</v>
      </c>
    </row>
    <row r="20" spans="3:13">
      <c r="D20" s="85">
        <f>AVERAGE(D12:D19)</f>
        <v>17431.25</v>
      </c>
      <c r="E20" s="85">
        <f>AVERAGE(E12:E19)</f>
        <v>16086.625</v>
      </c>
      <c r="F20" s="85">
        <f>AVERAGE(F12:F19)</f>
        <v>16531.875</v>
      </c>
      <c r="K20" s="136">
        <f>AVERAGE(K12:K19)</f>
        <v>17431.25</v>
      </c>
      <c r="L20" s="136">
        <f>AVERAGE(L12:L19)</f>
        <v>16086.625</v>
      </c>
      <c r="M20" s="136">
        <f>AVERAGE(M12:M19)</f>
        <v>16531.875</v>
      </c>
    </row>
  </sheetData>
  <mergeCells count="2">
    <mergeCell ref="C3:K5"/>
    <mergeCell ref="C6:K8"/>
  </mergeCells>
  <conditionalFormatting sqref="D12:D19">
    <cfRule type="cellIs" dxfId="11" priority="20" operator="greaterThan">
      <formula>$B$19</formula>
    </cfRule>
    <cfRule type="cellIs" dxfId="10" priority="21" operator="lessThan">
      <formula>$B$19</formula>
    </cfRule>
  </conditionalFormatting>
  <conditionalFormatting sqref="E12:E19">
    <cfRule type="cellIs" dxfId="9" priority="18" operator="greaterThan">
      <formula>$C$19</formula>
    </cfRule>
    <cfRule type="cellIs" dxfId="8" priority="19" operator="lessThan">
      <formula>$C$19</formula>
    </cfRule>
  </conditionalFormatting>
  <conditionalFormatting sqref="F12:F19">
    <cfRule type="cellIs" dxfId="7" priority="16" operator="greaterThan">
      <formula>$D$19</formula>
    </cfRule>
    <cfRule type="cellIs" dxfId="6" priority="17" operator="lessThan">
      <formula>$D$19</formula>
    </cfRule>
  </conditionalFormatting>
  <conditionalFormatting sqref="M12:M19">
    <cfRule type="cellIs" dxfId="5" priority="5" operator="greaterThan">
      <formula>$M$20</formula>
    </cfRule>
    <cfRule type="cellIs" dxfId="4" priority="6" operator="lessThan">
      <formula>$M$20</formula>
    </cfRule>
  </conditionalFormatting>
  <conditionalFormatting sqref="L12:L19">
    <cfRule type="cellIs" dxfId="3" priority="3" operator="greaterThan">
      <formula>$L$20</formula>
    </cfRule>
    <cfRule type="cellIs" dxfId="2" priority="4" operator="lessThan">
      <formula>$L$20</formula>
    </cfRule>
  </conditionalFormatting>
  <conditionalFormatting sqref="K12:K19">
    <cfRule type="cellIs" dxfId="1" priority="1" operator="greaterThan">
      <formula>$K$20</formula>
    </cfRule>
    <cfRule type="cellIs" dxfId="0" priority="2" operator="lessThan">
      <formula>$K$20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03BB-0862-4326-9447-92BB483A6ED5}">
  <dimension ref="B2:H25"/>
  <sheetViews>
    <sheetView topLeftCell="A6" workbookViewId="0">
      <selection activeCell="I25" sqref="I25"/>
    </sheetView>
  </sheetViews>
  <sheetFormatPr defaultRowHeight="15"/>
  <cols>
    <col min="2" max="2" width="16.42578125" customWidth="1"/>
    <col min="5" max="5" width="17.28515625" customWidth="1"/>
    <col min="6" max="6" width="24.5703125" customWidth="1"/>
  </cols>
  <sheetData>
    <row r="2" spans="2:8" ht="15.75">
      <c r="B2" s="86" t="s">
        <v>304</v>
      </c>
      <c r="C2" s="87" t="s">
        <v>305</v>
      </c>
      <c r="D2" s="87" t="s">
        <v>306</v>
      </c>
      <c r="E2" s="88" t="s">
        <v>307</v>
      </c>
      <c r="F2" s="87" t="s">
        <v>308</v>
      </c>
    </row>
    <row r="3" spans="2:8" ht="15.75">
      <c r="B3" s="89">
        <v>39453</v>
      </c>
      <c r="C3" s="90" t="s">
        <v>309</v>
      </c>
      <c r="D3" s="90" t="s">
        <v>310</v>
      </c>
      <c r="E3" s="91">
        <v>8</v>
      </c>
      <c r="F3" s="92">
        <v>3112</v>
      </c>
    </row>
    <row r="4" spans="2:8" ht="15.75">
      <c r="B4" s="89">
        <v>39487</v>
      </c>
      <c r="C4" s="90" t="s">
        <v>311</v>
      </c>
      <c r="D4" s="90" t="s">
        <v>312</v>
      </c>
      <c r="E4" s="91">
        <v>10</v>
      </c>
      <c r="F4" s="92">
        <v>3850</v>
      </c>
    </row>
    <row r="5" spans="2:8" ht="15.75">
      <c r="B5" s="89">
        <v>39522</v>
      </c>
      <c r="C5" s="90" t="s">
        <v>313</v>
      </c>
      <c r="D5" s="90" t="s">
        <v>312</v>
      </c>
      <c r="E5" s="91">
        <v>3</v>
      </c>
      <c r="F5" s="92">
        <v>2313</v>
      </c>
      <c r="H5" s="93"/>
    </row>
    <row r="6" spans="2:8" ht="15.75">
      <c r="B6" s="89">
        <v>39556</v>
      </c>
      <c r="C6" s="90" t="s">
        <v>314</v>
      </c>
      <c r="D6" s="90" t="s">
        <v>315</v>
      </c>
      <c r="E6" s="91">
        <v>5</v>
      </c>
      <c r="F6" s="92">
        <v>1565</v>
      </c>
    </row>
    <row r="7" spans="2:8" ht="15.75">
      <c r="B7" s="89">
        <v>39573</v>
      </c>
      <c r="C7" s="90" t="s">
        <v>316</v>
      </c>
      <c r="D7" s="90" t="s">
        <v>317</v>
      </c>
      <c r="E7" s="91">
        <v>10</v>
      </c>
      <c r="F7" s="92">
        <v>5740</v>
      </c>
    </row>
    <row r="8" spans="2:8" ht="15.75">
      <c r="B8" s="89">
        <v>39590</v>
      </c>
      <c r="C8" s="90" t="s">
        <v>309</v>
      </c>
      <c r="D8" s="90" t="s">
        <v>315</v>
      </c>
      <c r="E8" s="91">
        <v>8</v>
      </c>
      <c r="F8" s="92">
        <v>5840</v>
      </c>
    </row>
    <row r="9" spans="2:8" ht="15.75">
      <c r="B9" s="90"/>
      <c r="C9" s="90"/>
      <c r="D9" s="90" t="s">
        <v>318</v>
      </c>
      <c r="E9" s="94">
        <f>SUM(E3:E8)</f>
        <v>44</v>
      </c>
      <c r="F9" s="92">
        <f>SUM(F3:F8)</f>
        <v>22420</v>
      </c>
    </row>
    <row r="10" spans="2:8" ht="15.75">
      <c r="B10" s="95"/>
      <c r="C10" s="96"/>
      <c r="D10" s="96"/>
      <c r="E10" s="97"/>
      <c r="F10" s="98"/>
    </row>
    <row r="11" spans="2:8" ht="15.75">
      <c r="B11" s="99" t="s">
        <v>319</v>
      </c>
      <c r="C11" s="96"/>
      <c r="D11" s="96"/>
      <c r="E11" s="97"/>
      <c r="F11" s="98"/>
    </row>
    <row r="12" spans="2:8" ht="15.75">
      <c r="B12" s="100"/>
      <c r="C12" s="96"/>
      <c r="D12" s="96"/>
      <c r="E12" s="101" t="s">
        <v>307</v>
      </c>
      <c r="F12" s="102" t="s">
        <v>308</v>
      </c>
    </row>
    <row r="13" spans="2:8" ht="15.75">
      <c r="B13" s="95">
        <f>SUMIF(D3:D8, D3, E3:E8)</f>
        <v>8</v>
      </c>
      <c r="C13" s="96" t="s">
        <v>318</v>
      </c>
      <c r="D13" s="96" t="s">
        <v>310</v>
      </c>
      <c r="E13" s="103">
        <f>SUMIFS(E3:E8,D3:D8,D13)</f>
        <v>8</v>
      </c>
      <c r="F13" s="103">
        <f>SUMIFS(F3:F8,D3:D8,D13)</f>
        <v>3112</v>
      </c>
      <c r="H13" s="104"/>
    </row>
    <row r="14" spans="2:8" ht="15.75">
      <c r="B14" s="95"/>
      <c r="C14" s="96" t="s">
        <v>318</v>
      </c>
      <c r="D14" s="96" t="s">
        <v>312</v>
      </c>
      <c r="E14" s="103">
        <f t="shared" ref="E14:E16" si="0">SUMIFS(E4:E9,D4:D9,D14)</f>
        <v>13</v>
      </c>
      <c r="F14" s="103">
        <f t="shared" ref="F14:F16" si="1">SUMIFS(F4:F9,D4:D9,D14)</f>
        <v>6163</v>
      </c>
      <c r="H14" s="104"/>
    </row>
    <row r="15" spans="2:8" ht="15.75">
      <c r="B15" s="95"/>
      <c r="C15" s="96" t="s">
        <v>318</v>
      </c>
      <c r="D15" s="96" t="s">
        <v>315</v>
      </c>
      <c r="E15" s="103">
        <f t="shared" si="0"/>
        <v>13</v>
      </c>
      <c r="F15" s="103">
        <f t="shared" si="1"/>
        <v>7405</v>
      </c>
      <c r="H15" s="104"/>
    </row>
    <row r="16" spans="2:8" ht="15.75">
      <c r="B16" s="95"/>
      <c r="C16" s="96" t="s">
        <v>318</v>
      </c>
      <c r="D16" s="96" t="s">
        <v>317</v>
      </c>
      <c r="E16" s="103">
        <f t="shared" si="0"/>
        <v>10</v>
      </c>
      <c r="F16" s="103">
        <f t="shared" si="1"/>
        <v>5740</v>
      </c>
      <c r="H16" s="104"/>
    </row>
    <row r="17" spans="2:6" ht="15.75">
      <c r="B17" s="95"/>
      <c r="C17" s="161"/>
      <c r="D17" s="161"/>
      <c r="E17" s="139">
        <f>SUM(E13:E16)</f>
        <v>44</v>
      </c>
      <c r="F17" s="139">
        <f>SUM(F13:F16)</f>
        <v>22420</v>
      </c>
    </row>
    <row r="18" spans="2:6" ht="15.75">
      <c r="B18" s="95"/>
      <c r="C18" s="96"/>
      <c r="D18" s="96"/>
      <c r="E18" s="105"/>
      <c r="F18" s="106"/>
    </row>
    <row r="19" spans="2:6" ht="15.75">
      <c r="B19" s="107" t="s">
        <v>320</v>
      </c>
      <c r="C19" s="96"/>
      <c r="D19" s="96"/>
      <c r="E19" s="108"/>
      <c r="F19" s="98"/>
    </row>
    <row r="20" spans="2:6" ht="15.75">
      <c r="B20" s="100"/>
      <c r="C20" s="100" t="s">
        <v>309</v>
      </c>
      <c r="D20" s="96"/>
      <c r="E20" s="101" t="s">
        <v>307</v>
      </c>
      <c r="F20" s="102" t="s">
        <v>308</v>
      </c>
    </row>
    <row r="21" spans="2:6" ht="15.75">
      <c r="B21" s="95"/>
      <c r="C21" s="96" t="s">
        <v>318</v>
      </c>
      <c r="D21" s="96" t="s">
        <v>310</v>
      </c>
      <c r="E21" s="103">
        <f>SUMIFS(E3:E8,D3:D8,D21,C3:C8,$C$20)</f>
        <v>8</v>
      </c>
      <c r="F21" s="103">
        <f>SUMIFS(F3:F8,D3:D8,D21,C3:C8,$C$20)</f>
        <v>3112</v>
      </c>
    </row>
    <row r="22" spans="2:6" ht="15.75">
      <c r="B22" s="95"/>
      <c r="C22" s="96" t="s">
        <v>318</v>
      </c>
      <c r="D22" s="96" t="s">
        <v>312</v>
      </c>
      <c r="E22" s="103">
        <f t="shared" ref="E22:E24" si="2">SUMIFS(E4:E9,D4:D9,D22,C4:C9,$C$20)</f>
        <v>0</v>
      </c>
      <c r="F22" s="103">
        <f t="shared" ref="F22:F24" si="3">SUMIFS(F4:F9,D4:D9,D22,C4:C9,$C$20)</f>
        <v>0</v>
      </c>
    </row>
    <row r="23" spans="2:6" ht="15.75">
      <c r="B23" s="95"/>
      <c r="C23" s="96" t="s">
        <v>318</v>
      </c>
      <c r="D23" s="96" t="s">
        <v>315</v>
      </c>
      <c r="E23" s="103">
        <f t="shared" si="2"/>
        <v>8</v>
      </c>
      <c r="F23" s="103">
        <f t="shared" si="3"/>
        <v>5840</v>
      </c>
    </row>
    <row r="24" spans="2:6" ht="15.75">
      <c r="B24" s="95"/>
      <c r="C24" s="96" t="s">
        <v>318</v>
      </c>
      <c r="D24" s="96" t="s">
        <v>317</v>
      </c>
      <c r="E24" s="103">
        <f t="shared" si="2"/>
        <v>0</v>
      </c>
      <c r="F24" s="103">
        <f t="shared" si="3"/>
        <v>0</v>
      </c>
    </row>
    <row r="25" spans="2:6" ht="15.75">
      <c r="B25" s="95"/>
      <c r="C25" s="162"/>
      <c r="D25" s="163"/>
      <c r="E25" s="139">
        <f>SUM(E21:E24)</f>
        <v>16</v>
      </c>
      <c r="F25" s="139">
        <f>SUM(F21:F24)</f>
        <v>8952</v>
      </c>
    </row>
  </sheetData>
  <mergeCells count="2">
    <mergeCell ref="C17:D17"/>
    <mergeCell ref="C25:D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A57D6-7D1E-45D1-92EE-B18DBA4F8E3B}">
  <dimension ref="A1:I291"/>
  <sheetViews>
    <sheetView topLeftCell="B1" workbookViewId="0">
      <selection activeCell="F16" sqref="F16"/>
    </sheetView>
  </sheetViews>
  <sheetFormatPr defaultRowHeight="15"/>
  <cols>
    <col min="1" max="1" width="18" customWidth="1"/>
    <col min="2" max="2" width="25" customWidth="1"/>
    <col min="3" max="3" width="20.85546875" customWidth="1"/>
    <col min="4" max="4" width="27.140625" customWidth="1"/>
    <col min="5" max="5" width="14.140625" customWidth="1"/>
    <col min="6" max="6" width="14.7109375" bestFit="1" customWidth="1"/>
    <col min="7" max="7" width="30.28515625" bestFit="1" customWidth="1"/>
    <col min="8" max="8" width="27.85546875" bestFit="1" customWidth="1"/>
    <col min="9" max="9" width="20.7109375" bestFit="1" customWidth="1"/>
  </cols>
  <sheetData>
    <row r="1" spans="1:9">
      <c r="A1" s="164" t="s">
        <v>321</v>
      </c>
      <c r="B1" s="165"/>
      <c r="C1" s="165"/>
      <c r="D1" s="165"/>
      <c r="E1" s="165"/>
      <c r="F1" s="165"/>
      <c r="G1" s="165"/>
      <c r="H1" s="165"/>
      <c r="I1" s="166"/>
    </row>
    <row r="2" spans="1:9">
      <c r="A2" s="167"/>
      <c r="B2" s="168"/>
      <c r="C2" s="168"/>
      <c r="D2" s="168"/>
      <c r="E2" s="168"/>
      <c r="F2" s="168"/>
      <c r="G2" s="168"/>
      <c r="H2" s="168"/>
      <c r="I2" s="169"/>
    </row>
    <row r="3" spans="1:9">
      <c r="A3" s="170"/>
      <c r="B3" s="171"/>
      <c r="C3" s="171"/>
      <c r="D3" s="171"/>
      <c r="E3" s="171"/>
      <c r="F3" s="171"/>
      <c r="G3" s="171"/>
      <c r="H3" s="171"/>
      <c r="I3" s="172"/>
    </row>
    <row r="4" spans="1:9" ht="15.75" thickBot="1">
      <c r="F4" s="148"/>
      <c r="G4" s="148"/>
      <c r="H4" s="148"/>
      <c r="I4" s="148"/>
    </row>
    <row r="5" spans="1:9" ht="15.75" thickBot="1">
      <c r="A5" s="109" t="s">
        <v>322</v>
      </c>
      <c r="B5" s="147" t="s">
        <v>144</v>
      </c>
      <c r="C5" s="147" t="s">
        <v>178</v>
      </c>
      <c r="D5" s="147" t="s">
        <v>323</v>
      </c>
      <c r="F5" s="149" t="s">
        <v>322</v>
      </c>
      <c r="G5" s="149" t="s">
        <v>144</v>
      </c>
      <c r="H5" s="149" t="s">
        <v>178</v>
      </c>
      <c r="I5" s="149" t="s">
        <v>323</v>
      </c>
    </row>
    <row r="6" spans="1:9">
      <c r="A6" s="110">
        <v>591872</v>
      </c>
      <c r="B6" s="111" t="str">
        <f>VLOOKUP($A6,'[2]Headcount Table'!$A$3:$D$146,MATCH('[2]Q13 - Result Sheet'!B$5,'[2]Headcount Table'!$A$3:$D$3,0),0)</f>
        <v>D, Karthic</v>
      </c>
      <c r="C6" s="111" t="str">
        <f>VLOOKUP($A6,$F$5:$I$148,MATCH(C$5,$F$5:$I$5,0),0)</f>
        <v>JOSHI, HEMANTH</v>
      </c>
      <c r="D6" s="111" t="str">
        <f>VLOOKUP($A6,$F$5:$I$148,MATCH(D$5,$F$5:$I$5,0),0)</f>
        <v>FERNANDES, VICTOR</v>
      </c>
      <c r="F6" s="140">
        <v>326452</v>
      </c>
      <c r="G6" s="141" t="s">
        <v>352</v>
      </c>
      <c r="H6" s="142" t="s">
        <v>353</v>
      </c>
      <c r="I6" s="143" t="s">
        <v>354</v>
      </c>
    </row>
    <row r="7" spans="1:9">
      <c r="A7" s="110">
        <v>378472</v>
      </c>
      <c r="B7" s="111" t="str">
        <f>VLOOKUP($A7,'[2]Headcount Table'!$A$3:$D$146,MATCH('[2]Q13 - Result Sheet'!B$5,'[2]Headcount Table'!$A$3:$D$3,0),0)</f>
        <v>kannah, M Rakesh</v>
      </c>
      <c r="C7" s="111" t="str">
        <f t="shared" ref="C7:D70" si="0">VLOOKUP($A7,$F$5:$I$148,MATCH(C$5,$F$5:$I$5,0),0)</f>
        <v>JOSHI, HEMANTH</v>
      </c>
      <c r="D7" s="111" t="str">
        <f t="shared" si="0"/>
        <v>FERNANDES, VICTOR</v>
      </c>
      <c r="F7" s="144">
        <v>326735</v>
      </c>
      <c r="G7" s="145" t="s">
        <v>355</v>
      </c>
      <c r="H7" s="146" t="s">
        <v>356</v>
      </c>
      <c r="I7" s="143" t="s">
        <v>357</v>
      </c>
    </row>
    <row r="8" spans="1:9">
      <c r="A8" s="110">
        <v>378320</v>
      </c>
      <c r="B8" s="111" t="str">
        <f>VLOOKUP($A8,'[2]Headcount Table'!$A$3:$D$146,MATCH('[2]Q13 - Result Sheet'!B$5,'[2]Headcount Table'!$A$3:$D$3,0),0)</f>
        <v>Puttaiah, Sudhakar</v>
      </c>
      <c r="C8" s="111" t="str">
        <f t="shared" si="0"/>
        <v>JOSHI, HEMANTH</v>
      </c>
      <c r="D8" s="111" t="str">
        <f t="shared" si="0"/>
        <v>FERNANDES, VICTOR</v>
      </c>
      <c r="F8" s="144">
        <v>328837</v>
      </c>
      <c r="G8" s="145" t="s">
        <v>358</v>
      </c>
      <c r="H8" s="146" t="s">
        <v>359</v>
      </c>
      <c r="I8" s="143" t="s">
        <v>354</v>
      </c>
    </row>
    <row r="9" spans="1:9">
      <c r="A9" s="110">
        <v>374195</v>
      </c>
      <c r="B9" s="111" t="str">
        <f>VLOOKUP($A9,'[2]Headcount Table'!$A$3:$D$146,MATCH('[2]Q13 - Result Sheet'!B$5,'[2]Headcount Table'!$A$3:$D$3,0),0)</f>
        <v>Gurung, Tulsi</v>
      </c>
      <c r="C9" s="111" t="str">
        <f t="shared" si="0"/>
        <v>JOSHI, HEMANTH</v>
      </c>
      <c r="D9" s="111" t="str">
        <f t="shared" si="0"/>
        <v>FERNANDES, VICTOR</v>
      </c>
      <c r="F9" s="144">
        <v>329845</v>
      </c>
      <c r="G9" s="145" t="s">
        <v>360</v>
      </c>
      <c r="H9" s="146" t="s">
        <v>361</v>
      </c>
      <c r="I9" s="143" t="s">
        <v>362</v>
      </c>
    </row>
    <row r="10" spans="1:9">
      <c r="A10" s="110">
        <v>839487</v>
      </c>
      <c r="B10" s="111" t="str">
        <f>VLOOKUP($A10,'[2]Headcount Table'!$A$3:$D$146,MATCH('[2]Q13 - Result Sheet'!B$5,'[2]Headcount Table'!$A$3:$D$3,0),0)</f>
        <v>S, Mukund</v>
      </c>
      <c r="C10" s="111" t="str">
        <f t="shared" si="0"/>
        <v>JOSHI, HEMANTH</v>
      </c>
      <c r="D10" s="111" t="str">
        <f t="shared" si="0"/>
        <v>FERNANDES, VICTOR</v>
      </c>
      <c r="F10" s="144">
        <v>372053</v>
      </c>
      <c r="G10" s="145" t="s">
        <v>363</v>
      </c>
      <c r="H10" s="146" t="s">
        <v>353</v>
      </c>
      <c r="I10" s="143" t="s">
        <v>354</v>
      </c>
    </row>
    <row r="11" spans="1:9">
      <c r="A11" s="110">
        <v>810938</v>
      </c>
      <c r="B11" s="111" t="str">
        <f>VLOOKUP($A11,'[2]Headcount Table'!$A$3:$D$146,MATCH('[2]Q13 - Result Sheet'!B$5,'[2]Headcount Table'!$A$3:$D$3,0),0)</f>
        <v>Nath, Shibani</v>
      </c>
      <c r="C11" s="111" t="str">
        <f t="shared" si="0"/>
        <v>JOSHI, HEMANTH</v>
      </c>
      <c r="D11" s="111" t="str">
        <f t="shared" si="0"/>
        <v>FERNANDES, VICTOR</v>
      </c>
      <c r="F11" s="144">
        <v>372173</v>
      </c>
      <c r="G11" s="145" t="s">
        <v>364</v>
      </c>
      <c r="H11" s="146" t="s">
        <v>365</v>
      </c>
      <c r="I11" s="143" t="s">
        <v>354</v>
      </c>
    </row>
    <row r="12" spans="1:9">
      <c r="A12" s="110">
        <v>810829</v>
      </c>
      <c r="B12" s="111" t="str">
        <f>VLOOKUP($A12,'[2]Headcount Table'!$A$3:$D$146,MATCH('[2]Q13 - Result Sheet'!B$5,'[2]Headcount Table'!$A$3:$D$3,0),0)</f>
        <v>Darshan, MS</v>
      </c>
      <c r="C12" s="111" t="str">
        <f t="shared" si="0"/>
        <v>JOSHI, HEMANTH</v>
      </c>
      <c r="D12" s="111" t="str">
        <f t="shared" si="0"/>
        <v>FERNANDES, VICTOR</v>
      </c>
      <c r="F12" s="144">
        <v>372182</v>
      </c>
      <c r="G12" s="145" t="s">
        <v>366</v>
      </c>
      <c r="H12" s="146" t="s">
        <v>361</v>
      </c>
      <c r="I12" s="143" t="s">
        <v>362</v>
      </c>
    </row>
    <row r="13" spans="1:9">
      <c r="A13" s="110">
        <v>379789</v>
      </c>
      <c r="B13" s="111" t="str">
        <f>VLOOKUP($A13,'[2]Headcount Table'!$A$3:$D$146,MATCH('[2]Q13 - Result Sheet'!B$5,'[2]Headcount Table'!$A$3:$D$3,0),0)</f>
        <v>Janakiram, Pravin</v>
      </c>
      <c r="C13" s="111" t="str">
        <f t="shared" si="0"/>
        <v>JOSHI, HEMANTH</v>
      </c>
      <c r="D13" s="111" t="str">
        <f t="shared" si="0"/>
        <v>FERNANDES, VICTOR</v>
      </c>
      <c r="F13" s="144">
        <v>372247</v>
      </c>
      <c r="G13" s="145" t="s">
        <v>367</v>
      </c>
      <c r="H13" s="146" t="s">
        <v>353</v>
      </c>
      <c r="I13" s="143" t="s">
        <v>354</v>
      </c>
    </row>
    <row r="14" spans="1:9">
      <c r="A14" s="110">
        <v>373709</v>
      </c>
      <c r="B14" s="111" t="str">
        <f>VLOOKUP($A14,'[2]Headcount Table'!$A$3:$D$146,MATCH('[2]Q13 - Result Sheet'!B$5,'[2]Headcount Table'!$A$3:$D$3,0),0)</f>
        <v>S V, Raghavan</v>
      </c>
      <c r="C14" s="111" t="str">
        <f t="shared" si="0"/>
        <v>JOSHI, HEMANTH</v>
      </c>
      <c r="D14" s="111" t="str">
        <f t="shared" si="0"/>
        <v>FERNANDES, VICTOR</v>
      </c>
      <c r="F14" s="144">
        <v>372273</v>
      </c>
      <c r="G14" s="145" t="s">
        <v>368</v>
      </c>
      <c r="H14" s="146" t="s">
        <v>369</v>
      </c>
      <c r="I14" s="143" t="s">
        <v>362</v>
      </c>
    </row>
    <row r="15" spans="1:9">
      <c r="A15" s="110">
        <v>372182</v>
      </c>
      <c r="B15" s="111" t="str">
        <f>VLOOKUP($A15,'[2]Headcount Table'!$A$3:$D$146,MATCH('[2]Q13 - Result Sheet'!B$5,'[2]Headcount Table'!$A$3:$D$3,0),0)</f>
        <v>Singh, Shobhit Kumar</v>
      </c>
      <c r="C15" s="111" t="str">
        <f t="shared" si="0"/>
        <v>JOSHI, HEMANTH</v>
      </c>
      <c r="D15" s="111" t="str">
        <f t="shared" si="0"/>
        <v>FERNANDES, VICTOR</v>
      </c>
      <c r="F15" s="144">
        <v>372292</v>
      </c>
      <c r="G15" s="145" t="s">
        <v>370</v>
      </c>
      <c r="H15" s="146" t="s">
        <v>369</v>
      </c>
      <c r="I15" s="143" t="s">
        <v>362</v>
      </c>
    </row>
    <row r="16" spans="1:9">
      <c r="A16" s="110">
        <v>329845</v>
      </c>
      <c r="B16" s="111" t="str">
        <f>VLOOKUP($A16,'[2]Headcount Table'!$A$3:$D$146,MATCH('[2]Q13 - Result Sheet'!B$5,'[2]Headcount Table'!$A$3:$D$3,0),0)</f>
        <v>Saravanan, G</v>
      </c>
      <c r="C16" s="111" t="str">
        <f t="shared" si="0"/>
        <v>JOSHI, HEMANTH</v>
      </c>
      <c r="D16" s="111" t="str">
        <f t="shared" si="0"/>
        <v>FERNANDES, VICTOR</v>
      </c>
      <c r="F16" s="144">
        <v>372293</v>
      </c>
      <c r="G16" s="145" t="s">
        <v>371</v>
      </c>
      <c r="H16" s="146" t="s">
        <v>369</v>
      </c>
      <c r="I16" s="143" t="s">
        <v>362</v>
      </c>
    </row>
    <row r="17" spans="1:9">
      <c r="A17" s="110">
        <v>810894</v>
      </c>
      <c r="B17" s="111" t="str">
        <f>VLOOKUP($A17,'[2]Headcount Table'!$A$3:$D$146,MATCH('[2]Q13 - Result Sheet'!B$5,'[2]Headcount Table'!$A$3:$D$3,0),0)</f>
        <v>Banu, Farzana</v>
      </c>
      <c r="C17" s="111" t="str">
        <f t="shared" si="0"/>
        <v>JOSHI, HEMANTH</v>
      </c>
      <c r="D17" s="111" t="str">
        <f t="shared" si="0"/>
        <v>FERNANDES, VICTOR</v>
      </c>
      <c r="F17" s="144">
        <v>372306</v>
      </c>
      <c r="G17" s="145" t="s">
        <v>372</v>
      </c>
      <c r="H17" s="146" t="s">
        <v>353</v>
      </c>
      <c r="I17" s="143" t="s">
        <v>354</v>
      </c>
    </row>
    <row r="18" spans="1:9">
      <c r="A18" s="110">
        <v>372437</v>
      </c>
      <c r="B18" s="111" t="str">
        <f>VLOOKUP($A18,'[2]Headcount Table'!$A$3:$D$146,MATCH('[2]Q13 - Result Sheet'!B$5,'[2]Headcount Table'!$A$3:$D$3,0),0)</f>
        <v>Sigamani, Satish Kumar</v>
      </c>
      <c r="C18" s="111" t="str">
        <f t="shared" si="0"/>
        <v>JOSHI, HEMANTH</v>
      </c>
      <c r="D18" s="111" t="str">
        <f t="shared" si="0"/>
        <v>FERNANDES, VICTOR</v>
      </c>
      <c r="F18" s="144">
        <v>372351</v>
      </c>
      <c r="G18" s="145" t="s">
        <v>373</v>
      </c>
      <c r="H18" s="146" t="s">
        <v>374</v>
      </c>
      <c r="I18" s="143" t="s">
        <v>354</v>
      </c>
    </row>
    <row r="19" spans="1:9">
      <c r="A19" s="110">
        <v>839487</v>
      </c>
      <c r="B19" s="111" t="str">
        <f>VLOOKUP($A19,'[2]Headcount Table'!$A$3:$D$146,MATCH('[2]Q13 - Result Sheet'!B$5,'[2]Headcount Table'!$A$3:$D$3,0),0)</f>
        <v>S, Mukund</v>
      </c>
      <c r="C19" s="111" t="str">
        <f t="shared" si="0"/>
        <v>JOSHI, HEMANTH</v>
      </c>
      <c r="D19" s="111" t="str">
        <f t="shared" si="0"/>
        <v>FERNANDES, VICTOR</v>
      </c>
      <c r="F19" s="144">
        <v>372437</v>
      </c>
      <c r="G19" s="145" t="s">
        <v>375</v>
      </c>
      <c r="H19" s="146" t="s">
        <v>361</v>
      </c>
      <c r="I19" s="143" t="s">
        <v>362</v>
      </c>
    </row>
    <row r="20" spans="1:9">
      <c r="A20" s="110">
        <v>810938</v>
      </c>
      <c r="B20" s="111" t="str">
        <f>VLOOKUP($A20,'[2]Headcount Table'!$A$3:$D$146,MATCH('[2]Q13 - Result Sheet'!B$5,'[2]Headcount Table'!$A$3:$D$3,0),0)</f>
        <v>Nath, Shibani</v>
      </c>
      <c r="C20" s="111" t="str">
        <f t="shared" si="0"/>
        <v>JOSHI, HEMANTH</v>
      </c>
      <c r="D20" s="111" t="str">
        <f t="shared" si="0"/>
        <v>FERNANDES, VICTOR</v>
      </c>
      <c r="F20" s="144">
        <v>372878</v>
      </c>
      <c r="G20" s="145" t="s">
        <v>376</v>
      </c>
      <c r="H20" s="146" t="s">
        <v>359</v>
      </c>
      <c r="I20" s="143" t="s">
        <v>354</v>
      </c>
    </row>
    <row r="21" spans="1:9">
      <c r="A21" s="110">
        <v>373709</v>
      </c>
      <c r="B21" s="111" t="str">
        <f>VLOOKUP($A21,'[2]Headcount Table'!$A$3:$D$146,MATCH('[2]Q13 - Result Sheet'!B$5,'[2]Headcount Table'!$A$3:$D$3,0),0)</f>
        <v>S V, Raghavan</v>
      </c>
      <c r="C21" s="111" t="str">
        <f t="shared" si="0"/>
        <v>JOSHI, HEMANTH</v>
      </c>
      <c r="D21" s="111" t="str">
        <f t="shared" si="0"/>
        <v>FERNANDES, VICTOR</v>
      </c>
      <c r="F21" s="144">
        <v>373143</v>
      </c>
      <c r="G21" s="145" t="s">
        <v>377</v>
      </c>
      <c r="H21" s="146" t="s">
        <v>378</v>
      </c>
      <c r="I21" s="143" t="s">
        <v>362</v>
      </c>
    </row>
    <row r="22" spans="1:9">
      <c r="A22" s="110">
        <v>372437</v>
      </c>
      <c r="B22" s="111" t="str">
        <f>VLOOKUP($A22,'[2]Headcount Table'!$A$3:$D$146,MATCH('[2]Q13 - Result Sheet'!B$5,'[2]Headcount Table'!$A$3:$D$3,0),0)</f>
        <v>Sigamani, Satish Kumar</v>
      </c>
      <c r="C22" s="111" t="str">
        <f t="shared" si="0"/>
        <v>JOSHI, HEMANTH</v>
      </c>
      <c r="D22" s="111" t="str">
        <f t="shared" si="0"/>
        <v>FERNANDES, VICTOR</v>
      </c>
      <c r="F22" s="144">
        <v>373187</v>
      </c>
      <c r="G22" s="145" t="s">
        <v>379</v>
      </c>
      <c r="H22" s="146" t="s">
        <v>374</v>
      </c>
      <c r="I22" s="143" t="s">
        <v>354</v>
      </c>
    </row>
    <row r="23" spans="1:9">
      <c r="A23" s="110">
        <v>372182</v>
      </c>
      <c r="B23" s="111" t="str">
        <f>VLOOKUP($A23,'[2]Headcount Table'!$A$3:$D$146,MATCH('[2]Q13 - Result Sheet'!B$5,'[2]Headcount Table'!$A$3:$D$3,0),0)</f>
        <v>Singh, Shobhit Kumar</v>
      </c>
      <c r="C23" s="111" t="str">
        <f t="shared" si="0"/>
        <v>JOSHI, HEMANTH</v>
      </c>
      <c r="D23" s="111" t="str">
        <f t="shared" si="0"/>
        <v>FERNANDES, VICTOR</v>
      </c>
      <c r="F23" s="144">
        <v>373200</v>
      </c>
      <c r="G23" s="145" t="s">
        <v>380</v>
      </c>
      <c r="H23" s="146" t="s">
        <v>381</v>
      </c>
      <c r="I23" s="143" t="s">
        <v>362</v>
      </c>
    </row>
    <row r="24" spans="1:9">
      <c r="A24" s="110">
        <v>329845</v>
      </c>
      <c r="B24" s="111" t="str">
        <f>VLOOKUP($A24,'[2]Headcount Table'!$A$3:$D$146,MATCH('[2]Q13 - Result Sheet'!B$5,'[2]Headcount Table'!$A$3:$D$3,0),0)</f>
        <v>Saravanan, G</v>
      </c>
      <c r="C24" s="111" t="str">
        <f t="shared" si="0"/>
        <v>JOSHI, HEMANTH</v>
      </c>
      <c r="D24" s="111" t="str">
        <f t="shared" si="0"/>
        <v>FERNANDES, VICTOR</v>
      </c>
      <c r="F24" s="144">
        <v>373207</v>
      </c>
      <c r="G24" s="145" t="s">
        <v>382</v>
      </c>
      <c r="H24" s="146" t="s">
        <v>381</v>
      </c>
      <c r="I24" s="143" t="s">
        <v>362</v>
      </c>
    </row>
    <row r="25" spans="1:9">
      <c r="A25" s="110">
        <v>810894</v>
      </c>
      <c r="B25" s="111" t="str">
        <f>VLOOKUP($A25,'[2]Headcount Table'!$A$3:$D$146,MATCH('[2]Q13 - Result Sheet'!B$5,'[2]Headcount Table'!$A$3:$D$3,0),0)</f>
        <v>Banu, Farzana</v>
      </c>
      <c r="C25" s="111" t="str">
        <f t="shared" si="0"/>
        <v>JOSHI, HEMANTH</v>
      </c>
      <c r="D25" s="111" t="str">
        <f t="shared" si="0"/>
        <v>FERNANDES, VICTOR</v>
      </c>
      <c r="F25" s="144">
        <v>373208</v>
      </c>
      <c r="G25" s="145" t="s">
        <v>383</v>
      </c>
      <c r="H25" s="146" t="s">
        <v>381</v>
      </c>
      <c r="I25" s="143" t="s">
        <v>362</v>
      </c>
    </row>
    <row r="26" spans="1:9">
      <c r="A26" s="110">
        <v>378320</v>
      </c>
      <c r="B26" s="111" t="str">
        <f>VLOOKUP($A26,'[2]Headcount Table'!$A$3:$D$146,MATCH('[2]Q13 - Result Sheet'!B$5,'[2]Headcount Table'!$A$3:$D$3,0),0)</f>
        <v>Puttaiah, Sudhakar</v>
      </c>
      <c r="C26" s="111" t="str">
        <f t="shared" si="0"/>
        <v>JOSHI, HEMANTH</v>
      </c>
      <c r="D26" s="111" t="str">
        <f t="shared" si="0"/>
        <v>FERNANDES, VICTOR</v>
      </c>
      <c r="F26" s="144">
        <v>373322</v>
      </c>
      <c r="G26" s="145" t="s">
        <v>384</v>
      </c>
      <c r="H26" s="146" t="s">
        <v>378</v>
      </c>
      <c r="I26" s="143" t="s">
        <v>362</v>
      </c>
    </row>
    <row r="27" spans="1:9">
      <c r="A27" s="110">
        <v>374195</v>
      </c>
      <c r="B27" s="111" t="str">
        <f>VLOOKUP($A27,'[2]Headcount Table'!$A$3:$D$146,MATCH('[2]Q13 - Result Sheet'!B$5,'[2]Headcount Table'!$A$3:$D$3,0),0)</f>
        <v>Gurung, Tulsi</v>
      </c>
      <c r="C27" s="111" t="str">
        <f t="shared" si="0"/>
        <v>JOSHI, HEMANTH</v>
      </c>
      <c r="D27" s="111" t="str">
        <f t="shared" si="0"/>
        <v>FERNANDES, VICTOR</v>
      </c>
      <c r="F27" s="144">
        <v>373326</v>
      </c>
      <c r="G27" s="145" t="s">
        <v>385</v>
      </c>
      <c r="H27" s="146" t="s">
        <v>378</v>
      </c>
      <c r="I27" s="143" t="s">
        <v>362</v>
      </c>
    </row>
    <row r="28" spans="1:9">
      <c r="A28" s="110">
        <v>591872</v>
      </c>
      <c r="B28" s="111" t="str">
        <f>VLOOKUP($A28,'[2]Headcount Table'!$A$3:$D$146,MATCH('[2]Q13 - Result Sheet'!B$5,'[2]Headcount Table'!$A$3:$D$3,0),0)</f>
        <v>D, Karthic</v>
      </c>
      <c r="C28" s="111" t="str">
        <f t="shared" si="0"/>
        <v>JOSHI, HEMANTH</v>
      </c>
      <c r="D28" s="111" t="str">
        <f t="shared" si="0"/>
        <v>FERNANDES, VICTOR</v>
      </c>
      <c r="F28" s="144">
        <v>373467</v>
      </c>
      <c r="G28" s="145" t="s">
        <v>386</v>
      </c>
      <c r="H28" s="146" t="s">
        <v>359</v>
      </c>
      <c r="I28" s="143" t="s">
        <v>354</v>
      </c>
    </row>
    <row r="29" spans="1:9">
      <c r="A29" s="110">
        <v>378472</v>
      </c>
      <c r="B29" s="111" t="str">
        <f>VLOOKUP($A29,'[2]Headcount Table'!$A$3:$D$146,MATCH('[2]Q13 - Result Sheet'!B$5,'[2]Headcount Table'!$A$3:$D$3,0),0)</f>
        <v>kannah, M Rakesh</v>
      </c>
      <c r="C29" s="111" t="str">
        <f t="shared" si="0"/>
        <v>JOSHI, HEMANTH</v>
      </c>
      <c r="D29" s="111" t="str">
        <f t="shared" si="0"/>
        <v>FERNANDES, VICTOR</v>
      </c>
      <c r="F29" s="144">
        <v>373534</v>
      </c>
      <c r="G29" s="145" t="s">
        <v>387</v>
      </c>
      <c r="H29" s="146" t="s">
        <v>359</v>
      </c>
      <c r="I29" s="143" t="s">
        <v>354</v>
      </c>
    </row>
    <row r="30" spans="1:9">
      <c r="A30" s="110">
        <v>810829</v>
      </c>
      <c r="B30" s="111" t="str">
        <f>VLOOKUP($A30,'[2]Headcount Table'!$A$3:$D$146,MATCH('[2]Q13 - Result Sheet'!B$5,'[2]Headcount Table'!$A$3:$D$3,0),0)</f>
        <v>Darshan, MS</v>
      </c>
      <c r="C30" s="111" t="str">
        <f t="shared" si="0"/>
        <v>JOSHI, HEMANTH</v>
      </c>
      <c r="D30" s="111" t="str">
        <f t="shared" si="0"/>
        <v>FERNANDES, VICTOR</v>
      </c>
      <c r="F30" s="144">
        <v>373596</v>
      </c>
      <c r="G30" s="145" t="s">
        <v>388</v>
      </c>
      <c r="H30" s="146" t="s">
        <v>359</v>
      </c>
      <c r="I30" s="143" t="s">
        <v>354</v>
      </c>
    </row>
    <row r="31" spans="1:9">
      <c r="A31" s="110">
        <v>379789</v>
      </c>
      <c r="B31" s="111" t="str">
        <f>VLOOKUP($A31,'[2]Headcount Table'!$A$3:$D$146,MATCH('[2]Q13 - Result Sheet'!B$5,'[2]Headcount Table'!$A$3:$D$3,0),0)</f>
        <v>Janakiram, Pravin</v>
      </c>
      <c r="C31" s="111" t="str">
        <f t="shared" si="0"/>
        <v>JOSHI, HEMANTH</v>
      </c>
      <c r="D31" s="111" t="str">
        <f t="shared" si="0"/>
        <v>FERNANDES, VICTOR</v>
      </c>
      <c r="F31" s="144">
        <v>373709</v>
      </c>
      <c r="G31" s="145" t="s">
        <v>389</v>
      </c>
      <c r="H31" s="146" t="s">
        <v>361</v>
      </c>
      <c r="I31" s="143" t="s">
        <v>362</v>
      </c>
    </row>
    <row r="32" spans="1:9">
      <c r="A32" s="110">
        <v>818675</v>
      </c>
      <c r="B32" s="111" t="str">
        <f>VLOOKUP($A32,'[2]Headcount Table'!$A$3:$D$146,MATCH('[2]Q13 - Result Sheet'!B$5,'[2]Headcount Table'!$A$3:$D$3,0),0)</f>
        <v>T D, Dhanajaya</v>
      </c>
      <c r="C32" s="111" t="str">
        <f t="shared" si="0"/>
        <v>KADAM, AMIT</v>
      </c>
      <c r="D32" s="111" t="str">
        <f t="shared" si="0"/>
        <v>FERNANDES, VICTOR</v>
      </c>
      <c r="F32" s="144">
        <v>374121</v>
      </c>
      <c r="G32" s="145" t="s">
        <v>390</v>
      </c>
      <c r="H32" s="146" t="s">
        <v>381</v>
      </c>
      <c r="I32" s="143" t="s">
        <v>362</v>
      </c>
    </row>
    <row r="33" spans="1:9">
      <c r="A33" s="110">
        <v>811113</v>
      </c>
      <c r="B33" s="111" t="str">
        <f>VLOOKUP($A33,'[2]Headcount Table'!$A$3:$D$146,MATCH('[2]Q13 - Result Sheet'!B$5,'[2]Headcount Table'!$A$3:$D$3,0),0)</f>
        <v>Deepak, KC</v>
      </c>
      <c r="C33" s="111" t="str">
        <f t="shared" si="0"/>
        <v>KADAM, AMIT</v>
      </c>
      <c r="D33" s="111" t="str">
        <f t="shared" si="0"/>
        <v>FERNANDES, VICTOR</v>
      </c>
      <c r="F33" s="144">
        <v>374166</v>
      </c>
      <c r="G33" s="145" t="s">
        <v>391</v>
      </c>
      <c r="H33" s="146" t="s">
        <v>359</v>
      </c>
      <c r="I33" s="143" t="s">
        <v>354</v>
      </c>
    </row>
    <row r="34" spans="1:9">
      <c r="A34" s="110">
        <v>811053</v>
      </c>
      <c r="B34" s="111" t="str">
        <f>VLOOKUP($A34,'[2]Headcount Table'!$A$3:$D$146,MATCH('[2]Q13 - Result Sheet'!B$5,'[2]Headcount Table'!$A$3:$D$3,0),0)</f>
        <v>Francis, Leslie</v>
      </c>
      <c r="C34" s="111" t="str">
        <f t="shared" si="0"/>
        <v>KADAM, AMIT</v>
      </c>
      <c r="D34" s="111" t="str">
        <f t="shared" si="0"/>
        <v>FERNANDES, VICTOR</v>
      </c>
      <c r="F34" s="144">
        <v>374195</v>
      </c>
      <c r="G34" s="145" t="s">
        <v>392</v>
      </c>
      <c r="H34" s="146" t="s">
        <v>361</v>
      </c>
      <c r="I34" s="143" t="s">
        <v>362</v>
      </c>
    </row>
    <row r="35" spans="1:9">
      <c r="A35" s="110">
        <v>811071</v>
      </c>
      <c r="B35" s="111" t="str">
        <f>VLOOKUP($A35,'[2]Headcount Table'!$A$3:$D$146,MATCH('[2]Q13 - Result Sheet'!B$5,'[2]Headcount Table'!$A$3:$D$3,0),0)</f>
        <v>Saha, Rudrajit</v>
      </c>
      <c r="C35" s="111" t="str">
        <f t="shared" si="0"/>
        <v>KADAM, AMIT</v>
      </c>
      <c r="D35" s="111" t="str">
        <f t="shared" si="0"/>
        <v>FERNANDES, VICTOR</v>
      </c>
      <c r="F35" s="144">
        <v>374203</v>
      </c>
      <c r="G35" s="145" t="s">
        <v>393</v>
      </c>
      <c r="H35" s="146" t="s">
        <v>381</v>
      </c>
      <c r="I35" s="143" t="s">
        <v>362</v>
      </c>
    </row>
    <row r="36" spans="1:9">
      <c r="A36" s="110">
        <v>818690</v>
      </c>
      <c r="B36" s="111" t="str">
        <f>VLOOKUP($A36,'[2]Headcount Table'!$A$3:$D$146,MATCH('[2]Q13 - Result Sheet'!B$5,'[2]Headcount Table'!$A$3:$D$3,0),0)</f>
        <v>Bhushan N, Shashi</v>
      </c>
      <c r="C36" s="111" t="str">
        <f t="shared" si="0"/>
        <v>KADAM, AMIT</v>
      </c>
      <c r="D36" s="111" t="str">
        <f t="shared" si="0"/>
        <v>FERNANDES, VICTOR</v>
      </c>
      <c r="F36" s="144">
        <v>374388</v>
      </c>
      <c r="G36" s="145" t="s">
        <v>394</v>
      </c>
      <c r="H36" s="146" t="s">
        <v>353</v>
      </c>
      <c r="I36" s="143" t="s">
        <v>354</v>
      </c>
    </row>
    <row r="37" spans="1:9">
      <c r="A37" s="110">
        <v>811049</v>
      </c>
      <c r="B37" s="111" t="str">
        <f>VLOOKUP($A37,'[2]Headcount Table'!$A$3:$D$146,MATCH('[2]Q13 - Result Sheet'!B$5,'[2]Headcount Table'!$A$3:$D$3,0),0)</f>
        <v>Garg, Smriti</v>
      </c>
      <c r="C37" s="111" t="str">
        <f t="shared" si="0"/>
        <v>KADAM, AMIT</v>
      </c>
      <c r="D37" s="111" t="str">
        <f t="shared" si="0"/>
        <v>FERNANDES, VICTOR</v>
      </c>
      <c r="F37" s="144">
        <v>374500</v>
      </c>
      <c r="G37" s="145" t="s">
        <v>395</v>
      </c>
      <c r="H37" s="146" t="s">
        <v>381</v>
      </c>
      <c r="I37" s="143" t="s">
        <v>362</v>
      </c>
    </row>
    <row r="38" spans="1:9">
      <c r="A38" s="110">
        <v>810936</v>
      </c>
      <c r="B38" s="111" t="str">
        <f>VLOOKUP($A38,'[2]Headcount Table'!$A$3:$D$146,MATCH('[2]Q13 - Result Sheet'!B$5,'[2]Headcount Table'!$A$3:$D$3,0),0)</f>
        <v>Majumder, Priyanka</v>
      </c>
      <c r="C38" s="111" t="str">
        <f t="shared" si="0"/>
        <v>KADAM, AMIT</v>
      </c>
      <c r="D38" s="111" t="str">
        <f t="shared" si="0"/>
        <v>FERNANDES, VICTOR</v>
      </c>
      <c r="F38" s="144">
        <v>374638</v>
      </c>
      <c r="G38" s="145" t="s">
        <v>396</v>
      </c>
      <c r="H38" s="146" t="s">
        <v>359</v>
      </c>
      <c r="I38" s="143" t="s">
        <v>354</v>
      </c>
    </row>
    <row r="39" spans="1:9">
      <c r="A39" s="110">
        <v>590833</v>
      </c>
      <c r="B39" s="111" t="str">
        <f>VLOOKUP($A39,'[2]Headcount Table'!$A$3:$D$146,MATCH('[2]Q13 - Result Sheet'!B$5,'[2]Headcount Table'!$A$3:$D$3,0),0)</f>
        <v>Aneesh, V</v>
      </c>
      <c r="C39" s="111" t="str">
        <f t="shared" si="0"/>
        <v>KADAM, AMIT</v>
      </c>
      <c r="D39" s="111" t="str">
        <f t="shared" si="0"/>
        <v>FERNANDES, VICTOR</v>
      </c>
      <c r="F39" s="144">
        <v>374857</v>
      </c>
      <c r="G39" s="145" t="s">
        <v>397</v>
      </c>
      <c r="H39" s="146" t="s">
        <v>365</v>
      </c>
      <c r="I39" s="143" t="s">
        <v>354</v>
      </c>
    </row>
    <row r="40" spans="1:9">
      <c r="A40" s="110">
        <v>810941</v>
      </c>
      <c r="B40" s="111" t="str">
        <f>VLOOKUP($A40,'[2]Headcount Table'!$A$3:$D$146,MATCH('[2]Q13 - Result Sheet'!B$5,'[2]Headcount Table'!$A$3:$D$3,0),0)</f>
        <v>Banerjee, Deepjyoti</v>
      </c>
      <c r="C40" s="111" t="str">
        <f t="shared" si="0"/>
        <v>KADAM, AMIT</v>
      </c>
      <c r="D40" s="111" t="str">
        <f t="shared" si="0"/>
        <v>FERNANDES, VICTOR</v>
      </c>
      <c r="F40" s="144">
        <v>374860</v>
      </c>
      <c r="G40" s="145" t="s">
        <v>398</v>
      </c>
      <c r="H40" s="146" t="s">
        <v>353</v>
      </c>
      <c r="I40" s="143" t="s">
        <v>354</v>
      </c>
    </row>
    <row r="41" spans="1:9">
      <c r="A41" s="110">
        <v>591420</v>
      </c>
      <c r="B41" s="111" t="str">
        <f>VLOOKUP($A41,'[2]Headcount Table'!$A$3:$D$146,MATCH('[2]Q13 - Result Sheet'!B$5,'[2]Headcount Table'!$A$3:$D$3,0),0)</f>
        <v>K P, Adarsh</v>
      </c>
      <c r="C41" s="111" t="str">
        <f t="shared" si="0"/>
        <v>KADAM, AMIT</v>
      </c>
      <c r="D41" s="111" t="str">
        <f t="shared" si="0"/>
        <v>FERNANDES, VICTOR</v>
      </c>
      <c r="F41" s="144">
        <v>378057</v>
      </c>
      <c r="G41" s="145" t="s">
        <v>399</v>
      </c>
      <c r="H41" s="146" t="s">
        <v>356</v>
      </c>
      <c r="I41" s="143" t="s">
        <v>357</v>
      </c>
    </row>
    <row r="42" spans="1:9">
      <c r="A42" s="110">
        <v>591373</v>
      </c>
      <c r="B42" s="111" t="str">
        <f>VLOOKUP($A42,'[2]Headcount Table'!$A$3:$D$146,MATCH('[2]Q13 - Result Sheet'!B$5,'[2]Headcount Table'!$A$3:$D$3,0),0)</f>
        <v>ROY, ARAKAMITRA</v>
      </c>
      <c r="C42" s="111" t="str">
        <f t="shared" si="0"/>
        <v>KADAM, AMIT</v>
      </c>
      <c r="D42" s="111" t="str">
        <f t="shared" si="0"/>
        <v>FERNANDES, VICTOR</v>
      </c>
      <c r="F42" s="144">
        <v>378320</v>
      </c>
      <c r="G42" s="145" t="s">
        <v>400</v>
      </c>
      <c r="H42" s="146" t="s">
        <v>361</v>
      </c>
      <c r="I42" s="143" t="s">
        <v>362</v>
      </c>
    </row>
    <row r="43" spans="1:9">
      <c r="A43" s="110">
        <v>590415</v>
      </c>
      <c r="B43" s="111" t="str">
        <f>VLOOKUP($A43,'[2]Headcount Table'!$A$3:$D$146,MATCH('[2]Q13 - Result Sheet'!B$5,'[2]Headcount Table'!$A$3:$D$3,0),0)</f>
        <v>V Peter, Vivian</v>
      </c>
      <c r="C43" s="111" t="str">
        <f t="shared" si="0"/>
        <v>KADAM, AMIT</v>
      </c>
      <c r="D43" s="111" t="str">
        <f t="shared" si="0"/>
        <v>FERNANDES, VICTOR</v>
      </c>
      <c r="F43" s="144">
        <v>378392</v>
      </c>
      <c r="G43" s="145" t="s">
        <v>401</v>
      </c>
      <c r="H43" s="146" t="s">
        <v>365</v>
      </c>
      <c r="I43" s="143" t="s">
        <v>354</v>
      </c>
    </row>
    <row r="44" spans="1:9">
      <c r="A44" s="110">
        <v>811053</v>
      </c>
      <c r="B44" s="111" t="str">
        <f>VLOOKUP($A44,'[2]Headcount Table'!$A$3:$D$146,MATCH('[2]Q13 - Result Sheet'!B$5,'[2]Headcount Table'!$A$3:$D$3,0),0)</f>
        <v>Francis, Leslie</v>
      </c>
      <c r="C44" s="111" t="str">
        <f t="shared" si="0"/>
        <v>KADAM, AMIT</v>
      </c>
      <c r="D44" s="111" t="str">
        <f t="shared" si="0"/>
        <v>FERNANDES, VICTOR</v>
      </c>
      <c r="F44" s="144">
        <v>378436</v>
      </c>
      <c r="G44" s="145" t="s">
        <v>402</v>
      </c>
      <c r="H44" s="146" t="s">
        <v>378</v>
      </c>
      <c r="I44" s="143" t="s">
        <v>362</v>
      </c>
    </row>
    <row r="45" spans="1:9">
      <c r="A45" s="110">
        <v>591420</v>
      </c>
      <c r="B45" s="111" t="str">
        <f>VLOOKUP($A45,'[2]Headcount Table'!$A$3:$D$146,MATCH('[2]Q13 - Result Sheet'!B$5,'[2]Headcount Table'!$A$3:$D$3,0),0)</f>
        <v>K P, Adarsh</v>
      </c>
      <c r="C45" s="111" t="str">
        <f t="shared" si="0"/>
        <v>KADAM, AMIT</v>
      </c>
      <c r="D45" s="111" t="str">
        <f t="shared" si="0"/>
        <v>FERNANDES, VICTOR</v>
      </c>
      <c r="F45" s="144">
        <v>378461</v>
      </c>
      <c r="G45" s="145" t="s">
        <v>403</v>
      </c>
      <c r="H45" s="146" t="s">
        <v>378</v>
      </c>
      <c r="I45" s="143" t="s">
        <v>362</v>
      </c>
    </row>
    <row r="46" spans="1:9">
      <c r="A46" s="110">
        <v>591373</v>
      </c>
      <c r="B46" s="111" t="str">
        <f>VLOOKUP($A46,'[2]Headcount Table'!$A$3:$D$146,MATCH('[2]Q13 - Result Sheet'!B$5,'[2]Headcount Table'!$A$3:$D$3,0),0)</f>
        <v>ROY, ARAKAMITRA</v>
      </c>
      <c r="C46" s="111" t="str">
        <f t="shared" si="0"/>
        <v>KADAM, AMIT</v>
      </c>
      <c r="D46" s="111" t="str">
        <f t="shared" si="0"/>
        <v>FERNANDES, VICTOR</v>
      </c>
      <c r="F46" s="144">
        <v>378464</v>
      </c>
      <c r="G46" s="145" t="s">
        <v>404</v>
      </c>
      <c r="H46" s="146" t="s">
        <v>378</v>
      </c>
      <c r="I46" s="143" t="s">
        <v>362</v>
      </c>
    </row>
    <row r="47" spans="1:9">
      <c r="A47" s="110">
        <v>590833</v>
      </c>
      <c r="B47" s="111" t="str">
        <f>VLOOKUP($A47,'[2]Headcount Table'!$A$3:$D$146,MATCH('[2]Q13 - Result Sheet'!B$5,'[2]Headcount Table'!$A$3:$D$3,0),0)</f>
        <v>Aneesh, V</v>
      </c>
      <c r="C47" s="111" t="str">
        <f t="shared" si="0"/>
        <v>KADAM, AMIT</v>
      </c>
      <c r="D47" s="111" t="str">
        <f t="shared" si="0"/>
        <v>FERNANDES, VICTOR</v>
      </c>
      <c r="F47" s="144">
        <v>378472</v>
      </c>
      <c r="G47" s="145" t="s">
        <v>405</v>
      </c>
      <c r="H47" s="146" t="s">
        <v>361</v>
      </c>
      <c r="I47" s="143" t="s">
        <v>362</v>
      </c>
    </row>
    <row r="48" spans="1:9">
      <c r="A48" s="110">
        <v>590832</v>
      </c>
      <c r="B48" s="111" t="str">
        <f>VLOOKUP($A48,'[2]Headcount Table'!$A$3:$D$146,MATCH('[2]Q13 - Result Sheet'!B$5,'[2]Headcount Table'!$A$3:$D$3,0),0)</f>
        <v>Kumar, AS Suresha</v>
      </c>
      <c r="C48" s="111" t="str">
        <f t="shared" si="0"/>
        <v>KADAM, AMIT</v>
      </c>
      <c r="D48" s="111" t="str">
        <f t="shared" si="0"/>
        <v>FERNANDES, VICTOR</v>
      </c>
      <c r="F48" s="144">
        <v>378475</v>
      </c>
      <c r="G48" s="145" t="s">
        <v>406</v>
      </c>
      <c r="H48" s="146" t="s">
        <v>407</v>
      </c>
      <c r="I48" s="143" t="s">
        <v>354</v>
      </c>
    </row>
    <row r="49" spans="1:9">
      <c r="A49" s="110">
        <v>590415</v>
      </c>
      <c r="B49" s="111" t="str">
        <f>VLOOKUP($A49,'[2]Headcount Table'!$A$3:$D$146,MATCH('[2]Q13 - Result Sheet'!B$5,'[2]Headcount Table'!$A$3:$D$3,0),0)</f>
        <v>V Peter, Vivian</v>
      </c>
      <c r="C49" s="111" t="str">
        <f t="shared" si="0"/>
        <v>KADAM, AMIT</v>
      </c>
      <c r="D49" s="111" t="str">
        <f t="shared" si="0"/>
        <v>FERNANDES, VICTOR</v>
      </c>
      <c r="F49" s="144">
        <v>378482</v>
      </c>
      <c r="G49" s="145" t="s">
        <v>408</v>
      </c>
      <c r="H49" s="146" t="s">
        <v>359</v>
      </c>
      <c r="I49" s="143" t="s">
        <v>354</v>
      </c>
    </row>
    <row r="50" spans="1:9">
      <c r="A50" s="110">
        <v>818675</v>
      </c>
      <c r="B50" s="111" t="str">
        <f>VLOOKUP($A50,'[2]Headcount Table'!$A$3:$D$146,MATCH('[2]Q13 - Result Sheet'!B$5,'[2]Headcount Table'!$A$3:$D$3,0),0)</f>
        <v>T D, Dhanajaya</v>
      </c>
      <c r="C50" s="111" t="str">
        <f t="shared" si="0"/>
        <v>KADAM, AMIT</v>
      </c>
      <c r="D50" s="111" t="str">
        <f t="shared" si="0"/>
        <v>FERNANDES, VICTOR</v>
      </c>
      <c r="F50" s="144">
        <v>378518</v>
      </c>
      <c r="G50" s="145" t="s">
        <v>409</v>
      </c>
      <c r="H50" s="146" t="s">
        <v>378</v>
      </c>
      <c r="I50" s="143" t="s">
        <v>362</v>
      </c>
    </row>
    <row r="51" spans="1:9">
      <c r="A51" s="110">
        <v>810941</v>
      </c>
      <c r="B51" s="111" t="str">
        <f>VLOOKUP($A51,'[2]Headcount Table'!$A$3:$D$146,MATCH('[2]Q13 - Result Sheet'!B$5,'[2]Headcount Table'!$A$3:$D$3,0),0)</f>
        <v>Banerjee, Deepjyoti</v>
      </c>
      <c r="C51" s="111" t="str">
        <f t="shared" si="0"/>
        <v>KADAM, AMIT</v>
      </c>
      <c r="D51" s="111" t="str">
        <f t="shared" si="0"/>
        <v>FERNANDES, VICTOR</v>
      </c>
      <c r="F51" s="144">
        <v>378808</v>
      </c>
      <c r="G51" s="145" t="s">
        <v>410</v>
      </c>
      <c r="H51" s="146" t="s">
        <v>353</v>
      </c>
      <c r="I51" s="143" t="s">
        <v>354</v>
      </c>
    </row>
    <row r="52" spans="1:9">
      <c r="A52" s="110">
        <v>811113</v>
      </c>
      <c r="B52" s="111" t="str">
        <f>VLOOKUP($A52,'[2]Headcount Table'!$A$3:$D$146,MATCH('[2]Q13 - Result Sheet'!B$5,'[2]Headcount Table'!$A$3:$D$3,0),0)</f>
        <v>Deepak, KC</v>
      </c>
      <c r="C52" s="111" t="str">
        <f t="shared" si="0"/>
        <v>KADAM, AMIT</v>
      </c>
      <c r="D52" s="111" t="str">
        <f t="shared" si="0"/>
        <v>FERNANDES, VICTOR</v>
      </c>
      <c r="F52" s="144">
        <v>379531</v>
      </c>
      <c r="G52" s="145" t="s">
        <v>411</v>
      </c>
      <c r="H52" s="146" t="s">
        <v>381</v>
      </c>
      <c r="I52" s="143" t="s">
        <v>362</v>
      </c>
    </row>
    <row r="53" spans="1:9">
      <c r="A53" s="110">
        <v>811071</v>
      </c>
      <c r="B53" s="111" t="str">
        <f>VLOOKUP($A53,'[2]Headcount Table'!$A$3:$D$146,MATCH('[2]Q13 - Result Sheet'!B$5,'[2]Headcount Table'!$A$3:$D$3,0),0)</f>
        <v>Saha, Rudrajit</v>
      </c>
      <c r="C53" s="111" t="str">
        <f t="shared" si="0"/>
        <v>KADAM, AMIT</v>
      </c>
      <c r="D53" s="111" t="str">
        <f t="shared" si="0"/>
        <v>FERNANDES, VICTOR</v>
      </c>
      <c r="F53" s="144">
        <v>379593</v>
      </c>
      <c r="G53" s="145" t="s">
        <v>412</v>
      </c>
      <c r="H53" s="146" t="s">
        <v>374</v>
      </c>
      <c r="I53" s="143" t="s">
        <v>354</v>
      </c>
    </row>
    <row r="54" spans="1:9">
      <c r="A54" s="110">
        <v>818690</v>
      </c>
      <c r="B54" s="111" t="str">
        <f>VLOOKUP($A54,'[2]Headcount Table'!$A$3:$D$146,MATCH('[2]Q13 - Result Sheet'!B$5,'[2]Headcount Table'!$A$3:$D$3,0),0)</f>
        <v>Bhushan N, Shashi</v>
      </c>
      <c r="C54" s="111" t="str">
        <f t="shared" si="0"/>
        <v>KADAM, AMIT</v>
      </c>
      <c r="D54" s="111" t="str">
        <f t="shared" si="0"/>
        <v>FERNANDES, VICTOR</v>
      </c>
      <c r="F54" s="144">
        <v>379789</v>
      </c>
      <c r="G54" s="145" t="s">
        <v>413</v>
      </c>
      <c r="H54" s="146" t="s">
        <v>361</v>
      </c>
      <c r="I54" s="143" t="s">
        <v>362</v>
      </c>
    </row>
    <row r="55" spans="1:9">
      <c r="A55" s="110">
        <v>810936</v>
      </c>
      <c r="B55" s="111" t="str">
        <f>VLOOKUP($A55,'[2]Headcount Table'!$A$3:$D$146,MATCH('[2]Q13 - Result Sheet'!B$5,'[2]Headcount Table'!$A$3:$D$3,0),0)</f>
        <v>Majumder, Priyanka</v>
      </c>
      <c r="C55" s="111" t="str">
        <f t="shared" si="0"/>
        <v>KADAM, AMIT</v>
      </c>
      <c r="D55" s="111" t="str">
        <f t="shared" si="0"/>
        <v>FERNANDES, VICTOR</v>
      </c>
      <c r="F55" s="144">
        <v>379840</v>
      </c>
      <c r="G55" s="145" t="s">
        <v>414</v>
      </c>
      <c r="H55" s="146" t="s">
        <v>374</v>
      </c>
      <c r="I55" s="143" t="s">
        <v>354</v>
      </c>
    </row>
    <row r="56" spans="1:9">
      <c r="A56" s="110">
        <v>592218</v>
      </c>
      <c r="B56" s="111" t="str">
        <f>VLOOKUP($A56,'[2]Headcount Table'!$A$3:$D$146,MATCH('[2]Q13 - Result Sheet'!B$5,'[2]Headcount Table'!$A$3:$D$3,0),0)</f>
        <v>Parida, Milan Kumar</v>
      </c>
      <c r="C56" s="111" t="str">
        <f t="shared" si="0"/>
        <v>KARAPATTA, ROOPESH</v>
      </c>
      <c r="D56" s="111" t="str">
        <f t="shared" si="0"/>
        <v>MISHRA, DIVYANSHU</v>
      </c>
      <c r="F56" s="144">
        <v>590415</v>
      </c>
      <c r="G56" s="145" t="s">
        <v>415</v>
      </c>
      <c r="H56" s="146" t="s">
        <v>416</v>
      </c>
      <c r="I56" s="143" t="s">
        <v>362</v>
      </c>
    </row>
    <row r="57" spans="1:9">
      <c r="A57" s="110">
        <v>592202</v>
      </c>
      <c r="B57" s="111" t="str">
        <f>VLOOKUP($A57,'[2]Headcount Table'!$A$3:$D$146,MATCH('[2]Q13 - Result Sheet'!B$5,'[2]Headcount Table'!$A$3:$D$3,0),0)</f>
        <v>Sarkar, Nilanjana</v>
      </c>
      <c r="C57" s="111" t="str">
        <f t="shared" si="0"/>
        <v>KARAPATTA, ROOPESH</v>
      </c>
      <c r="D57" s="111" t="str">
        <f t="shared" si="0"/>
        <v>MISHRA, DIVYANSHU</v>
      </c>
      <c r="F57" s="144">
        <v>590496</v>
      </c>
      <c r="G57" s="145" t="s">
        <v>417</v>
      </c>
      <c r="H57" s="146" t="s">
        <v>418</v>
      </c>
      <c r="I57" s="143" t="s">
        <v>354</v>
      </c>
    </row>
    <row r="58" spans="1:9">
      <c r="A58" s="110">
        <v>590633</v>
      </c>
      <c r="B58" s="111" t="str">
        <f>VLOOKUP($A58,'[2]Headcount Table'!$A$3:$D$146,MATCH('[2]Q13 - Result Sheet'!B$5,'[2]Headcount Table'!$A$3:$D$3,0),0)</f>
        <v>Vishwanath, C</v>
      </c>
      <c r="C58" s="111" t="str">
        <f t="shared" si="0"/>
        <v>KARAPATTA, ROOPESH</v>
      </c>
      <c r="D58" s="111" t="str">
        <f t="shared" si="0"/>
        <v>MISHRA, DIVYANSHU</v>
      </c>
      <c r="F58" s="144">
        <v>590498</v>
      </c>
      <c r="G58" s="145" t="s">
        <v>419</v>
      </c>
      <c r="H58" s="146" t="s">
        <v>418</v>
      </c>
      <c r="I58" s="143" t="s">
        <v>354</v>
      </c>
    </row>
    <row r="59" spans="1:9">
      <c r="A59" s="110">
        <v>378475</v>
      </c>
      <c r="B59" s="111" t="str">
        <f>VLOOKUP($A59,'[2]Headcount Table'!$A$3:$D$146,MATCH('[2]Q13 - Result Sheet'!B$5,'[2]Headcount Table'!$A$3:$D$3,0),0)</f>
        <v>Vasu, Vineesh</v>
      </c>
      <c r="C59" s="111" t="str">
        <f t="shared" si="0"/>
        <v>KARAPATTA, ROOPESH</v>
      </c>
      <c r="D59" s="111" t="str">
        <f t="shared" si="0"/>
        <v>MISHRA, DIVYANSHU</v>
      </c>
      <c r="F59" s="144">
        <v>590550</v>
      </c>
      <c r="G59" s="145" t="s">
        <v>420</v>
      </c>
      <c r="H59" s="146" t="s">
        <v>381</v>
      </c>
      <c r="I59" s="143" t="s">
        <v>362</v>
      </c>
    </row>
    <row r="60" spans="1:9">
      <c r="A60" s="110">
        <v>841116</v>
      </c>
      <c r="B60" s="111" t="str">
        <f>VLOOKUP($A60,'[2]Headcount Table'!$A$3:$D$146,MATCH('[2]Q13 - Result Sheet'!B$5,'[2]Headcount Table'!$A$3:$D$3,0),0)</f>
        <v>Joseph, Ancel</v>
      </c>
      <c r="C60" s="111" t="str">
        <f t="shared" si="0"/>
        <v>KARAPATTA, ROOPESH</v>
      </c>
      <c r="D60" s="111" t="str">
        <f t="shared" si="0"/>
        <v>MISHRA, DIVYANSHU</v>
      </c>
      <c r="F60" s="144">
        <v>590626</v>
      </c>
      <c r="G60" s="145" t="s">
        <v>421</v>
      </c>
      <c r="H60" s="146" t="s">
        <v>407</v>
      </c>
      <c r="I60" s="143" t="s">
        <v>354</v>
      </c>
    </row>
    <row r="61" spans="1:9">
      <c r="A61" s="110">
        <v>590932</v>
      </c>
      <c r="B61" s="111" t="str">
        <f>VLOOKUP($A61,'[2]Headcount Table'!$A$3:$D$146,MATCH('[2]Q13 - Result Sheet'!B$5,'[2]Headcount Table'!$A$3:$D$3,0),0)</f>
        <v>Zuhaib, Haroon</v>
      </c>
      <c r="C61" s="111" t="str">
        <f t="shared" si="0"/>
        <v>KARAPATTA, ROOPESH</v>
      </c>
      <c r="D61" s="111" t="str">
        <f t="shared" si="0"/>
        <v>MISHRA, DIVYANSHU</v>
      </c>
      <c r="F61" s="144">
        <v>590633</v>
      </c>
      <c r="G61" s="145" t="s">
        <v>422</v>
      </c>
      <c r="H61" s="146" t="s">
        <v>407</v>
      </c>
      <c r="I61" s="143" t="s">
        <v>354</v>
      </c>
    </row>
    <row r="62" spans="1:9">
      <c r="A62" s="110">
        <v>590626</v>
      </c>
      <c r="B62" s="111" t="str">
        <f>VLOOKUP($A62,'[2]Headcount Table'!$A$3:$D$146,MATCH('[2]Q13 - Result Sheet'!B$5,'[2]Headcount Table'!$A$3:$D$3,0),0)</f>
        <v>Shankar T, Vikram Bala</v>
      </c>
      <c r="C62" s="111" t="str">
        <f t="shared" si="0"/>
        <v>KARAPATTA, ROOPESH</v>
      </c>
      <c r="D62" s="111" t="str">
        <f t="shared" si="0"/>
        <v>MISHRA, DIVYANSHU</v>
      </c>
      <c r="F62" s="144">
        <v>590645</v>
      </c>
      <c r="G62" s="145" t="s">
        <v>423</v>
      </c>
      <c r="H62" s="146" t="s">
        <v>381</v>
      </c>
      <c r="I62" s="143" t="s">
        <v>362</v>
      </c>
    </row>
    <row r="63" spans="1:9">
      <c r="A63" s="110">
        <v>810858</v>
      </c>
      <c r="B63" s="111" t="str">
        <f>VLOOKUP($A63,'[2]Headcount Table'!$A$3:$D$146,MATCH('[2]Q13 - Result Sheet'!B$5,'[2]Headcount Table'!$A$3:$D$3,0),0)</f>
        <v>Roopa, K</v>
      </c>
      <c r="C63" s="111" t="str">
        <f t="shared" si="0"/>
        <v>KARAPATTA, ROOPESH</v>
      </c>
      <c r="D63" s="111" t="str">
        <f t="shared" si="0"/>
        <v>MISHRA, DIVYANSHU</v>
      </c>
      <c r="F63" s="144">
        <v>590649</v>
      </c>
      <c r="G63" s="145" t="s">
        <v>424</v>
      </c>
      <c r="H63" s="146" t="s">
        <v>353</v>
      </c>
      <c r="I63" s="143" t="s">
        <v>354</v>
      </c>
    </row>
    <row r="64" spans="1:9">
      <c r="A64" s="110">
        <v>810830</v>
      </c>
      <c r="B64" s="111" t="str">
        <f>VLOOKUP($A64,'[2]Headcount Table'!$A$3:$D$146,MATCH('[2]Q13 - Result Sheet'!B$5,'[2]Headcount Table'!$A$3:$D$3,0),0)</f>
        <v>Gururaja, Arun</v>
      </c>
      <c r="C64" s="111" t="str">
        <f t="shared" si="0"/>
        <v>KARAPATTA, ROOPESH</v>
      </c>
      <c r="D64" s="111" t="str">
        <f t="shared" si="0"/>
        <v>MISHRA, DIVYANSHU</v>
      </c>
      <c r="F64" s="144">
        <v>590653</v>
      </c>
      <c r="G64" s="145" t="s">
        <v>425</v>
      </c>
      <c r="H64" s="146" t="s">
        <v>374</v>
      </c>
      <c r="I64" s="143" t="s">
        <v>354</v>
      </c>
    </row>
    <row r="65" spans="1:9">
      <c r="A65" s="110">
        <v>590654</v>
      </c>
      <c r="B65" s="111" t="str">
        <f>VLOOKUP($A65,'[2]Headcount Table'!$A$3:$D$146,MATCH('[2]Q13 - Result Sheet'!B$5,'[2]Headcount Table'!$A$3:$D$3,0),0)</f>
        <v>Sajitha, P</v>
      </c>
      <c r="C65" s="111" t="str">
        <f t="shared" si="0"/>
        <v>KARAPATTA, ROOPESH</v>
      </c>
      <c r="D65" s="111" t="str">
        <f t="shared" si="0"/>
        <v>MISHRA, DIVYANSHU</v>
      </c>
      <c r="F65" s="144">
        <v>590654</v>
      </c>
      <c r="G65" s="145" t="s">
        <v>426</v>
      </c>
      <c r="H65" s="146" t="s">
        <v>407</v>
      </c>
      <c r="I65" s="143" t="s">
        <v>354</v>
      </c>
    </row>
    <row r="66" spans="1:9">
      <c r="A66" s="110">
        <v>842292</v>
      </c>
      <c r="B66" s="111" t="str">
        <f>VLOOKUP($A66,'[2]Headcount Table'!$A$3:$D$146,MATCH('[2]Q13 - Result Sheet'!B$5,'[2]Headcount Table'!$A$3:$D$3,0),0)</f>
        <v>Sharma, Prakash D</v>
      </c>
      <c r="C66" s="111" t="str">
        <f t="shared" si="0"/>
        <v>KARAPATTA, ROOPESH</v>
      </c>
      <c r="D66" s="111" t="str">
        <f t="shared" si="0"/>
        <v>MISHRA, DIVYANSHU</v>
      </c>
      <c r="F66" s="144">
        <v>590690</v>
      </c>
      <c r="G66" s="145" t="s">
        <v>427</v>
      </c>
      <c r="H66" s="146" t="s">
        <v>381</v>
      </c>
      <c r="I66" s="143" t="s">
        <v>362</v>
      </c>
    </row>
    <row r="67" spans="1:9">
      <c r="A67" s="110">
        <v>839178</v>
      </c>
      <c r="B67" s="111" t="str">
        <f>VLOOKUP($A67,'[2]Headcount Table'!$A$3:$D$146,MATCH('[2]Q13 - Result Sheet'!B$5,'[2]Headcount Table'!$A$3:$D$3,0),0)</f>
        <v>Subbarao, Roshani</v>
      </c>
      <c r="C67" s="111" t="str">
        <f t="shared" si="0"/>
        <v>KARAPATTA, ROOPESH</v>
      </c>
      <c r="D67" s="111" t="str">
        <f t="shared" si="0"/>
        <v>MISHRA, DIVYANSHU</v>
      </c>
      <c r="F67" s="144">
        <v>590830</v>
      </c>
      <c r="G67" s="145" t="s">
        <v>428</v>
      </c>
      <c r="H67" s="146" t="s">
        <v>365</v>
      </c>
      <c r="I67" s="143" t="s">
        <v>354</v>
      </c>
    </row>
    <row r="68" spans="1:9">
      <c r="A68" s="110">
        <v>837893</v>
      </c>
      <c r="B68" s="111" t="str">
        <f>VLOOKUP($A68,'[2]Headcount Table'!$A$3:$D$146,MATCH('[2]Q13 - Result Sheet'!B$5,'[2]Headcount Table'!$A$3:$D$3,0),0)</f>
        <v>Bali, M Anitha</v>
      </c>
      <c r="C68" s="111" t="str">
        <f t="shared" si="0"/>
        <v>KARAPATTA, ROOPESH</v>
      </c>
      <c r="D68" s="111" t="str">
        <f t="shared" si="0"/>
        <v>MISHRA, DIVYANSHU</v>
      </c>
      <c r="F68" s="144">
        <v>590832</v>
      </c>
      <c r="G68" s="145" t="s">
        <v>429</v>
      </c>
      <c r="H68" s="146" t="s">
        <v>416</v>
      </c>
      <c r="I68" s="143" t="s">
        <v>362</v>
      </c>
    </row>
    <row r="69" spans="1:9">
      <c r="A69" s="110">
        <v>591544</v>
      </c>
      <c r="B69" s="111" t="str">
        <f>VLOOKUP($A69,'[2]Headcount Table'!$A$3:$D$146,MATCH('[2]Q13 - Result Sheet'!B$5,'[2]Headcount Table'!$A$3:$D$3,0),0)</f>
        <v>Muddaiah, CK Kiran</v>
      </c>
      <c r="C69" s="111" t="str">
        <f t="shared" si="0"/>
        <v>KARAPATTA, ROOPESH</v>
      </c>
      <c r="D69" s="111" t="str">
        <f t="shared" si="0"/>
        <v>MISHRA, DIVYANSHU</v>
      </c>
      <c r="F69" s="144">
        <v>590833</v>
      </c>
      <c r="G69" s="145" t="s">
        <v>430</v>
      </c>
      <c r="H69" s="146" t="s">
        <v>416</v>
      </c>
      <c r="I69" s="143" t="s">
        <v>362</v>
      </c>
    </row>
    <row r="70" spans="1:9">
      <c r="A70" s="110">
        <v>839178</v>
      </c>
      <c r="B70" s="111" t="str">
        <f>VLOOKUP($A70,'[2]Headcount Table'!$A$3:$D$146,MATCH('[2]Q13 - Result Sheet'!B$5,'[2]Headcount Table'!$A$3:$D$3,0),0)</f>
        <v>Subbarao, Roshani</v>
      </c>
      <c r="C70" s="111" t="str">
        <f t="shared" si="0"/>
        <v>KARAPATTA, ROOPESH</v>
      </c>
      <c r="D70" s="111" t="str">
        <f t="shared" si="0"/>
        <v>MISHRA, DIVYANSHU</v>
      </c>
      <c r="F70" s="144">
        <v>590836</v>
      </c>
      <c r="G70" s="145" t="s">
        <v>431</v>
      </c>
      <c r="H70" s="146" t="s">
        <v>365</v>
      </c>
      <c r="I70" s="143" t="s">
        <v>354</v>
      </c>
    </row>
    <row r="71" spans="1:9">
      <c r="A71" s="110">
        <v>837893</v>
      </c>
      <c r="B71" s="111" t="str">
        <f>VLOOKUP($A71,'[2]Headcount Table'!$A$3:$D$146,MATCH('[2]Q13 - Result Sheet'!B$5,'[2]Headcount Table'!$A$3:$D$3,0),0)</f>
        <v>Bali, M Anitha</v>
      </c>
      <c r="C71" s="111" t="str">
        <f t="shared" ref="C71:D134" si="1">VLOOKUP($A71,$F$5:$I$148,MATCH(C$5,$F$5:$I$5,0),0)</f>
        <v>KARAPATTA, ROOPESH</v>
      </c>
      <c r="D71" s="111" t="str">
        <f t="shared" si="1"/>
        <v>MISHRA, DIVYANSHU</v>
      </c>
      <c r="F71" s="144">
        <v>590911</v>
      </c>
      <c r="G71" s="145" t="s">
        <v>432</v>
      </c>
      <c r="H71" s="146" t="s">
        <v>369</v>
      </c>
      <c r="I71" s="143" t="s">
        <v>362</v>
      </c>
    </row>
    <row r="72" spans="1:9">
      <c r="A72" s="110">
        <v>810830</v>
      </c>
      <c r="B72" s="111" t="str">
        <f>VLOOKUP($A72,'[2]Headcount Table'!$A$3:$D$146,MATCH('[2]Q13 - Result Sheet'!B$5,'[2]Headcount Table'!$A$3:$D$3,0),0)</f>
        <v>Gururaja, Arun</v>
      </c>
      <c r="C72" s="111" t="str">
        <f t="shared" si="1"/>
        <v>KARAPATTA, ROOPESH</v>
      </c>
      <c r="D72" s="111" t="str">
        <f t="shared" si="1"/>
        <v>MISHRA, DIVYANSHU</v>
      </c>
      <c r="F72" s="144">
        <v>590912</v>
      </c>
      <c r="G72" s="145" t="s">
        <v>433</v>
      </c>
      <c r="H72" s="146" t="s">
        <v>374</v>
      </c>
      <c r="I72" s="143" t="s">
        <v>354</v>
      </c>
    </row>
    <row r="73" spans="1:9">
      <c r="A73" s="110">
        <v>591544</v>
      </c>
      <c r="B73" s="111" t="str">
        <f>VLOOKUP($A73,'[2]Headcount Table'!$A$3:$D$146,MATCH('[2]Q13 - Result Sheet'!B$5,'[2]Headcount Table'!$A$3:$D$3,0),0)</f>
        <v>Muddaiah, CK Kiran</v>
      </c>
      <c r="C73" s="111" t="str">
        <f t="shared" si="1"/>
        <v>KARAPATTA, ROOPESH</v>
      </c>
      <c r="D73" s="111" t="str">
        <f t="shared" si="1"/>
        <v>MISHRA, DIVYANSHU</v>
      </c>
      <c r="F73" s="144">
        <v>590927</v>
      </c>
      <c r="G73" s="145" t="s">
        <v>434</v>
      </c>
      <c r="H73" s="146" t="s">
        <v>418</v>
      </c>
      <c r="I73" s="143" t="s">
        <v>354</v>
      </c>
    </row>
    <row r="74" spans="1:9">
      <c r="A74" s="110">
        <v>590654</v>
      </c>
      <c r="B74" s="111" t="str">
        <f>VLOOKUP($A74,'[2]Headcount Table'!$A$3:$D$146,MATCH('[2]Q13 - Result Sheet'!B$5,'[2]Headcount Table'!$A$3:$D$3,0),0)</f>
        <v>Sajitha, P</v>
      </c>
      <c r="C74" s="111" t="str">
        <f t="shared" si="1"/>
        <v>KARAPATTA, ROOPESH</v>
      </c>
      <c r="D74" s="111" t="str">
        <f t="shared" si="1"/>
        <v>MISHRA, DIVYANSHU</v>
      </c>
      <c r="F74" s="144">
        <v>590932</v>
      </c>
      <c r="G74" s="145" t="s">
        <v>435</v>
      </c>
      <c r="H74" s="146" t="s">
        <v>407</v>
      </c>
      <c r="I74" s="143" t="s">
        <v>354</v>
      </c>
    </row>
    <row r="75" spans="1:9">
      <c r="A75" s="110">
        <v>842292</v>
      </c>
      <c r="B75" s="111" t="str">
        <f>VLOOKUP($A75,'[2]Headcount Table'!$A$3:$D$146,MATCH('[2]Q13 - Result Sheet'!B$5,'[2]Headcount Table'!$A$3:$D$3,0),0)</f>
        <v>Sharma, Prakash D</v>
      </c>
      <c r="C75" s="111" t="str">
        <f t="shared" si="1"/>
        <v>KARAPATTA, ROOPESH</v>
      </c>
      <c r="D75" s="111" t="str">
        <f t="shared" si="1"/>
        <v>MISHRA, DIVYANSHU</v>
      </c>
      <c r="F75" s="144">
        <v>591002</v>
      </c>
      <c r="G75" s="145" t="s">
        <v>436</v>
      </c>
      <c r="H75" s="146" t="s">
        <v>369</v>
      </c>
      <c r="I75" s="143" t="s">
        <v>362</v>
      </c>
    </row>
    <row r="76" spans="1:9">
      <c r="A76" s="110">
        <v>841116</v>
      </c>
      <c r="B76" s="111" t="str">
        <f>VLOOKUP($A76,'[2]Headcount Table'!$A$3:$D$146,MATCH('[2]Q13 - Result Sheet'!B$5,'[2]Headcount Table'!$A$3:$D$3,0),0)</f>
        <v>Joseph, Ancel</v>
      </c>
      <c r="C76" s="111" t="str">
        <f t="shared" si="1"/>
        <v>KARAPATTA, ROOPESH</v>
      </c>
      <c r="D76" s="111" t="str">
        <f t="shared" si="1"/>
        <v>MISHRA, DIVYANSHU</v>
      </c>
      <c r="F76" s="144">
        <v>591003</v>
      </c>
      <c r="G76" s="145" t="s">
        <v>437</v>
      </c>
      <c r="H76" s="146" t="s">
        <v>359</v>
      </c>
      <c r="I76" s="143" t="s">
        <v>354</v>
      </c>
    </row>
    <row r="77" spans="1:9">
      <c r="A77" s="110">
        <v>592218</v>
      </c>
      <c r="B77" s="111" t="str">
        <f>VLOOKUP($A77,'[2]Headcount Table'!$A$3:$D$146,MATCH('[2]Q13 - Result Sheet'!B$5,'[2]Headcount Table'!$A$3:$D$3,0),0)</f>
        <v>Parida, Milan Kumar</v>
      </c>
      <c r="C77" s="111" t="str">
        <f t="shared" si="1"/>
        <v>KARAPATTA, ROOPESH</v>
      </c>
      <c r="D77" s="111" t="str">
        <f t="shared" si="1"/>
        <v>MISHRA, DIVYANSHU</v>
      </c>
      <c r="F77" s="144">
        <v>591034</v>
      </c>
      <c r="G77" s="145" t="s">
        <v>438</v>
      </c>
      <c r="H77" s="146" t="s">
        <v>353</v>
      </c>
      <c r="I77" s="143" t="s">
        <v>354</v>
      </c>
    </row>
    <row r="78" spans="1:9">
      <c r="A78" s="110">
        <v>590932</v>
      </c>
      <c r="B78" s="111" t="str">
        <f>VLOOKUP($A78,'[2]Headcount Table'!$A$3:$D$146,MATCH('[2]Q13 - Result Sheet'!B$5,'[2]Headcount Table'!$A$3:$D$3,0),0)</f>
        <v>Zuhaib, Haroon</v>
      </c>
      <c r="C78" s="111" t="str">
        <f t="shared" si="1"/>
        <v>KARAPATTA, ROOPESH</v>
      </c>
      <c r="D78" s="111" t="str">
        <f t="shared" si="1"/>
        <v>MISHRA, DIVYANSHU</v>
      </c>
      <c r="F78" s="144">
        <v>591048</v>
      </c>
      <c r="G78" s="145" t="s">
        <v>439</v>
      </c>
      <c r="H78" s="146" t="s">
        <v>365</v>
      </c>
      <c r="I78" s="143" t="s">
        <v>354</v>
      </c>
    </row>
    <row r="79" spans="1:9">
      <c r="A79" s="110">
        <v>810858</v>
      </c>
      <c r="B79" s="111" t="str">
        <f>VLOOKUP($A79,'[2]Headcount Table'!$A$3:$D$146,MATCH('[2]Q13 - Result Sheet'!B$5,'[2]Headcount Table'!$A$3:$D$3,0),0)</f>
        <v>Roopa, K</v>
      </c>
      <c r="C79" s="111" t="str">
        <f t="shared" si="1"/>
        <v>KARAPATTA, ROOPESH</v>
      </c>
      <c r="D79" s="111" t="str">
        <f t="shared" si="1"/>
        <v>MISHRA, DIVYANSHU</v>
      </c>
      <c r="F79" s="144">
        <v>591123</v>
      </c>
      <c r="G79" s="145" t="s">
        <v>440</v>
      </c>
      <c r="H79" s="146" t="s">
        <v>381</v>
      </c>
      <c r="I79" s="143" t="s">
        <v>362</v>
      </c>
    </row>
    <row r="80" spans="1:9">
      <c r="A80" s="110">
        <v>592202</v>
      </c>
      <c r="B80" s="111" t="str">
        <f>VLOOKUP($A80,'[2]Headcount Table'!$A$3:$D$146,MATCH('[2]Q13 - Result Sheet'!B$5,'[2]Headcount Table'!$A$3:$D$3,0),0)</f>
        <v>Sarkar, Nilanjana</v>
      </c>
      <c r="C80" s="111" t="str">
        <f t="shared" si="1"/>
        <v>KARAPATTA, ROOPESH</v>
      </c>
      <c r="D80" s="111" t="str">
        <f t="shared" si="1"/>
        <v>MISHRA, DIVYANSHU</v>
      </c>
      <c r="F80" s="144">
        <v>591198</v>
      </c>
      <c r="G80" s="145" t="s">
        <v>441</v>
      </c>
      <c r="H80" s="146" t="s">
        <v>374</v>
      </c>
      <c r="I80" s="143" t="s">
        <v>354</v>
      </c>
    </row>
    <row r="81" spans="1:9">
      <c r="A81" s="110">
        <v>590633</v>
      </c>
      <c r="B81" s="111" t="str">
        <f>VLOOKUP($A81,'[2]Headcount Table'!$A$3:$D$146,MATCH('[2]Q13 - Result Sheet'!B$5,'[2]Headcount Table'!$A$3:$D$3,0),0)</f>
        <v>Vishwanath, C</v>
      </c>
      <c r="C81" s="111" t="str">
        <f t="shared" si="1"/>
        <v>KARAPATTA, ROOPESH</v>
      </c>
      <c r="D81" s="111" t="str">
        <f t="shared" si="1"/>
        <v>MISHRA, DIVYANSHU</v>
      </c>
      <c r="F81" s="144">
        <v>591295</v>
      </c>
      <c r="G81" s="145" t="s">
        <v>442</v>
      </c>
      <c r="H81" s="146" t="s">
        <v>353</v>
      </c>
      <c r="I81" s="143" t="s">
        <v>354</v>
      </c>
    </row>
    <row r="82" spans="1:9">
      <c r="A82" s="110">
        <v>378475</v>
      </c>
      <c r="B82" s="111" t="str">
        <f>VLOOKUP($A82,'[2]Headcount Table'!$A$3:$D$146,MATCH('[2]Q13 - Result Sheet'!B$5,'[2]Headcount Table'!$A$3:$D$3,0),0)</f>
        <v>Vasu, Vineesh</v>
      </c>
      <c r="C82" s="111" t="str">
        <f t="shared" si="1"/>
        <v>KARAPATTA, ROOPESH</v>
      </c>
      <c r="D82" s="111" t="str">
        <f t="shared" si="1"/>
        <v>MISHRA, DIVYANSHU</v>
      </c>
      <c r="F82" s="144">
        <v>591351</v>
      </c>
      <c r="G82" s="145" t="s">
        <v>443</v>
      </c>
      <c r="H82" s="146" t="s">
        <v>374</v>
      </c>
      <c r="I82" s="143" t="s">
        <v>354</v>
      </c>
    </row>
    <row r="83" spans="1:9">
      <c r="A83" s="110">
        <v>590626</v>
      </c>
      <c r="B83" s="111" t="str">
        <f>VLOOKUP($A83,'[2]Headcount Table'!$A$3:$D$146,MATCH('[2]Q13 - Result Sheet'!B$5,'[2]Headcount Table'!$A$3:$D$3,0),0)</f>
        <v>Shankar T, Vikram Bala</v>
      </c>
      <c r="C83" s="111" t="str">
        <f t="shared" si="1"/>
        <v>KARAPATTA, ROOPESH</v>
      </c>
      <c r="D83" s="111" t="str">
        <f t="shared" si="1"/>
        <v>MISHRA, DIVYANSHU</v>
      </c>
      <c r="F83" s="144">
        <v>591373</v>
      </c>
      <c r="G83" s="145" t="s">
        <v>444</v>
      </c>
      <c r="H83" s="146" t="s">
        <v>416</v>
      </c>
      <c r="I83" s="143" t="s">
        <v>362</v>
      </c>
    </row>
    <row r="84" spans="1:9">
      <c r="A84" s="110">
        <v>819246</v>
      </c>
      <c r="B84" s="111" t="str">
        <f>VLOOKUP($A84,'[2]Headcount Table'!$A$3:$D$146,MATCH('[2]Q13 - Result Sheet'!B$5,'[2]Headcount Table'!$A$3:$D$3,0),0)</f>
        <v>Swaminathan, Rajesh</v>
      </c>
      <c r="C84" s="111" t="str">
        <f t="shared" si="1"/>
        <v>KUMAR, VIMAL</v>
      </c>
      <c r="D84" s="111" t="str">
        <f t="shared" si="1"/>
        <v>FERNANDES, VICTOR</v>
      </c>
      <c r="F84" s="144">
        <v>591405</v>
      </c>
      <c r="G84" s="145" t="s">
        <v>445</v>
      </c>
      <c r="H84" s="146" t="s">
        <v>381</v>
      </c>
      <c r="I84" s="143" t="s">
        <v>362</v>
      </c>
    </row>
    <row r="85" spans="1:9">
      <c r="A85" s="110">
        <v>590911</v>
      </c>
      <c r="B85" s="111" t="str">
        <f>VLOOKUP($A85,'[2]Headcount Table'!$A$3:$D$146,MATCH('[2]Q13 - Result Sheet'!B$5,'[2]Headcount Table'!$A$3:$D$3,0),0)</f>
        <v>Das, Anirban</v>
      </c>
      <c r="C85" s="111" t="str">
        <f t="shared" si="1"/>
        <v>KUMAR, VIMAL</v>
      </c>
      <c r="D85" s="111" t="str">
        <f t="shared" si="1"/>
        <v>FERNANDES, VICTOR</v>
      </c>
      <c r="F85" s="144">
        <v>591420</v>
      </c>
      <c r="G85" s="145" t="s">
        <v>446</v>
      </c>
      <c r="H85" s="146" t="s">
        <v>416</v>
      </c>
      <c r="I85" s="143" t="s">
        <v>362</v>
      </c>
    </row>
    <row r="86" spans="1:9">
      <c r="A86" s="110">
        <v>824244</v>
      </c>
      <c r="B86" s="111" t="str">
        <f>VLOOKUP($A86,'[2]Headcount Table'!$A$3:$D$146,MATCH('[2]Q13 - Result Sheet'!B$5,'[2]Headcount Table'!$A$3:$D$3,0),0)</f>
        <v>VM, Sajna</v>
      </c>
      <c r="C86" s="111" t="str">
        <f t="shared" si="1"/>
        <v>KUMAR, VIMAL</v>
      </c>
      <c r="D86" s="111" t="str">
        <f t="shared" si="1"/>
        <v>FERNANDES, VICTOR</v>
      </c>
      <c r="F86" s="144">
        <v>591544</v>
      </c>
      <c r="G86" s="145" t="s">
        <v>447</v>
      </c>
      <c r="H86" s="146" t="s">
        <v>407</v>
      </c>
      <c r="I86" s="143" t="s">
        <v>354</v>
      </c>
    </row>
    <row r="87" spans="1:9">
      <c r="A87" s="110">
        <v>816524</v>
      </c>
      <c r="B87" s="111" t="str">
        <f>VLOOKUP($A87,'[2]Headcount Table'!$A$3:$D$146,MATCH('[2]Q13 - Result Sheet'!B$5,'[2]Headcount Table'!$A$3:$D$3,0),0)</f>
        <v>Hussain, Irfan</v>
      </c>
      <c r="C87" s="111" t="str">
        <f t="shared" si="1"/>
        <v>KUMAR, VIMAL</v>
      </c>
      <c r="D87" s="111" t="str">
        <f t="shared" si="1"/>
        <v>FERNANDES, VICTOR</v>
      </c>
      <c r="F87" s="144">
        <v>591551</v>
      </c>
      <c r="G87" s="145" t="s">
        <v>448</v>
      </c>
      <c r="H87" s="146" t="s">
        <v>418</v>
      </c>
      <c r="I87" s="143" t="s">
        <v>354</v>
      </c>
    </row>
    <row r="88" spans="1:9">
      <c r="A88" s="110">
        <v>833048</v>
      </c>
      <c r="B88" s="111" t="str">
        <f>VLOOKUP($A88,'[2]Headcount Table'!$A$3:$D$146,MATCH('[2]Q13 - Result Sheet'!B$5,'[2]Headcount Table'!$A$3:$D$3,0),0)</f>
        <v>TS, Renuka</v>
      </c>
      <c r="C88" s="111" t="str">
        <f t="shared" si="1"/>
        <v>KUMAR, VIMAL</v>
      </c>
      <c r="D88" s="111" t="str">
        <f t="shared" si="1"/>
        <v>FERNANDES, VICTOR</v>
      </c>
      <c r="F88" s="144">
        <v>591872</v>
      </c>
      <c r="G88" s="145" t="s">
        <v>449</v>
      </c>
      <c r="H88" s="146" t="s">
        <v>361</v>
      </c>
      <c r="I88" s="143" t="s">
        <v>362</v>
      </c>
    </row>
    <row r="89" spans="1:9">
      <c r="A89" s="110">
        <v>591002</v>
      </c>
      <c r="B89" s="111" t="str">
        <f>VLOOKUP($A89,'[2]Headcount Table'!$A$3:$D$146,MATCH('[2]Q13 - Result Sheet'!B$5,'[2]Headcount Table'!$A$3:$D$3,0),0)</f>
        <v>Muthulakshman, R</v>
      </c>
      <c r="C89" s="111" t="str">
        <f t="shared" si="1"/>
        <v>KUMAR, VIMAL</v>
      </c>
      <c r="D89" s="111" t="str">
        <f t="shared" si="1"/>
        <v>FERNANDES, VICTOR</v>
      </c>
      <c r="F89" s="144">
        <v>591883</v>
      </c>
      <c r="G89" s="145" t="s">
        <v>450</v>
      </c>
      <c r="H89" s="146" t="s">
        <v>378</v>
      </c>
      <c r="I89" s="143" t="s">
        <v>362</v>
      </c>
    </row>
    <row r="90" spans="1:9">
      <c r="A90" s="110">
        <v>372292</v>
      </c>
      <c r="B90" s="111" t="str">
        <f>VLOOKUP($A90,'[2]Headcount Table'!$A$3:$D$146,MATCH('[2]Q13 - Result Sheet'!B$5,'[2]Headcount Table'!$A$3:$D$3,0),0)</f>
        <v>Naseerullah, Zaheer Ahmed</v>
      </c>
      <c r="C90" s="111" t="str">
        <f t="shared" si="1"/>
        <v>KUMAR, VIMAL</v>
      </c>
      <c r="D90" s="111" t="str">
        <f t="shared" si="1"/>
        <v>FERNANDES, VICTOR</v>
      </c>
      <c r="F90" s="144">
        <v>592072</v>
      </c>
      <c r="G90" s="145" t="s">
        <v>451</v>
      </c>
      <c r="H90" s="146" t="s">
        <v>374</v>
      </c>
      <c r="I90" s="143" t="s">
        <v>354</v>
      </c>
    </row>
    <row r="91" spans="1:9">
      <c r="A91" s="110">
        <v>372273</v>
      </c>
      <c r="B91" s="111" t="str">
        <f>VLOOKUP($A91,'[2]Headcount Table'!$A$3:$D$146,MATCH('[2]Q13 - Result Sheet'!B$5,'[2]Headcount Table'!$A$3:$D$3,0),0)</f>
        <v>Krishnan, Sujith G</v>
      </c>
      <c r="C91" s="111" t="str">
        <f t="shared" si="1"/>
        <v>KUMAR, VIMAL</v>
      </c>
      <c r="D91" s="111" t="str">
        <f t="shared" si="1"/>
        <v>FERNANDES, VICTOR</v>
      </c>
      <c r="F91" s="144">
        <v>592081</v>
      </c>
      <c r="G91" s="145" t="s">
        <v>452</v>
      </c>
      <c r="H91" s="146" t="s">
        <v>378</v>
      </c>
      <c r="I91" s="143" t="s">
        <v>362</v>
      </c>
    </row>
    <row r="92" spans="1:9">
      <c r="A92" s="110">
        <v>819502</v>
      </c>
      <c r="B92" s="111" t="str">
        <f>VLOOKUP($A92,'[2]Headcount Table'!$A$3:$D$146,MATCH('[2]Q13 - Result Sheet'!B$5,'[2]Headcount Table'!$A$3:$D$3,0),0)</f>
        <v>Swamy, Vinoda</v>
      </c>
      <c r="C92" s="111" t="str">
        <f t="shared" si="1"/>
        <v>KUMAR, VIMAL</v>
      </c>
      <c r="D92" s="111" t="str">
        <f t="shared" si="1"/>
        <v>FERNANDES, VICTOR</v>
      </c>
      <c r="F92" s="144">
        <v>592202</v>
      </c>
      <c r="G92" s="145" t="s">
        <v>453</v>
      </c>
      <c r="H92" s="146" t="s">
        <v>407</v>
      </c>
      <c r="I92" s="143" t="s">
        <v>354</v>
      </c>
    </row>
    <row r="93" spans="1:9">
      <c r="A93" s="110">
        <v>819446</v>
      </c>
      <c r="B93" s="111" t="str">
        <f>VLOOKUP($A93,'[2]Headcount Table'!$A$3:$D$146,MATCH('[2]Q13 - Result Sheet'!B$5,'[2]Headcount Table'!$A$3:$D$3,0),0)</f>
        <v>Shah E B, Richard</v>
      </c>
      <c r="C93" s="111" t="str">
        <f t="shared" si="1"/>
        <v>KUMAR, VIMAL</v>
      </c>
      <c r="D93" s="111" t="str">
        <f t="shared" si="1"/>
        <v>FERNANDES, VICTOR</v>
      </c>
      <c r="F93" s="144">
        <v>592218</v>
      </c>
      <c r="G93" s="145" t="s">
        <v>454</v>
      </c>
      <c r="H93" s="146" t="s">
        <v>407</v>
      </c>
      <c r="I93" s="143" t="s">
        <v>354</v>
      </c>
    </row>
    <row r="94" spans="1:9">
      <c r="A94" s="110">
        <v>815676</v>
      </c>
      <c r="B94" s="111" t="str">
        <f>VLOOKUP($A94,'[2]Headcount Table'!$A$3:$D$146,MATCH('[2]Q13 - Result Sheet'!B$5,'[2]Headcount Table'!$A$3:$D$3,0),0)</f>
        <v>Alam, Mohammed</v>
      </c>
      <c r="C94" s="111" t="str">
        <f t="shared" si="1"/>
        <v>KUMAR, VIMAL</v>
      </c>
      <c r="D94" s="111" t="str">
        <f t="shared" si="1"/>
        <v>FERNANDES, VICTOR</v>
      </c>
      <c r="F94" s="144">
        <v>592250</v>
      </c>
      <c r="G94" s="145" t="s">
        <v>455</v>
      </c>
      <c r="H94" s="146" t="s">
        <v>418</v>
      </c>
      <c r="I94" s="143" t="s">
        <v>354</v>
      </c>
    </row>
    <row r="95" spans="1:9">
      <c r="A95" s="110">
        <v>372293</v>
      </c>
      <c r="B95" s="111" t="str">
        <f>VLOOKUP($A95,'[2]Headcount Table'!$A$3:$D$146,MATCH('[2]Q13 - Result Sheet'!B$5,'[2]Headcount Table'!$A$3:$D$3,0),0)</f>
        <v>Ravi, K</v>
      </c>
      <c r="C95" s="111" t="str">
        <f t="shared" si="1"/>
        <v>KUMAR, VIMAL</v>
      </c>
      <c r="D95" s="111" t="str">
        <f t="shared" si="1"/>
        <v>FERNANDES, VICTOR</v>
      </c>
      <c r="F95" s="144">
        <v>592590</v>
      </c>
      <c r="G95" s="145" t="s">
        <v>456</v>
      </c>
      <c r="H95" s="146" t="s">
        <v>378</v>
      </c>
      <c r="I95" s="143" t="s">
        <v>362</v>
      </c>
    </row>
    <row r="96" spans="1:9">
      <c r="A96" s="110">
        <v>819246</v>
      </c>
      <c r="B96" s="111" t="str">
        <f>VLOOKUP($A96,'[2]Headcount Table'!$A$3:$D$146,MATCH('[2]Q13 - Result Sheet'!B$5,'[2]Headcount Table'!$A$3:$D$3,0),0)</f>
        <v>Swaminathan, Rajesh</v>
      </c>
      <c r="C96" s="111" t="str">
        <f t="shared" si="1"/>
        <v>KUMAR, VIMAL</v>
      </c>
      <c r="D96" s="111" t="str">
        <f t="shared" si="1"/>
        <v>FERNANDES, VICTOR</v>
      </c>
      <c r="F96" s="144">
        <v>592618</v>
      </c>
      <c r="G96" s="145" t="s">
        <v>457</v>
      </c>
      <c r="H96" s="146" t="s">
        <v>378</v>
      </c>
      <c r="I96" s="143" t="s">
        <v>362</v>
      </c>
    </row>
    <row r="97" spans="1:9">
      <c r="A97" s="110">
        <v>815676</v>
      </c>
      <c r="B97" s="111" t="str">
        <f>VLOOKUP($A97,'[2]Headcount Table'!$A$3:$D$146,MATCH('[2]Q13 - Result Sheet'!B$5,'[2]Headcount Table'!$A$3:$D$3,0),0)</f>
        <v>Alam, Mohammed</v>
      </c>
      <c r="C97" s="111" t="str">
        <f t="shared" si="1"/>
        <v>KUMAR, VIMAL</v>
      </c>
      <c r="D97" s="111" t="str">
        <f t="shared" si="1"/>
        <v>FERNANDES, VICTOR</v>
      </c>
      <c r="F97" s="144">
        <v>592631</v>
      </c>
      <c r="G97" s="145" t="s">
        <v>458</v>
      </c>
      <c r="H97" s="146" t="s">
        <v>365</v>
      </c>
      <c r="I97" s="143" t="s">
        <v>354</v>
      </c>
    </row>
    <row r="98" spans="1:9">
      <c r="A98" s="110">
        <v>819502</v>
      </c>
      <c r="B98" s="111" t="str">
        <f>VLOOKUP($A98,'[2]Headcount Table'!$A$3:$D$146,MATCH('[2]Q13 - Result Sheet'!B$5,'[2]Headcount Table'!$A$3:$D$3,0),0)</f>
        <v>Swamy, Vinoda</v>
      </c>
      <c r="C98" s="111" t="str">
        <f t="shared" si="1"/>
        <v>KUMAR, VIMAL</v>
      </c>
      <c r="D98" s="111" t="str">
        <f t="shared" si="1"/>
        <v>FERNANDES, VICTOR</v>
      </c>
      <c r="F98" s="144">
        <v>592709</v>
      </c>
      <c r="G98" s="145" t="s">
        <v>459</v>
      </c>
      <c r="H98" s="146" t="s">
        <v>353</v>
      </c>
      <c r="I98" s="143" t="s">
        <v>354</v>
      </c>
    </row>
    <row r="99" spans="1:9">
      <c r="A99" s="110">
        <v>819446</v>
      </c>
      <c r="B99" s="111" t="str">
        <f>VLOOKUP($A99,'[2]Headcount Table'!$A$3:$D$146,MATCH('[2]Q13 - Result Sheet'!B$5,'[2]Headcount Table'!$A$3:$D$3,0),0)</f>
        <v>Shah E B, Richard</v>
      </c>
      <c r="C99" s="111" t="str">
        <f t="shared" si="1"/>
        <v>KUMAR, VIMAL</v>
      </c>
      <c r="D99" s="111" t="str">
        <f t="shared" si="1"/>
        <v>FERNANDES, VICTOR</v>
      </c>
      <c r="F99" s="144">
        <v>592722</v>
      </c>
      <c r="G99" s="145" t="s">
        <v>460</v>
      </c>
      <c r="H99" s="146" t="s">
        <v>418</v>
      </c>
      <c r="I99" s="143" t="s">
        <v>354</v>
      </c>
    </row>
    <row r="100" spans="1:9">
      <c r="A100" s="110">
        <v>810326</v>
      </c>
      <c r="B100" s="111" t="str">
        <f>VLOOKUP($A100,'[2]Headcount Table'!$A$3:$D$146,MATCH('[2]Q13 - Result Sheet'!B$5,'[2]Headcount Table'!$A$3:$D$3,0),0)</f>
        <v>Latha, MP</v>
      </c>
      <c r="C100" s="111" t="str">
        <f t="shared" si="1"/>
        <v>KUMAR, VIMAL</v>
      </c>
      <c r="D100" s="111" t="str">
        <f t="shared" si="1"/>
        <v>FERNANDES, VICTOR</v>
      </c>
      <c r="F100" s="144">
        <v>810320</v>
      </c>
      <c r="G100" s="145" t="s">
        <v>461</v>
      </c>
      <c r="H100" s="146" t="s">
        <v>378</v>
      </c>
      <c r="I100" s="143" t="s">
        <v>362</v>
      </c>
    </row>
    <row r="101" spans="1:9">
      <c r="A101" s="110">
        <v>591002</v>
      </c>
      <c r="B101" s="111" t="str">
        <f>VLOOKUP($A101,'[2]Headcount Table'!$A$3:$D$146,MATCH('[2]Q13 - Result Sheet'!B$5,'[2]Headcount Table'!$A$3:$D$3,0),0)</f>
        <v>Muthulakshman, R</v>
      </c>
      <c r="C101" s="111" t="str">
        <f t="shared" si="1"/>
        <v>KUMAR, VIMAL</v>
      </c>
      <c r="D101" s="111" t="str">
        <f t="shared" si="1"/>
        <v>FERNANDES, VICTOR</v>
      </c>
      <c r="F101" s="144">
        <v>810325</v>
      </c>
      <c r="G101" s="145" t="s">
        <v>462</v>
      </c>
      <c r="H101" s="146" t="s">
        <v>374</v>
      </c>
      <c r="I101" s="143" t="s">
        <v>354</v>
      </c>
    </row>
    <row r="102" spans="1:9">
      <c r="A102" s="110">
        <v>590911</v>
      </c>
      <c r="B102" s="111" t="str">
        <f>VLOOKUP($A102,'[2]Headcount Table'!$A$3:$D$146,MATCH('[2]Q13 - Result Sheet'!B$5,'[2]Headcount Table'!$A$3:$D$3,0),0)</f>
        <v>Das, Anirban</v>
      </c>
      <c r="C102" s="111" t="str">
        <f t="shared" si="1"/>
        <v>KUMAR, VIMAL</v>
      </c>
      <c r="D102" s="111" t="str">
        <f t="shared" si="1"/>
        <v>FERNANDES, VICTOR</v>
      </c>
      <c r="F102" s="144">
        <v>810326</v>
      </c>
      <c r="G102" s="145" t="s">
        <v>463</v>
      </c>
      <c r="H102" s="146" t="s">
        <v>369</v>
      </c>
      <c r="I102" s="143" t="s">
        <v>362</v>
      </c>
    </row>
    <row r="103" spans="1:9">
      <c r="A103" s="110">
        <v>833048</v>
      </c>
      <c r="B103" s="111" t="str">
        <f>VLOOKUP($A103,'[2]Headcount Table'!$A$3:$D$146,MATCH('[2]Q13 - Result Sheet'!B$5,'[2]Headcount Table'!$A$3:$D$3,0),0)</f>
        <v>TS, Renuka</v>
      </c>
      <c r="C103" s="111" t="str">
        <f t="shared" si="1"/>
        <v>KUMAR, VIMAL</v>
      </c>
      <c r="D103" s="111" t="str">
        <f t="shared" si="1"/>
        <v>FERNANDES, VICTOR</v>
      </c>
      <c r="F103" s="144">
        <v>810829</v>
      </c>
      <c r="G103" s="145" t="s">
        <v>464</v>
      </c>
      <c r="H103" s="146" t="s">
        <v>361</v>
      </c>
      <c r="I103" s="143" t="s">
        <v>362</v>
      </c>
    </row>
    <row r="104" spans="1:9">
      <c r="A104" s="110">
        <v>824244</v>
      </c>
      <c r="B104" s="111" t="str">
        <f>VLOOKUP($A104,'[2]Headcount Table'!$A$3:$D$146,MATCH('[2]Q13 - Result Sheet'!B$5,'[2]Headcount Table'!$A$3:$D$3,0),0)</f>
        <v>VM, Sajna</v>
      </c>
      <c r="C104" s="111" t="str">
        <f t="shared" si="1"/>
        <v>KUMAR, VIMAL</v>
      </c>
      <c r="D104" s="111" t="str">
        <f t="shared" si="1"/>
        <v>FERNANDES, VICTOR</v>
      </c>
      <c r="F104" s="144">
        <v>810830</v>
      </c>
      <c r="G104" s="145" t="s">
        <v>465</v>
      </c>
      <c r="H104" s="146" t="s">
        <v>407</v>
      </c>
      <c r="I104" s="143" t="s">
        <v>354</v>
      </c>
    </row>
    <row r="105" spans="1:9">
      <c r="A105" s="110">
        <v>816524</v>
      </c>
      <c r="B105" s="111" t="str">
        <f>VLOOKUP($A105,'[2]Headcount Table'!$A$3:$D$146,MATCH('[2]Q13 - Result Sheet'!B$5,'[2]Headcount Table'!$A$3:$D$3,0),0)</f>
        <v>Hussain, Irfan</v>
      </c>
      <c r="C105" s="111" t="str">
        <f t="shared" si="1"/>
        <v>KUMAR, VIMAL</v>
      </c>
      <c r="D105" s="111" t="str">
        <f t="shared" si="1"/>
        <v>FERNANDES, VICTOR</v>
      </c>
      <c r="F105" s="144">
        <v>810837</v>
      </c>
      <c r="G105" s="145" t="s">
        <v>466</v>
      </c>
      <c r="H105" s="146" t="s">
        <v>418</v>
      </c>
      <c r="I105" s="143" t="s">
        <v>354</v>
      </c>
    </row>
    <row r="106" spans="1:9">
      <c r="A106" s="110">
        <v>372293</v>
      </c>
      <c r="B106" s="111" t="str">
        <f>VLOOKUP($A106,'[2]Headcount Table'!$A$3:$D$146,MATCH('[2]Q13 - Result Sheet'!B$5,'[2]Headcount Table'!$A$3:$D$3,0),0)</f>
        <v>Ravi, K</v>
      </c>
      <c r="C106" s="111" t="str">
        <f t="shared" si="1"/>
        <v>KUMAR, VIMAL</v>
      </c>
      <c r="D106" s="111" t="str">
        <f t="shared" si="1"/>
        <v>FERNANDES, VICTOR</v>
      </c>
      <c r="F106" s="144">
        <v>810856</v>
      </c>
      <c r="G106" s="145" t="s">
        <v>467</v>
      </c>
      <c r="H106" s="146" t="s">
        <v>365</v>
      </c>
      <c r="I106" s="143" t="s">
        <v>354</v>
      </c>
    </row>
    <row r="107" spans="1:9">
      <c r="A107" s="110">
        <v>372273</v>
      </c>
      <c r="B107" s="111" t="str">
        <f>VLOOKUP($A107,'[2]Headcount Table'!$A$3:$D$146,MATCH('[2]Q13 - Result Sheet'!B$5,'[2]Headcount Table'!$A$3:$D$3,0),0)</f>
        <v>Krishnan, Sujith G</v>
      </c>
      <c r="C107" s="111" t="str">
        <f t="shared" si="1"/>
        <v>KUMAR, VIMAL</v>
      </c>
      <c r="D107" s="111" t="str">
        <f t="shared" si="1"/>
        <v>FERNANDES, VICTOR</v>
      </c>
      <c r="F107" s="144">
        <v>810858</v>
      </c>
      <c r="G107" s="145" t="s">
        <v>468</v>
      </c>
      <c r="H107" s="146" t="s">
        <v>407</v>
      </c>
      <c r="I107" s="143" t="s">
        <v>354</v>
      </c>
    </row>
    <row r="108" spans="1:9">
      <c r="A108" s="110">
        <v>378808</v>
      </c>
      <c r="B108" s="111" t="str">
        <f>VLOOKUP($A108,'[2]Headcount Table'!$A$3:$D$146,MATCH('[2]Q13 - Result Sheet'!B$5,'[2]Headcount Table'!$A$3:$D$3,0),0)</f>
        <v>R, Tharaa</v>
      </c>
      <c r="C108" s="111" t="str">
        <f t="shared" si="1"/>
        <v>N, ARVIND</v>
      </c>
      <c r="D108" s="111" t="str">
        <f t="shared" si="1"/>
        <v>MISHRA, DIVYANSHU</v>
      </c>
      <c r="F108" s="144">
        <v>810880</v>
      </c>
      <c r="G108" s="145" t="s">
        <v>469</v>
      </c>
      <c r="H108" s="146" t="s">
        <v>353</v>
      </c>
      <c r="I108" s="143" t="s">
        <v>354</v>
      </c>
    </row>
    <row r="109" spans="1:9">
      <c r="A109" s="110">
        <v>372247</v>
      </c>
      <c r="B109" s="111" t="str">
        <f>VLOOKUP($A109,'[2]Headcount Table'!$A$3:$D$146,MATCH('[2]Q13 - Result Sheet'!B$5,'[2]Headcount Table'!$A$3:$D$3,0),0)</f>
        <v>R R, Kiran</v>
      </c>
      <c r="C109" s="111" t="str">
        <f t="shared" si="1"/>
        <v>N, ARVIND</v>
      </c>
      <c r="D109" s="111" t="str">
        <f t="shared" si="1"/>
        <v>MISHRA, DIVYANSHU</v>
      </c>
      <c r="F109" s="144">
        <v>810894</v>
      </c>
      <c r="G109" s="145" t="s">
        <v>470</v>
      </c>
      <c r="H109" s="146" t="s">
        <v>361</v>
      </c>
      <c r="I109" s="143" t="s">
        <v>362</v>
      </c>
    </row>
    <row r="110" spans="1:9">
      <c r="A110" s="110">
        <v>590649</v>
      </c>
      <c r="B110" s="111" t="str">
        <f>VLOOKUP($A110,'[2]Headcount Table'!$A$3:$D$146,MATCH('[2]Q13 - Result Sheet'!B$5,'[2]Headcount Table'!$A$3:$D$3,0),0)</f>
        <v>Joseph, Roshan</v>
      </c>
      <c r="C110" s="111" t="str">
        <f t="shared" si="1"/>
        <v>N, ARVIND</v>
      </c>
      <c r="D110" s="111" t="str">
        <f t="shared" si="1"/>
        <v>MISHRA, DIVYANSHU</v>
      </c>
      <c r="F110" s="144">
        <v>810936</v>
      </c>
      <c r="G110" s="145" t="s">
        <v>471</v>
      </c>
      <c r="H110" s="146" t="s">
        <v>416</v>
      </c>
      <c r="I110" s="143" t="s">
        <v>362</v>
      </c>
    </row>
    <row r="111" spans="1:9">
      <c r="A111" s="110">
        <v>374860</v>
      </c>
      <c r="B111" s="111" t="str">
        <f>VLOOKUP($A111,'[2]Headcount Table'!$A$3:$D$146,MATCH('[2]Q13 - Result Sheet'!B$5,'[2]Headcount Table'!$A$3:$D$3,0),0)</f>
        <v>Krishna, Gopi K</v>
      </c>
      <c r="C111" s="111" t="str">
        <f t="shared" si="1"/>
        <v>N, ARVIND</v>
      </c>
      <c r="D111" s="111" t="str">
        <f t="shared" si="1"/>
        <v>MISHRA, DIVYANSHU</v>
      </c>
      <c r="F111" s="144">
        <v>810938</v>
      </c>
      <c r="G111" s="145" t="s">
        <v>472</v>
      </c>
      <c r="H111" s="146" t="s">
        <v>361</v>
      </c>
      <c r="I111" s="143" t="s">
        <v>362</v>
      </c>
    </row>
    <row r="112" spans="1:9">
      <c r="A112" s="110">
        <v>326452</v>
      </c>
      <c r="B112" s="111" t="str">
        <f>VLOOKUP($A112,'[2]Headcount Table'!$A$3:$D$146,MATCH('[2]Q13 - Result Sheet'!B$5,'[2]Headcount Table'!$A$3:$D$3,0),0)</f>
        <v>Dsouza, Laveena</v>
      </c>
      <c r="C112" s="111" t="str">
        <f t="shared" si="1"/>
        <v>N, ARVIND</v>
      </c>
      <c r="D112" s="111" t="str">
        <f t="shared" si="1"/>
        <v>MISHRA, DIVYANSHU</v>
      </c>
      <c r="F112" s="144">
        <v>810941</v>
      </c>
      <c r="G112" s="145" t="s">
        <v>473</v>
      </c>
      <c r="H112" s="146" t="s">
        <v>416</v>
      </c>
      <c r="I112" s="143" t="s">
        <v>362</v>
      </c>
    </row>
    <row r="113" spans="1:9">
      <c r="A113" s="110">
        <v>811676</v>
      </c>
      <c r="B113" s="111" t="str">
        <f>VLOOKUP($A113,'[2]Headcount Table'!$A$3:$D$146,MATCH('[2]Q13 - Result Sheet'!B$5,'[2]Headcount Table'!$A$3:$D$3,0),0)</f>
        <v>Kumar.S, Prince Priya</v>
      </c>
      <c r="C113" s="111" t="str">
        <f t="shared" si="1"/>
        <v>N, ARVIND</v>
      </c>
      <c r="D113" s="111" t="str">
        <f t="shared" si="1"/>
        <v>MISHRA, DIVYANSHU</v>
      </c>
      <c r="F113" s="144">
        <v>811049</v>
      </c>
      <c r="G113" s="145" t="s">
        <v>474</v>
      </c>
      <c r="H113" s="146" t="s">
        <v>416</v>
      </c>
      <c r="I113" s="143" t="s">
        <v>362</v>
      </c>
    </row>
    <row r="114" spans="1:9">
      <c r="A114" s="110">
        <v>592709</v>
      </c>
      <c r="B114" s="111" t="str">
        <f>VLOOKUP($A114,'[2]Headcount Table'!$A$3:$D$146,MATCH('[2]Q13 - Result Sheet'!B$5,'[2]Headcount Table'!$A$3:$D$3,0),0)</f>
        <v>R Dey, Sandeep</v>
      </c>
      <c r="C114" s="111" t="str">
        <f t="shared" si="1"/>
        <v>N, ARVIND</v>
      </c>
      <c r="D114" s="111" t="str">
        <f t="shared" si="1"/>
        <v>MISHRA, DIVYANSHU</v>
      </c>
      <c r="F114" s="144">
        <v>811053</v>
      </c>
      <c r="G114" s="145" t="s">
        <v>475</v>
      </c>
      <c r="H114" s="146" t="s">
        <v>416</v>
      </c>
      <c r="I114" s="143" t="s">
        <v>362</v>
      </c>
    </row>
    <row r="115" spans="1:9">
      <c r="A115" s="110">
        <v>591295</v>
      </c>
      <c r="B115" s="111" t="str">
        <f>VLOOKUP($A115,'[2]Headcount Table'!$A$3:$D$146,MATCH('[2]Q13 - Result Sheet'!B$5,'[2]Headcount Table'!$A$3:$D$3,0),0)</f>
        <v>K, SHREELAKSHMI</v>
      </c>
      <c r="C115" s="111" t="str">
        <f t="shared" si="1"/>
        <v>N, ARVIND</v>
      </c>
      <c r="D115" s="111" t="str">
        <f t="shared" si="1"/>
        <v>MISHRA, DIVYANSHU</v>
      </c>
      <c r="F115" s="144">
        <v>811071</v>
      </c>
      <c r="G115" s="145" t="s">
        <v>476</v>
      </c>
      <c r="H115" s="146" t="s">
        <v>416</v>
      </c>
      <c r="I115" s="143" t="s">
        <v>362</v>
      </c>
    </row>
    <row r="116" spans="1:9">
      <c r="A116" s="110">
        <v>372306</v>
      </c>
      <c r="B116" s="111" t="str">
        <f>VLOOKUP($A116,'[2]Headcount Table'!$A$3:$D$146,MATCH('[2]Q13 - Result Sheet'!B$5,'[2]Headcount Table'!$A$3:$D$3,0),0)</f>
        <v>Rashmi Lobo, Vivette</v>
      </c>
      <c r="C116" s="111" t="str">
        <f t="shared" si="1"/>
        <v>N, ARVIND</v>
      </c>
      <c r="D116" s="111" t="str">
        <f t="shared" si="1"/>
        <v>MISHRA, DIVYANSHU</v>
      </c>
      <c r="F116" s="144">
        <v>811113</v>
      </c>
      <c r="G116" s="145" t="s">
        <v>477</v>
      </c>
      <c r="H116" s="146" t="s">
        <v>416</v>
      </c>
      <c r="I116" s="143" t="s">
        <v>362</v>
      </c>
    </row>
    <row r="117" spans="1:9">
      <c r="A117" s="110">
        <v>372053</v>
      </c>
      <c r="B117" s="111" t="str">
        <f>VLOOKUP($A117,'[2]Headcount Table'!$A$3:$D$146,MATCH('[2]Q13 - Result Sheet'!B$5,'[2]Headcount Table'!$A$3:$D$3,0),0)</f>
        <v>Choudhury, Deborshi</v>
      </c>
      <c r="C117" s="111" t="str">
        <f t="shared" si="1"/>
        <v>N, ARVIND</v>
      </c>
      <c r="D117" s="111" t="str">
        <f t="shared" si="1"/>
        <v>MISHRA, DIVYANSHU</v>
      </c>
      <c r="F117" s="144">
        <v>811676</v>
      </c>
      <c r="G117" s="145" t="s">
        <v>478</v>
      </c>
      <c r="H117" s="146" t="s">
        <v>353</v>
      </c>
      <c r="I117" s="143" t="s">
        <v>354</v>
      </c>
    </row>
    <row r="118" spans="1:9">
      <c r="A118" s="110">
        <v>810880</v>
      </c>
      <c r="B118" s="111" t="str">
        <f>VLOOKUP($A118,'[2]Headcount Table'!$A$3:$D$146,MATCH('[2]Q13 - Result Sheet'!B$5,'[2]Headcount Table'!$A$3:$D$3,0),0)</f>
        <v>Ahmed R, Naveed</v>
      </c>
      <c r="C118" s="111" t="str">
        <f t="shared" si="1"/>
        <v>N, ARVIND</v>
      </c>
      <c r="D118" s="111" t="str">
        <f t="shared" si="1"/>
        <v>MISHRA, DIVYANSHU</v>
      </c>
      <c r="F118" s="144">
        <v>811713</v>
      </c>
      <c r="G118" s="145" t="s">
        <v>479</v>
      </c>
      <c r="H118" s="146" t="s">
        <v>381</v>
      </c>
      <c r="I118" s="143" t="s">
        <v>362</v>
      </c>
    </row>
    <row r="119" spans="1:9">
      <c r="A119" s="110">
        <v>591034</v>
      </c>
      <c r="B119" s="111" t="str">
        <f>VLOOKUP($A119,'[2]Headcount Table'!$A$3:$D$146,MATCH('[2]Q13 - Result Sheet'!B$5,'[2]Headcount Table'!$A$3:$D$3,0),0)</f>
        <v>Aguiar, Romanick Arcenio</v>
      </c>
      <c r="C119" s="111" t="str">
        <f t="shared" si="1"/>
        <v>N, ARVIND</v>
      </c>
      <c r="D119" s="111" t="str">
        <f t="shared" si="1"/>
        <v>MISHRA, DIVYANSHU</v>
      </c>
      <c r="F119" s="144">
        <v>814602</v>
      </c>
      <c r="G119" s="145" t="s">
        <v>480</v>
      </c>
      <c r="H119" s="146" t="s">
        <v>378</v>
      </c>
      <c r="I119" s="143" t="s">
        <v>362</v>
      </c>
    </row>
    <row r="120" spans="1:9">
      <c r="A120" s="110">
        <v>374388</v>
      </c>
      <c r="B120" s="111" t="str">
        <f>VLOOKUP($A120,'[2]Headcount Table'!$A$3:$D$146,MATCH('[2]Q13 - Result Sheet'!B$5,'[2]Headcount Table'!$A$3:$D$3,0),0)</f>
        <v>Lacerda, Janice Ida</v>
      </c>
      <c r="C120" s="111" t="str">
        <f t="shared" si="1"/>
        <v>N, ARVIND</v>
      </c>
      <c r="D120" s="111" t="str">
        <f t="shared" si="1"/>
        <v>MISHRA, DIVYANSHU</v>
      </c>
      <c r="F120" s="144">
        <v>814607</v>
      </c>
      <c r="G120" s="145" t="s">
        <v>481</v>
      </c>
      <c r="H120" s="146" t="s">
        <v>418</v>
      </c>
      <c r="I120" s="143" t="s">
        <v>354</v>
      </c>
    </row>
    <row r="121" spans="1:9">
      <c r="A121" s="110">
        <v>811676</v>
      </c>
      <c r="B121" s="111" t="str">
        <f>VLOOKUP($A121,'[2]Headcount Table'!$A$3:$D$146,MATCH('[2]Q13 - Result Sheet'!B$5,'[2]Headcount Table'!$A$3:$D$3,0),0)</f>
        <v>Kumar.S, Prince Priya</v>
      </c>
      <c r="C121" s="111" t="str">
        <f t="shared" si="1"/>
        <v>N, ARVIND</v>
      </c>
      <c r="D121" s="111" t="str">
        <f t="shared" si="1"/>
        <v>MISHRA, DIVYANSHU</v>
      </c>
      <c r="F121" s="144">
        <v>815676</v>
      </c>
      <c r="G121" s="145" t="s">
        <v>482</v>
      </c>
      <c r="H121" s="146" t="s">
        <v>369</v>
      </c>
      <c r="I121" s="143" t="s">
        <v>362</v>
      </c>
    </row>
    <row r="122" spans="1:9">
      <c r="A122" s="110">
        <v>810880</v>
      </c>
      <c r="B122" s="111" t="str">
        <f>VLOOKUP($A122,'[2]Headcount Table'!$A$3:$D$146,MATCH('[2]Q13 - Result Sheet'!B$5,'[2]Headcount Table'!$A$3:$D$3,0),0)</f>
        <v>Ahmed R, Naveed</v>
      </c>
      <c r="C122" s="111" t="str">
        <f t="shared" si="1"/>
        <v>N, ARVIND</v>
      </c>
      <c r="D122" s="111" t="str">
        <f t="shared" si="1"/>
        <v>MISHRA, DIVYANSHU</v>
      </c>
      <c r="F122" s="144">
        <v>816524</v>
      </c>
      <c r="G122" s="145" t="s">
        <v>483</v>
      </c>
      <c r="H122" s="146" t="s">
        <v>369</v>
      </c>
      <c r="I122" s="143" t="s">
        <v>362</v>
      </c>
    </row>
    <row r="123" spans="1:9">
      <c r="A123" s="110">
        <v>591295</v>
      </c>
      <c r="B123" s="111" t="str">
        <f>VLOOKUP($A123,'[2]Headcount Table'!$A$3:$D$146,MATCH('[2]Q13 - Result Sheet'!B$5,'[2]Headcount Table'!$A$3:$D$3,0),0)</f>
        <v>K, SHREELAKSHMI</v>
      </c>
      <c r="C123" s="111" t="str">
        <f t="shared" si="1"/>
        <v>N, ARVIND</v>
      </c>
      <c r="D123" s="111" t="str">
        <f t="shared" si="1"/>
        <v>MISHRA, DIVYANSHU</v>
      </c>
      <c r="F123" s="144">
        <v>817393</v>
      </c>
      <c r="G123" s="145" t="s">
        <v>484</v>
      </c>
      <c r="H123" s="146" t="s">
        <v>381</v>
      </c>
      <c r="I123" s="143" t="s">
        <v>362</v>
      </c>
    </row>
    <row r="124" spans="1:9">
      <c r="A124" s="110">
        <v>591034</v>
      </c>
      <c r="B124" s="111" t="str">
        <f>VLOOKUP($A124,'[2]Headcount Table'!$A$3:$D$146,MATCH('[2]Q13 - Result Sheet'!B$5,'[2]Headcount Table'!$A$3:$D$3,0),0)</f>
        <v>Aguiar, Romanick Arcenio</v>
      </c>
      <c r="C124" s="111" t="str">
        <f t="shared" si="1"/>
        <v>N, ARVIND</v>
      </c>
      <c r="D124" s="111" t="str">
        <f t="shared" si="1"/>
        <v>MISHRA, DIVYANSHU</v>
      </c>
      <c r="F124" s="144">
        <v>817455</v>
      </c>
      <c r="G124" s="145" t="s">
        <v>485</v>
      </c>
      <c r="H124" s="146" t="s">
        <v>374</v>
      </c>
      <c r="I124" s="143" t="s">
        <v>354</v>
      </c>
    </row>
    <row r="125" spans="1:9">
      <c r="A125" s="110">
        <v>372306</v>
      </c>
      <c r="B125" s="111" t="str">
        <f>VLOOKUP($A125,'[2]Headcount Table'!$A$3:$D$146,MATCH('[2]Q13 - Result Sheet'!B$5,'[2]Headcount Table'!$A$3:$D$3,0),0)</f>
        <v>Rashmi Lobo, Vivette</v>
      </c>
      <c r="C125" s="111" t="str">
        <f t="shared" si="1"/>
        <v>N, ARVIND</v>
      </c>
      <c r="D125" s="111" t="str">
        <f t="shared" si="1"/>
        <v>MISHRA, DIVYANSHU</v>
      </c>
      <c r="F125" s="144">
        <v>817509</v>
      </c>
      <c r="G125" s="145" t="s">
        <v>486</v>
      </c>
      <c r="H125" s="146" t="s">
        <v>374</v>
      </c>
      <c r="I125" s="143" t="s">
        <v>354</v>
      </c>
    </row>
    <row r="126" spans="1:9">
      <c r="A126" s="110">
        <v>590649</v>
      </c>
      <c r="B126" s="111" t="str">
        <f>VLOOKUP($A126,'[2]Headcount Table'!$A$3:$D$146,MATCH('[2]Q13 - Result Sheet'!B$5,'[2]Headcount Table'!$A$3:$D$3,0),0)</f>
        <v>Joseph, Roshan</v>
      </c>
      <c r="C126" s="111" t="str">
        <f t="shared" si="1"/>
        <v>N, ARVIND</v>
      </c>
      <c r="D126" s="111" t="str">
        <f t="shared" si="1"/>
        <v>MISHRA, DIVYANSHU</v>
      </c>
      <c r="F126" s="144">
        <v>818291</v>
      </c>
      <c r="G126" s="145" t="s">
        <v>487</v>
      </c>
      <c r="H126" s="146" t="s">
        <v>378</v>
      </c>
      <c r="I126" s="143" t="s">
        <v>362</v>
      </c>
    </row>
    <row r="127" spans="1:9">
      <c r="A127" s="110">
        <v>374860</v>
      </c>
      <c r="B127" s="111" t="str">
        <f>VLOOKUP($A127,'[2]Headcount Table'!$A$3:$D$146,MATCH('[2]Q13 - Result Sheet'!B$5,'[2]Headcount Table'!$A$3:$D$3,0),0)</f>
        <v>Krishna, Gopi K</v>
      </c>
      <c r="C127" s="111" t="str">
        <f t="shared" si="1"/>
        <v>N, ARVIND</v>
      </c>
      <c r="D127" s="111" t="str">
        <f t="shared" si="1"/>
        <v>MISHRA, DIVYANSHU</v>
      </c>
      <c r="F127" s="144">
        <v>818310</v>
      </c>
      <c r="G127" s="145" t="s">
        <v>488</v>
      </c>
      <c r="H127" s="146" t="s">
        <v>374</v>
      </c>
      <c r="I127" s="143" t="s">
        <v>354</v>
      </c>
    </row>
    <row r="128" spans="1:9">
      <c r="A128" s="110">
        <v>326452</v>
      </c>
      <c r="B128" s="111" t="str">
        <f>VLOOKUP($A128,'[2]Headcount Table'!$A$3:$D$146,MATCH('[2]Q13 - Result Sheet'!B$5,'[2]Headcount Table'!$A$3:$D$3,0),0)</f>
        <v>Dsouza, Laveena</v>
      </c>
      <c r="C128" s="111" t="str">
        <f t="shared" si="1"/>
        <v>N, ARVIND</v>
      </c>
      <c r="D128" s="111" t="str">
        <f t="shared" si="1"/>
        <v>MISHRA, DIVYANSHU</v>
      </c>
      <c r="F128" s="144">
        <v>818675</v>
      </c>
      <c r="G128" s="145" t="s">
        <v>489</v>
      </c>
      <c r="H128" s="146" t="s">
        <v>416</v>
      </c>
      <c r="I128" s="143" t="s">
        <v>362</v>
      </c>
    </row>
    <row r="129" spans="1:9">
      <c r="A129" s="110">
        <v>592709</v>
      </c>
      <c r="B129" s="111" t="str">
        <f>VLOOKUP($A129,'[2]Headcount Table'!$A$3:$D$146,MATCH('[2]Q13 - Result Sheet'!B$5,'[2]Headcount Table'!$A$3:$D$3,0),0)</f>
        <v>R Dey, Sandeep</v>
      </c>
      <c r="C129" s="111" t="str">
        <f t="shared" si="1"/>
        <v>N, ARVIND</v>
      </c>
      <c r="D129" s="111" t="str">
        <f t="shared" si="1"/>
        <v>MISHRA, DIVYANSHU</v>
      </c>
      <c r="F129" s="144">
        <v>818690</v>
      </c>
      <c r="G129" s="145" t="s">
        <v>490</v>
      </c>
      <c r="H129" s="146" t="s">
        <v>416</v>
      </c>
      <c r="I129" s="143" t="s">
        <v>362</v>
      </c>
    </row>
    <row r="130" spans="1:9">
      <c r="A130" s="110">
        <v>378808</v>
      </c>
      <c r="B130" s="111" t="str">
        <f>VLOOKUP($A130,'[2]Headcount Table'!$A$3:$D$146,MATCH('[2]Q13 - Result Sheet'!B$5,'[2]Headcount Table'!$A$3:$D$3,0),0)</f>
        <v>R, Tharaa</v>
      </c>
      <c r="C130" s="111" t="str">
        <f t="shared" si="1"/>
        <v>N, ARVIND</v>
      </c>
      <c r="D130" s="111" t="str">
        <f t="shared" si="1"/>
        <v>MISHRA, DIVYANSHU</v>
      </c>
      <c r="F130" s="144">
        <v>819246</v>
      </c>
      <c r="G130" s="145" t="s">
        <v>491</v>
      </c>
      <c r="H130" s="146" t="s">
        <v>369</v>
      </c>
      <c r="I130" s="143" t="s">
        <v>362</v>
      </c>
    </row>
    <row r="131" spans="1:9">
      <c r="A131" s="110">
        <v>374388</v>
      </c>
      <c r="B131" s="111" t="str">
        <f>VLOOKUP($A131,'[2]Headcount Table'!$A$3:$D$146,MATCH('[2]Q13 - Result Sheet'!B$5,'[2]Headcount Table'!$A$3:$D$3,0),0)</f>
        <v>Lacerda, Janice Ida</v>
      </c>
      <c r="C131" s="111" t="str">
        <f t="shared" si="1"/>
        <v>N, ARVIND</v>
      </c>
      <c r="D131" s="111" t="str">
        <f t="shared" si="1"/>
        <v>MISHRA, DIVYANSHU</v>
      </c>
      <c r="F131" s="144">
        <v>819446</v>
      </c>
      <c r="G131" s="145" t="s">
        <v>492</v>
      </c>
      <c r="H131" s="146" t="s">
        <v>369</v>
      </c>
      <c r="I131" s="143" t="s">
        <v>362</v>
      </c>
    </row>
    <row r="132" spans="1:9">
      <c r="A132" s="110">
        <v>372247</v>
      </c>
      <c r="B132" s="111" t="str">
        <f>VLOOKUP($A132,'[2]Headcount Table'!$A$3:$D$146,MATCH('[2]Q13 - Result Sheet'!B$5,'[2]Headcount Table'!$A$3:$D$3,0),0)</f>
        <v>R R, Kiran</v>
      </c>
      <c r="C132" s="111" t="str">
        <f t="shared" si="1"/>
        <v>N, ARVIND</v>
      </c>
      <c r="D132" s="111" t="str">
        <f t="shared" si="1"/>
        <v>MISHRA, DIVYANSHU</v>
      </c>
      <c r="F132" s="144">
        <v>819502</v>
      </c>
      <c r="G132" s="145" t="s">
        <v>493</v>
      </c>
      <c r="H132" s="146" t="s">
        <v>369</v>
      </c>
      <c r="I132" s="143" t="s">
        <v>362</v>
      </c>
    </row>
    <row r="133" spans="1:9">
      <c r="A133" s="110">
        <v>372053</v>
      </c>
      <c r="B133" s="111" t="str">
        <f>VLOOKUP($A133,'[2]Headcount Table'!$A$3:$D$146,MATCH('[2]Q13 - Result Sheet'!B$5,'[2]Headcount Table'!$A$3:$D$3,0),0)</f>
        <v>Choudhury, Deborshi</v>
      </c>
      <c r="C133" s="111" t="str">
        <f t="shared" si="1"/>
        <v>N, ARVIND</v>
      </c>
      <c r="D133" s="111" t="str">
        <f t="shared" si="1"/>
        <v>MISHRA, DIVYANSHU</v>
      </c>
      <c r="F133" s="144">
        <v>824244</v>
      </c>
      <c r="G133" s="145" t="s">
        <v>494</v>
      </c>
      <c r="H133" s="146" t="s">
        <v>369</v>
      </c>
      <c r="I133" s="143" t="s">
        <v>362</v>
      </c>
    </row>
    <row r="134" spans="1:9">
      <c r="A134" s="110">
        <v>591405</v>
      </c>
      <c r="B134" s="111" t="str">
        <f>VLOOKUP($A134,'[2]Headcount Table'!$A$3:$D$146,MATCH('[2]Q13 - Result Sheet'!B$5,'[2]Headcount Table'!$A$3:$D$3,0),0)</f>
        <v>Varma, Praveen S</v>
      </c>
      <c r="C134" s="111" t="str">
        <f t="shared" si="1"/>
        <v>PEREIRA, ALEX</v>
      </c>
      <c r="D134" s="111" t="str">
        <f t="shared" si="1"/>
        <v>FERNANDES, VICTOR</v>
      </c>
      <c r="F134" s="144">
        <v>833048</v>
      </c>
      <c r="G134" s="145" t="s">
        <v>495</v>
      </c>
      <c r="H134" s="146" t="s">
        <v>369</v>
      </c>
      <c r="I134" s="143" t="s">
        <v>362</v>
      </c>
    </row>
    <row r="135" spans="1:9">
      <c r="A135" s="110">
        <v>591123</v>
      </c>
      <c r="B135" s="111" t="str">
        <f>VLOOKUP($A135,'[2]Headcount Table'!$A$3:$D$146,MATCH('[2]Q13 - Result Sheet'!B$5,'[2]Headcount Table'!$A$3:$D$3,0),0)</f>
        <v>Aul, Suruchi</v>
      </c>
      <c r="C135" s="111" t="str">
        <f t="shared" ref="C135:D166" si="2">VLOOKUP($A135,$F$5:$I$148,MATCH(C$5,$F$5:$I$5,0),0)</f>
        <v>PEREIRA, ALEX</v>
      </c>
      <c r="D135" s="111" t="str">
        <f t="shared" si="2"/>
        <v>FERNANDES, VICTOR</v>
      </c>
      <c r="F135" s="144">
        <v>837893</v>
      </c>
      <c r="G135" s="145" t="s">
        <v>496</v>
      </c>
      <c r="H135" s="146" t="s">
        <v>407</v>
      </c>
      <c r="I135" s="143" t="s">
        <v>354</v>
      </c>
    </row>
    <row r="136" spans="1:9">
      <c r="A136" s="110">
        <v>590550</v>
      </c>
      <c r="B136" s="111" t="str">
        <f>VLOOKUP($A136,'[2]Headcount Table'!$A$3:$D$146,MATCH('[2]Q13 - Result Sheet'!B$5,'[2]Headcount Table'!$A$3:$D$3,0),0)</f>
        <v>H S, Hemanth</v>
      </c>
      <c r="C136" s="111" t="str">
        <f t="shared" si="2"/>
        <v>PEREIRA, ALEX</v>
      </c>
      <c r="D136" s="111" t="str">
        <f t="shared" si="2"/>
        <v>FERNANDES, VICTOR</v>
      </c>
      <c r="F136" s="144">
        <v>839178</v>
      </c>
      <c r="G136" s="145" t="s">
        <v>497</v>
      </c>
      <c r="H136" s="146" t="s">
        <v>407</v>
      </c>
      <c r="I136" s="143" t="s">
        <v>354</v>
      </c>
    </row>
    <row r="137" spans="1:9">
      <c r="A137" s="110">
        <v>590550</v>
      </c>
      <c r="B137" s="111" t="str">
        <f>VLOOKUP($A137,'[2]Headcount Table'!$A$3:$D$146,MATCH('[2]Q13 - Result Sheet'!B$5,'[2]Headcount Table'!$A$3:$D$3,0),0)</f>
        <v>H S, Hemanth</v>
      </c>
      <c r="C137" s="111" t="str">
        <f t="shared" si="2"/>
        <v>PEREIRA, ALEX</v>
      </c>
      <c r="D137" s="111" t="str">
        <f t="shared" si="2"/>
        <v>FERNANDES, VICTOR</v>
      </c>
      <c r="F137" s="144">
        <v>839473</v>
      </c>
      <c r="G137" s="145" t="s">
        <v>498</v>
      </c>
      <c r="H137" s="146" t="s">
        <v>374</v>
      </c>
      <c r="I137" s="143" t="s">
        <v>354</v>
      </c>
    </row>
    <row r="138" spans="1:9">
      <c r="A138" s="110">
        <v>379531</v>
      </c>
      <c r="B138" s="111" t="str">
        <f>VLOOKUP($A138,'[2]Headcount Table'!$A$3:$D$146,MATCH('[2]Q13 - Result Sheet'!B$5,'[2]Headcount Table'!$A$3:$D$3,0),0)</f>
        <v>Srinivasaiah, Balaji</v>
      </c>
      <c r="C138" s="111" t="str">
        <f t="shared" si="2"/>
        <v>PEREIRA, ALEX</v>
      </c>
      <c r="D138" s="111" t="str">
        <f t="shared" si="2"/>
        <v>FERNANDES, VICTOR</v>
      </c>
      <c r="F138" s="144">
        <v>839487</v>
      </c>
      <c r="G138" s="145" t="s">
        <v>499</v>
      </c>
      <c r="H138" s="146" t="s">
        <v>361</v>
      </c>
      <c r="I138" s="143" t="s">
        <v>362</v>
      </c>
    </row>
    <row r="139" spans="1:9">
      <c r="A139" s="110">
        <v>374500</v>
      </c>
      <c r="B139" s="111" t="str">
        <f>VLOOKUP($A139,'[2]Headcount Table'!$A$3:$D$146,MATCH('[2]Q13 - Result Sheet'!B$5,'[2]Headcount Table'!$A$3:$D$3,0),0)</f>
        <v>Vaz, Milton</v>
      </c>
      <c r="C139" s="111" t="str">
        <f t="shared" si="2"/>
        <v>PEREIRA, ALEX</v>
      </c>
      <c r="D139" s="111" t="str">
        <f t="shared" si="2"/>
        <v>FERNANDES, VICTOR</v>
      </c>
      <c r="F139" s="144">
        <v>840311</v>
      </c>
      <c r="G139" s="145" t="s">
        <v>500</v>
      </c>
      <c r="H139" s="146" t="s">
        <v>359</v>
      </c>
      <c r="I139" s="143" t="s">
        <v>354</v>
      </c>
    </row>
    <row r="140" spans="1:9">
      <c r="A140" s="110">
        <v>379531</v>
      </c>
      <c r="B140" s="111" t="str">
        <f>VLOOKUP($A140,'[2]Headcount Table'!$A$3:$D$146,MATCH('[2]Q13 - Result Sheet'!B$5,'[2]Headcount Table'!$A$3:$D$3,0),0)</f>
        <v>Srinivasaiah, Balaji</v>
      </c>
      <c r="C140" s="111" t="str">
        <f t="shared" si="2"/>
        <v>PEREIRA, ALEX</v>
      </c>
      <c r="D140" s="111" t="str">
        <f t="shared" si="2"/>
        <v>FERNANDES, VICTOR</v>
      </c>
      <c r="F140" s="144">
        <v>840312</v>
      </c>
      <c r="G140" s="145" t="s">
        <v>501</v>
      </c>
      <c r="H140" s="146" t="s">
        <v>365</v>
      </c>
      <c r="I140" s="143" t="s">
        <v>354</v>
      </c>
    </row>
    <row r="141" spans="1:9">
      <c r="A141" s="110">
        <v>374203</v>
      </c>
      <c r="B141" s="111" t="str">
        <f>VLOOKUP($A141,'[2]Headcount Table'!$A$3:$D$146,MATCH('[2]Q13 - Result Sheet'!B$5,'[2]Headcount Table'!$A$3:$D$3,0),0)</f>
        <v>Sekhar, Soumya</v>
      </c>
      <c r="C141" s="111" t="str">
        <f t="shared" si="2"/>
        <v>PEREIRA, ALEX</v>
      </c>
      <c r="D141" s="111" t="str">
        <f t="shared" si="2"/>
        <v>FERNANDES, VICTOR</v>
      </c>
      <c r="F141" s="144">
        <v>840314</v>
      </c>
      <c r="G141" s="145" t="s">
        <v>502</v>
      </c>
      <c r="H141" s="146" t="s">
        <v>418</v>
      </c>
      <c r="I141" s="143" t="s">
        <v>354</v>
      </c>
    </row>
    <row r="142" spans="1:9">
      <c r="A142" s="110">
        <v>374121</v>
      </c>
      <c r="B142" s="111" t="str">
        <f>VLOOKUP($A142,'[2]Headcount Table'!$A$3:$D$146,MATCH('[2]Q13 - Result Sheet'!B$5,'[2]Headcount Table'!$A$3:$D$3,0),0)</f>
        <v>Varughese, Sovee N</v>
      </c>
      <c r="C142" s="111" t="str">
        <f t="shared" si="2"/>
        <v>PEREIRA, ALEX</v>
      </c>
      <c r="D142" s="111" t="str">
        <f t="shared" si="2"/>
        <v>FERNANDES, VICTOR</v>
      </c>
      <c r="F142" s="144">
        <v>840316</v>
      </c>
      <c r="G142" s="145" t="s">
        <v>503</v>
      </c>
      <c r="H142" s="146" t="s">
        <v>418</v>
      </c>
      <c r="I142" s="143" t="s">
        <v>354</v>
      </c>
    </row>
    <row r="143" spans="1:9">
      <c r="A143" s="110">
        <v>373207</v>
      </c>
      <c r="B143" s="111" t="str">
        <f>VLOOKUP($A143,'[2]Headcount Table'!$A$3:$D$146,MATCH('[2]Q13 - Result Sheet'!B$5,'[2]Headcount Table'!$A$3:$D$3,0),0)</f>
        <v>VADOR, NIRAV</v>
      </c>
      <c r="C143" s="111" t="str">
        <f t="shared" si="2"/>
        <v>PEREIRA, ALEX</v>
      </c>
      <c r="D143" s="111" t="str">
        <f t="shared" si="2"/>
        <v>FERNANDES, VICTOR</v>
      </c>
      <c r="F143" s="144">
        <v>841116</v>
      </c>
      <c r="G143" s="145" t="s">
        <v>504</v>
      </c>
      <c r="H143" s="146" t="s">
        <v>407</v>
      </c>
      <c r="I143" s="143" t="s">
        <v>354</v>
      </c>
    </row>
    <row r="144" spans="1:9">
      <c r="A144" s="110">
        <v>817393</v>
      </c>
      <c r="B144" s="111" t="str">
        <f>VLOOKUP($A144,'[2]Headcount Table'!$A$3:$D$146,MATCH('[2]Q13 - Result Sheet'!B$5,'[2]Headcount Table'!$A$3:$D$3,0),0)</f>
        <v>M V, Ajay</v>
      </c>
      <c r="C144" s="111" t="str">
        <f t="shared" si="2"/>
        <v>PEREIRA, ALEX</v>
      </c>
      <c r="D144" s="111" t="str">
        <f t="shared" si="2"/>
        <v>FERNANDES, VICTOR</v>
      </c>
      <c r="F144" s="144">
        <v>841676</v>
      </c>
      <c r="G144" s="145" t="s">
        <v>505</v>
      </c>
      <c r="H144" s="146" t="s">
        <v>365</v>
      </c>
      <c r="I144" s="143" t="s">
        <v>354</v>
      </c>
    </row>
    <row r="145" spans="1:9">
      <c r="A145" s="110">
        <v>590645</v>
      </c>
      <c r="B145" s="111" t="str">
        <f>VLOOKUP($A145,'[2]Headcount Table'!$A$3:$D$146,MATCH('[2]Q13 - Result Sheet'!B$5,'[2]Headcount Table'!$A$3:$D$3,0),0)</f>
        <v>Menon, Ajit</v>
      </c>
      <c r="C145" s="111" t="str">
        <f t="shared" si="2"/>
        <v>PEREIRA, ALEX</v>
      </c>
      <c r="D145" s="111" t="str">
        <f t="shared" si="2"/>
        <v>FERNANDES, VICTOR</v>
      </c>
      <c r="F145" s="144">
        <v>842055</v>
      </c>
      <c r="G145" s="145" t="s">
        <v>506</v>
      </c>
      <c r="H145" s="146" t="s">
        <v>365</v>
      </c>
      <c r="I145" s="143" t="s">
        <v>354</v>
      </c>
    </row>
    <row r="146" spans="1:9">
      <c r="A146" s="110">
        <v>373208</v>
      </c>
      <c r="B146" s="111" t="str">
        <f>VLOOKUP($A146,'[2]Headcount Table'!$A$3:$D$146,MATCH('[2]Q13 - Result Sheet'!B$5,'[2]Headcount Table'!$A$3:$D$3,0),0)</f>
        <v>J, LEENA</v>
      </c>
      <c r="C146" s="111" t="str">
        <f t="shared" si="2"/>
        <v>PEREIRA, ALEX</v>
      </c>
      <c r="D146" s="111" t="str">
        <f t="shared" si="2"/>
        <v>FERNANDES, VICTOR</v>
      </c>
      <c r="F146" s="144">
        <v>842056</v>
      </c>
      <c r="G146" s="145" t="s">
        <v>507</v>
      </c>
      <c r="H146" s="146" t="s">
        <v>418</v>
      </c>
      <c r="I146" s="143" t="s">
        <v>354</v>
      </c>
    </row>
    <row r="147" spans="1:9">
      <c r="A147" s="110">
        <v>811713</v>
      </c>
      <c r="B147" s="111" t="str">
        <f>VLOOKUP($A147,'[2]Headcount Table'!$A$3:$D$146,MATCH('[2]Q13 - Result Sheet'!B$5,'[2]Headcount Table'!$A$3:$D$3,0),0)</f>
        <v>Begum, Mubeena</v>
      </c>
      <c r="C147" s="111" t="str">
        <f t="shared" si="2"/>
        <v>PEREIRA, ALEX</v>
      </c>
      <c r="D147" s="111" t="str">
        <f t="shared" si="2"/>
        <v>FERNANDES, VICTOR</v>
      </c>
      <c r="F147" s="144">
        <v>842136</v>
      </c>
      <c r="G147" s="145" t="s">
        <v>508</v>
      </c>
      <c r="H147" s="146" t="s">
        <v>365</v>
      </c>
      <c r="I147" s="143" t="s">
        <v>354</v>
      </c>
    </row>
    <row r="148" spans="1:9">
      <c r="A148" s="110">
        <v>590690</v>
      </c>
      <c r="B148" s="111" t="str">
        <f>VLOOKUP($A148,'[2]Headcount Table'!$A$3:$D$146,MATCH('[2]Q13 - Result Sheet'!B$5,'[2]Headcount Table'!$A$3:$D$3,0),0)</f>
        <v>CJ, Deepa</v>
      </c>
      <c r="C148" s="111" t="str">
        <f t="shared" si="2"/>
        <v>PEREIRA, ALEX</v>
      </c>
      <c r="D148" s="111" t="str">
        <f t="shared" si="2"/>
        <v>FERNANDES, VICTOR</v>
      </c>
      <c r="F148" s="144">
        <v>842292</v>
      </c>
      <c r="G148" s="145" t="s">
        <v>509</v>
      </c>
      <c r="H148" s="146" t="s">
        <v>407</v>
      </c>
      <c r="I148" s="143" t="s">
        <v>354</v>
      </c>
    </row>
    <row r="149" spans="1:9">
      <c r="A149" s="110">
        <v>373200</v>
      </c>
      <c r="B149" s="111" t="str">
        <f>VLOOKUP($A149,'[2]Headcount Table'!$A$3:$D$146,MATCH('[2]Q13 - Result Sheet'!B$5,'[2]Headcount Table'!$A$3:$D$3,0),0)</f>
        <v>T M, SHRIDHAR</v>
      </c>
      <c r="C149" s="111" t="str">
        <f t="shared" si="2"/>
        <v>PEREIRA, ALEX</v>
      </c>
      <c r="D149" s="111" t="str">
        <f t="shared" si="2"/>
        <v>FERNANDES, VICTOR</v>
      </c>
    </row>
    <row r="150" spans="1:9">
      <c r="A150" s="110">
        <v>590690</v>
      </c>
      <c r="B150" s="111" t="str">
        <f>VLOOKUP($A150,'[2]Headcount Table'!$A$3:$D$146,MATCH('[2]Q13 - Result Sheet'!B$5,'[2]Headcount Table'!$A$3:$D$3,0),0)</f>
        <v>CJ, Deepa</v>
      </c>
      <c r="C150" s="111" t="str">
        <f t="shared" si="2"/>
        <v>PEREIRA, ALEX</v>
      </c>
      <c r="D150" s="111" t="str">
        <f t="shared" si="2"/>
        <v>FERNANDES, VICTOR</v>
      </c>
    </row>
    <row r="151" spans="1:9">
      <c r="A151" s="110">
        <v>379531</v>
      </c>
      <c r="B151" s="111" t="str">
        <f>VLOOKUP($A151,'[2]Headcount Table'!$A$3:$D$146,MATCH('[2]Q13 - Result Sheet'!B$5,'[2]Headcount Table'!$A$3:$D$3,0),0)</f>
        <v>Srinivasaiah, Balaji</v>
      </c>
      <c r="C151" s="111" t="str">
        <f t="shared" si="2"/>
        <v>PEREIRA, ALEX</v>
      </c>
      <c r="D151" s="111" t="str">
        <f t="shared" si="2"/>
        <v>FERNANDES, VICTOR</v>
      </c>
    </row>
    <row r="152" spans="1:9">
      <c r="A152" s="110">
        <v>373208</v>
      </c>
      <c r="B152" s="111" t="str">
        <f>VLOOKUP($A152,'[2]Headcount Table'!$A$3:$D$146,MATCH('[2]Q13 - Result Sheet'!B$5,'[2]Headcount Table'!$A$3:$D$3,0),0)</f>
        <v>J, LEENA</v>
      </c>
      <c r="C152" s="111" t="str">
        <f t="shared" si="2"/>
        <v>PEREIRA, ALEX</v>
      </c>
      <c r="D152" s="111" t="str">
        <f t="shared" si="2"/>
        <v>FERNANDES, VICTOR</v>
      </c>
    </row>
    <row r="153" spans="1:9">
      <c r="A153" s="110">
        <v>373200</v>
      </c>
      <c r="B153" s="111" t="str">
        <f>VLOOKUP($A153,'[2]Headcount Table'!$A$3:$D$146,MATCH('[2]Q13 - Result Sheet'!B$5,'[2]Headcount Table'!$A$3:$D$3,0),0)</f>
        <v>T M, SHRIDHAR</v>
      </c>
      <c r="C153" s="111" t="str">
        <f t="shared" si="2"/>
        <v>PEREIRA, ALEX</v>
      </c>
      <c r="D153" s="111" t="str">
        <f t="shared" si="2"/>
        <v>FERNANDES, VICTOR</v>
      </c>
    </row>
    <row r="154" spans="1:9">
      <c r="A154" s="110">
        <v>811713</v>
      </c>
      <c r="B154" s="111" t="str">
        <f>VLOOKUP($A154,'[2]Headcount Table'!$A$3:$D$146,MATCH('[2]Q13 - Result Sheet'!B$5,'[2]Headcount Table'!$A$3:$D$3,0),0)</f>
        <v>Begum, Mubeena</v>
      </c>
      <c r="C154" s="111" t="str">
        <f t="shared" si="2"/>
        <v>PEREIRA, ALEX</v>
      </c>
      <c r="D154" s="111" t="str">
        <f t="shared" si="2"/>
        <v>FERNANDES, VICTOR</v>
      </c>
    </row>
    <row r="155" spans="1:9">
      <c r="A155" s="110">
        <v>591123</v>
      </c>
      <c r="B155" s="111" t="str">
        <f>VLOOKUP($A155,'[2]Headcount Table'!$A$3:$D$146,MATCH('[2]Q13 - Result Sheet'!B$5,'[2]Headcount Table'!$A$3:$D$3,0),0)</f>
        <v>Aul, Suruchi</v>
      </c>
      <c r="C155" s="111" t="str">
        <f t="shared" si="2"/>
        <v>PEREIRA, ALEX</v>
      </c>
      <c r="D155" s="111" t="str">
        <f t="shared" si="2"/>
        <v>FERNANDES, VICTOR</v>
      </c>
    </row>
    <row r="156" spans="1:9">
      <c r="A156" s="110">
        <v>590645</v>
      </c>
      <c r="B156" s="111" t="str">
        <f>VLOOKUP($A156,'[2]Headcount Table'!$A$3:$D$146,MATCH('[2]Q13 - Result Sheet'!B$5,'[2]Headcount Table'!$A$3:$D$3,0),0)</f>
        <v>Menon, Ajit</v>
      </c>
      <c r="C156" s="111" t="str">
        <f t="shared" si="2"/>
        <v>PEREIRA, ALEX</v>
      </c>
      <c r="D156" s="111" t="str">
        <f t="shared" si="2"/>
        <v>FERNANDES, VICTOR</v>
      </c>
    </row>
    <row r="157" spans="1:9">
      <c r="A157" s="110">
        <v>590550</v>
      </c>
      <c r="B157" s="111" t="str">
        <f>VLOOKUP($A157,'[2]Headcount Table'!$A$3:$D$146,MATCH('[2]Q13 - Result Sheet'!B$5,'[2]Headcount Table'!$A$3:$D$3,0),0)</f>
        <v>H S, Hemanth</v>
      </c>
      <c r="C157" s="111" t="str">
        <f t="shared" si="2"/>
        <v>PEREIRA, ALEX</v>
      </c>
      <c r="D157" s="111" t="str">
        <f t="shared" si="2"/>
        <v>FERNANDES, VICTOR</v>
      </c>
    </row>
    <row r="158" spans="1:9">
      <c r="A158" s="110">
        <v>591405</v>
      </c>
      <c r="B158" s="111" t="str">
        <f>VLOOKUP($A158,'[2]Headcount Table'!$A$3:$D$146,MATCH('[2]Q13 - Result Sheet'!B$5,'[2]Headcount Table'!$A$3:$D$3,0),0)</f>
        <v>Varma, Praveen S</v>
      </c>
      <c r="C158" s="111" t="str">
        <f t="shared" si="2"/>
        <v>PEREIRA, ALEX</v>
      </c>
      <c r="D158" s="111" t="str">
        <f t="shared" si="2"/>
        <v>FERNANDES, VICTOR</v>
      </c>
    </row>
    <row r="159" spans="1:9">
      <c r="A159" s="110">
        <v>374500</v>
      </c>
      <c r="B159" s="111" t="str">
        <f>VLOOKUP($A159,'[2]Headcount Table'!$A$3:$D$146,MATCH('[2]Q13 - Result Sheet'!B$5,'[2]Headcount Table'!$A$3:$D$3,0),0)</f>
        <v>Vaz, Milton</v>
      </c>
      <c r="C159" s="111" t="str">
        <f t="shared" si="2"/>
        <v>PEREIRA, ALEX</v>
      </c>
      <c r="D159" s="111" t="str">
        <f t="shared" si="2"/>
        <v>FERNANDES, VICTOR</v>
      </c>
    </row>
    <row r="160" spans="1:9">
      <c r="A160" s="110">
        <v>374203</v>
      </c>
      <c r="B160" s="111" t="str">
        <f>VLOOKUP($A160,'[2]Headcount Table'!$A$3:$D$146,MATCH('[2]Q13 - Result Sheet'!B$5,'[2]Headcount Table'!$A$3:$D$3,0),0)</f>
        <v>Sekhar, Soumya</v>
      </c>
      <c r="C160" s="111" t="str">
        <f t="shared" si="2"/>
        <v>PEREIRA, ALEX</v>
      </c>
      <c r="D160" s="111" t="str">
        <f t="shared" si="2"/>
        <v>FERNANDES, VICTOR</v>
      </c>
    </row>
    <row r="161" spans="1:4">
      <c r="A161" s="110">
        <v>374121</v>
      </c>
      <c r="B161" s="111" t="str">
        <f>VLOOKUP($A161,'[2]Headcount Table'!$A$3:$D$146,MATCH('[2]Q13 - Result Sheet'!B$5,'[2]Headcount Table'!$A$3:$D$3,0),0)</f>
        <v>Varughese, Sovee N</v>
      </c>
      <c r="C161" s="111" t="str">
        <f t="shared" si="2"/>
        <v>PEREIRA, ALEX</v>
      </c>
      <c r="D161" s="111" t="str">
        <f t="shared" si="2"/>
        <v>FERNANDES, VICTOR</v>
      </c>
    </row>
    <row r="162" spans="1:4">
      <c r="A162" s="110">
        <v>373207</v>
      </c>
      <c r="B162" s="111" t="str">
        <f>VLOOKUP($A162,'[2]Headcount Table'!$A$3:$D$146,MATCH('[2]Q13 - Result Sheet'!B$5,'[2]Headcount Table'!$A$3:$D$3,0),0)</f>
        <v>VADOR, NIRAV</v>
      </c>
      <c r="C162" s="111" t="str">
        <f t="shared" si="2"/>
        <v>PEREIRA, ALEX</v>
      </c>
      <c r="D162" s="111" t="str">
        <f t="shared" si="2"/>
        <v>FERNANDES, VICTOR</v>
      </c>
    </row>
    <row r="163" spans="1:4">
      <c r="A163" s="110">
        <v>817393</v>
      </c>
      <c r="B163" s="111" t="str">
        <f>VLOOKUP($A163,'[2]Headcount Table'!$A$3:$D$146,MATCH('[2]Q13 - Result Sheet'!B$5,'[2]Headcount Table'!$A$3:$D$3,0),0)</f>
        <v>M V, Ajay</v>
      </c>
      <c r="C163" s="111" t="str">
        <f t="shared" si="2"/>
        <v>PEREIRA, ALEX</v>
      </c>
      <c r="D163" s="111" t="str">
        <f t="shared" si="2"/>
        <v>FERNANDES, VICTOR</v>
      </c>
    </row>
    <row r="164" spans="1:4">
      <c r="A164" s="110">
        <v>590645</v>
      </c>
      <c r="B164" s="111" t="str">
        <f>VLOOKUP($A164,'[2]Headcount Table'!$A$3:$D$146,MATCH('[2]Q13 - Result Sheet'!B$5,'[2]Headcount Table'!$A$3:$D$3,0),0)</f>
        <v>Menon, Ajit</v>
      </c>
      <c r="C164" s="111" t="str">
        <f t="shared" si="2"/>
        <v>PEREIRA, ALEX</v>
      </c>
      <c r="D164" s="111" t="str">
        <f t="shared" si="2"/>
        <v>FERNANDES, VICTOR</v>
      </c>
    </row>
    <row r="165" spans="1:4">
      <c r="A165" s="110">
        <v>374203</v>
      </c>
      <c r="B165" s="111" t="str">
        <f>VLOOKUP($A165,'[2]Headcount Table'!$A$3:$D$146,MATCH('[2]Q13 - Result Sheet'!B$5,'[2]Headcount Table'!$A$3:$D$3,0),0)</f>
        <v>Sekhar, Soumya</v>
      </c>
      <c r="C165" s="111" t="str">
        <f t="shared" si="2"/>
        <v>PEREIRA, ALEX</v>
      </c>
      <c r="D165" s="111" t="str">
        <f t="shared" si="2"/>
        <v>FERNANDES, VICTOR</v>
      </c>
    </row>
    <row r="166" spans="1:4">
      <c r="A166" s="110">
        <v>810320</v>
      </c>
      <c r="B166" s="111" t="str">
        <f>VLOOKUP($A166,'[2]Headcount Table'!$A$3:$D$146,MATCH('[2]Q13 - Result Sheet'!B$5,'[2]Headcount Table'!$A$3:$D$3,0),0)</f>
        <v>Lala, Pratush</v>
      </c>
      <c r="C166" s="111" t="str">
        <f t="shared" si="2"/>
        <v>RAO, HEMANTH</v>
      </c>
      <c r="D166" s="111" t="str">
        <f t="shared" si="2"/>
        <v>FERNANDES, VICTOR</v>
      </c>
    </row>
    <row r="167" spans="1:4">
      <c r="A167" s="110">
        <v>592081</v>
      </c>
      <c r="B167" s="111" t="str">
        <f>VLOOKUP($A167,'[2]Headcount Table'!$A$3:$D$146,MATCH('[2]Q13 - Result Sheet'!B$5,'[2]Headcount Table'!$A$3:$D$3,0),0)</f>
        <v>P, Sharath</v>
      </c>
      <c r="C167" s="111" t="str">
        <f t="shared" ref="C167:D198" si="3">VLOOKUP($A167,$F$5:$I$148,MATCH(C$5,$F$5:$I$5,0),0)</f>
        <v>RAO, HEMANTH</v>
      </c>
      <c r="D167" s="111" t="str">
        <f t="shared" si="3"/>
        <v>FERNANDES, VICTOR</v>
      </c>
    </row>
    <row r="168" spans="1:4">
      <c r="A168" s="110">
        <v>378464</v>
      </c>
      <c r="B168" s="111" t="str">
        <f>VLOOKUP($A168,'[2]Headcount Table'!$A$3:$D$146,MATCH('[2]Q13 - Result Sheet'!B$5,'[2]Headcount Table'!$A$3:$D$3,0),0)</f>
        <v>Fathima, Seemeen</v>
      </c>
      <c r="C168" s="111" t="str">
        <f t="shared" si="3"/>
        <v>RAO, HEMANTH</v>
      </c>
      <c r="D168" s="111" t="str">
        <f t="shared" si="3"/>
        <v>FERNANDES, VICTOR</v>
      </c>
    </row>
    <row r="169" spans="1:4">
      <c r="A169" s="110">
        <v>378436</v>
      </c>
      <c r="B169" s="111" t="str">
        <f>VLOOKUP($A169,'[2]Headcount Table'!$A$3:$D$146,MATCH('[2]Q13 - Result Sheet'!B$5,'[2]Headcount Table'!$A$3:$D$3,0),0)</f>
        <v>Rajan, S Soundar</v>
      </c>
      <c r="C169" s="111" t="str">
        <f t="shared" si="3"/>
        <v>RAO, HEMANTH</v>
      </c>
      <c r="D169" s="111" t="str">
        <f t="shared" si="3"/>
        <v>FERNANDES, VICTOR</v>
      </c>
    </row>
    <row r="170" spans="1:4">
      <c r="A170" s="110">
        <v>373322</v>
      </c>
      <c r="B170" s="111" t="str">
        <f>VLOOKUP($A170,'[2]Headcount Table'!$A$3:$D$146,MATCH('[2]Q13 - Result Sheet'!B$5,'[2]Headcount Table'!$A$3:$D$3,0),0)</f>
        <v>Vishal, Pravin</v>
      </c>
      <c r="C170" s="111" t="str">
        <f t="shared" si="3"/>
        <v>RAO, HEMANTH</v>
      </c>
      <c r="D170" s="111" t="str">
        <f t="shared" si="3"/>
        <v>FERNANDES, VICTOR</v>
      </c>
    </row>
    <row r="171" spans="1:4">
      <c r="A171" s="110">
        <v>592618</v>
      </c>
      <c r="B171" s="111" t="str">
        <f>VLOOKUP($A171,'[2]Headcount Table'!$A$3:$D$146,MATCH('[2]Q13 - Result Sheet'!B$5,'[2]Headcount Table'!$A$3:$D$3,0),0)</f>
        <v>A, Shalini</v>
      </c>
      <c r="C171" s="111" t="str">
        <f t="shared" si="3"/>
        <v>RAO, HEMANTH</v>
      </c>
      <c r="D171" s="111" t="str">
        <f t="shared" si="3"/>
        <v>FERNANDES, VICTOR</v>
      </c>
    </row>
    <row r="172" spans="1:4">
      <c r="A172" s="110">
        <v>373326</v>
      </c>
      <c r="B172" s="111" t="str">
        <f>VLOOKUP($A172,'[2]Headcount Table'!$A$3:$D$146,MATCH('[2]Q13 - Result Sheet'!B$5,'[2]Headcount Table'!$A$3:$D$3,0),0)</f>
        <v>Kombettu, Sachin</v>
      </c>
      <c r="C172" s="111" t="str">
        <f t="shared" si="3"/>
        <v>RAO, HEMANTH</v>
      </c>
      <c r="D172" s="111" t="str">
        <f t="shared" si="3"/>
        <v>FERNANDES, VICTOR</v>
      </c>
    </row>
    <row r="173" spans="1:4">
      <c r="A173" s="110">
        <v>373143</v>
      </c>
      <c r="B173" s="111" t="str">
        <f>VLOOKUP($A173,'[2]Headcount Table'!$A$3:$D$146,MATCH('[2]Q13 - Result Sheet'!B$5,'[2]Headcount Table'!$A$3:$D$3,0),0)</f>
        <v>Vijay, Bhavanishankar</v>
      </c>
      <c r="C173" s="111" t="str">
        <f t="shared" si="3"/>
        <v>RAO, HEMANTH</v>
      </c>
      <c r="D173" s="111" t="str">
        <f t="shared" si="3"/>
        <v>FERNANDES, VICTOR</v>
      </c>
    </row>
    <row r="174" spans="1:4">
      <c r="A174" s="110">
        <v>818291</v>
      </c>
      <c r="B174" s="111" t="str">
        <f>VLOOKUP($A174,'[2]Headcount Table'!$A$3:$D$146,MATCH('[2]Q13 - Result Sheet'!B$5,'[2]Headcount Table'!$A$3:$D$3,0),0)</f>
        <v>Sreechandra, Prashanth D</v>
      </c>
      <c r="C174" s="111" t="str">
        <f t="shared" si="3"/>
        <v>RAO, HEMANTH</v>
      </c>
      <c r="D174" s="111" t="str">
        <f t="shared" si="3"/>
        <v>FERNANDES, VICTOR</v>
      </c>
    </row>
    <row r="175" spans="1:4">
      <c r="A175" s="110">
        <v>592590</v>
      </c>
      <c r="B175" s="111" t="str">
        <f>VLOOKUP($A175,'[2]Headcount Table'!$A$3:$D$146,MATCH('[2]Q13 - Result Sheet'!B$5,'[2]Headcount Table'!$A$3:$D$3,0),0)</f>
        <v>V Kumar, Akshatha</v>
      </c>
      <c r="C175" s="111" t="str">
        <f t="shared" si="3"/>
        <v>RAO, HEMANTH</v>
      </c>
      <c r="D175" s="111" t="str">
        <f t="shared" si="3"/>
        <v>FERNANDES, VICTOR</v>
      </c>
    </row>
    <row r="176" spans="1:4">
      <c r="A176" s="110">
        <v>591883</v>
      </c>
      <c r="B176" s="111" t="str">
        <f>VLOOKUP($A176,'[2]Headcount Table'!$A$3:$D$146,MATCH('[2]Q13 - Result Sheet'!B$5,'[2]Headcount Table'!$A$3:$D$3,0),0)</f>
        <v>Padiyar, M Padmanabh</v>
      </c>
      <c r="C176" s="111" t="str">
        <f t="shared" si="3"/>
        <v>RAO, HEMANTH</v>
      </c>
      <c r="D176" s="111" t="str">
        <f t="shared" si="3"/>
        <v>FERNANDES, VICTOR</v>
      </c>
    </row>
    <row r="177" spans="1:4">
      <c r="A177" s="110">
        <v>378518</v>
      </c>
      <c r="B177" s="111" t="str">
        <f>VLOOKUP($A177,'[2]Headcount Table'!$A$3:$D$146,MATCH('[2]Q13 - Result Sheet'!B$5,'[2]Headcount Table'!$A$3:$D$3,0),0)</f>
        <v>Mallappa, Shaila BM</v>
      </c>
      <c r="C177" s="111" t="str">
        <f t="shared" si="3"/>
        <v>RAO, HEMANTH</v>
      </c>
      <c r="D177" s="111" t="str">
        <f t="shared" si="3"/>
        <v>FERNANDES, VICTOR</v>
      </c>
    </row>
    <row r="178" spans="1:4">
      <c r="A178" s="110">
        <v>378464</v>
      </c>
      <c r="B178" s="111" t="str">
        <f>VLOOKUP($A178,'[2]Headcount Table'!$A$3:$D$146,MATCH('[2]Q13 - Result Sheet'!B$5,'[2]Headcount Table'!$A$3:$D$3,0),0)</f>
        <v>Fathima, Seemeen</v>
      </c>
      <c r="C178" s="111" t="str">
        <f t="shared" si="3"/>
        <v>RAO, HEMANTH</v>
      </c>
      <c r="D178" s="111" t="str">
        <f t="shared" si="3"/>
        <v>FERNANDES, VICTOR</v>
      </c>
    </row>
    <row r="179" spans="1:4">
      <c r="A179" s="110">
        <v>378461</v>
      </c>
      <c r="B179" s="111" t="str">
        <f>VLOOKUP($A179,'[2]Headcount Table'!$A$3:$D$146,MATCH('[2]Q13 - Result Sheet'!B$5,'[2]Headcount Table'!$A$3:$D$3,0),0)</f>
        <v>Kumar S, Sendhil</v>
      </c>
      <c r="C179" s="111" t="str">
        <f t="shared" si="3"/>
        <v>RAO, HEMANTH</v>
      </c>
      <c r="D179" s="111" t="str">
        <f t="shared" si="3"/>
        <v>FERNANDES, VICTOR</v>
      </c>
    </row>
    <row r="180" spans="1:4">
      <c r="A180" s="110">
        <v>818291</v>
      </c>
      <c r="B180" s="111" t="str">
        <f>VLOOKUP($A180,'[2]Headcount Table'!$A$3:$D$146,MATCH('[2]Q13 - Result Sheet'!B$5,'[2]Headcount Table'!$A$3:$D$3,0),0)</f>
        <v>Sreechandra, Prashanth D</v>
      </c>
      <c r="C180" s="111" t="str">
        <f t="shared" si="3"/>
        <v>RAO, HEMANTH</v>
      </c>
      <c r="D180" s="111" t="str">
        <f t="shared" si="3"/>
        <v>FERNANDES, VICTOR</v>
      </c>
    </row>
    <row r="181" spans="1:4">
      <c r="A181" s="110">
        <v>592081</v>
      </c>
      <c r="B181" s="111" t="str">
        <f>VLOOKUP($A181,'[2]Headcount Table'!$A$3:$D$146,MATCH('[2]Q13 - Result Sheet'!B$5,'[2]Headcount Table'!$A$3:$D$3,0),0)</f>
        <v>P, Sharath</v>
      </c>
      <c r="C181" s="111" t="str">
        <f t="shared" si="3"/>
        <v>RAO, HEMANTH</v>
      </c>
      <c r="D181" s="111" t="str">
        <f t="shared" si="3"/>
        <v>FERNANDES, VICTOR</v>
      </c>
    </row>
    <row r="182" spans="1:4">
      <c r="A182" s="110">
        <v>591883</v>
      </c>
      <c r="B182" s="111" t="str">
        <f>VLOOKUP($A182,'[2]Headcount Table'!$A$3:$D$146,MATCH('[2]Q13 - Result Sheet'!B$5,'[2]Headcount Table'!$A$3:$D$3,0),0)</f>
        <v>Padiyar, M Padmanabh</v>
      </c>
      <c r="C182" s="111" t="str">
        <f t="shared" si="3"/>
        <v>RAO, HEMANTH</v>
      </c>
      <c r="D182" s="111" t="str">
        <f t="shared" si="3"/>
        <v>FERNANDES, VICTOR</v>
      </c>
    </row>
    <row r="183" spans="1:4">
      <c r="A183" s="110">
        <v>378461</v>
      </c>
      <c r="B183" s="111" t="str">
        <f>VLOOKUP($A183,'[2]Headcount Table'!$A$3:$D$146,MATCH('[2]Q13 - Result Sheet'!B$5,'[2]Headcount Table'!$A$3:$D$3,0),0)</f>
        <v>Kumar S, Sendhil</v>
      </c>
      <c r="C183" s="111" t="str">
        <f t="shared" si="3"/>
        <v>RAO, HEMANTH</v>
      </c>
      <c r="D183" s="111" t="str">
        <f t="shared" si="3"/>
        <v>FERNANDES, VICTOR</v>
      </c>
    </row>
    <row r="184" spans="1:4">
      <c r="A184" s="110">
        <v>810320</v>
      </c>
      <c r="B184" s="111" t="str">
        <f>VLOOKUP($A184,'[2]Headcount Table'!$A$3:$D$146,MATCH('[2]Q13 - Result Sheet'!B$5,'[2]Headcount Table'!$A$3:$D$3,0),0)</f>
        <v>Lala, Pratush</v>
      </c>
      <c r="C184" s="111" t="str">
        <f t="shared" si="3"/>
        <v>RAO, HEMANTH</v>
      </c>
      <c r="D184" s="111" t="str">
        <f t="shared" si="3"/>
        <v>FERNANDES, VICTOR</v>
      </c>
    </row>
    <row r="185" spans="1:4">
      <c r="A185" s="110">
        <v>592590</v>
      </c>
      <c r="B185" s="111" t="str">
        <f>VLOOKUP($A185,'[2]Headcount Table'!$A$3:$D$146,MATCH('[2]Q13 - Result Sheet'!B$5,'[2]Headcount Table'!$A$3:$D$3,0),0)</f>
        <v>V Kumar, Akshatha</v>
      </c>
      <c r="C185" s="111" t="str">
        <f t="shared" si="3"/>
        <v>RAO, HEMANTH</v>
      </c>
      <c r="D185" s="111" t="str">
        <f t="shared" si="3"/>
        <v>FERNANDES, VICTOR</v>
      </c>
    </row>
    <row r="186" spans="1:4">
      <c r="A186" s="110">
        <v>373322</v>
      </c>
      <c r="B186" s="111" t="str">
        <f>VLOOKUP($A186,'[2]Headcount Table'!$A$3:$D$146,MATCH('[2]Q13 - Result Sheet'!B$5,'[2]Headcount Table'!$A$3:$D$3,0),0)</f>
        <v>Vishal, Pravin</v>
      </c>
      <c r="C186" s="111" t="str">
        <f t="shared" si="3"/>
        <v>RAO, HEMANTH</v>
      </c>
      <c r="D186" s="111" t="str">
        <f t="shared" si="3"/>
        <v>FERNANDES, VICTOR</v>
      </c>
    </row>
    <row r="187" spans="1:4">
      <c r="A187" s="110">
        <v>378436</v>
      </c>
      <c r="B187" s="111" t="str">
        <f>VLOOKUP($A187,'[2]Headcount Table'!$A$3:$D$146,MATCH('[2]Q13 - Result Sheet'!B$5,'[2]Headcount Table'!$A$3:$D$3,0),0)</f>
        <v>Rajan, S Soundar</v>
      </c>
      <c r="C187" s="111" t="str">
        <f t="shared" si="3"/>
        <v>RAO, HEMANTH</v>
      </c>
      <c r="D187" s="111" t="str">
        <f t="shared" si="3"/>
        <v>FERNANDES, VICTOR</v>
      </c>
    </row>
    <row r="188" spans="1:4">
      <c r="A188" s="110">
        <v>814602</v>
      </c>
      <c r="B188" s="111" t="str">
        <f>VLOOKUP($A188,'[2]Headcount Table'!$A$3:$D$146,MATCH('[2]Q13 - Result Sheet'!B$5,'[2]Headcount Table'!$A$3:$D$3,0),0)</f>
        <v>Shetty, Madhusudhan</v>
      </c>
      <c r="C188" s="111" t="str">
        <f t="shared" si="3"/>
        <v>RAO, HEMANTH</v>
      </c>
      <c r="D188" s="111" t="str">
        <f t="shared" si="3"/>
        <v>FERNANDES, VICTOR</v>
      </c>
    </row>
    <row r="189" spans="1:4">
      <c r="A189" s="110">
        <v>592618</v>
      </c>
      <c r="B189" s="111" t="str">
        <f>VLOOKUP($A189,'[2]Headcount Table'!$A$3:$D$146,MATCH('[2]Q13 - Result Sheet'!B$5,'[2]Headcount Table'!$A$3:$D$3,0),0)</f>
        <v>A, Shalini</v>
      </c>
      <c r="C189" s="111" t="str">
        <f t="shared" si="3"/>
        <v>RAO, HEMANTH</v>
      </c>
      <c r="D189" s="111" t="str">
        <f t="shared" si="3"/>
        <v>FERNANDES, VICTOR</v>
      </c>
    </row>
    <row r="190" spans="1:4">
      <c r="A190" s="110">
        <v>378518</v>
      </c>
      <c r="B190" s="111" t="str">
        <f>VLOOKUP($A190,'[2]Headcount Table'!$A$3:$D$146,MATCH('[2]Q13 - Result Sheet'!B$5,'[2]Headcount Table'!$A$3:$D$3,0),0)</f>
        <v>Mallappa, Shaila BM</v>
      </c>
      <c r="C190" s="111" t="str">
        <f t="shared" si="3"/>
        <v>RAO, HEMANTH</v>
      </c>
      <c r="D190" s="111" t="str">
        <f t="shared" si="3"/>
        <v>FERNANDES, VICTOR</v>
      </c>
    </row>
    <row r="191" spans="1:4">
      <c r="A191" s="110">
        <v>373326</v>
      </c>
      <c r="B191" s="111" t="str">
        <f>VLOOKUP($A191,'[2]Headcount Table'!$A$3:$D$146,MATCH('[2]Q13 - Result Sheet'!B$5,'[2]Headcount Table'!$A$3:$D$3,0),0)</f>
        <v>Kombettu, Sachin</v>
      </c>
      <c r="C191" s="111" t="str">
        <f t="shared" si="3"/>
        <v>RAO, HEMANTH</v>
      </c>
      <c r="D191" s="111" t="str">
        <f t="shared" si="3"/>
        <v>FERNANDES, VICTOR</v>
      </c>
    </row>
    <row r="192" spans="1:4">
      <c r="A192" s="110">
        <v>373143</v>
      </c>
      <c r="B192" s="111" t="str">
        <f>VLOOKUP($A192,'[2]Headcount Table'!$A$3:$D$146,MATCH('[2]Q13 - Result Sheet'!B$5,'[2]Headcount Table'!$A$3:$D$3,0),0)</f>
        <v>Vijay, Bhavanishankar</v>
      </c>
      <c r="C192" s="111" t="str">
        <f t="shared" si="3"/>
        <v>RAO, HEMANTH</v>
      </c>
      <c r="D192" s="111" t="str">
        <f t="shared" si="3"/>
        <v>FERNANDES, VICTOR</v>
      </c>
    </row>
    <row r="193" spans="1:4">
      <c r="A193" s="110">
        <v>840314</v>
      </c>
      <c r="B193" s="111" t="str">
        <f>VLOOKUP($A193,'[2]Headcount Table'!$A$3:$D$146,MATCH('[2]Q13 - Result Sheet'!B$5,'[2]Headcount Table'!$A$3:$D$3,0),0)</f>
        <v>Chaitanya, Venkatasatya</v>
      </c>
      <c r="C193" s="111" t="str">
        <f t="shared" si="3"/>
        <v>SANKARALINGAM, VIJAY</v>
      </c>
      <c r="D193" s="111" t="str">
        <f t="shared" si="3"/>
        <v>MISHRA, DIVYANSHU</v>
      </c>
    </row>
    <row r="194" spans="1:4">
      <c r="A194" s="110">
        <v>810837</v>
      </c>
      <c r="B194" s="111" t="str">
        <f>VLOOKUP($A194,'[2]Headcount Table'!$A$3:$D$146,MATCH('[2]Q13 - Result Sheet'!B$5,'[2]Headcount Table'!$A$3:$D$3,0),0)</f>
        <v>Prasad, Keerthana E</v>
      </c>
      <c r="C194" s="111" t="str">
        <f t="shared" si="3"/>
        <v>SANKARALINGAM, VIJAY</v>
      </c>
      <c r="D194" s="111" t="str">
        <f t="shared" si="3"/>
        <v>MISHRA, DIVYANSHU</v>
      </c>
    </row>
    <row r="195" spans="1:4">
      <c r="A195" s="110">
        <v>592250</v>
      </c>
      <c r="B195" s="111" t="str">
        <f>VLOOKUP($A195,'[2]Headcount Table'!$A$3:$D$146,MATCH('[2]Q13 - Result Sheet'!B$5,'[2]Headcount Table'!$A$3:$D$3,0),0)</f>
        <v>Sreenivas, BR</v>
      </c>
      <c r="C195" s="111" t="str">
        <f t="shared" si="3"/>
        <v>SANKARALINGAM, VIJAY</v>
      </c>
      <c r="D195" s="111" t="str">
        <f t="shared" si="3"/>
        <v>MISHRA, DIVYANSHU</v>
      </c>
    </row>
    <row r="196" spans="1:4">
      <c r="A196" s="110">
        <v>590498</v>
      </c>
      <c r="B196" s="111" t="str">
        <f>VLOOKUP($A196,'[2]Headcount Table'!$A$3:$D$146,MATCH('[2]Q13 - Result Sheet'!B$5,'[2]Headcount Table'!$A$3:$D$3,0),0)</f>
        <v>Vinita, M</v>
      </c>
      <c r="C196" s="111" t="str">
        <f t="shared" si="3"/>
        <v>SANKARALINGAM, VIJAY</v>
      </c>
      <c r="D196" s="111" t="str">
        <f t="shared" si="3"/>
        <v>MISHRA, DIVYANSHU</v>
      </c>
    </row>
    <row r="197" spans="1:4">
      <c r="A197" s="110">
        <v>842056</v>
      </c>
      <c r="B197" s="111" t="str">
        <f>VLOOKUP($A197,'[2]Headcount Table'!$A$3:$D$146,MATCH('[2]Q13 - Result Sheet'!B$5,'[2]Headcount Table'!$A$3:$D$3,0),0)</f>
        <v>Kishore, Ram N</v>
      </c>
      <c r="C197" s="111" t="str">
        <f t="shared" si="3"/>
        <v>SANKARALINGAM, VIJAY</v>
      </c>
      <c r="D197" s="111" t="str">
        <f t="shared" si="3"/>
        <v>MISHRA, DIVYANSHU</v>
      </c>
    </row>
    <row r="198" spans="1:4">
      <c r="A198" s="110">
        <v>840316</v>
      </c>
      <c r="B198" s="111" t="str">
        <f>VLOOKUP($A198,'[2]Headcount Table'!$A$3:$D$146,MATCH('[2]Q13 - Result Sheet'!B$5,'[2]Headcount Table'!$A$3:$D$3,0),0)</f>
        <v>MG, Praveen</v>
      </c>
      <c r="C198" s="111" t="str">
        <f t="shared" si="3"/>
        <v>SANKARALINGAM, VIJAY</v>
      </c>
      <c r="D198" s="111" t="str">
        <f t="shared" si="3"/>
        <v>MISHRA, DIVYANSHU</v>
      </c>
    </row>
    <row r="199" spans="1:4">
      <c r="A199" s="110">
        <v>814607</v>
      </c>
      <c r="B199" s="111" t="str">
        <f>VLOOKUP($A199,'[2]Headcount Table'!$A$3:$D$146,MATCH('[2]Q13 - Result Sheet'!B$5,'[2]Headcount Table'!$A$3:$D$3,0),0)</f>
        <v>G V Raju, Satyanarayana</v>
      </c>
      <c r="C199" s="111" t="str">
        <f t="shared" ref="C199:D230" si="4">VLOOKUP($A199,$F$5:$I$148,MATCH(C$5,$F$5:$I$5,0),0)</f>
        <v>SANKARALINGAM, VIJAY</v>
      </c>
      <c r="D199" s="111" t="str">
        <f t="shared" si="4"/>
        <v>MISHRA, DIVYANSHU</v>
      </c>
    </row>
    <row r="200" spans="1:4">
      <c r="A200" s="110">
        <v>591551</v>
      </c>
      <c r="B200" s="111" t="str">
        <f>VLOOKUP($A200,'[2]Headcount Table'!$A$3:$D$146,MATCH('[2]Q13 - Result Sheet'!B$5,'[2]Headcount Table'!$A$3:$D$3,0),0)</f>
        <v>Prasad, P Eshwar</v>
      </c>
      <c r="C200" s="111" t="str">
        <f t="shared" si="4"/>
        <v>SANKARALINGAM, VIJAY</v>
      </c>
      <c r="D200" s="111" t="str">
        <f t="shared" si="4"/>
        <v>MISHRA, DIVYANSHU</v>
      </c>
    </row>
    <row r="201" spans="1:4">
      <c r="A201" s="110">
        <v>592722</v>
      </c>
      <c r="B201" s="111" t="str">
        <f>VLOOKUP($A201,'[2]Headcount Table'!$A$3:$D$146,MATCH('[2]Q13 - Result Sheet'!B$5,'[2]Headcount Table'!$A$3:$D$3,0),0)</f>
        <v>Prasanna, XD</v>
      </c>
      <c r="C201" s="111" t="str">
        <f t="shared" si="4"/>
        <v>SANKARALINGAM, VIJAY</v>
      </c>
      <c r="D201" s="111" t="str">
        <f t="shared" si="4"/>
        <v>MISHRA, DIVYANSHU</v>
      </c>
    </row>
    <row r="202" spans="1:4">
      <c r="A202" s="110">
        <v>590927</v>
      </c>
      <c r="B202" s="111" t="str">
        <f>VLOOKUP($A202,'[2]Headcount Table'!$A$3:$D$146,MATCH('[2]Q13 - Result Sheet'!B$5,'[2]Headcount Table'!$A$3:$D$3,0),0)</f>
        <v>Duff, Olivia</v>
      </c>
      <c r="C202" s="111" t="str">
        <f t="shared" si="4"/>
        <v>SANKARALINGAM, VIJAY</v>
      </c>
      <c r="D202" s="111" t="str">
        <f t="shared" si="4"/>
        <v>MISHRA, DIVYANSHU</v>
      </c>
    </row>
    <row r="203" spans="1:4">
      <c r="A203" s="110">
        <v>590496</v>
      </c>
      <c r="B203" s="111" t="str">
        <f>VLOOKUP($A203,'[2]Headcount Table'!$A$3:$D$146,MATCH('[2]Q13 - Result Sheet'!B$5,'[2]Headcount Table'!$A$3:$D$3,0),0)</f>
        <v>V Pallavi, Anu</v>
      </c>
      <c r="C203" s="111" t="str">
        <f t="shared" si="4"/>
        <v>SANKARALINGAM, VIJAY</v>
      </c>
      <c r="D203" s="111" t="str">
        <f t="shared" si="4"/>
        <v>MISHRA, DIVYANSHU</v>
      </c>
    </row>
    <row r="204" spans="1:4">
      <c r="A204" s="110">
        <v>842056</v>
      </c>
      <c r="B204" s="111" t="str">
        <f>VLOOKUP($A204,'[2]Headcount Table'!$A$3:$D$146,MATCH('[2]Q13 - Result Sheet'!B$5,'[2]Headcount Table'!$A$3:$D$3,0),0)</f>
        <v>Kishore, Ram N</v>
      </c>
      <c r="C204" s="111" t="str">
        <f t="shared" si="4"/>
        <v>SANKARALINGAM, VIJAY</v>
      </c>
      <c r="D204" s="111" t="str">
        <f t="shared" si="4"/>
        <v>MISHRA, DIVYANSHU</v>
      </c>
    </row>
    <row r="205" spans="1:4">
      <c r="A205" s="110">
        <v>840316</v>
      </c>
      <c r="B205" s="111" t="str">
        <f>VLOOKUP($A205,'[2]Headcount Table'!$A$3:$D$146,MATCH('[2]Q13 - Result Sheet'!B$5,'[2]Headcount Table'!$A$3:$D$3,0),0)</f>
        <v>MG, Praveen</v>
      </c>
      <c r="C205" s="111" t="str">
        <f t="shared" si="4"/>
        <v>SANKARALINGAM, VIJAY</v>
      </c>
      <c r="D205" s="111" t="str">
        <f t="shared" si="4"/>
        <v>MISHRA, DIVYANSHU</v>
      </c>
    </row>
    <row r="206" spans="1:4">
      <c r="A206" s="110">
        <v>592722</v>
      </c>
      <c r="B206" s="111" t="str">
        <f>VLOOKUP($A206,'[2]Headcount Table'!$A$3:$D$146,MATCH('[2]Q13 - Result Sheet'!B$5,'[2]Headcount Table'!$A$3:$D$3,0),0)</f>
        <v>Prasanna, XD</v>
      </c>
      <c r="C206" s="111" t="str">
        <f t="shared" si="4"/>
        <v>SANKARALINGAM, VIJAY</v>
      </c>
      <c r="D206" s="111" t="str">
        <f t="shared" si="4"/>
        <v>MISHRA, DIVYANSHU</v>
      </c>
    </row>
    <row r="207" spans="1:4">
      <c r="A207" s="110">
        <v>590496</v>
      </c>
      <c r="B207" s="111" t="str">
        <f>VLOOKUP($A207,'[2]Headcount Table'!$A$3:$D$146,MATCH('[2]Q13 - Result Sheet'!B$5,'[2]Headcount Table'!$A$3:$D$3,0),0)</f>
        <v>V Pallavi, Anu</v>
      </c>
      <c r="C207" s="111" t="str">
        <f t="shared" si="4"/>
        <v>SANKARALINGAM, VIJAY</v>
      </c>
      <c r="D207" s="111" t="str">
        <f t="shared" si="4"/>
        <v>MISHRA, DIVYANSHU</v>
      </c>
    </row>
    <row r="208" spans="1:4">
      <c r="A208" s="110">
        <v>592250</v>
      </c>
      <c r="B208" s="111" t="str">
        <f>VLOOKUP($A208,'[2]Headcount Table'!$A$3:$D$146,MATCH('[2]Q13 - Result Sheet'!B$5,'[2]Headcount Table'!$A$3:$D$3,0),0)</f>
        <v>Sreenivas, BR</v>
      </c>
      <c r="C208" s="111" t="str">
        <f t="shared" si="4"/>
        <v>SANKARALINGAM, VIJAY</v>
      </c>
      <c r="D208" s="111" t="str">
        <f t="shared" si="4"/>
        <v>MISHRA, DIVYANSHU</v>
      </c>
    </row>
    <row r="209" spans="1:4">
      <c r="A209" s="110">
        <v>590927</v>
      </c>
      <c r="B209" s="111" t="str">
        <f>VLOOKUP($A209,'[2]Headcount Table'!$A$3:$D$146,MATCH('[2]Q13 - Result Sheet'!B$5,'[2]Headcount Table'!$A$3:$D$3,0),0)</f>
        <v>Duff, Olivia</v>
      </c>
      <c r="C209" s="111" t="str">
        <f t="shared" si="4"/>
        <v>SANKARALINGAM, VIJAY</v>
      </c>
      <c r="D209" s="111" t="str">
        <f t="shared" si="4"/>
        <v>MISHRA, DIVYANSHU</v>
      </c>
    </row>
    <row r="210" spans="1:4">
      <c r="A210" s="110">
        <v>814607</v>
      </c>
      <c r="B210" s="111" t="str">
        <f>VLOOKUP($A210,'[2]Headcount Table'!$A$3:$D$146,MATCH('[2]Q13 - Result Sheet'!B$5,'[2]Headcount Table'!$A$3:$D$3,0),0)</f>
        <v>G V Raju, Satyanarayana</v>
      </c>
      <c r="C210" s="111" t="str">
        <f t="shared" si="4"/>
        <v>SANKARALINGAM, VIJAY</v>
      </c>
      <c r="D210" s="111" t="str">
        <f t="shared" si="4"/>
        <v>MISHRA, DIVYANSHU</v>
      </c>
    </row>
    <row r="211" spans="1:4">
      <c r="A211" s="110">
        <v>591551</v>
      </c>
      <c r="B211" s="111" t="str">
        <f>VLOOKUP($A211,'[2]Headcount Table'!$A$3:$D$146,MATCH('[2]Q13 - Result Sheet'!B$5,'[2]Headcount Table'!$A$3:$D$3,0),0)</f>
        <v>Prasad, P Eshwar</v>
      </c>
      <c r="C211" s="111" t="str">
        <f t="shared" si="4"/>
        <v>SANKARALINGAM, VIJAY</v>
      </c>
      <c r="D211" s="111" t="str">
        <f t="shared" si="4"/>
        <v>MISHRA, DIVYANSHU</v>
      </c>
    </row>
    <row r="212" spans="1:4">
      <c r="A212" s="110">
        <v>840314</v>
      </c>
      <c r="B212" s="111" t="str">
        <f>VLOOKUP($A212,'[2]Headcount Table'!$A$3:$D$146,MATCH('[2]Q13 - Result Sheet'!B$5,'[2]Headcount Table'!$A$3:$D$3,0),0)</f>
        <v>Chaitanya, Venkatasatya</v>
      </c>
      <c r="C212" s="111" t="str">
        <f t="shared" si="4"/>
        <v>SANKARALINGAM, VIJAY</v>
      </c>
      <c r="D212" s="111" t="str">
        <f t="shared" si="4"/>
        <v>MISHRA, DIVYANSHU</v>
      </c>
    </row>
    <row r="213" spans="1:4">
      <c r="A213" s="110">
        <v>810837</v>
      </c>
      <c r="B213" s="111" t="str">
        <f>VLOOKUP($A213,'[2]Headcount Table'!$A$3:$D$146,MATCH('[2]Q13 - Result Sheet'!B$5,'[2]Headcount Table'!$A$3:$D$3,0),0)</f>
        <v>Prasad, Keerthana E</v>
      </c>
      <c r="C213" s="111" t="str">
        <f t="shared" si="4"/>
        <v>SANKARALINGAM, VIJAY</v>
      </c>
      <c r="D213" s="111" t="str">
        <f t="shared" si="4"/>
        <v>MISHRA, DIVYANSHU</v>
      </c>
    </row>
    <row r="214" spans="1:4">
      <c r="A214" s="110">
        <v>590498</v>
      </c>
      <c r="B214" s="111" t="str">
        <f>VLOOKUP($A214,'[2]Headcount Table'!$A$3:$D$146,MATCH('[2]Q13 - Result Sheet'!B$5,'[2]Headcount Table'!$A$3:$D$3,0),0)</f>
        <v>Vinita, M</v>
      </c>
      <c r="C214" s="111" t="str">
        <f t="shared" si="4"/>
        <v>SANKARALINGAM, VIJAY</v>
      </c>
      <c r="D214" s="111" t="str">
        <f t="shared" si="4"/>
        <v>MISHRA, DIVYANSHU</v>
      </c>
    </row>
    <row r="215" spans="1:4">
      <c r="A215" s="110">
        <v>842136</v>
      </c>
      <c r="B215" s="111" t="str">
        <f>VLOOKUP($A215,'[2]Headcount Table'!$A$3:$D$146,MATCH('[2]Q13 - Result Sheet'!B$5,'[2]Headcount Table'!$A$3:$D$3,0),0)</f>
        <v>Prasad BK, Guru</v>
      </c>
      <c r="C215" s="111" t="str">
        <f t="shared" si="4"/>
        <v>SSSM, RAMESH KV</v>
      </c>
      <c r="D215" s="111" t="str">
        <f t="shared" si="4"/>
        <v>MISHRA, DIVYANSHU</v>
      </c>
    </row>
    <row r="216" spans="1:4">
      <c r="A216" s="110">
        <v>842055</v>
      </c>
      <c r="B216" s="111" t="str">
        <f>VLOOKUP($A216,'[2]Headcount Table'!$A$3:$D$146,MATCH('[2]Q13 - Result Sheet'!B$5,'[2]Headcount Table'!$A$3:$D$3,0),0)</f>
        <v>Raj, Mohan</v>
      </c>
      <c r="C216" s="111" t="str">
        <f t="shared" si="4"/>
        <v>SSSM, RAMESH KV</v>
      </c>
      <c r="D216" s="111" t="str">
        <f t="shared" si="4"/>
        <v>MISHRA, DIVYANSHU</v>
      </c>
    </row>
    <row r="217" spans="1:4">
      <c r="A217" s="110">
        <v>810856</v>
      </c>
      <c r="B217" s="111" t="str">
        <f>VLOOKUP($A217,'[2]Headcount Table'!$A$3:$D$146,MATCH('[2]Q13 - Result Sheet'!B$5,'[2]Headcount Table'!$A$3:$D$3,0),0)</f>
        <v>Vinayak, DM</v>
      </c>
      <c r="C217" s="111" t="str">
        <f t="shared" si="4"/>
        <v>SSSM, RAMESH KV</v>
      </c>
      <c r="D217" s="111" t="str">
        <f t="shared" si="4"/>
        <v>MISHRA, DIVYANSHU</v>
      </c>
    </row>
    <row r="218" spans="1:4">
      <c r="A218" s="110">
        <v>592631</v>
      </c>
      <c r="B218" s="111" t="str">
        <f>VLOOKUP($A218,'[2]Headcount Table'!$A$3:$D$146,MATCH('[2]Q13 - Result Sheet'!B$5,'[2]Headcount Table'!$A$3:$D$3,0),0)</f>
        <v>Khadri, Asadulla</v>
      </c>
      <c r="C218" s="111" t="str">
        <f t="shared" si="4"/>
        <v>SSSM, RAMESH KV</v>
      </c>
      <c r="D218" s="111" t="str">
        <f t="shared" si="4"/>
        <v>MISHRA, DIVYANSHU</v>
      </c>
    </row>
    <row r="219" spans="1:4">
      <c r="A219" s="110">
        <v>378392</v>
      </c>
      <c r="B219" s="111" t="str">
        <f>VLOOKUP($A219,'[2]Headcount Table'!$A$3:$D$146,MATCH('[2]Q13 - Result Sheet'!B$5,'[2]Headcount Table'!$A$3:$D$3,0),0)</f>
        <v>Alva, Ashwin</v>
      </c>
      <c r="C219" s="111" t="str">
        <f t="shared" si="4"/>
        <v>SSSM, RAMESH KV</v>
      </c>
      <c r="D219" s="111" t="str">
        <f t="shared" si="4"/>
        <v>MISHRA, DIVYANSHU</v>
      </c>
    </row>
    <row r="220" spans="1:4">
      <c r="A220" s="110">
        <v>374857</v>
      </c>
      <c r="B220" s="111" t="str">
        <f>VLOOKUP($A220,'[2]Headcount Table'!$A$3:$D$146,MATCH('[2]Q13 - Result Sheet'!B$5,'[2]Headcount Table'!$A$3:$D$3,0),0)</f>
        <v>Swaminathan, Vishy</v>
      </c>
      <c r="C220" s="111" t="str">
        <f t="shared" si="4"/>
        <v>SSSM, RAMESH KV</v>
      </c>
      <c r="D220" s="111" t="str">
        <f t="shared" si="4"/>
        <v>MISHRA, DIVYANSHU</v>
      </c>
    </row>
    <row r="221" spans="1:4">
      <c r="A221" s="110">
        <v>591048</v>
      </c>
      <c r="B221" s="111" t="str">
        <f>VLOOKUP($A221,'[2]Headcount Table'!$A$3:$D$146,MATCH('[2]Q13 - Result Sheet'!B$5,'[2]Headcount Table'!$A$3:$D$3,0),0)</f>
        <v>Anand, Vijay</v>
      </c>
      <c r="C221" s="111" t="str">
        <f t="shared" si="4"/>
        <v>SSSM, RAMESH KV</v>
      </c>
      <c r="D221" s="111" t="str">
        <f t="shared" si="4"/>
        <v>MISHRA, DIVYANSHU</v>
      </c>
    </row>
    <row r="222" spans="1:4">
      <c r="A222" s="110">
        <v>590830</v>
      </c>
      <c r="B222" s="111" t="str">
        <f>VLOOKUP($A222,'[2]Headcount Table'!$A$3:$D$146,MATCH('[2]Q13 - Result Sheet'!B$5,'[2]Headcount Table'!$A$3:$D$3,0),0)</f>
        <v>Krishna, Gopal PN</v>
      </c>
      <c r="C222" s="111" t="str">
        <f t="shared" si="4"/>
        <v>SSSM, RAMESH KV</v>
      </c>
      <c r="D222" s="111" t="str">
        <f t="shared" si="4"/>
        <v>MISHRA, DIVYANSHU</v>
      </c>
    </row>
    <row r="223" spans="1:4">
      <c r="A223" s="110">
        <v>841676</v>
      </c>
      <c r="B223" s="111" t="str">
        <f>VLOOKUP($A223,'[2]Headcount Table'!$A$3:$D$146,MATCH('[2]Q13 - Result Sheet'!B$5,'[2]Headcount Table'!$A$3:$D$3,0),0)</f>
        <v>Maben, Emmanual</v>
      </c>
      <c r="C223" s="111" t="str">
        <f t="shared" si="4"/>
        <v>SSSM, RAMESH KV</v>
      </c>
      <c r="D223" s="111" t="str">
        <f t="shared" si="4"/>
        <v>MISHRA, DIVYANSHU</v>
      </c>
    </row>
    <row r="224" spans="1:4">
      <c r="A224" s="110">
        <v>840312</v>
      </c>
      <c r="B224" s="111" t="str">
        <f>VLOOKUP($A224,'[2]Headcount Table'!$A$3:$D$146,MATCH('[2]Q13 - Result Sheet'!B$5,'[2]Headcount Table'!$A$3:$D$3,0),0)</f>
        <v>Bhat, DivyaShree</v>
      </c>
      <c r="C224" s="111" t="str">
        <f t="shared" si="4"/>
        <v>SSSM, RAMESH KV</v>
      </c>
      <c r="D224" s="111" t="str">
        <f t="shared" si="4"/>
        <v>MISHRA, DIVYANSHU</v>
      </c>
    </row>
    <row r="225" spans="1:4">
      <c r="A225" s="110">
        <v>590836</v>
      </c>
      <c r="B225" s="111" t="str">
        <f>VLOOKUP($A225,'[2]Headcount Table'!$A$3:$D$146,MATCH('[2]Q13 - Result Sheet'!B$5,'[2]Headcount Table'!$A$3:$D$3,0),0)</f>
        <v>D, Shephen F</v>
      </c>
      <c r="C225" s="111" t="str">
        <f t="shared" si="4"/>
        <v>SSSM, RAMESH KV</v>
      </c>
      <c r="D225" s="111" t="str">
        <f t="shared" si="4"/>
        <v>MISHRA, DIVYANSHU</v>
      </c>
    </row>
    <row r="226" spans="1:4">
      <c r="A226" s="110">
        <v>372173</v>
      </c>
      <c r="B226" s="111" t="str">
        <f>VLOOKUP($A226,'[2]Headcount Table'!$A$3:$D$146,MATCH('[2]Q13 - Result Sheet'!B$5,'[2]Headcount Table'!$A$3:$D$3,0),0)</f>
        <v>Mahadevaiah, Janaki</v>
      </c>
      <c r="C226" s="111" t="str">
        <f t="shared" si="4"/>
        <v>SSSM, RAMESH KV</v>
      </c>
      <c r="D226" s="111" t="str">
        <f t="shared" si="4"/>
        <v>MISHRA, DIVYANSHU</v>
      </c>
    </row>
    <row r="227" spans="1:4">
      <c r="A227" s="110">
        <v>841676</v>
      </c>
      <c r="B227" s="111" t="str">
        <f>VLOOKUP($A227,'[2]Headcount Table'!$A$3:$D$146,MATCH('[2]Q13 - Result Sheet'!B$5,'[2]Headcount Table'!$A$3:$D$3,0),0)</f>
        <v>Maben, Emmanual</v>
      </c>
      <c r="C227" s="111" t="str">
        <f t="shared" si="4"/>
        <v>SSSM, RAMESH KV</v>
      </c>
      <c r="D227" s="111" t="str">
        <f t="shared" si="4"/>
        <v>MISHRA, DIVYANSHU</v>
      </c>
    </row>
    <row r="228" spans="1:4">
      <c r="A228" s="110">
        <v>840312</v>
      </c>
      <c r="B228" s="111" t="str">
        <f>VLOOKUP($A228,'[2]Headcount Table'!$A$3:$D$146,MATCH('[2]Q13 - Result Sheet'!B$5,'[2]Headcount Table'!$A$3:$D$3,0),0)</f>
        <v>Bhat, DivyaShree</v>
      </c>
      <c r="C228" s="111" t="str">
        <f t="shared" si="4"/>
        <v>SSSM, RAMESH KV</v>
      </c>
      <c r="D228" s="111" t="str">
        <f t="shared" si="4"/>
        <v>MISHRA, DIVYANSHU</v>
      </c>
    </row>
    <row r="229" spans="1:4">
      <c r="A229" s="110">
        <v>372173</v>
      </c>
      <c r="B229" s="111" t="str">
        <f>VLOOKUP($A229,'[2]Headcount Table'!$A$3:$D$146,MATCH('[2]Q13 - Result Sheet'!B$5,'[2]Headcount Table'!$A$3:$D$3,0),0)</f>
        <v>Mahadevaiah, Janaki</v>
      </c>
      <c r="C229" s="111" t="str">
        <f t="shared" si="4"/>
        <v>SSSM, RAMESH KV</v>
      </c>
      <c r="D229" s="111" t="str">
        <f t="shared" si="4"/>
        <v>MISHRA, DIVYANSHU</v>
      </c>
    </row>
    <row r="230" spans="1:4">
      <c r="A230" s="110">
        <v>590836</v>
      </c>
      <c r="B230" s="111" t="str">
        <f>VLOOKUP($A230,'[2]Headcount Table'!$A$3:$D$146,MATCH('[2]Q13 - Result Sheet'!B$5,'[2]Headcount Table'!$A$3:$D$3,0),0)</f>
        <v>D, Shephen F</v>
      </c>
      <c r="C230" s="111" t="str">
        <f t="shared" si="4"/>
        <v>SSSM, RAMESH KV</v>
      </c>
      <c r="D230" s="111" t="str">
        <f t="shared" si="4"/>
        <v>MISHRA, DIVYANSHU</v>
      </c>
    </row>
    <row r="231" spans="1:4">
      <c r="A231" s="110">
        <v>378392</v>
      </c>
      <c r="B231" s="111" t="str">
        <f>VLOOKUP($A231,'[2]Headcount Table'!$A$3:$D$146,MATCH('[2]Q13 - Result Sheet'!B$5,'[2]Headcount Table'!$A$3:$D$3,0),0)</f>
        <v>Alva, Ashwin</v>
      </c>
      <c r="C231" s="111" t="str">
        <f t="shared" ref="C231:D262" si="5">VLOOKUP($A231,$F$5:$I$148,MATCH(C$5,$F$5:$I$5,0),0)</f>
        <v>SSSM, RAMESH KV</v>
      </c>
      <c r="D231" s="111" t="str">
        <f t="shared" si="5"/>
        <v>MISHRA, DIVYANSHU</v>
      </c>
    </row>
    <row r="232" spans="1:4">
      <c r="A232" s="110">
        <v>374857</v>
      </c>
      <c r="B232" s="111" t="str">
        <f>VLOOKUP($A232,'[2]Headcount Table'!$A$3:$D$146,MATCH('[2]Q13 - Result Sheet'!B$5,'[2]Headcount Table'!$A$3:$D$3,0),0)</f>
        <v>Swaminathan, Vishy</v>
      </c>
      <c r="C232" s="111" t="str">
        <f t="shared" si="5"/>
        <v>SSSM, RAMESH KV</v>
      </c>
      <c r="D232" s="111" t="str">
        <f t="shared" si="5"/>
        <v>MISHRA, DIVYANSHU</v>
      </c>
    </row>
    <row r="233" spans="1:4">
      <c r="A233" s="110">
        <v>591048</v>
      </c>
      <c r="B233" s="111" t="str">
        <f>VLOOKUP($A233,'[2]Headcount Table'!$A$3:$D$146,MATCH('[2]Q13 - Result Sheet'!B$5,'[2]Headcount Table'!$A$3:$D$3,0),0)</f>
        <v>Anand, Vijay</v>
      </c>
      <c r="C233" s="111" t="str">
        <f t="shared" si="5"/>
        <v>SSSM, RAMESH KV</v>
      </c>
      <c r="D233" s="111" t="str">
        <f t="shared" si="5"/>
        <v>MISHRA, DIVYANSHU</v>
      </c>
    </row>
    <row r="234" spans="1:4">
      <c r="A234" s="110">
        <v>590830</v>
      </c>
      <c r="B234" s="111" t="str">
        <f>VLOOKUP($A234,'[2]Headcount Table'!$A$3:$D$146,MATCH('[2]Q13 - Result Sheet'!B$5,'[2]Headcount Table'!$A$3:$D$3,0),0)</f>
        <v>Krishna, Gopal PN</v>
      </c>
      <c r="C234" s="111" t="str">
        <f t="shared" si="5"/>
        <v>SSSM, RAMESH KV</v>
      </c>
      <c r="D234" s="111" t="str">
        <f t="shared" si="5"/>
        <v>MISHRA, DIVYANSHU</v>
      </c>
    </row>
    <row r="235" spans="1:4">
      <c r="A235" s="110">
        <v>842136</v>
      </c>
      <c r="B235" s="111" t="str">
        <f>VLOOKUP($A235,'[2]Headcount Table'!$A$3:$D$146,MATCH('[2]Q13 - Result Sheet'!B$5,'[2]Headcount Table'!$A$3:$D$3,0),0)</f>
        <v>Prasad BK, Guru</v>
      </c>
      <c r="C235" s="111" t="str">
        <f t="shared" si="5"/>
        <v>SSSM, RAMESH KV</v>
      </c>
      <c r="D235" s="111" t="str">
        <f t="shared" si="5"/>
        <v>MISHRA, DIVYANSHU</v>
      </c>
    </row>
    <row r="236" spans="1:4">
      <c r="A236" s="110">
        <v>842055</v>
      </c>
      <c r="B236" s="111" t="str">
        <f>VLOOKUP($A236,'[2]Headcount Table'!$A$3:$D$146,MATCH('[2]Q13 - Result Sheet'!B$5,'[2]Headcount Table'!$A$3:$D$3,0),0)</f>
        <v>Raj, Mohan</v>
      </c>
      <c r="C236" s="111" t="str">
        <f t="shared" si="5"/>
        <v>SSSM, RAMESH KV</v>
      </c>
      <c r="D236" s="111" t="str">
        <f t="shared" si="5"/>
        <v>MISHRA, DIVYANSHU</v>
      </c>
    </row>
    <row r="237" spans="1:4">
      <c r="A237" s="110">
        <v>810856</v>
      </c>
      <c r="B237" s="111" t="str">
        <f>VLOOKUP($A237,'[2]Headcount Table'!$A$3:$D$146,MATCH('[2]Q13 - Result Sheet'!B$5,'[2]Headcount Table'!$A$3:$D$3,0),0)</f>
        <v>Vinayak, DM</v>
      </c>
      <c r="C237" s="111" t="str">
        <f t="shared" si="5"/>
        <v>SSSM, RAMESH KV</v>
      </c>
      <c r="D237" s="111" t="str">
        <f t="shared" si="5"/>
        <v>MISHRA, DIVYANSHU</v>
      </c>
    </row>
    <row r="238" spans="1:4">
      <c r="A238" s="110">
        <v>592631</v>
      </c>
      <c r="B238" s="111" t="str">
        <f>VLOOKUP($A238,'[2]Headcount Table'!$A$3:$D$146,MATCH('[2]Q13 - Result Sheet'!B$5,'[2]Headcount Table'!$A$3:$D$3,0),0)</f>
        <v>Khadri, Asadulla</v>
      </c>
      <c r="C238" s="111" t="str">
        <f t="shared" si="5"/>
        <v>SSSM, RAMESH KV</v>
      </c>
      <c r="D238" s="111" t="str">
        <f t="shared" si="5"/>
        <v>MISHRA, DIVYANSHU</v>
      </c>
    </row>
    <row r="239" spans="1:4">
      <c r="A239" s="110">
        <v>378482</v>
      </c>
      <c r="B239" s="111" t="str">
        <f>VLOOKUP($A239,'[2]Headcount Table'!$A$3:$D$146,MATCH('[2]Q13 - Result Sheet'!B$5,'[2]Headcount Table'!$A$3:$D$3,0),0)</f>
        <v>Babu, N</v>
      </c>
      <c r="C239" s="111" t="str">
        <f t="shared" si="5"/>
        <v>TBD MANAGER 1</v>
      </c>
      <c r="D239" s="111" t="str">
        <f t="shared" si="5"/>
        <v>MISHRA, DIVYANSHU</v>
      </c>
    </row>
    <row r="240" spans="1:4">
      <c r="A240" s="110">
        <v>372878</v>
      </c>
      <c r="B240" s="111" t="str">
        <f>VLOOKUP($A240,'[2]Headcount Table'!$A$3:$D$146,MATCH('[2]Q13 - Result Sheet'!B$5,'[2]Headcount Table'!$A$3:$D$3,0),0)</f>
        <v>Cherian, Susana</v>
      </c>
      <c r="C240" s="111" t="str">
        <f t="shared" si="5"/>
        <v>TBD MANAGER 1</v>
      </c>
      <c r="D240" s="111" t="str">
        <f t="shared" si="5"/>
        <v>MISHRA, DIVYANSHU</v>
      </c>
    </row>
    <row r="241" spans="1:4">
      <c r="A241" s="110">
        <v>591003</v>
      </c>
      <c r="B241" s="111" t="str">
        <f>VLOOKUP($A241,'[2]Headcount Table'!$A$3:$D$146,MATCH('[2]Q13 - Result Sheet'!B$5,'[2]Headcount Table'!$A$3:$D$3,0),0)</f>
        <v>Devarajan, Cecil</v>
      </c>
      <c r="C241" s="111" t="str">
        <f t="shared" si="5"/>
        <v>TBD MANAGER 1</v>
      </c>
      <c r="D241" s="111" t="str">
        <f t="shared" si="5"/>
        <v>MISHRA, DIVYANSHU</v>
      </c>
    </row>
    <row r="242" spans="1:4">
      <c r="A242" s="110">
        <v>374638</v>
      </c>
      <c r="B242" s="111" t="str">
        <f>VLOOKUP($A242,'[2]Headcount Table'!$A$3:$D$146,MATCH('[2]Q13 - Result Sheet'!B$5,'[2]Headcount Table'!$A$3:$D$3,0),0)</f>
        <v>Gopal, Sujith</v>
      </c>
      <c r="C242" s="111" t="str">
        <f t="shared" si="5"/>
        <v>TBD MANAGER 1</v>
      </c>
      <c r="D242" s="111" t="str">
        <f t="shared" si="5"/>
        <v>MISHRA, DIVYANSHU</v>
      </c>
    </row>
    <row r="243" spans="1:4">
      <c r="A243" s="110">
        <v>328837</v>
      </c>
      <c r="B243" s="111" t="str">
        <f>VLOOKUP($A243,'[2]Headcount Table'!$A$3:$D$146,MATCH('[2]Q13 - Result Sheet'!B$5,'[2]Headcount Table'!$A$3:$D$3,0),0)</f>
        <v>Thomas, Tessith Abraham</v>
      </c>
      <c r="C243" s="111" t="str">
        <f t="shared" si="5"/>
        <v>TBD MANAGER 1</v>
      </c>
      <c r="D243" s="111" t="str">
        <f t="shared" si="5"/>
        <v>MISHRA, DIVYANSHU</v>
      </c>
    </row>
    <row r="244" spans="1:4">
      <c r="A244" s="110">
        <v>840311</v>
      </c>
      <c r="B244" s="111" t="str">
        <f>VLOOKUP($A244,'[2]Headcount Table'!$A$3:$D$146,MATCH('[2]Q13 - Result Sheet'!B$5,'[2]Headcount Table'!$A$3:$D$3,0),0)</f>
        <v>T Patil, Yuvaraj</v>
      </c>
      <c r="C244" s="111" t="str">
        <f t="shared" si="5"/>
        <v>TBD MANAGER 1</v>
      </c>
      <c r="D244" s="111" t="str">
        <f t="shared" si="5"/>
        <v>MISHRA, DIVYANSHU</v>
      </c>
    </row>
    <row r="245" spans="1:4">
      <c r="A245" s="110">
        <v>373596</v>
      </c>
      <c r="B245" s="111" t="str">
        <f>VLOOKUP($A245,'[2]Headcount Table'!$A$3:$D$146,MATCH('[2]Q13 - Result Sheet'!B$5,'[2]Headcount Table'!$A$3:$D$3,0),0)</f>
        <v>Kala, R</v>
      </c>
      <c r="C245" s="111" t="str">
        <f t="shared" si="5"/>
        <v>TBD MANAGER 1</v>
      </c>
      <c r="D245" s="111" t="str">
        <f t="shared" si="5"/>
        <v>MISHRA, DIVYANSHU</v>
      </c>
    </row>
    <row r="246" spans="1:4">
      <c r="A246" s="110">
        <v>373534</v>
      </c>
      <c r="B246" s="111" t="str">
        <f>VLOOKUP($A246,'[2]Headcount Table'!$A$3:$D$146,MATCH('[2]Q13 - Result Sheet'!B$5,'[2]Headcount Table'!$A$3:$D$3,0),0)</f>
        <v>Raghavendra, NJ</v>
      </c>
      <c r="C246" s="111" t="str">
        <f t="shared" si="5"/>
        <v>TBD MANAGER 1</v>
      </c>
      <c r="D246" s="111" t="str">
        <f t="shared" si="5"/>
        <v>MISHRA, DIVYANSHU</v>
      </c>
    </row>
    <row r="247" spans="1:4">
      <c r="A247" s="110">
        <v>373467</v>
      </c>
      <c r="B247" s="111" t="str">
        <f>VLOOKUP($A247,'[2]Headcount Table'!$A$3:$D$146,MATCH('[2]Q13 - Result Sheet'!B$5,'[2]Headcount Table'!$A$3:$D$3,0),0)</f>
        <v>Jamuna, G</v>
      </c>
      <c r="C247" s="111" t="str">
        <f t="shared" si="5"/>
        <v>TBD MANAGER 1</v>
      </c>
      <c r="D247" s="111" t="str">
        <f t="shared" si="5"/>
        <v>MISHRA, DIVYANSHU</v>
      </c>
    </row>
    <row r="248" spans="1:4">
      <c r="A248" s="110">
        <v>374166</v>
      </c>
      <c r="B248" s="111" t="str">
        <f>VLOOKUP($A248,'[2]Headcount Table'!$A$3:$D$146,MATCH('[2]Q13 - Result Sheet'!B$5,'[2]Headcount Table'!$A$3:$D$3,0),0)</f>
        <v>Athif, Mohammed</v>
      </c>
      <c r="C248" s="111" t="str">
        <f t="shared" si="5"/>
        <v>TBD MANAGER 1</v>
      </c>
      <c r="D248" s="111" t="str">
        <f t="shared" si="5"/>
        <v>MISHRA, DIVYANSHU</v>
      </c>
    </row>
    <row r="249" spans="1:4">
      <c r="A249" s="110">
        <v>840311</v>
      </c>
      <c r="B249" s="111" t="str">
        <f>VLOOKUP($A249,'[2]Headcount Table'!$A$3:$D$146,MATCH('[2]Q13 - Result Sheet'!B$5,'[2]Headcount Table'!$A$3:$D$3,0),0)</f>
        <v>T Patil, Yuvaraj</v>
      </c>
      <c r="C249" s="111" t="str">
        <f t="shared" si="5"/>
        <v>TBD MANAGER 1</v>
      </c>
      <c r="D249" s="111" t="str">
        <f t="shared" si="5"/>
        <v>MISHRA, DIVYANSHU</v>
      </c>
    </row>
    <row r="250" spans="1:4">
      <c r="A250" s="110">
        <v>373596</v>
      </c>
      <c r="B250" s="111" t="str">
        <f>VLOOKUP($A250,'[2]Headcount Table'!$A$3:$D$146,MATCH('[2]Q13 - Result Sheet'!B$5,'[2]Headcount Table'!$A$3:$D$3,0),0)</f>
        <v>Kala, R</v>
      </c>
      <c r="C250" s="111" t="str">
        <f t="shared" si="5"/>
        <v>TBD MANAGER 1</v>
      </c>
      <c r="D250" s="111" t="str">
        <f t="shared" si="5"/>
        <v>MISHRA, DIVYANSHU</v>
      </c>
    </row>
    <row r="251" spans="1:4">
      <c r="A251" s="110">
        <v>373534</v>
      </c>
      <c r="B251" s="111" t="str">
        <f>VLOOKUP($A251,'[2]Headcount Table'!$A$3:$D$146,MATCH('[2]Q13 - Result Sheet'!B$5,'[2]Headcount Table'!$A$3:$D$3,0),0)</f>
        <v>Raghavendra, NJ</v>
      </c>
      <c r="C251" s="111" t="str">
        <f t="shared" si="5"/>
        <v>TBD MANAGER 1</v>
      </c>
      <c r="D251" s="111" t="str">
        <f t="shared" si="5"/>
        <v>MISHRA, DIVYANSHU</v>
      </c>
    </row>
    <row r="252" spans="1:4">
      <c r="A252" s="110">
        <v>373467</v>
      </c>
      <c r="B252" s="111" t="str">
        <f>VLOOKUP($A252,'[2]Headcount Table'!$A$3:$D$146,MATCH('[2]Q13 - Result Sheet'!B$5,'[2]Headcount Table'!$A$3:$D$3,0),0)</f>
        <v>Jamuna, G</v>
      </c>
      <c r="C252" s="111" t="str">
        <f t="shared" si="5"/>
        <v>TBD MANAGER 1</v>
      </c>
      <c r="D252" s="111" t="str">
        <f t="shared" si="5"/>
        <v>MISHRA, DIVYANSHU</v>
      </c>
    </row>
    <row r="253" spans="1:4">
      <c r="A253" s="110">
        <v>374638</v>
      </c>
      <c r="B253" s="111" t="str">
        <f>VLOOKUP($A253,'[2]Headcount Table'!$A$3:$D$146,MATCH('[2]Q13 - Result Sheet'!B$5,'[2]Headcount Table'!$A$3:$D$3,0),0)</f>
        <v>Gopal, Sujith</v>
      </c>
      <c r="C253" s="111" t="str">
        <f t="shared" si="5"/>
        <v>TBD MANAGER 1</v>
      </c>
      <c r="D253" s="111" t="str">
        <f t="shared" si="5"/>
        <v>MISHRA, DIVYANSHU</v>
      </c>
    </row>
    <row r="254" spans="1:4">
      <c r="A254" s="110">
        <v>374166</v>
      </c>
      <c r="B254" s="111" t="str">
        <f>VLOOKUP($A254,'[2]Headcount Table'!$A$3:$D$146,MATCH('[2]Q13 - Result Sheet'!B$5,'[2]Headcount Table'!$A$3:$D$3,0),0)</f>
        <v>Athif, Mohammed</v>
      </c>
      <c r="C254" s="111" t="str">
        <f t="shared" si="5"/>
        <v>TBD MANAGER 1</v>
      </c>
      <c r="D254" s="111" t="str">
        <f t="shared" si="5"/>
        <v>MISHRA, DIVYANSHU</v>
      </c>
    </row>
    <row r="255" spans="1:4">
      <c r="A255" s="110">
        <v>328837</v>
      </c>
      <c r="B255" s="111" t="str">
        <f>VLOOKUP($A255,'[2]Headcount Table'!$A$3:$D$146,MATCH('[2]Q13 - Result Sheet'!B$5,'[2]Headcount Table'!$A$3:$D$3,0),0)</f>
        <v>Thomas, Tessith Abraham</v>
      </c>
      <c r="C255" s="111" t="str">
        <f t="shared" si="5"/>
        <v>TBD MANAGER 1</v>
      </c>
      <c r="D255" s="111" t="str">
        <f t="shared" si="5"/>
        <v>MISHRA, DIVYANSHU</v>
      </c>
    </row>
    <row r="256" spans="1:4">
      <c r="A256" s="110">
        <v>591003</v>
      </c>
      <c r="B256" s="111" t="str">
        <f>VLOOKUP($A256,'[2]Headcount Table'!$A$3:$D$146,MATCH('[2]Q13 - Result Sheet'!B$5,'[2]Headcount Table'!$A$3:$D$3,0),0)</f>
        <v>Devarajan, Cecil</v>
      </c>
      <c r="C256" s="111" t="str">
        <f t="shared" si="5"/>
        <v>TBD MANAGER 1</v>
      </c>
      <c r="D256" s="111" t="str">
        <f t="shared" si="5"/>
        <v>MISHRA, DIVYANSHU</v>
      </c>
    </row>
    <row r="257" spans="1:4">
      <c r="A257" s="110">
        <v>378482</v>
      </c>
      <c r="B257" s="111" t="str">
        <f>VLOOKUP($A257,'[2]Headcount Table'!$A$3:$D$146,MATCH('[2]Q13 - Result Sheet'!B$5,'[2]Headcount Table'!$A$3:$D$3,0),0)</f>
        <v>Babu, N</v>
      </c>
      <c r="C257" s="111" t="str">
        <f t="shared" si="5"/>
        <v>TBD MANAGER 1</v>
      </c>
      <c r="D257" s="111" t="str">
        <f t="shared" si="5"/>
        <v>MISHRA, DIVYANSHU</v>
      </c>
    </row>
    <row r="258" spans="1:4">
      <c r="A258" s="110">
        <v>372878</v>
      </c>
      <c r="B258" s="111" t="str">
        <f>VLOOKUP($A258,'[2]Headcount Table'!$A$3:$D$146,MATCH('[2]Q13 - Result Sheet'!B$5,'[2]Headcount Table'!$A$3:$D$3,0),0)</f>
        <v>Cherian, Susana</v>
      </c>
      <c r="C258" s="111" t="str">
        <f t="shared" si="5"/>
        <v>TBD MANAGER 1</v>
      </c>
      <c r="D258" s="111" t="str">
        <f t="shared" si="5"/>
        <v>MISHRA, DIVYANSHU</v>
      </c>
    </row>
    <row r="259" spans="1:4">
      <c r="A259" s="110">
        <v>378057</v>
      </c>
      <c r="B259" s="111" t="str">
        <f>VLOOKUP($A259,'[2]Headcount Table'!$A$3:$D$146,MATCH('[2]Q13 - Result Sheet'!B$5,'[2]Headcount Table'!$A$3:$D$3,0),0)</f>
        <v>H, ARAVIND</v>
      </c>
      <c r="C259" s="111" t="str">
        <f t="shared" si="5"/>
        <v>VIJAYARAM, JAGADISH</v>
      </c>
      <c r="D259" s="111" t="str">
        <f t="shared" si="5"/>
        <v>B, SRIRAM</v>
      </c>
    </row>
    <row r="260" spans="1:4">
      <c r="A260" s="110">
        <v>326735</v>
      </c>
      <c r="B260" s="111" t="str">
        <f>VLOOKUP($A260,'[2]Headcount Table'!$A$3:$D$146,MATCH('[2]Q13 - Result Sheet'!B$5,'[2]Headcount Table'!$A$3:$D$3,0),0)</f>
        <v>Gurupur, Gurudatta</v>
      </c>
      <c r="C260" s="111" t="str">
        <f t="shared" si="5"/>
        <v>VIJAYARAM, JAGADISH</v>
      </c>
      <c r="D260" s="111" t="str">
        <f t="shared" si="5"/>
        <v>B, SRIRAM</v>
      </c>
    </row>
    <row r="261" spans="1:4">
      <c r="A261" s="110">
        <v>839473</v>
      </c>
      <c r="B261" s="111" t="str">
        <f>VLOOKUP($A261,'[2]Headcount Table'!$A$3:$D$146,MATCH('[2]Q13 - Result Sheet'!B$5,'[2]Headcount Table'!$A$3:$D$3,0),0)</f>
        <v>Shetty, Deepak</v>
      </c>
      <c r="C261" s="111" t="str">
        <f t="shared" si="5"/>
        <v>VISWANATHAN, SHIVAKUMAR</v>
      </c>
      <c r="D261" s="111" t="str">
        <f t="shared" si="5"/>
        <v>MISHRA, DIVYANSHU</v>
      </c>
    </row>
    <row r="262" spans="1:4">
      <c r="A262" s="110">
        <v>379593</v>
      </c>
      <c r="B262" s="111" t="str">
        <f>VLOOKUP($A262,'[2]Headcount Table'!$A$3:$D$146,MATCH('[2]Q13 - Result Sheet'!B$5,'[2]Headcount Table'!$A$3:$D$3,0),0)</f>
        <v>Choudhury, Summit</v>
      </c>
      <c r="C262" s="111" t="str">
        <f t="shared" si="5"/>
        <v>VISWANATHAN, SHIVAKUMAR</v>
      </c>
      <c r="D262" s="111" t="str">
        <f t="shared" si="5"/>
        <v>MISHRA, DIVYANSHU</v>
      </c>
    </row>
    <row r="263" spans="1:4">
      <c r="A263" s="110">
        <v>592072</v>
      </c>
      <c r="B263" s="111" t="str">
        <f>VLOOKUP($A263,'[2]Headcount Table'!$A$3:$D$146,MATCH('[2]Q13 - Result Sheet'!B$5,'[2]Headcount Table'!$A$3:$D$3,0),0)</f>
        <v>N, Rashmi</v>
      </c>
      <c r="C263" s="111" t="str">
        <f t="shared" ref="C263:D291" si="6">VLOOKUP($A263,$F$5:$I$148,MATCH(C$5,$F$5:$I$5,0),0)</f>
        <v>VISWANATHAN, SHIVAKUMAR</v>
      </c>
      <c r="D263" s="111" t="str">
        <f t="shared" si="6"/>
        <v>MISHRA, DIVYANSHU</v>
      </c>
    </row>
    <row r="264" spans="1:4">
      <c r="A264" s="110">
        <v>591198</v>
      </c>
      <c r="B264" s="111" t="str">
        <f>VLOOKUP($A264,'[2]Headcount Table'!$A$3:$D$146,MATCH('[2]Q13 - Result Sheet'!B$5,'[2]Headcount Table'!$A$3:$D$3,0),0)</f>
        <v>Faby, Sebastian</v>
      </c>
      <c r="C264" s="111" t="str">
        <f t="shared" si="6"/>
        <v>VISWANATHAN, SHIVAKUMAR</v>
      </c>
      <c r="D264" s="111" t="str">
        <f t="shared" si="6"/>
        <v>MISHRA, DIVYANSHU</v>
      </c>
    </row>
    <row r="265" spans="1:4">
      <c r="A265" s="110">
        <v>590912</v>
      </c>
      <c r="B265" s="111" t="str">
        <f>VLOOKUP($A265,'[2]Headcount Table'!$A$3:$D$146,MATCH('[2]Q13 - Result Sheet'!B$5,'[2]Headcount Table'!$A$3:$D$3,0),0)</f>
        <v>C, Konika</v>
      </c>
      <c r="C265" s="111" t="str">
        <f t="shared" si="6"/>
        <v>VISWANATHAN, SHIVAKUMAR</v>
      </c>
      <c r="D265" s="111" t="str">
        <f t="shared" si="6"/>
        <v>MISHRA, DIVYANSHU</v>
      </c>
    </row>
    <row r="266" spans="1:4">
      <c r="A266" s="110">
        <v>590653</v>
      </c>
      <c r="B266" s="111" t="str">
        <f>VLOOKUP($A266,'[2]Headcount Table'!$A$3:$D$146,MATCH('[2]Q13 - Result Sheet'!B$5,'[2]Headcount Table'!$A$3:$D$3,0),0)</f>
        <v>Balakrishnan, Prabha</v>
      </c>
      <c r="C266" s="111" t="str">
        <f t="shared" si="6"/>
        <v>VISWANATHAN, SHIVAKUMAR</v>
      </c>
      <c r="D266" s="111" t="str">
        <f t="shared" si="6"/>
        <v>MISHRA, DIVYANSHU</v>
      </c>
    </row>
    <row r="267" spans="1:4">
      <c r="A267" s="110">
        <v>817509</v>
      </c>
      <c r="B267" s="111" t="str">
        <f>VLOOKUP($A267,'[2]Headcount Table'!$A$3:$D$146,MATCH('[2]Q13 - Result Sheet'!B$5,'[2]Headcount Table'!$A$3:$D$3,0),0)</f>
        <v>Baskaran, Murugan</v>
      </c>
      <c r="C267" s="111" t="str">
        <f t="shared" si="6"/>
        <v>VISWANATHAN, SHIVAKUMAR</v>
      </c>
      <c r="D267" s="111" t="str">
        <f t="shared" si="6"/>
        <v>MISHRA, DIVYANSHU</v>
      </c>
    </row>
    <row r="268" spans="1:4">
      <c r="A268" s="110">
        <v>817455</v>
      </c>
      <c r="B268" s="111" t="str">
        <f>VLOOKUP($A268,'[2]Headcount Table'!$A$3:$D$146,MATCH('[2]Q13 - Result Sheet'!B$5,'[2]Headcount Table'!$A$3:$D$3,0),0)</f>
        <v>H, Divya</v>
      </c>
      <c r="C268" s="111" t="str">
        <f t="shared" si="6"/>
        <v>VISWANATHAN, SHIVAKUMAR</v>
      </c>
      <c r="D268" s="111" t="str">
        <f t="shared" si="6"/>
        <v>MISHRA, DIVYANSHU</v>
      </c>
    </row>
    <row r="269" spans="1:4">
      <c r="A269" s="110">
        <v>810325</v>
      </c>
      <c r="B269" s="111" t="str">
        <f>VLOOKUP($A269,'[2]Headcount Table'!$A$3:$D$146,MATCH('[2]Q13 - Result Sheet'!B$5,'[2]Headcount Table'!$A$3:$D$3,0),0)</f>
        <v>Kashyap A, Prajwal</v>
      </c>
      <c r="C269" s="111" t="str">
        <f t="shared" si="6"/>
        <v>VISWANATHAN, SHIVAKUMAR</v>
      </c>
      <c r="D269" s="111" t="str">
        <f t="shared" si="6"/>
        <v>MISHRA, DIVYANSHU</v>
      </c>
    </row>
    <row r="270" spans="1:4">
      <c r="A270" s="110">
        <v>379840</v>
      </c>
      <c r="B270" s="111" t="str">
        <f>VLOOKUP($A270,'[2]Headcount Table'!$A$3:$D$146,MATCH('[2]Q13 - Result Sheet'!B$5,'[2]Headcount Table'!$A$3:$D$3,0),0)</f>
        <v>Suresh, Ashwin</v>
      </c>
      <c r="C270" s="111" t="str">
        <f t="shared" si="6"/>
        <v>VISWANATHAN, SHIVAKUMAR</v>
      </c>
      <c r="D270" s="111" t="str">
        <f t="shared" si="6"/>
        <v>MISHRA, DIVYANSHU</v>
      </c>
    </row>
    <row r="271" spans="1:4">
      <c r="A271" s="110">
        <v>372351</v>
      </c>
      <c r="B271" s="111" t="str">
        <f>VLOOKUP($A271,'[2]Headcount Table'!$A$3:$D$146,MATCH('[2]Q13 - Result Sheet'!B$5,'[2]Headcount Table'!$A$3:$D$3,0),0)</f>
        <v>Krishthuraj Dinesh, Anand</v>
      </c>
      <c r="C271" s="111" t="str">
        <f t="shared" si="6"/>
        <v>VISWANATHAN, SHIVAKUMAR</v>
      </c>
      <c r="D271" s="111" t="str">
        <f t="shared" si="6"/>
        <v>MISHRA, DIVYANSHU</v>
      </c>
    </row>
    <row r="272" spans="1:4">
      <c r="A272" s="110">
        <v>818310</v>
      </c>
      <c r="B272" s="111" t="str">
        <f>VLOOKUP($A272,'[2]Headcount Table'!$A$3:$D$146,MATCH('[2]Q13 - Result Sheet'!B$5,'[2]Headcount Table'!$A$3:$D$3,0),0)</f>
        <v>Mohan Rao, Jagan</v>
      </c>
      <c r="C272" s="111" t="str">
        <f t="shared" si="6"/>
        <v>VISWANATHAN, SHIVAKUMAR</v>
      </c>
      <c r="D272" s="111" t="str">
        <f t="shared" si="6"/>
        <v>MISHRA, DIVYANSHU</v>
      </c>
    </row>
    <row r="273" spans="1:4">
      <c r="A273" s="110">
        <v>591351</v>
      </c>
      <c r="B273" s="111" t="str">
        <f>VLOOKUP($A273,'[2]Headcount Table'!$A$3:$D$146,MATCH('[2]Q13 - Result Sheet'!B$5,'[2]Headcount Table'!$A$3:$D$3,0),0)</f>
        <v>VIJAYANATH, NISHA</v>
      </c>
      <c r="C273" s="111" t="str">
        <f t="shared" si="6"/>
        <v>VISWANATHAN, SHIVAKUMAR</v>
      </c>
      <c r="D273" s="111" t="str">
        <f t="shared" si="6"/>
        <v>MISHRA, DIVYANSHU</v>
      </c>
    </row>
    <row r="274" spans="1:4">
      <c r="A274" s="110">
        <v>373187</v>
      </c>
      <c r="B274" s="111" t="str">
        <f>VLOOKUP($A274,'[2]Headcount Table'!$A$3:$D$146,MATCH('[2]Q13 - Result Sheet'!B$5,'[2]Headcount Table'!$A$3:$D$3,0),0)</f>
        <v>RASHINKAR, GOURI</v>
      </c>
      <c r="C274" s="111" t="str">
        <f t="shared" si="6"/>
        <v>VISWANATHAN, SHIVAKUMAR</v>
      </c>
      <c r="D274" s="111" t="str">
        <f t="shared" si="6"/>
        <v>MISHRA, DIVYANSHU</v>
      </c>
    </row>
    <row r="275" spans="1:4">
      <c r="A275" s="110">
        <v>818310</v>
      </c>
      <c r="B275" s="111" t="str">
        <f>VLOOKUP($A275,'[2]Headcount Table'!$A$3:$D$146,MATCH('[2]Q13 - Result Sheet'!B$5,'[2]Headcount Table'!$A$3:$D$3,0),0)</f>
        <v>Mohan Rao, Jagan</v>
      </c>
      <c r="C275" s="111" t="str">
        <f t="shared" si="6"/>
        <v>VISWANATHAN, SHIVAKUMAR</v>
      </c>
      <c r="D275" s="111" t="str">
        <f t="shared" si="6"/>
        <v>MISHRA, DIVYANSHU</v>
      </c>
    </row>
    <row r="276" spans="1:4">
      <c r="A276" s="110">
        <v>817509</v>
      </c>
      <c r="B276" s="111" t="str">
        <f>VLOOKUP($A276,'[2]Headcount Table'!$A$3:$D$146,MATCH('[2]Q13 - Result Sheet'!B$5,'[2]Headcount Table'!$A$3:$D$3,0),0)</f>
        <v>Baskaran, Murugan</v>
      </c>
      <c r="C276" s="111" t="str">
        <f t="shared" si="6"/>
        <v>VISWANATHAN, SHIVAKUMAR</v>
      </c>
      <c r="D276" s="111" t="str">
        <f t="shared" si="6"/>
        <v>MISHRA, DIVYANSHU</v>
      </c>
    </row>
    <row r="277" spans="1:4">
      <c r="A277" s="110">
        <v>591351</v>
      </c>
      <c r="B277" s="111" t="str">
        <f>VLOOKUP($A277,'[2]Headcount Table'!$A$3:$D$146,MATCH('[2]Q13 - Result Sheet'!B$5,'[2]Headcount Table'!$A$3:$D$3,0),0)</f>
        <v>VIJAYANATH, NISHA</v>
      </c>
      <c r="C277" s="111" t="str">
        <f t="shared" si="6"/>
        <v>VISWANATHAN, SHIVAKUMAR</v>
      </c>
      <c r="D277" s="111" t="str">
        <f t="shared" si="6"/>
        <v>MISHRA, DIVYANSHU</v>
      </c>
    </row>
    <row r="278" spans="1:4">
      <c r="A278" s="110">
        <v>592072</v>
      </c>
      <c r="B278" s="111" t="str">
        <f>VLOOKUP($A278,'[2]Headcount Table'!$A$3:$D$146,MATCH('[2]Q13 - Result Sheet'!B$5,'[2]Headcount Table'!$A$3:$D$3,0),0)</f>
        <v>N, Rashmi</v>
      </c>
      <c r="C278" s="111" t="str">
        <f t="shared" si="6"/>
        <v>VISWANATHAN, SHIVAKUMAR</v>
      </c>
      <c r="D278" s="111" t="str">
        <f t="shared" si="6"/>
        <v>MISHRA, DIVYANSHU</v>
      </c>
    </row>
    <row r="279" spans="1:4">
      <c r="A279" s="110">
        <v>590653</v>
      </c>
      <c r="B279" s="111" t="str">
        <f>VLOOKUP($A279,'[2]Headcount Table'!$A$3:$D$146,MATCH('[2]Q13 - Result Sheet'!B$5,'[2]Headcount Table'!$A$3:$D$3,0),0)</f>
        <v>Balakrishnan, Prabha</v>
      </c>
      <c r="C279" s="111" t="str">
        <f t="shared" si="6"/>
        <v>VISWANATHAN, SHIVAKUMAR</v>
      </c>
      <c r="D279" s="111" t="str">
        <f t="shared" si="6"/>
        <v>MISHRA, DIVYANSHU</v>
      </c>
    </row>
    <row r="280" spans="1:4">
      <c r="A280" s="110">
        <v>373187</v>
      </c>
      <c r="B280" s="111" t="str">
        <f>VLOOKUP($A280,'[2]Headcount Table'!$A$3:$D$146,MATCH('[2]Q13 - Result Sheet'!B$5,'[2]Headcount Table'!$A$3:$D$3,0),0)</f>
        <v>RASHINKAR, GOURI</v>
      </c>
      <c r="C280" s="111" t="str">
        <f t="shared" si="6"/>
        <v>VISWANATHAN, SHIVAKUMAR</v>
      </c>
      <c r="D280" s="111" t="str">
        <f t="shared" si="6"/>
        <v>MISHRA, DIVYANSHU</v>
      </c>
    </row>
    <row r="281" spans="1:4">
      <c r="A281" s="110">
        <v>810325</v>
      </c>
      <c r="B281" s="111" t="str">
        <f>VLOOKUP($A281,'[2]Headcount Table'!$A$3:$D$146,MATCH('[2]Q13 - Result Sheet'!B$5,'[2]Headcount Table'!$A$3:$D$3,0),0)</f>
        <v>Kashyap A, Prajwal</v>
      </c>
      <c r="C281" s="111" t="str">
        <f t="shared" si="6"/>
        <v>VISWANATHAN, SHIVAKUMAR</v>
      </c>
      <c r="D281" s="111" t="str">
        <f t="shared" si="6"/>
        <v>MISHRA, DIVYANSHU</v>
      </c>
    </row>
    <row r="282" spans="1:4">
      <c r="A282" s="110">
        <v>590653</v>
      </c>
      <c r="B282" s="111" t="str">
        <f>VLOOKUP($A282,'[2]Headcount Table'!$A$3:$D$146,MATCH('[2]Q13 - Result Sheet'!B$5,'[2]Headcount Table'!$A$3:$D$3,0),0)</f>
        <v>Balakrishnan, Prabha</v>
      </c>
      <c r="C282" s="111" t="str">
        <f t="shared" si="6"/>
        <v>VISWANATHAN, SHIVAKUMAR</v>
      </c>
      <c r="D282" s="111" t="str">
        <f t="shared" si="6"/>
        <v>MISHRA, DIVYANSHU</v>
      </c>
    </row>
    <row r="283" spans="1:4">
      <c r="A283" s="110">
        <v>379840</v>
      </c>
      <c r="B283" s="111" t="str">
        <f>VLOOKUP($A283,'[2]Headcount Table'!$A$3:$D$146,MATCH('[2]Q13 - Result Sheet'!B$5,'[2]Headcount Table'!$A$3:$D$3,0),0)</f>
        <v>Suresh, Ashwin</v>
      </c>
      <c r="C283" s="111" t="str">
        <f t="shared" si="6"/>
        <v>VISWANATHAN, SHIVAKUMAR</v>
      </c>
      <c r="D283" s="111" t="str">
        <f t="shared" si="6"/>
        <v>MISHRA, DIVYANSHU</v>
      </c>
    </row>
    <row r="284" spans="1:4">
      <c r="A284" s="110">
        <v>372351</v>
      </c>
      <c r="B284" s="111" t="str">
        <f>VLOOKUP($A284,'[2]Headcount Table'!$A$3:$D$146,MATCH('[2]Q13 - Result Sheet'!B$5,'[2]Headcount Table'!$A$3:$D$3,0),0)</f>
        <v>Krishthuraj Dinesh, Anand</v>
      </c>
      <c r="C284" s="111" t="str">
        <f t="shared" si="6"/>
        <v>VISWANATHAN, SHIVAKUMAR</v>
      </c>
      <c r="D284" s="111" t="str">
        <f t="shared" si="6"/>
        <v>MISHRA, DIVYANSHU</v>
      </c>
    </row>
    <row r="285" spans="1:4">
      <c r="A285" s="110">
        <v>839473</v>
      </c>
      <c r="B285" s="111" t="str">
        <f>VLOOKUP($A285,'[2]Headcount Table'!$A$3:$D$146,MATCH('[2]Q13 - Result Sheet'!B$5,'[2]Headcount Table'!$A$3:$D$3,0),0)</f>
        <v>Shetty, Deepak</v>
      </c>
      <c r="C285" s="111" t="str">
        <f t="shared" si="6"/>
        <v>VISWANATHAN, SHIVAKUMAR</v>
      </c>
      <c r="D285" s="111" t="str">
        <f t="shared" si="6"/>
        <v>MISHRA, DIVYANSHU</v>
      </c>
    </row>
    <row r="286" spans="1:4">
      <c r="A286" s="110">
        <v>817455</v>
      </c>
      <c r="B286" s="111" t="str">
        <f>VLOOKUP($A286,'[2]Headcount Table'!$A$3:$D$146,MATCH('[2]Q13 - Result Sheet'!B$5,'[2]Headcount Table'!$A$3:$D$3,0),0)</f>
        <v>H, Divya</v>
      </c>
      <c r="C286" s="111" t="str">
        <f t="shared" si="6"/>
        <v>VISWANATHAN, SHIVAKUMAR</v>
      </c>
      <c r="D286" s="111" t="str">
        <f t="shared" si="6"/>
        <v>MISHRA, DIVYANSHU</v>
      </c>
    </row>
    <row r="287" spans="1:4">
      <c r="A287" s="110">
        <v>592072</v>
      </c>
      <c r="B287" s="111" t="str">
        <f>VLOOKUP($A287,'[2]Headcount Table'!$A$3:$D$146,MATCH('[2]Q13 - Result Sheet'!B$5,'[2]Headcount Table'!$A$3:$D$3,0),0)</f>
        <v>N, Rashmi</v>
      </c>
      <c r="C287" s="111" t="str">
        <f t="shared" si="6"/>
        <v>VISWANATHAN, SHIVAKUMAR</v>
      </c>
      <c r="D287" s="111" t="str">
        <f t="shared" si="6"/>
        <v>MISHRA, DIVYANSHU</v>
      </c>
    </row>
    <row r="288" spans="1:4">
      <c r="A288" s="110">
        <v>591198</v>
      </c>
      <c r="B288" s="111" t="str">
        <f>VLOOKUP($A288,'[2]Headcount Table'!$A$3:$D$146,MATCH('[2]Q13 - Result Sheet'!B$5,'[2]Headcount Table'!$A$3:$D$3,0),0)</f>
        <v>Faby, Sebastian</v>
      </c>
      <c r="C288" s="111" t="str">
        <f t="shared" si="6"/>
        <v>VISWANATHAN, SHIVAKUMAR</v>
      </c>
      <c r="D288" s="111" t="str">
        <f t="shared" si="6"/>
        <v>MISHRA, DIVYANSHU</v>
      </c>
    </row>
    <row r="289" spans="1:4">
      <c r="A289" s="110">
        <v>590912</v>
      </c>
      <c r="B289" s="111" t="str">
        <f>VLOOKUP($A289,'[2]Headcount Table'!$A$3:$D$146,MATCH('[2]Q13 - Result Sheet'!B$5,'[2]Headcount Table'!$A$3:$D$3,0),0)</f>
        <v>C, Konika</v>
      </c>
      <c r="C289" s="111" t="str">
        <f t="shared" si="6"/>
        <v>VISWANATHAN, SHIVAKUMAR</v>
      </c>
      <c r="D289" s="111" t="str">
        <f t="shared" si="6"/>
        <v>MISHRA, DIVYANSHU</v>
      </c>
    </row>
    <row r="290" spans="1:4">
      <c r="A290" s="110">
        <v>379840</v>
      </c>
      <c r="B290" s="111" t="str">
        <f>VLOOKUP($A290,'[2]Headcount Table'!$A$3:$D$146,MATCH('[2]Q13 - Result Sheet'!B$5,'[2]Headcount Table'!$A$3:$D$3,0),0)</f>
        <v>Suresh, Ashwin</v>
      </c>
      <c r="C290" s="111" t="str">
        <f t="shared" si="6"/>
        <v>VISWANATHAN, SHIVAKUMAR</v>
      </c>
      <c r="D290" s="111" t="str">
        <f t="shared" si="6"/>
        <v>MISHRA, DIVYANSHU</v>
      </c>
    </row>
    <row r="291" spans="1:4">
      <c r="A291" s="110">
        <v>379593</v>
      </c>
      <c r="B291" s="111" t="str">
        <f>VLOOKUP($A291,'[2]Headcount Table'!$A$3:$D$146,MATCH('[2]Q13 - Result Sheet'!B$5,'[2]Headcount Table'!$A$3:$D$3,0),0)</f>
        <v>Choudhury, Summit</v>
      </c>
      <c r="C291" s="111" t="str">
        <f t="shared" si="6"/>
        <v>VISWANATHAN, SHIVAKUMAR</v>
      </c>
      <c r="D291" s="111" t="str">
        <f t="shared" si="6"/>
        <v>MISHRA, DIVYANSHU</v>
      </c>
    </row>
  </sheetData>
  <mergeCells count="1">
    <mergeCell ref="A1:I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02B13-AD2A-4732-8A3A-B70E73818230}">
  <dimension ref="B1:S55"/>
  <sheetViews>
    <sheetView topLeftCell="E1" workbookViewId="0">
      <selection activeCell="S19" sqref="S19"/>
    </sheetView>
  </sheetViews>
  <sheetFormatPr defaultRowHeight="15"/>
  <cols>
    <col min="9" max="9" width="12.28515625" customWidth="1"/>
    <col min="14" max="14" width="12.85546875" customWidth="1"/>
  </cols>
  <sheetData>
    <row r="1" spans="2:14">
      <c r="L1" s="173" t="s">
        <v>324</v>
      </c>
      <c r="M1" s="173"/>
    </row>
    <row r="3" spans="2:14" ht="15.75" thickBot="1">
      <c r="L3" s="112" t="s">
        <v>325</v>
      </c>
      <c r="M3" s="112" t="s">
        <v>326</v>
      </c>
      <c r="N3" s="112" t="s">
        <v>291</v>
      </c>
    </row>
    <row r="4" spans="2:14">
      <c r="B4" s="174" t="s">
        <v>327</v>
      </c>
      <c r="C4" s="175"/>
      <c r="D4" s="175"/>
      <c r="E4" s="175"/>
      <c r="F4" s="175"/>
      <c r="G4" s="175"/>
      <c r="H4" s="175"/>
      <c r="I4" s="175"/>
      <c r="J4" s="176"/>
      <c r="L4" s="113" t="s">
        <v>328</v>
      </c>
      <c r="M4" s="114">
        <v>2.9937323850920308E-2</v>
      </c>
      <c r="N4" s="115">
        <v>0.17962394310552185</v>
      </c>
    </row>
    <row r="5" spans="2:14">
      <c r="B5" s="177"/>
      <c r="C5" s="178"/>
      <c r="D5" s="178"/>
      <c r="E5" s="178"/>
      <c r="F5" s="178"/>
      <c r="G5" s="178"/>
      <c r="H5" s="178"/>
      <c r="I5" s="178"/>
      <c r="J5" s="179"/>
      <c r="L5" s="113" t="s">
        <v>329</v>
      </c>
      <c r="M5" s="114">
        <v>2.9960708860290546E-2</v>
      </c>
      <c r="N5" s="115">
        <v>0.17976425316174327</v>
      </c>
    </row>
    <row r="6" spans="2:14">
      <c r="B6" s="177"/>
      <c r="C6" s="178"/>
      <c r="D6" s="178"/>
      <c r="E6" s="178"/>
      <c r="F6" s="178"/>
      <c r="G6" s="178"/>
      <c r="H6" s="178"/>
      <c r="I6" s="178"/>
      <c r="J6" s="179"/>
      <c r="L6" s="113" t="s">
        <v>330</v>
      </c>
      <c r="M6" s="114">
        <v>2.8633764937675405E-2</v>
      </c>
      <c r="N6" s="115">
        <v>0.17180258962605244</v>
      </c>
    </row>
    <row r="7" spans="2:14">
      <c r="B7" s="177"/>
      <c r="C7" s="178"/>
      <c r="D7" s="178"/>
      <c r="E7" s="178"/>
      <c r="F7" s="178"/>
      <c r="G7" s="178"/>
      <c r="H7" s="178"/>
      <c r="I7" s="178"/>
      <c r="J7" s="179"/>
      <c r="L7" s="113" t="s">
        <v>331</v>
      </c>
      <c r="M7" s="114">
        <v>2.8382526137089737E-2</v>
      </c>
      <c r="N7" s="115">
        <v>0.17029515682253843</v>
      </c>
    </row>
    <row r="8" spans="2:14" ht="15.75" thickBot="1">
      <c r="B8" s="180"/>
      <c r="C8" s="181"/>
      <c r="D8" s="181"/>
      <c r="E8" s="181"/>
      <c r="F8" s="181"/>
      <c r="G8" s="181"/>
      <c r="H8" s="181"/>
      <c r="I8" s="181"/>
      <c r="J8" s="182"/>
      <c r="L8" s="113" t="s">
        <v>332</v>
      </c>
      <c r="M8" s="114">
        <v>2.8192984345678823E-2</v>
      </c>
      <c r="N8" s="115">
        <v>0.16915790607407294</v>
      </c>
    </row>
    <row r="9" spans="2:14">
      <c r="L9" s="113" t="s">
        <v>333</v>
      </c>
      <c r="M9" s="114">
        <v>2.6783896258340208E-2</v>
      </c>
      <c r="N9" s="115">
        <v>0.16070337755004124</v>
      </c>
    </row>
    <row r="10" spans="2:14">
      <c r="L10" s="113" t="s">
        <v>334</v>
      </c>
      <c r="M10" s="114">
        <v>2.7085540919148981E-2</v>
      </c>
      <c r="N10" s="115">
        <v>0.16251324551489388</v>
      </c>
    </row>
    <row r="11" spans="2:14">
      <c r="L11" s="113" t="s">
        <v>335</v>
      </c>
      <c r="M11" s="114">
        <v>2.8740916576920697E-2</v>
      </c>
      <c r="N11" s="115">
        <v>0.17244549946152418</v>
      </c>
    </row>
    <row r="12" spans="2:14">
      <c r="L12" s="113" t="s">
        <v>336</v>
      </c>
      <c r="M12" s="114">
        <v>2.6046585951958166E-2</v>
      </c>
      <c r="N12" s="115">
        <v>0.156279515711749</v>
      </c>
    </row>
    <row r="13" spans="2:14">
      <c r="L13" s="113" t="s">
        <v>337</v>
      </c>
      <c r="M13" s="114">
        <v>2.9383333541915749E-2</v>
      </c>
      <c r="N13" s="115">
        <v>0.1763000012514945</v>
      </c>
    </row>
    <row r="14" spans="2:14">
      <c r="B14" s="116" t="s">
        <v>325</v>
      </c>
      <c r="C14" s="116" t="s">
        <v>338</v>
      </c>
      <c r="D14" s="116" t="s">
        <v>339</v>
      </c>
      <c r="E14" s="116" t="s">
        <v>340</v>
      </c>
      <c r="F14" s="116" t="s">
        <v>341</v>
      </c>
      <c r="G14" s="116" t="s">
        <v>342</v>
      </c>
      <c r="H14" s="116" t="s">
        <v>343</v>
      </c>
      <c r="I14" s="116" t="s">
        <v>291</v>
      </c>
      <c r="J14" s="116" t="s">
        <v>326</v>
      </c>
      <c r="L14" s="113" t="s">
        <v>344</v>
      </c>
      <c r="M14" s="114">
        <v>2.8156512080093263E-2</v>
      </c>
      <c r="N14" s="115">
        <v>0.16893907248055959</v>
      </c>
    </row>
    <row r="15" spans="2:14">
      <c r="B15" s="117" t="s">
        <v>328</v>
      </c>
      <c r="C15" s="118">
        <v>2.4168427938808374E-2</v>
      </c>
      <c r="D15" s="118">
        <v>2.9803240740740741E-2</v>
      </c>
      <c r="E15" s="118">
        <v>2.9069855486327449E-2</v>
      </c>
      <c r="F15" s="118">
        <v>3.1534887566137565E-2</v>
      </c>
      <c r="G15" s="118">
        <v>3.3231687752108545E-2</v>
      </c>
      <c r="H15" s="118">
        <v>3.1815843621399172E-2</v>
      </c>
      <c r="I15" s="118">
        <v>0.17962394310552185</v>
      </c>
      <c r="J15" s="119">
        <v>2.9937323850920308E-2</v>
      </c>
      <c r="L15" s="113" t="s">
        <v>345</v>
      </c>
      <c r="M15" s="114">
        <v>2.7913774050366463E-2</v>
      </c>
      <c r="N15" s="115">
        <v>0.16748264430219878</v>
      </c>
    </row>
    <row r="16" spans="2:14">
      <c r="B16" s="117" t="s">
        <v>329</v>
      </c>
      <c r="C16" s="118">
        <v>2.4550495262704568E-2</v>
      </c>
      <c r="D16" s="118">
        <v>2.9400115740740741E-2</v>
      </c>
      <c r="E16" s="118">
        <v>3.5468399270482606E-2</v>
      </c>
      <c r="F16" s="118">
        <v>2.9046682098765431E-2</v>
      </c>
      <c r="G16" s="118">
        <v>2.9004252214170693E-2</v>
      </c>
      <c r="H16" s="118">
        <v>3.2294308574879221E-2</v>
      </c>
      <c r="I16" s="118">
        <v>0.17976425316174327</v>
      </c>
      <c r="J16" s="119">
        <v>2.9960708860290546E-2</v>
      </c>
      <c r="L16" s="120"/>
      <c r="M16" s="121"/>
      <c r="N16" s="122"/>
    </row>
    <row r="17" spans="2:19">
      <c r="B17" s="117" t="s">
        <v>330</v>
      </c>
      <c r="C17" s="118">
        <v>2.4931561996779386E-2</v>
      </c>
      <c r="D17" s="118">
        <v>2.6817611882716048E-2</v>
      </c>
      <c r="E17" s="118">
        <v>3.7552224480578142E-2</v>
      </c>
      <c r="F17" s="118">
        <v>2.8469484269215455E-2</v>
      </c>
      <c r="G17" s="118">
        <v>2.87100035161744E-2</v>
      </c>
      <c r="H17" s="118">
        <v>2.5321703480589021E-2</v>
      </c>
      <c r="I17" s="118">
        <v>0.17180258962605244</v>
      </c>
      <c r="J17" s="119">
        <v>2.8633764937675405E-2</v>
      </c>
      <c r="L17" s="120"/>
      <c r="M17" s="121"/>
      <c r="N17" s="122"/>
    </row>
    <row r="18" spans="2:19">
      <c r="B18" s="117" t="s">
        <v>331</v>
      </c>
      <c r="C18" s="118">
        <v>2.5467388344226582E-2</v>
      </c>
      <c r="D18" s="118">
        <v>3.2617448391013965E-2</v>
      </c>
      <c r="E18" s="118">
        <v>3.0166245791245792E-2</v>
      </c>
      <c r="F18" s="118">
        <v>2.5069198187549248E-2</v>
      </c>
      <c r="G18" s="118">
        <v>2.9642129629629629E-2</v>
      </c>
      <c r="H18" s="118">
        <v>2.7332746478873238E-2</v>
      </c>
      <c r="I18" s="118">
        <v>0.17029515682253843</v>
      </c>
      <c r="J18" s="119">
        <v>2.8382526137089737E-2</v>
      </c>
      <c r="L18" s="120"/>
      <c r="M18" s="121"/>
      <c r="N18" s="122"/>
    </row>
    <row r="19" spans="2:19">
      <c r="B19" s="117" t="s">
        <v>332</v>
      </c>
      <c r="C19" s="118">
        <v>2.4490367383512544E-2</v>
      </c>
      <c r="D19" s="118">
        <v>2.7244300497976968E-2</v>
      </c>
      <c r="E19" s="118">
        <v>2.8568239795918368E-2</v>
      </c>
      <c r="F19" s="118">
        <v>3.1803478157644824E-2</v>
      </c>
      <c r="G19" s="118">
        <v>2.8979226791726792E-2</v>
      </c>
      <c r="H19" s="118">
        <v>2.8072293447293447E-2</v>
      </c>
      <c r="I19" s="118">
        <v>0.16915790607407294</v>
      </c>
      <c r="J19" s="119">
        <v>2.8192984345678823E-2</v>
      </c>
      <c r="L19" s="120"/>
      <c r="M19" s="121"/>
      <c r="N19" s="122"/>
    </row>
    <row r="20" spans="2:19">
      <c r="B20" s="117" t="s">
        <v>333</v>
      </c>
      <c r="C20" s="118">
        <v>2.5582373532068655E-2</v>
      </c>
      <c r="D20" s="118">
        <v>2.4073962784900288E-2</v>
      </c>
      <c r="E20" s="118">
        <v>2.628299474847982E-2</v>
      </c>
      <c r="F20" s="118">
        <v>3.0779172602089268E-2</v>
      </c>
      <c r="G20" s="118">
        <v>3.0522762345679012E-2</v>
      </c>
      <c r="H20" s="118">
        <v>2.3462111536824183E-2</v>
      </c>
      <c r="I20" s="118">
        <v>0.16070337755004124</v>
      </c>
      <c r="J20" s="119">
        <v>2.6783896258340208E-2</v>
      </c>
    </row>
    <row r="21" spans="2:19">
      <c r="B21" s="117" t="s">
        <v>334</v>
      </c>
      <c r="C21" s="118">
        <v>2.2959401709401708E-2</v>
      </c>
      <c r="D21" s="118">
        <v>2.5457508514261387E-2</v>
      </c>
      <c r="E21" s="118">
        <v>3.0746527777777779E-2</v>
      </c>
      <c r="F21" s="118">
        <v>2.8648879142300191E-2</v>
      </c>
      <c r="G21" s="118">
        <v>2.9496935315597286E-2</v>
      </c>
      <c r="H21" s="118">
        <v>2.5203993055555554E-2</v>
      </c>
      <c r="I21" s="118">
        <v>0.16251324551489388</v>
      </c>
      <c r="J21" s="119">
        <v>2.7085540919148981E-2</v>
      </c>
      <c r="L21" s="173" t="s">
        <v>346</v>
      </c>
      <c r="M21" s="173"/>
    </row>
    <row r="22" spans="2:19">
      <c r="B22" s="117" t="s">
        <v>335</v>
      </c>
      <c r="C22" s="118">
        <v>2.530545491143317E-2</v>
      </c>
      <c r="D22" s="118">
        <v>3.0196214596949891E-2</v>
      </c>
      <c r="E22" s="118">
        <v>2.7687274948559673E-2</v>
      </c>
      <c r="F22" s="118">
        <v>3.5016953573291605E-2</v>
      </c>
      <c r="G22" s="118">
        <v>2.4404275599128541E-2</v>
      </c>
      <c r="H22" s="118">
        <v>2.9835325832161273E-2</v>
      </c>
      <c r="I22" s="118">
        <v>0.17244549946152418</v>
      </c>
      <c r="J22" s="119">
        <v>2.8740916576920697E-2</v>
      </c>
    </row>
    <row r="23" spans="2:19">
      <c r="B23" s="117" t="s">
        <v>336</v>
      </c>
      <c r="C23" s="118">
        <v>1.8955938697318007E-2</v>
      </c>
      <c r="D23" s="118">
        <v>2.2659286762009536E-2</v>
      </c>
      <c r="E23" s="118">
        <v>3.0019907407407405E-2</v>
      </c>
      <c r="F23" s="118">
        <v>2.8648976909007771E-2</v>
      </c>
      <c r="G23" s="118">
        <v>2.8203635620915036E-2</v>
      </c>
      <c r="H23" s="118">
        <v>2.7791770315091214E-2</v>
      </c>
      <c r="I23" s="118">
        <v>0.156279515711749</v>
      </c>
      <c r="J23" s="119">
        <v>2.6046585951958166E-2</v>
      </c>
      <c r="K23" s="123"/>
      <c r="M23" s="3"/>
      <c r="N23" s="112" t="s">
        <v>338</v>
      </c>
      <c r="O23" s="112" t="s">
        <v>339</v>
      </c>
      <c r="P23" s="112" t="s">
        <v>340</v>
      </c>
      <c r="Q23" s="112" t="s">
        <v>341</v>
      </c>
      <c r="R23" s="112" t="s">
        <v>342</v>
      </c>
      <c r="S23" s="112" t="s">
        <v>343</v>
      </c>
    </row>
    <row r="24" spans="2:19">
      <c r="B24" s="117" t="s">
        <v>337</v>
      </c>
      <c r="C24" s="118">
        <v>2.7745861391694722E-2</v>
      </c>
      <c r="D24" s="118">
        <v>2.7162296642436828E-2</v>
      </c>
      <c r="E24" s="118">
        <v>3.3400046816479401E-2</v>
      </c>
      <c r="F24" s="118">
        <v>3.310347945601852E-2</v>
      </c>
      <c r="G24" s="118">
        <v>2.5282180958132044E-2</v>
      </c>
      <c r="H24" s="118">
        <v>2.9606135986733003E-2</v>
      </c>
      <c r="I24" s="118">
        <v>0.1763000012514945</v>
      </c>
      <c r="J24" s="119">
        <v>2.9383333541915749E-2</v>
      </c>
      <c r="K24" s="123"/>
      <c r="M24" s="113" t="s">
        <v>345</v>
      </c>
      <c r="N24" s="114">
        <v>2.442703846438651E-2</v>
      </c>
      <c r="O24" s="114">
        <v>2.7007800767529469E-2</v>
      </c>
      <c r="P24" s="114">
        <v>3.0321797300244063E-2</v>
      </c>
      <c r="Q24" s="114">
        <v>3.0686866671463586E-2</v>
      </c>
      <c r="R24" s="114">
        <v>2.8590419104787629E-2</v>
      </c>
      <c r="S24" s="114">
        <v>2.857501144678792E-2</v>
      </c>
    </row>
    <row r="25" spans="2:19">
      <c r="B25" s="117" t="s">
        <v>344</v>
      </c>
      <c r="C25" s="118">
        <v>2.1674272486772488E-2</v>
      </c>
      <c r="D25" s="118">
        <v>2.5630787037037039E-2</v>
      </c>
      <c r="E25" s="118">
        <v>2.9449279184247539E-2</v>
      </c>
      <c r="F25" s="118">
        <v>3.4265207047325101E-2</v>
      </c>
      <c r="G25" s="118">
        <v>2.8990049302549302E-2</v>
      </c>
      <c r="H25" s="118">
        <v>2.8929477422628105E-2</v>
      </c>
      <c r="I25" s="118">
        <v>0.16893907248055959</v>
      </c>
      <c r="J25" s="119">
        <v>2.8156512080093263E-2</v>
      </c>
      <c r="K25" s="123"/>
      <c r="M25" s="120"/>
      <c r="N25" s="121"/>
      <c r="O25" s="121"/>
    </row>
    <row r="26" spans="2:19">
      <c r="B26" s="117" t="s">
        <v>345</v>
      </c>
      <c r="C26" s="118">
        <v>2.7292917917917915E-2</v>
      </c>
      <c r="D26" s="118">
        <v>2.3030835619570186E-2</v>
      </c>
      <c r="E26" s="118">
        <v>2.5450571895424837E-2</v>
      </c>
      <c r="F26" s="118">
        <v>3.1856001048218029E-2</v>
      </c>
      <c r="G26" s="118">
        <v>2.6617890211640211E-2</v>
      </c>
      <c r="H26" s="118">
        <v>3.3234427609427609E-2</v>
      </c>
      <c r="I26" s="118">
        <v>0.16748264430219878</v>
      </c>
      <c r="J26" s="119">
        <v>2.7913774050366463E-2</v>
      </c>
      <c r="L26" s="120"/>
      <c r="M26" s="121"/>
      <c r="N26" s="121"/>
    </row>
    <row r="27" spans="2:19">
      <c r="L27" s="120"/>
      <c r="M27" s="121"/>
      <c r="N27" s="121"/>
    </row>
    <row r="28" spans="2:19">
      <c r="K28" s="123"/>
      <c r="L28" s="120"/>
      <c r="M28" s="121"/>
      <c r="N28" s="121"/>
    </row>
    <row r="29" spans="2:19">
      <c r="L29" s="120"/>
      <c r="M29" s="121"/>
      <c r="N29" s="121"/>
    </row>
    <row r="30" spans="2:19">
      <c r="L30" s="120"/>
      <c r="M30" s="121"/>
      <c r="N30" s="121"/>
    </row>
    <row r="31" spans="2:19">
      <c r="L31" s="120"/>
      <c r="M31" s="121"/>
      <c r="N31" s="121"/>
    </row>
    <row r="32" spans="2:19">
      <c r="L32" s="120"/>
      <c r="M32" s="121"/>
      <c r="N32" s="121"/>
    </row>
    <row r="33" spans="12:14">
      <c r="L33" s="120"/>
      <c r="M33" s="121"/>
      <c r="N33" s="121"/>
    </row>
    <row r="34" spans="12:14">
      <c r="L34" s="120"/>
      <c r="M34" s="121"/>
      <c r="N34" s="121"/>
    </row>
    <row r="35" spans="12:14">
      <c r="L35" s="120"/>
      <c r="M35" s="121"/>
      <c r="N35" s="121"/>
    </row>
    <row r="36" spans="12:14">
      <c r="L36" s="120"/>
      <c r="M36" s="121"/>
      <c r="N36" s="121"/>
    </row>
    <row r="37" spans="12:14">
      <c r="L37" s="120"/>
      <c r="M37" s="121"/>
      <c r="N37" s="121"/>
    </row>
    <row r="38" spans="12:14">
      <c r="L38" s="120"/>
      <c r="M38" s="121"/>
      <c r="N38" s="121"/>
    </row>
    <row r="39" spans="12:14">
      <c r="L39" s="120"/>
      <c r="M39" s="121"/>
      <c r="N39" s="121"/>
    </row>
    <row r="40" spans="12:14">
      <c r="L40" s="123"/>
      <c r="M40" s="123"/>
      <c r="N40" s="123"/>
    </row>
    <row r="41" spans="12:14">
      <c r="L41" s="173" t="s">
        <v>347</v>
      </c>
      <c r="M41" s="173"/>
    </row>
    <row r="43" spans="12:14" ht="25.5">
      <c r="L43" s="124" t="s">
        <v>325</v>
      </c>
      <c r="M43" s="124" t="s">
        <v>291</v>
      </c>
    </row>
    <row r="44" spans="12:14">
      <c r="L44" s="125" t="s">
        <v>328</v>
      </c>
      <c r="M44" s="126">
        <v>0.17962394310552185</v>
      </c>
    </row>
    <row r="45" spans="12:14">
      <c r="L45" s="125" t="s">
        <v>329</v>
      </c>
      <c r="M45" s="126">
        <v>0.17976425316174327</v>
      </c>
    </row>
    <row r="46" spans="12:14">
      <c r="L46" s="125" t="s">
        <v>330</v>
      </c>
      <c r="M46" s="126">
        <v>0.17180258962605244</v>
      </c>
    </row>
    <row r="47" spans="12:14">
      <c r="L47" s="125" t="s">
        <v>331</v>
      </c>
      <c r="M47" s="126">
        <v>0.17029515682253843</v>
      </c>
    </row>
    <row r="48" spans="12:14">
      <c r="L48" s="125" t="s">
        <v>332</v>
      </c>
      <c r="M48" s="126">
        <v>0.16915790607407294</v>
      </c>
    </row>
    <row r="49" spans="12:13">
      <c r="L49" s="125" t="s">
        <v>333</v>
      </c>
      <c r="M49" s="126">
        <v>0.16070337755004124</v>
      </c>
    </row>
    <row r="50" spans="12:13">
      <c r="L50" s="125" t="s">
        <v>334</v>
      </c>
      <c r="M50" s="126">
        <v>0.16251324551489388</v>
      </c>
    </row>
    <row r="51" spans="12:13">
      <c r="L51" s="125" t="s">
        <v>335</v>
      </c>
      <c r="M51" s="126">
        <v>0.17244549946152418</v>
      </c>
    </row>
    <row r="52" spans="12:13">
      <c r="L52" s="125" t="s">
        <v>336</v>
      </c>
      <c r="M52" s="126">
        <v>0.156279515711749</v>
      </c>
    </row>
    <row r="53" spans="12:13">
      <c r="L53" s="125" t="s">
        <v>337</v>
      </c>
      <c r="M53" s="126">
        <v>0.1763000012514945</v>
      </c>
    </row>
    <row r="54" spans="12:13">
      <c r="L54" s="125" t="s">
        <v>344</v>
      </c>
      <c r="M54" s="126">
        <v>0.16893907248055959</v>
      </c>
    </row>
    <row r="55" spans="12:13">
      <c r="L55" s="125" t="s">
        <v>345</v>
      </c>
      <c r="M55" s="126">
        <v>0.16748264430219878</v>
      </c>
    </row>
  </sheetData>
  <mergeCells count="4">
    <mergeCell ref="L1:M1"/>
    <mergeCell ref="B4:J8"/>
    <mergeCell ref="L21:M21"/>
    <mergeCell ref="L41:M4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66DB1-4401-4C90-983B-44FF3307D37B}">
  <dimension ref="C3:D14"/>
  <sheetViews>
    <sheetView tabSelected="1" workbookViewId="0">
      <selection activeCell="G11" sqref="G11"/>
    </sheetView>
  </sheetViews>
  <sheetFormatPr defaultRowHeight="15"/>
  <cols>
    <col min="3" max="3" width="20.85546875" customWidth="1"/>
    <col min="4" max="4" width="21.140625" customWidth="1"/>
  </cols>
  <sheetData>
    <row r="3" spans="3:4">
      <c r="C3" s="1" t="s">
        <v>348</v>
      </c>
    </row>
    <row r="5" spans="3:4">
      <c r="C5" s="127" t="s">
        <v>349</v>
      </c>
      <c r="D5" s="127" t="s">
        <v>350</v>
      </c>
    </row>
    <row r="6" spans="3:4">
      <c r="C6" s="128">
        <v>20051220</v>
      </c>
      <c r="D6" s="129">
        <f t="shared" ref="D6:D14" si="0">DATE(LEFT(C6,4),MID(C6,5,2),RIGHT(C6,2))</f>
        <v>38706</v>
      </c>
    </row>
    <row r="7" spans="3:4">
      <c r="C7" s="130">
        <v>20061202</v>
      </c>
      <c r="D7" s="129">
        <f t="shared" si="0"/>
        <v>39053</v>
      </c>
    </row>
    <row r="8" spans="3:4">
      <c r="C8" s="130">
        <v>20070112</v>
      </c>
      <c r="D8" s="129">
        <f t="shared" si="0"/>
        <v>39094</v>
      </c>
    </row>
    <row r="9" spans="3:4">
      <c r="C9" s="130">
        <v>20070519</v>
      </c>
      <c r="D9" s="129">
        <f t="shared" si="0"/>
        <v>39221</v>
      </c>
    </row>
    <row r="10" spans="3:4">
      <c r="C10" s="130">
        <v>20070523</v>
      </c>
      <c r="D10" s="129">
        <f t="shared" si="0"/>
        <v>39225</v>
      </c>
    </row>
    <row r="11" spans="3:4">
      <c r="C11" s="131">
        <v>20070623</v>
      </c>
      <c r="D11" s="129">
        <f t="shared" si="0"/>
        <v>39256</v>
      </c>
    </row>
    <row r="12" spans="3:4">
      <c r="C12" s="130">
        <v>20070624</v>
      </c>
      <c r="D12" s="129">
        <f t="shared" si="0"/>
        <v>39257</v>
      </c>
    </row>
    <row r="13" spans="3:4">
      <c r="C13" s="130">
        <v>20071017</v>
      </c>
      <c r="D13" s="129">
        <f t="shared" si="0"/>
        <v>39372</v>
      </c>
    </row>
    <row r="14" spans="3:4">
      <c r="C14" s="132">
        <v>20080419</v>
      </c>
      <c r="D14" s="129">
        <f t="shared" si="0"/>
        <v>39557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DCF24-4E08-4BA7-92C2-68930B6CE745}">
  <dimension ref="B1:T57"/>
  <sheetViews>
    <sheetView workbookViewId="0">
      <selection activeCell="D52" sqref="D52"/>
    </sheetView>
  </sheetViews>
  <sheetFormatPr defaultRowHeight="15"/>
  <cols>
    <col min="2" max="2" width="20.28515625" customWidth="1"/>
    <col min="4" max="4" width="11.5703125" customWidth="1"/>
  </cols>
  <sheetData>
    <row r="1" spans="2:19">
      <c r="B1" s="150" t="s">
        <v>22</v>
      </c>
      <c r="C1" s="150"/>
      <c r="D1" s="150"/>
      <c r="E1" s="150"/>
      <c r="F1" s="150"/>
      <c r="G1" s="150"/>
      <c r="H1" s="150"/>
      <c r="I1" s="150"/>
      <c r="J1" s="150"/>
      <c r="K1" s="150"/>
      <c r="L1" s="150"/>
      <c r="M1" s="150"/>
      <c r="N1" s="150"/>
      <c r="O1" s="150"/>
      <c r="P1" s="150"/>
      <c r="Q1" s="150"/>
      <c r="R1" s="150"/>
      <c r="S1" s="150"/>
    </row>
    <row r="2" spans="2:19" ht="15.75">
      <c r="B2" s="5"/>
      <c r="C2" s="6"/>
      <c r="D2" s="6"/>
      <c r="E2" s="6"/>
      <c r="F2" s="6"/>
      <c r="G2" s="6"/>
      <c r="H2" s="6"/>
      <c r="I2" s="6"/>
      <c r="J2" s="6"/>
    </row>
    <row r="3" spans="2:19">
      <c r="B3" s="7" t="s">
        <v>23</v>
      </c>
      <c r="C3" s="7" t="s">
        <v>24</v>
      </c>
      <c r="D3" s="8" t="s">
        <v>25</v>
      </c>
      <c r="I3" s="7" t="s">
        <v>26</v>
      </c>
      <c r="J3" s="7" t="s">
        <v>27</v>
      </c>
      <c r="K3" s="7" t="s">
        <v>25</v>
      </c>
    </row>
    <row r="4" spans="2:19">
      <c r="B4" s="2" t="s">
        <v>28</v>
      </c>
      <c r="C4" s="2">
        <v>62</v>
      </c>
      <c r="D4" s="9" t="str">
        <f>IF(AND(C4&lt;=100,C4&gt;=90),$K$4,IF(AND(C4&lt;90,C4&gt;=80),$K$5,IF(AND(C4&lt;80,C4&gt;=51),$K$6,IF(AND(C4&lt;=500,C4&gt;=41),$K$7,IF(C4&lt;=40,$K$8)))))</f>
        <v>C</v>
      </c>
      <c r="I4" s="10">
        <f>_xlfn.MINIFS($C$4:$C$53,$D$4:$D$53,$K4)</f>
        <v>90</v>
      </c>
      <c r="J4" s="10">
        <f>_xlfn.MAXIFS($C$4:$C$53,$D$4:$D$53,$K4)</f>
        <v>100</v>
      </c>
      <c r="K4" s="2" t="s">
        <v>29</v>
      </c>
    </row>
    <row r="5" spans="2:19">
      <c r="B5" s="2" t="s">
        <v>30</v>
      </c>
      <c r="C5" s="2">
        <v>92</v>
      </c>
      <c r="D5" s="9" t="str">
        <f t="shared" ref="D5:D53" si="0">IF(AND(C5&lt;=100,C5&gt;=90),$K$4,IF(AND(C5&lt;90,C5&gt;=80),$K$5,IF(AND(C5&lt;80,C5&gt;=51),$K$6,IF(AND(C5&lt;=500,C5&gt;=41),$K$7,IF(C5&lt;=40,$K$8)))))</f>
        <v>A</v>
      </c>
      <c r="I5" s="10">
        <f t="shared" ref="I5:I8" si="1">_xlfn.MINIFS($C$4:$C$53,$D$4:$D$53,$K5)</f>
        <v>81</v>
      </c>
      <c r="J5" s="10">
        <f t="shared" ref="J5:J8" si="2">_xlfn.MAXIFS($C$4:$C$53,$D$4:$D$53,$K5)</f>
        <v>89</v>
      </c>
      <c r="K5" s="2" t="s">
        <v>31</v>
      </c>
    </row>
    <row r="6" spans="2:19">
      <c r="B6" s="2" t="s">
        <v>32</v>
      </c>
      <c r="C6" s="2">
        <v>52</v>
      </c>
      <c r="D6" s="9" t="str">
        <f t="shared" si="0"/>
        <v>C</v>
      </c>
      <c r="I6" s="10">
        <f t="shared" si="1"/>
        <v>51</v>
      </c>
      <c r="J6" s="10">
        <f t="shared" si="2"/>
        <v>76</v>
      </c>
      <c r="K6" s="2" t="s">
        <v>33</v>
      </c>
    </row>
    <row r="7" spans="2:19">
      <c r="B7" s="2" t="s">
        <v>34</v>
      </c>
      <c r="C7" s="2">
        <v>60</v>
      </c>
      <c r="D7" s="9" t="str">
        <f t="shared" si="0"/>
        <v>C</v>
      </c>
      <c r="I7" s="10">
        <f t="shared" si="1"/>
        <v>44</v>
      </c>
      <c r="J7" s="10">
        <f t="shared" si="2"/>
        <v>46</v>
      </c>
      <c r="K7" s="2" t="s">
        <v>35</v>
      </c>
    </row>
    <row r="8" spans="2:19">
      <c r="B8" s="2" t="s">
        <v>36</v>
      </c>
      <c r="C8" s="2">
        <v>81</v>
      </c>
      <c r="D8" s="9" t="str">
        <f t="shared" si="0"/>
        <v>B</v>
      </c>
      <c r="I8" s="10">
        <f t="shared" si="1"/>
        <v>31</v>
      </c>
      <c r="J8" s="10">
        <f t="shared" si="2"/>
        <v>40</v>
      </c>
      <c r="K8" s="2" t="s">
        <v>37</v>
      </c>
    </row>
    <row r="9" spans="2:19">
      <c r="B9" s="2" t="s">
        <v>38</v>
      </c>
      <c r="C9" s="2">
        <v>66</v>
      </c>
      <c r="D9" s="9" t="str">
        <f t="shared" si="0"/>
        <v>C</v>
      </c>
    </row>
    <row r="10" spans="2:19">
      <c r="B10" s="2" t="s">
        <v>39</v>
      </c>
      <c r="C10" s="2">
        <v>63</v>
      </c>
      <c r="D10" s="9" t="str">
        <f t="shared" si="0"/>
        <v>C</v>
      </c>
      <c r="E10" s="11"/>
    </row>
    <row r="11" spans="2:19">
      <c r="B11" s="2" t="s">
        <v>40</v>
      </c>
      <c r="C11" s="2">
        <v>100</v>
      </c>
      <c r="D11" s="9" t="str">
        <f t="shared" si="0"/>
        <v>A</v>
      </c>
      <c r="E11" s="12"/>
    </row>
    <row r="12" spans="2:19">
      <c r="B12" s="2" t="s">
        <v>41</v>
      </c>
      <c r="C12" s="2">
        <v>46</v>
      </c>
      <c r="D12" s="9" t="str">
        <f t="shared" si="0"/>
        <v>D</v>
      </c>
    </row>
    <row r="13" spans="2:19">
      <c r="B13" s="2" t="s">
        <v>42</v>
      </c>
      <c r="C13" s="2">
        <v>87</v>
      </c>
      <c r="D13" s="9" t="str">
        <f t="shared" si="0"/>
        <v>B</v>
      </c>
    </row>
    <row r="14" spans="2:19">
      <c r="B14" s="2" t="s">
        <v>43</v>
      </c>
      <c r="C14" s="2">
        <v>93</v>
      </c>
      <c r="D14" s="9" t="str">
        <f t="shared" si="0"/>
        <v>A</v>
      </c>
    </row>
    <row r="15" spans="2:19">
      <c r="B15" s="2" t="s">
        <v>44</v>
      </c>
      <c r="C15" s="2">
        <v>84</v>
      </c>
      <c r="D15" s="9" t="str">
        <f t="shared" si="0"/>
        <v>B</v>
      </c>
    </row>
    <row r="16" spans="2:19">
      <c r="B16" s="2" t="s">
        <v>45</v>
      </c>
      <c r="C16" s="2">
        <v>44</v>
      </c>
      <c r="D16" s="9" t="str">
        <f t="shared" si="0"/>
        <v>D</v>
      </c>
    </row>
    <row r="17" spans="2:4">
      <c r="B17" s="2" t="s">
        <v>46</v>
      </c>
      <c r="C17" s="2">
        <v>71</v>
      </c>
      <c r="D17" s="9" t="str">
        <f t="shared" si="0"/>
        <v>C</v>
      </c>
    </row>
    <row r="18" spans="2:4">
      <c r="B18" s="2" t="s">
        <v>47</v>
      </c>
      <c r="C18" s="2">
        <v>100</v>
      </c>
      <c r="D18" s="9" t="str">
        <f t="shared" si="0"/>
        <v>A</v>
      </c>
    </row>
    <row r="19" spans="2:4">
      <c r="B19" s="2" t="s">
        <v>48</v>
      </c>
      <c r="C19" s="2">
        <v>40</v>
      </c>
      <c r="D19" s="9" t="str">
        <f t="shared" si="0"/>
        <v>F</v>
      </c>
    </row>
    <row r="20" spans="2:4">
      <c r="B20" s="2" t="s">
        <v>49</v>
      </c>
      <c r="C20" s="2">
        <v>35</v>
      </c>
      <c r="D20" s="9" t="str">
        <f t="shared" si="0"/>
        <v>F</v>
      </c>
    </row>
    <row r="21" spans="2:4">
      <c r="B21" s="2" t="s">
        <v>50</v>
      </c>
      <c r="C21" s="2">
        <v>73</v>
      </c>
      <c r="D21" s="9" t="str">
        <f t="shared" si="0"/>
        <v>C</v>
      </c>
    </row>
    <row r="22" spans="2:4">
      <c r="B22" s="2" t="s">
        <v>51</v>
      </c>
      <c r="C22" s="2">
        <v>99</v>
      </c>
      <c r="D22" s="9" t="str">
        <f t="shared" si="0"/>
        <v>A</v>
      </c>
    </row>
    <row r="23" spans="2:4">
      <c r="B23" s="2" t="s">
        <v>52</v>
      </c>
      <c r="C23" s="2">
        <v>88</v>
      </c>
      <c r="D23" s="9" t="str">
        <f t="shared" si="0"/>
        <v>B</v>
      </c>
    </row>
    <row r="24" spans="2:4">
      <c r="B24" s="2" t="s">
        <v>53</v>
      </c>
      <c r="C24" s="2">
        <v>90</v>
      </c>
      <c r="D24" s="9" t="str">
        <f t="shared" si="0"/>
        <v>A</v>
      </c>
    </row>
    <row r="25" spans="2:4">
      <c r="B25" s="2" t="s">
        <v>54</v>
      </c>
      <c r="C25" s="2">
        <v>90</v>
      </c>
      <c r="D25" s="9" t="str">
        <f t="shared" si="0"/>
        <v>A</v>
      </c>
    </row>
    <row r="26" spans="2:4">
      <c r="B26" s="2" t="s">
        <v>55</v>
      </c>
      <c r="C26" s="2">
        <v>44</v>
      </c>
      <c r="D26" s="9" t="str">
        <f t="shared" si="0"/>
        <v>D</v>
      </c>
    </row>
    <row r="27" spans="2:4">
      <c r="B27" s="2" t="s">
        <v>56</v>
      </c>
      <c r="C27" s="2">
        <v>74</v>
      </c>
      <c r="D27" s="9" t="str">
        <f t="shared" si="0"/>
        <v>C</v>
      </c>
    </row>
    <row r="28" spans="2:4">
      <c r="B28" s="2" t="s">
        <v>57</v>
      </c>
      <c r="C28" s="2">
        <v>46</v>
      </c>
      <c r="D28" s="9" t="str">
        <f t="shared" si="0"/>
        <v>D</v>
      </c>
    </row>
    <row r="29" spans="2:4">
      <c r="B29" s="2" t="s">
        <v>58</v>
      </c>
      <c r="C29" s="2">
        <v>74</v>
      </c>
      <c r="D29" s="9" t="str">
        <f t="shared" si="0"/>
        <v>C</v>
      </c>
    </row>
    <row r="30" spans="2:4">
      <c r="B30" s="2" t="s">
        <v>59</v>
      </c>
      <c r="C30" s="2">
        <v>92</v>
      </c>
      <c r="D30" s="9" t="str">
        <f t="shared" si="0"/>
        <v>A</v>
      </c>
    </row>
    <row r="31" spans="2:4">
      <c r="B31" s="2" t="s">
        <v>60</v>
      </c>
      <c r="C31" s="2">
        <v>31</v>
      </c>
      <c r="D31" s="9" t="str">
        <f t="shared" si="0"/>
        <v>F</v>
      </c>
    </row>
    <row r="32" spans="2:4">
      <c r="B32" s="2" t="s">
        <v>61</v>
      </c>
      <c r="C32" s="2">
        <v>51</v>
      </c>
      <c r="D32" s="9" t="str">
        <f t="shared" si="0"/>
        <v>C</v>
      </c>
    </row>
    <row r="33" spans="2:4">
      <c r="B33" s="2" t="s">
        <v>62</v>
      </c>
      <c r="C33" s="2">
        <v>59</v>
      </c>
      <c r="D33" s="9" t="str">
        <f t="shared" si="0"/>
        <v>C</v>
      </c>
    </row>
    <row r="34" spans="2:4">
      <c r="B34" s="2" t="s">
        <v>63</v>
      </c>
      <c r="C34" s="2">
        <v>85</v>
      </c>
      <c r="D34" s="9" t="str">
        <f t="shared" si="0"/>
        <v>B</v>
      </c>
    </row>
    <row r="35" spans="2:4">
      <c r="B35" s="2" t="s">
        <v>64</v>
      </c>
      <c r="C35" s="2">
        <v>63</v>
      </c>
      <c r="D35" s="9" t="str">
        <f t="shared" si="0"/>
        <v>C</v>
      </c>
    </row>
    <row r="36" spans="2:4">
      <c r="B36" s="2" t="s">
        <v>65</v>
      </c>
      <c r="C36" s="2">
        <v>60</v>
      </c>
      <c r="D36" s="9" t="str">
        <f t="shared" si="0"/>
        <v>C</v>
      </c>
    </row>
    <row r="37" spans="2:4">
      <c r="B37" s="2" t="s">
        <v>66</v>
      </c>
      <c r="C37" s="2">
        <v>83</v>
      </c>
      <c r="D37" s="9" t="str">
        <f t="shared" si="0"/>
        <v>B</v>
      </c>
    </row>
    <row r="38" spans="2:4">
      <c r="B38" s="2" t="s">
        <v>67</v>
      </c>
      <c r="C38" s="2">
        <v>72</v>
      </c>
      <c r="D38" s="9" t="str">
        <f t="shared" si="0"/>
        <v>C</v>
      </c>
    </row>
    <row r="39" spans="2:4">
      <c r="B39" s="2" t="s">
        <v>68</v>
      </c>
      <c r="C39" s="2">
        <v>94</v>
      </c>
      <c r="D39" s="9" t="str">
        <f t="shared" si="0"/>
        <v>A</v>
      </c>
    </row>
    <row r="40" spans="2:4">
      <c r="B40" s="2" t="s">
        <v>69</v>
      </c>
      <c r="C40" s="2">
        <v>92</v>
      </c>
      <c r="D40" s="9" t="str">
        <f t="shared" si="0"/>
        <v>A</v>
      </c>
    </row>
    <row r="41" spans="2:4">
      <c r="B41" s="2" t="s">
        <v>70</v>
      </c>
      <c r="C41" s="2">
        <v>92</v>
      </c>
      <c r="D41" s="9" t="str">
        <f t="shared" si="0"/>
        <v>A</v>
      </c>
    </row>
    <row r="42" spans="2:4">
      <c r="B42" s="2" t="s">
        <v>71</v>
      </c>
      <c r="C42" s="2">
        <v>59</v>
      </c>
      <c r="D42" s="9" t="str">
        <f t="shared" si="0"/>
        <v>C</v>
      </c>
    </row>
    <row r="43" spans="2:4">
      <c r="B43" s="2" t="s">
        <v>72</v>
      </c>
      <c r="C43" s="2">
        <v>51</v>
      </c>
      <c r="D43" s="9" t="str">
        <f t="shared" si="0"/>
        <v>C</v>
      </c>
    </row>
    <row r="44" spans="2:4">
      <c r="B44" s="2" t="s">
        <v>73</v>
      </c>
      <c r="C44" s="2">
        <v>45</v>
      </c>
      <c r="D44" s="9" t="str">
        <f t="shared" si="0"/>
        <v>D</v>
      </c>
    </row>
    <row r="45" spans="2:4">
      <c r="B45" s="2" t="s">
        <v>74</v>
      </c>
      <c r="C45" s="2">
        <v>89</v>
      </c>
      <c r="D45" s="9" t="str">
        <f t="shared" si="0"/>
        <v>B</v>
      </c>
    </row>
    <row r="46" spans="2:4">
      <c r="B46" s="2" t="s">
        <v>75</v>
      </c>
      <c r="C46" s="2">
        <v>51</v>
      </c>
      <c r="D46" s="9" t="str">
        <f t="shared" si="0"/>
        <v>C</v>
      </c>
    </row>
    <row r="47" spans="2:4">
      <c r="B47" s="2" t="s">
        <v>76</v>
      </c>
      <c r="C47" s="2">
        <v>84</v>
      </c>
      <c r="D47" s="9" t="str">
        <f t="shared" si="0"/>
        <v>B</v>
      </c>
    </row>
    <row r="48" spans="2:4">
      <c r="B48" s="2" t="s">
        <v>77</v>
      </c>
      <c r="C48" s="2">
        <v>32</v>
      </c>
      <c r="D48" s="9" t="str">
        <f t="shared" si="0"/>
        <v>F</v>
      </c>
    </row>
    <row r="49" spans="2:20">
      <c r="B49" s="2" t="s">
        <v>78</v>
      </c>
      <c r="C49" s="2">
        <v>73</v>
      </c>
      <c r="D49" s="9" t="str">
        <f t="shared" si="0"/>
        <v>C</v>
      </c>
    </row>
    <row r="50" spans="2:20">
      <c r="B50" s="2" t="s">
        <v>79</v>
      </c>
      <c r="C50" s="2">
        <v>44</v>
      </c>
      <c r="D50" s="9" t="str">
        <f t="shared" si="0"/>
        <v>D</v>
      </c>
    </row>
    <row r="51" spans="2:20">
      <c r="B51" s="2" t="s">
        <v>80</v>
      </c>
      <c r="C51" s="2">
        <v>81</v>
      </c>
      <c r="D51" s="9" t="str">
        <f t="shared" si="0"/>
        <v>B</v>
      </c>
    </row>
    <row r="52" spans="2:20">
      <c r="B52" s="2" t="s">
        <v>81</v>
      </c>
      <c r="C52" s="2">
        <v>76</v>
      </c>
      <c r="D52" s="9" t="str">
        <f t="shared" si="0"/>
        <v>C</v>
      </c>
    </row>
    <row r="53" spans="2:20">
      <c r="B53" s="2" t="s">
        <v>82</v>
      </c>
      <c r="C53" s="2">
        <v>89</v>
      </c>
      <c r="D53" s="9" t="str">
        <f t="shared" si="0"/>
        <v>B</v>
      </c>
    </row>
    <row r="54" spans="2:20">
      <c r="B54" s="13"/>
      <c r="C54" s="13"/>
      <c r="D54" s="13"/>
    </row>
    <row r="55" spans="2:20">
      <c r="B55" s="13"/>
      <c r="C55" s="13"/>
      <c r="D55" s="13"/>
    </row>
    <row r="56" spans="2:20">
      <c r="B56" s="13"/>
      <c r="C56" s="13"/>
      <c r="D56" s="13"/>
    </row>
    <row r="57" spans="2:20">
      <c r="C57" s="15"/>
      <c r="D57" s="15"/>
      <c r="E57" s="15"/>
      <c r="F57" s="14"/>
      <c r="G57" s="14"/>
      <c r="H57" s="14"/>
      <c r="I57" s="14"/>
      <c r="J57" s="14"/>
      <c r="K57" s="14"/>
      <c r="L57" s="14"/>
      <c r="M57" s="14"/>
      <c r="N57" s="14"/>
      <c r="O57" s="14"/>
      <c r="P57" s="14"/>
      <c r="Q57" s="14"/>
      <c r="R57" s="14"/>
      <c r="S57" s="14"/>
      <c r="T57" s="14"/>
    </row>
  </sheetData>
  <mergeCells count="1">
    <mergeCell ref="B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DD064-3FE2-41DF-8DD8-A2254C7FBC4E}">
  <dimension ref="A1:F31"/>
  <sheetViews>
    <sheetView workbookViewId="0">
      <selection activeCell="B4" sqref="B4"/>
    </sheetView>
  </sheetViews>
  <sheetFormatPr defaultRowHeight="15"/>
  <cols>
    <col min="1" max="1" width="19.85546875" customWidth="1"/>
    <col min="2" max="2" width="15.28515625" customWidth="1"/>
    <col min="3" max="3" width="21" customWidth="1"/>
    <col min="4" max="4" width="14.7109375" customWidth="1"/>
    <col min="5" max="5" width="18" customWidth="1"/>
    <col min="6" max="6" width="19.5703125" customWidth="1"/>
  </cols>
  <sheetData>
    <row r="1" spans="1:4">
      <c r="A1" s="1" t="s">
        <v>0</v>
      </c>
    </row>
    <row r="2" spans="1:4">
      <c r="A2" s="151" t="s">
        <v>83</v>
      </c>
      <c r="B2" s="151"/>
      <c r="C2" s="151"/>
      <c r="D2" s="151"/>
    </row>
    <row r="3" spans="1:4">
      <c r="A3" s="1"/>
    </row>
    <row r="4" spans="1:4">
      <c r="A4" s="16" t="s">
        <v>84</v>
      </c>
      <c r="B4" s="17" t="s">
        <v>103</v>
      </c>
    </row>
    <row r="5" spans="1:4">
      <c r="A5" s="1"/>
    </row>
    <row r="6" spans="1:4">
      <c r="A6" s="152" t="s">
        <v>86</v>
      </c>
      <c r="B6" s="153"/>
      <c r="C6" s="154"/>
    </row>
    <row r="7" spans="1:4">
      <c r="A7" s="18" t="s">
        <v>87</v>
      </c>
      <c r="B7" s="19" t="s">
        <v>88</v>
      </c>
      <c r="C7" s="19" t="s">
        <v>89</v>
      </c>
    </row>
    <row r="8" spans="1:4">
      <c r="A8" s="20" t="s">
        <v>90</v>
      </c>
      <c r="B8" s="21">
        <v>87423</v>
      </c>
      <c r="C8" s="2" t="str">
        <f>VLOOKUP($B8,$A$23:$F$31,MATCH($B$4,$A$23:$F$23,0),0)</f>
        <v>Jain, Anita</v>
      </c>
    </row>
    <row r="9" spans="1:4">
      <c r="A9" s="22" t="s">
        <v>91</v>
      </c>
      <c r="B9" s="23">
        <v>78312</v>
      </c>
      <c r="C9" s="2" t="str">
        <f t="shared" ref="C9:C15" si="0">VLOOKUP($B9,$A$23:$F$31,MATCH($B$4,$A$23:$F$23,0),0)</f>
        <v>Jain, Anita</v>
      </c>
    </row>
    <row r="10" spans="1:4">
      <c r="A10" s="22" t="s">
        <v>92</v>
      </c>
      <c r="B10" s="23">
        <v>98722</v>
      </c>
      <c r="C10" s="2" t="str">
        <f t="shared" si="0"/>
        <v>Jain, Anita</v>
      </c>
    </row>
    <row r="11" spans="1:4">
      <c r="A11" s="22" t="s">
        <v>93</v>
      </c>
      <c r="B11" s="23">
        <v>12235</v>
      </c>
      <c r="C11" s="2" t="str">
        <f t="shared" si="0"/>
        <v>Prakash, Surya</v>
      </c>
    </row>
    <row r="12" spans="1:4">
      <c r="A12" s="22" t="s">
        <v>94</v>
      </c>
      <c r="B12" s="23">
        <v>23972</v>
      </c>
      <c r="C12" s="2" t="str">
        <f t="shared" si="0"/>
        <v>Prakash, Surya</v>
      </c>
    </row>
    <row r="13" spans="1:4">
      <c r="A13" s="24" t="s">
        <v>95</v>
      </c>
      <c r="B13" s="23">
        <v>56431</v>
      </c>
      <c r="C13" s="2" t="str">
        <f t="shared" si="0"/>
        <v>Prakash, Surya</v>
      </c>
    </row>
    <row r="14" spans="1:4">
      <c r="A14" s="22" t="s">
        <v>96</v>
      </c>
      <c r="B14" s="23">
        <v>98362</v>
      </c>
      <c r="C14" s="2" t="str">
        <f t="shared" si="0"/>
        <v>Prakash, Surya</v>
      </c>
    </row>
    <row r="15" spans="1:4">
      <c r="A15" s="25" t="s">
        <v>97</v>
      </c>
      <c r="B15" s="26">
        <v>18739</v>
      </c>
      <c r="C15" s="2" t="str">
        <f t="shared" si="0"/>
        <v>Jain, Anita</v>
      </c>
    </row>
    <row r="22" spans="1:6">
      <c r="A22" s="155" t="s">
        <v>98</v>
      </c>
      <c r="B22" s="156"/>
    </row>
    <row r="23" spans="1:6">
      <c r="A23" s="19" t="s">
        <v>99</v>
      </c>
      <c r="B23" s="19" t="s">
        <v>100</v>
      </c>
      <c r="C23" s="19" t="s">
        <v>101</v>
      </c>
      <c r="D23" s="19" t="s">
        <v>102</v>
      </c>
      <c r="E23" s="19" t="s">
        <v>103</v>
      </c>
      <c r="F23" s="19" t="s">
        <v>85</v>
      </c>
    </row>
    <row r="24" spans="1:6">
      <c r="A24" s="21">
        <v>98362</v>
      </c>
      <c r="B24" s="27" t="s">
        <v>104</v>
      </c>
      <c r="C24" s="27" t="s">
        <v>105</v>
      </c>
      <c r="D24" s="27" t="s">
        <v>106</v>
      </c>
      <c r="E24" s="27" t="s">
        <v>107</v>
      </c>
      <c r="F24" s="27" t="s">
        <v>108</v>
      </c>
    </row>
    <row r="25" spans="1:6">
      <c r="A25" s="23">
        <v>12235</v>
      </c>
      <c r="B25" s="28" t="s">
        <v>104</v>
      </c>
      <c r="C25" s="28" t="s">
        <v>104</v>
      </c>
      <c r="D25" s="28" t="s">
        <v>104</v>
      </c>
      <c r="E25" s="28" t="s">
        <v>107</v>
      </c>
      <c r="F25" s="28" t="s">
        <v>105</v>
      </c>
    </row>
    <row r="26" spans="1:6">
      <c r="A26" s="23">
        <v>78312</v>
      </c>
      <c r="B26" s="28" t="s">
        <v>104</v>
      </c>
      <c r="C26" s="28" t="s">
        <v>105</v>
      </c>
      <c r="D26" s="28" t="s">
        <v>104</v>
      </c>
      <c r="E26" s="28" t="s">
        <v>109</v>
      </c>
      <c r="F26" s="28" t="s">
        <v>108</v>
      </c>
    </row>
    <row r="27" spans="1:6">
      <c r="A27" s="23">
        <v>98722</v>
      </c>
      <c r="B27" s="28" t="s">
        <v>104</v>
      </c>
      <c r="C27" s="28" t="s">
        <v>104</v>
      </c>
      <c r="D27" s="28" t="s">
        <v>106</v>
      </c>
      <c r="E27" s="28" t="s">
        <v>109</v>
      </c>
      <c r="F27" s="28" t="s">
        <v>108</v>
      </c>
    </row>
    <row r="28" spans="1:6">
      <c r="A28" s="23">
        <v>87423</v>
      </c>
      <c r="B28" s="28" t="s">
        <v>105</v>
      </c>
      <c r="C28" s="28" t="s">
        <v>105</v>
      </c>
      <c r="D28" s="28" t="s">
        <v>106</v>
      </c>
      <c r="E28" s="28" t="s">
        <v>109</v>
      </c>
      <c r="F28" s="28" t="s">
        <v>105</v>
      </c>
    </row>
    <row r="29" spans="1:6">
      <c r="A29" s="23">
        <v>56431</v>
      </c>
      <c r="B29" s="28" t="s">
        <v>105</v>
      </c>
      <c r="C29" s="28" t="s">
        <v>104</v>
      </c>
      <c r="D29" s="28" t="s">
        <v>106</v>
      </c>
      <c r="E29" s="28" t="s">
        <v>107</v>
      </c>
      <c r="F29" s="28" t="s">
        <v>105</v>
      </c>
    </row>
    <row r="30" spans="1:6">
      <c r="A30" s="23">
        <v>23972</v>
      </c>
      <c r="B30" s="28" t="s">
        <v>105</v>
      </c>
      <c r="C30" s="28" t="s">
        <v>104</v>
      </c>
      <c r="D30" s="28" t="s">
        <v>104</v>
      </c>
      <c r="E30" s="28" t="s">
        <v>107</v>
      </c>
      <c r="F30" s="28" t="s">
        <v>108</v>
      </c>
    </row>
    <row r="31" spans="1:6">
      <c r="A31" s="26">
        <v>18739</v>
      </c>
      <c r="B31" s="29" t="s">
        <v>105</v>
      </c>
      <c r="C31" s="29" t="s">
        <v>105</v>
      </c>
      <c r="D31" s="29" t="s">
        <v>104</v>
      </c>
      <c r="E31" s="29" t="s">
        <v>109</v>
      </c>
      <c r="F31" s="29" t="s">
        <v>105</v>
      </c>
    </row>
  </sheetData>
  <mergeCells count="3">
    <mergeCell ref="A2:D2"/>
    <mergeCell ref="A6:C6"/>
    <mergeCell ref="A22:B22"/>
  </mergeCells>
  <dataValidations count="1">
    <dataValidation type="list" allowBlank="1" showInputMessage="1" showErrorMessage="1" sqref="B4" xr:uid="{FA43D1BD-1A70-4450-91C4-39802C2F27C5}">
      <formula1>$B$23:$F$23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78DA-862A-4DAD-ABDE-764628A76997}">
  <dimension ref="A1:I24"/>
  <sheetViews>
    <sheetView workbookViewId="0">
      <selection activeCell="C10" sqref="C10"/>
    </sheetView>
  </sheetViews>
  <sheetFormatPr defaultRowHeight="15"/>
  <cols>
    <col min="1" max="1" width="17" customWidth="1"/>
    <col min="2" max="2" width="10.7109375" customWidth="1"/>
    <col min="8" max="8" width="22" customWidth="1"/>
    <col min="9" max="9" width="15.5703125" customWidth="1"/>
  </cols>
  <sheetData>
    <row r="1" spans="1:9">
      <c r="A1" s="157" t="s">
        <v>110</v>
      </c>
      <c r="B1" s="157"/>
      <c r="C1" s="157"/>
      <c r="D1" s="157"/>
      <c r="E1" s="157"/>
      <c r="F1" s="157"/>
      <c r="G1" s="157"/>
      <c r="H1" s="157"/>
      <c r="I1" s="157"/>
    </row>
    <row r="3" spans="1:9">
      <c r="H3" s="18" t="s">
        <v>111</v>
      </c>
      <c r="I3" s="18" t="s">
        <v>24</v>
      </c>
    </row>
    <row r="4" spans="1:9">
      <c r="H4" s="30" t="s">
        <v>112</v>
      </c>
      <c r="I4" s="31">
        <v>0.96589557673564153</v>
      </c>
    </row>
    <row r="5" spans="1:9">
      <c r="H5" s="30" t="s">
        <v>112</v>
      </c>
      <c r="I5" s="31">
        <v>0.94392708385781399</v>
      </c>
    </row>
    <row r="6" spans="1:9">
      <c r="H6" s="30" t="s">
        <v>112</v>
      </c>
      <c r="I6" s="31">
        <v>0.92309264525721524</v>
      </c>
    </row>
    <row r="7" spans="1:9">
      <c r="A7" s="18" t="s">
        <v>111</v>
      </c>
      <c r="H7" s="30" t="s">
        <v>112</v>
      </c>
      <c r="I7" s="31">
        <v>0.91184511983622285</v>
      </c>
    </row>
    <row r="8" spans="1:9">
      <c r="A8" s="32" t="s">
        <v>112</v>
      </c>
      <c r="B8" s="33">
        <f>AVERAGEIFS($I$4:$I$24,$H$4:$H$24,$A8)</f>
        <v>0.91886115604430774</v>
      </c>
      <c r="H8" s="30" t="s">
        <v>112</v>
      </c>
      <c r="I8" s="31">
        <v>0.9118255099358572</v>
      </c>
    </row>
    <row r="9" spans="1:9">
      <c r="A9" s="32" t="s">
        <v>113</v>
      </c>
      <c r="B9" s="33">
        <f t="shared" ref="B9:B10" si="0">AVERAGEIFS($I$4:$I$24,$H$4:$H$24,$A9)</f>
        <v>1.0222065508139568</v>
      </c>
      <c r="H9" s="30" t="s">
        <v>112</v>
      </c>
      <c r="I9" s="31">
        <v>0.90810515968284966</v>
      </c>
    </row>
    <row r="10" spans="1:9">
      <c r="A10" s="32" t="s">
        <v>114</v>
      </c>
      <c r="B10" s="33">
        <f t="shared" si="0"/>
        <v>1.0157355036666562</v>
      </c>
      <c r="H10" s="30" t="s">
        <v>112</v>
      </c>
      <c r="I10" s="31">
        <v>0.89440647514660199</v>
      </c>
    </row>
    <row r="11" spans="1:9">
      <c r="H11" s="30" t="s">
        <v>112</v>
      </c>
      <c r="I11" s="31">
        <v>0.89179167790225944</v>
      </c>
    </row>
    <row r="12" spans="1:9">
      <c r="H12" s="30" t="s">
        <v>113</v>
      </c>
      <c r="I12" s="31">
        <v>1.036565959732173</v>
      </c>
    </row>
    <row r="13" spans="1:9">
      <c r="H13" s="30" t="s">
        <v>113</v>
      </c>
      <c r="I13" s="31">
        <v>1.0337164992501291</v>
      </c>
    </row>
    <row r="14" spans="1:9">
      <c r="H14" s="30" t="s">
        <v>113</v>
      </c>
      <c r="I14" s="31">
        <v>1.0278529134819105</v>
      </c>
    </row>
    <row r="15" spans="1:9">
      <c r="H15" s="30" t="s">
        <v>114</v>
      </c>
      <c r="I15" s="31">
        <v>1.0225254867552653</v>
      </c>
    </row>
    <row r="16" spans="1:9">
      <c r="H16" s="30" t="s">
        <v>113</v>
      </c>
      <c r="I16" s="31">
        <v>1.0205521205568453</v>
      </c>
    </row>
    <row r="17" spans="8:9">
      <c r="H17" s="30" t="s">
        <v>113</v>
      </c>
      <c r="I17" s="31">
        <v>1.0161556517969272</v>
      </c>
    </row>
    <row r="18" spans="8:9">
      <c r="H18" s="30" t="s">
        <v>114</v>
      </c>
      <c r="I18" s="31">
        <v>1.0146878982904652</v>
      </c>
    </row>
    <row r="19" spans="8:9">
      <c r="H19" s="30" t="s">
        <v>114</v>
      </c>
      <c r="I19" s="31">
        <v>1.0146878982904652</v>
      </c>
    </row>
    <row r="20" spans="8:9">
      <c r="H20" s="30" t="s">
        <v>114</v>
      </c>
      <c r="I20" s="31">
        <v>1.0146878982904652</v>
      </c>
    </row>
    <row r="21" spans="8:9">
      <c r="H21" s="30" t="s">
        <v>114</v>
      </c>
      <c r="I21" s="31">
        <v>1.0140790017282357</v>
      </c>
    </row>
    <row r="22" spans="8:9">
      <c r="H22" s="30" t="s">
        <v>114</v>
      </c>
      <c r="I22" s="31">
        <v>1.0137448386450401</v>
      </c>
    </row>
    <row r="23" spans="8:9">
      <c r="H23" s="30" t="s">
        <v>113</v>
      </c>
      <c r="I23" s="31">
        <v>1.0103129611817092</v>
      </c>
    </row>
    <row r="24" spans="8:9">
      <c r="H24" s="30" t="s">
        <v>113</v>
      </c>
      <c r="I24" s="31">
        <v>1.010289749698003</v>
      </c>
    </row>
  </sheetData>
  <mergeCells count="1">
    <mergeCell ref="A1:I1"/>
  </mergeCells>
  <conditionalFormatting sqref="I4:I6 I8:I11">
    <cfRule type="cellIs" dxfId="14" priority="3" operator="lessThan">
      <formula>0</formula>
    </cfRule>
  </conditionalFormatting>
  <conditionalFormatting sqref="I12:I24">
    <cfRule type="cellIs" dxfId="13" priority="2" operator="lessThan">
      <formula>0</formula>
    </cfRule>
  </conditionalFormatting>
  <conditionalFormatting sqref="I7">
    <cfRule type="cellIs" dxfId="12"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D5245-19C7-4A74-9667-916AF3467060}">
  <dimension ref="C2:J77"/>
  <sheetViews>
    <sheetView workbookViewId="0">
      <selection activeCell="F10" sqref="F10"/>
    </sheetView>
  </sheetViews>
  <sheetFormatPr defaultRowHeight="15"/>
  <cols>
    <col min="3" max="3" width="28.5703125" customWidth="1"/>
    <col min="4" max="4" width="15.7109375" customWidth="1"/>
    <col min="7" max="7" width="6.7109375" customWidth="1"/>
    <col min="8" max="8" width="23" customWidth="1"/>
    <col min="9" max="9" width="25.28515625" customWidth="1"/>
    <col min="10" max="10" width="16.85546875" customWidth="1"/>
    <col min="15" max="15" width="17.7109375" customWidth="1"/>
  </cols>
  <sheetData>
    <row r="2" spans="3:10" ht="18.75">
      <c r="C2" s="34" t="s">
        <v>115</v>
      </c>
    </row>
    <row r="4" spans="3:10" ht="15.75" thickBot="1"/>
    <row r="5" spans="3:10">
      <c r="C5" s="35" t="s">
        <v>116</v>
      </c>
      <c r="D5" s="36" t="s">
        <v>117</v>
      </c>
      <c r="H5" s="35" t="s">
        <v>116</v>
      </c>
      <c r="I5" s="37" t="s">
        <v>118</v>
      </c>
      <c r="J5" s="36" t="s">
        <v>119</v>
      </c>
    </row>
    <row r="6" spans="3:10">
      <c r="C6" s="38" t="s">
        <v>120</v>
      </c>
      <c r="D6" s="39">
        <f>COUNTIFS(H6:J77,$C6)</f>
        <v>9</v>
      </c>
      <c r="H6" s="38" t="s">
        <v>121</v>
      </c>
      <c r="I6" s="2" t="s">
        <v>122</v>
      </c>
      <c r="J6" s="40">
        <v>906933352</v>
      </c>
    </row>
    <row r="7" spans="3:10">
      <c r="C7" s="38" t="s">
        <v>123</v>
      </c>
      <c r="D7" s="39">
        <f t="shared" ref="D7:D15" si="0">COUNTIFS(H7:J78,$C7)</f>
        <v>7</v>
      </c>
      <c r="H7" s="38" t="s">
        <v>121</v>
      </c>
      <c r="I7" s="2" t="s">
        <v>122</v>
      </c>
      <c r="J7" s="40">
        <v>906980646</v>
      </c>
    </row>
    <row r="8" spans="3:10">
      <c r="C8" s="38" t="s">
        <v>124</v>
      </c>
      <c r="D8" s="39">
        <f t="shared" si="0"/>
        <v>6</v>
      </c>
      <c r="H8" s="38" t="s">
        <v>125</v>
      </c>
      <c r="I8" s="2" t="s">
        <v>126</v>
      </c>
      <c r="J8" s="40">
        <v>907503419</v>
      </c>
    </row>
    <row r="9" spans="3:10">
      <c r="C9" s="38" t="s">
        <v>127</v>
      </c>
      <c r="D9" s="39">
        <f t="shared" si="0"/>
        <v>12</v>
      </c>
      <c r="H9" s="38" t="s">
        <v>128</v>
      </c>
      <c r="I9" s="2" t="s">
        <v>126</v>
      </c>
      <c r="J9" s="40">
        <v>907791268</v>
      </c>
    </row>
    <row r="10" spans="3:10">
      <c r="C10" s="38" t="s">
        <v>129</v>
      </c>
      <c r="D10" s="39">
        <f t="shared" si="0"/>
        <v>9</v>
      </c>
      <c r="H10" s="38" t="s">
        <v>130</v>
      </c>
      <c r="I10" s="2" t="s">
        <v>122</v>
      </c>
      <c r="J10" s="40">
        <v>908226545</v>
      </c>
    </row>
    <row r="11" spans="3:10">
      <c r="C11" s="38" t="s">
        <v>131</v>
      </c>
      <c r="D11" s="39">
        <f t="shared" si="0"/>
        <v>3</v>
      </c>
      <c r="H11" s="38" t="s">
        <v>130</v>
      </c>
      <c r="I11" s="2" t="s">
        <v>132</v>
      </c>
      <c r="J11" s="40">
        <v>908232743</v>
      </c>
    </row>
    <row r="12" spans="3:10">
      <c r="C12" s="38" t="s">
        <v>125</v>
      </c>
      <c r="D12" s="39">
        <f t="shared" si="0"/>
        <v>10</v>
      </c>
      <c r="H12" s="38" t="s">
        <v>130</v>
      </c>
      <c r="I12" s="2" t="s">
        <v>132</v>
      </c>
      <c r="J12" s="40">
        <v>908236065</v>
      </c>
    </row>
    <row r="13" spans="3:10">
      <c r="C13" s="38" t="s">
        <v>128</v>
      </c>
      <c r="D13" s="39">
        <f t="shared" si="0"/>
        <v>5</v>
      </c>
      <c r="H13" s="38" t="s">
        <v>130</v>
      </c>
      <c r="I13" s="2" t="s">
        <v>132</v>
      </c>
      <c r="J13" s="40">
        <v>908290070</v>
      </c>
    </row>
    <row r="14" spans="3:10">
      <c r="C14" s="38" t="s">
        <v>121</v>
      </c>
      <c r="D14" s="39">
        <f t="shared" si="0"/>
        <v>1</v>
      </c>
      <c r="H14" s="38" t="s">
        <v>128</v>
      </c>
      <c r="I14" s="2" t="s">
        <v>126</v>
      </c>
      <c r="J14" s="40">
        <v>908326744</v>
      </c>
    </row>
    <row r="15" spans="3:10" ht="15.75" thickBot="1">
      <c r="C15" s="41" t="s">
        <v>130</v>
      </c>
      <c r="D15" s="39">
        <f t="shared" si="0"/>
        <v>2</v>
      </c>
      <c r="H15" s="38" t="s">
        <v>131</v>
      </c>
      <c r="I15" s="2" t="s">
        <v>133</v>
      </c>
      <c r="J15" s="40">
        <v>908345052</v>
      </c>
    </row>
    <row r="16" spans="3:10">
      <c r="H16" s="38" t="s">
        <v>123</v>
      </c>
      <c r="I16" s="2" t="s">
        <v>134</v>
      </c>
      <c r="J16" s="40">
        <v>908349217</v>
      </c>
    </row>
    <row r="17" spans="8:10">
      <c r="H17" s="38" t="s">
        <v>124</v>
      </c>
      <c r="I17" s="2" t="s">
        <v>134</v>
      </c>
      <c r="J17" s="40">
        <v>908353670</v>
      </c>
    </row>
    <row r="18" spans="8:10">
      <c r="H18" s="38" t="s">
        <v>128</v>
      </c>
      <c r="I18" s="2" t="s">
        <v>126</v>
      </c>
      <c r="J18" s="40">
        <v>908354545</v>
      </c>
    </row>
    <row r="19" spans="8:10">
      <c r="H19" s="38" t="s">
        <v>124</v>
      </c>
      <c r="I19" s="2" t="s">
        <v>135</v>
      </c>
      <c r="J19" s="40">
        <v>908358302</v>
      </c>
    </row>
    <row r="20" spans="8:10">
      <c r="H20" s="38" t="s">
        <v>124</v>
      </c>
      <c r="I20" s="2" t="s">
        <v>136</v>
      </c>
      <c r="J20" s="40">
        <v>908405637</v>
      </c>
    </row>
    <row r="21" spans="8:10">
      <c r="H21" s="38" t="s">
        <v>123</v>
      </c>
      <c r="I21" s="2" t="s">
        <v>134</v>
      </c>
      <c r="J21" s="40">
        <v>908419355</v>
      </c>
    </row>
    <row r="22" spans="8:10">
      <c r="H22" s="38" t="s">
        <v>129</v>
      </c>
      <c r="I22" s="2" t="s">
        <v>133</v>
      </c>
      <c r="J22" s="40">
        <v>908471006</v>
      </c>
    </row>
    <row r="23" spans="8:10">
      <c r="H23" s="38" t="s">
        <v>125</v>
      </c>
      <c r="I23" s="2" t="s">
        <v>126</v>
      </c>
      <c r="J23" s="40">
        <v>908529831</v>
      </c>
    </row>
    <row r="24" spans="8:10">
      <c r="H24" s="38" t="s">
        <v>130</v>
      </c>
      <c r="I24" s="2" t="s">
        <v>132</v>
      </c>
      <c r="J24" s="40">
        <v>908532984</v>
      </c>
    </row>
    <row r="25" spans="8:10">
      <c r="H25" s="38" t="s">
        <v>130</v>
      </c>
      <c r="I25" s="2" t="s">
        <v>132</v>
      </c>
      <c r="J25" s="40">
        <v>908532985</v>
      </c>
    </row>
    <row r="26" spans="8:10">
      <c r="H26" s="38" t="s">
        <v>128</v>
      </c>
      <c r="I26" s="2" t="s">
        <v>126</v>
      </c>
      <c r="J26" s="40">
        <v>908600279</v>
      </c>
    </row>
    <row r="27" spans="8:10">
      <c r="H27" s="38" t="s">
        <v>129</v>
      </c>
      <c r="I27" s="2" t="s">
        <v>133</v>
      </c>
      <c r="J27" s="40">
        <v>908605097</v>
      </c>
    </row>
    <row r="28" spans="8:10">
      <c r="H28" s="38" t="s">
        <v>120</v>
      </c>
      <c r="I28" s="2" t="s">
        <v>137</v>
      </c>
      <c r="J28" s="40">
        <v>908607741</v>
      </c>
    </row>
    <row r="29" spans="8:10">
      <c r="H29" s="38" t="s">
        <v>124</v>
      </c>
      <c r="I29" s="2" t="s">
        <v>135</v>
      </c>
      <c r="J29" s="40">
        <v>908658985</v>
      </c>
    </row>
    <row r="30" spans="8:10">
      <c r="H30" s="38" t="s">
        <v>129</v>
      </c>
      <c r="I30" s="2" t="s">
        <v>133</v>
      </c>
      <c r="J30" s="40">
        <v>908665887</v>
      </c>
    </row>
    <row r="31" spans="8:10">
      <c r="H31" s="38" t="s">
        <v>128</v>
      </c>
      <c r="I31" s="2" t="s">
        <v>126</v>
      </c>
      <c r="J31" s="40">
        <v>908667581</v>
      </c>
    </row>
    <row r="32" spans="8:10">
      <c r="H32" s="38" t="s">
        <v>129</v>
      </c>
      <c r="I32" s="2" t="s">
        <v>133</v>
      </c>
      <c r="J32" s="40">
        <v>908669005</v>
      </c>
    </row>
    <row r="33" spans="8:10">
      <c r="H33" s="38" t="s">
        <v>124</v>
      </c>
      <c r="I33" s="2" t="s">
        <v>135</v>
      </c>
      <c r="J33" s="40">
        <v>908721769</v>
      </c>
    </row>
    <row r="34" spans="8:10">
      <c r="H34" s="38" t="s">
        <v>129</v>
      </c>
      <c r="I34" s="2" t="s">
        <v>133</v>
      </c>
      <c r="J34" s="40">
        <v>908722828</v>
      </c>
    </row>
    <row r="35" spans="8:10">
      <c r="H35" s="38" t="s">
        <v>129</v>
      </c>
      <c r="I35" s="2" t="s">
        <v>133</v>
      </c>
      <c r="J35" s="40">
        <v>908728401</v>
      </c>
    </row>
    <row r="36" spans="8:10">
      <c r="H36" s="38" t="s">
        <v>129</v>
      </c>
      <c r="I36" s="2" t="s">
        <v>133</v>
      </c>
      <c r="J36" s="40">
        <v>908737732</v>
      </c>
    </row>
    <row r="37" spans="8:10">
      <c r="H37" s="38" t="s">
        <v>129</v>
      </c>
      <c r="I37" s="2" t="s">
        <v>133</v>
      </c>
      <c r="J37" s="40">
        <v>908786857</v>
      </c>
    </row>
    <row r="38" spans="8:10">
      <c r="H38" s="38" t="s">
        <v>124</v>
      </c>
      <c r="I38" s="2" t="s">
        <v>134</v>
      </c>
      <c r="J38" s="40">
        <v>908794032</v>
      </c>
    </row>
    <row r="39" spans="8:10">
      <c r="H39" s="38" t="s">
        <v>129</v>
      </c>
      <c r="I39" s="2" t="s">
        <v>133</v>
      </c>
      <c r="J39" s="40">
        <v>908829061</v>
      </c>
    </row>
    <row r="40" spans="8:10">
      <c r="H40" s="38" t="s">
        <v>131</v>
      </c>
      <c r="I40" s="2" t="s">
        <v>133</v>
      </c>
      <c r="J40" s="40">
        <v>908830118</v>
      </c>
    </row>
    <row r="41" spans="8:10">
      <c r="H41" s="38" t="s">
        <v>125</v>
      </c>
      <c r="I41" s="2" t="s">
        <v>133</v>
      </c>
      <c r="J41" s="40">
        <v>908832604</v>
      </c>
    </row>
    <row r="42" spans="8:10">
      <c r="H42" s="38" t="s">
        <v>125</v>
      </c>
      <c r="I42" s="2" t="s">
        <v>126</v>
      </c>
      <c r="J42" s="40">
        <v>908846140</v>
      </c>
    </row>
    <row r="43" spans="8:10">
      <c r="H43" s="38" t="s">
        <v>125</v>
      </c>
      <c r="I43" s="2" t="s">
        <v>126</v>
      </c>
      <c r="J43" s="40">
        <v>908847675</v>
      </c>
    </row>
    <row r="44" spans="8:10">
      <c r="H44" s="38" t="s">
        <v>125</v>
      </c>
      <c r="I44" s="2" t="s">
        <v>126</v>
      </c>
      <c r="J44" s="40">
        <v>908867418</v>
      </c>
    </row>
    <row r="45" spans="8:10">
      <c r="H45" s="38" t="s">
        <v>123</v>
      </c>
      <c r="I45" s="2" t="s">
        <v>134</v>
      </c>
      <c r="J45" s="40">
        <v>908878059</v>
      </c>
    </row>
    <row r="46" spans="8:10">
      <c r="H46" s="38" t="s">
        <v>123</v>
      </c>
      <c r="I46" s="2" t="s">
        <v>134</v>
      </c>
      <c r="J46" s="40">
        <v>908879435</v>
      </c>
    </row>
    <row r="47" spans="8:10">
      <c r="H47" s="38" t="s">
        <v>125</v>
      </c>
      <c r="I47" s="2" t="s">
        <v>126</v>
      </c>
      <c r="J47" s="40">
        <v>908902837</v>
      </c>
    </row>
    <row r="48" spans="8:10">
      <c r="H48" s="38" t="s">
        <v>123</v>
      </c>
      <c r="I48" s="2" t="s">
        <v>134</v>
      </c>
      <c r="J48" s="40">
        <v>908908837</v>
      </c>
    </row>
    <row r="49" spans="8:10">
      <c r="H49" s="38" t="s">
        <v>121</v>
      </c>
      <c r="I49" s="2" t="s">
        <v>122</v>
      </c>
      <c r="J49" s="40">
        <v>908912052</v>
      </c>
    </row>
    <row r="50" spans="8:10">
      <c r="H50" s="38" t="s">
        <v>125</v>
      </c>
      <c r="I50" s="2" t="s">
        <v>126</v>
      </c>
      <c r="J50" s="40">
        <v>908915524</v>
      </c>
    </row>
    <row r="51" spans="8:10">
      <c r="H51" s="38" t="s">
        <v>123</v>
      </c>
      <c r="I51" s="2" t="s">
        <v>134</v>
      </c>
      <c r="J51" s="40">
        <v>908916951</v>
      </c>
    </row>
    <row r="52" spans="8:10">
      <c r="H52" s="38" t="s">
        <v>120</v>
      </c>
      <c r="I52" s="2" t="s">
        <v>137</v>
      </c>
      <c r="J52" s="40">
        <v>908919143</v>
      </c>
    </row>
    <row r="53" spans="8:10">
      <c r="H53" s="38" t="s">
        <v>120</v>
      </c>
      <c r="I53" s="2" t="s">
        <v>137</v>
      </c>
      <c r="J53" s="40">
        <v>908919760</v>
      </c>
    </row>
    <row r="54" spans="8:10">
      <c r="H54" s="38" t="s">
        <v>123</v>
      </c>
      <c r="I54" s="2" t="s">
        <v>134</v>
      </c>
      <c r="J54" s="40">
        <v>908961834</v>
      </c>
    </row>
    <row r="55" spans="8:10">
      <c r="H55" s="38" t="s">
        <v>127</v>
      </c>
      <c r="I55" s="2" t="s">
        <v>136</v>
      </c>
      <c r="J55" s="40">
        <v>908980351</v>
      </c>
    </row>
    <row r="56" spans="8:10">
      <c r="H56" s="38" t="s">
        <v>127</v>
      </c>
      <c r="I56" s="2" t="s">
        <v>136</v>
      </c>
      <c r="J56" s="40">
        <v>908980439</v>
      </c>
    </row>
    <row r="57" spans="8:10">
      <c r="H57" s="38" t="s">
        <v>127</v>
      </c>
      <c r="I57" s="2" t="s">
        <v>136</v>
      </c>
      <c r="J57" s="40">
        <v>908980564</v>
      </c>
    </row>
    <row r="58" spans="8:10">
      <c r="H58" s="38" t="s">
        <v>127</v>
      </c>
      <c r="I58" s="2" t="s">
        <v>136</v>
      </c>
      <c r="J58" s="40">
        <v>908980651</v>
      </c>
    </row>
    <row r="59" spans="8:10">
      <c r="H59" s="38" t="s">
        <v>127</v>
      </c>
      <c r="I59" s="2" t="s">
        <v>136</v>
      </c>
      <c r="J59" s="40">
        <v>908980711</v>
      </c>
    </row>
    <row r="60" spans="8:10">
      <c r="H60" s="38" t="s">
        <v>127</v>
      </c>
      <c r="I60" s="2" t="s">
        <v>136</v>
      </c>
      <c r="J60" s="40">
        <v>908980860</v>
      </c>
    </row>
    <row r="61" spans="8:10">
      <c r="H61" s="38" t="s">
        <v>127</v>
      </c>
      <c r="I61" s="2" t="s">
        <v>136</v>
      </c>
      <c r="J61" s="40">
        <v>908981259</v>
      </c>
    </row>
    <row r="62" spans="8:10">
      <c r="H62" s="38" t="s">
        <v>127</v>
      </c>
      <c r="I62" s="2" t="s">
        <v>136</v>
      </c>
      <c r="J62" s="40">
        <v>908981574</v>
      </c>
    </row>
    <row r="63" spans="8:10">
      <c r="H63" s="38" t="s">
        <v>127</v>
      </c>
      <c r="I63" s="2" t="s">
        <v>136</v>
      </c>
      <c r="J63" s="40">
        <v>908981679</v>
      </c>
    </row>
    <row r="64" spans="8:10">
      <c r="H64" s="38" t="s">
        <v>127</v>
      </c>
      <c r="I64" s="2" t="s">
        <v>136</v>
      </c>
      <c r="J64" s="40">
        <v>908981801</v>
      </c>
    </row>
    <row r="65" spans="8:10">
      <c r="H65" s="38" t="s">
        <v>127</v>
      </c>
      <c r="I65" s="2" t="s">
        <v>133</v>
      </c>
      <c r="J65" s="40">
        <v>908981849</v>
      </c>
    </row>
    <row r="66" spans="8:10">
      <c r="H66" s="38" t="s">
        <v>127</v>
      </c>
      <c r="I66" s="2" t="s">
        <v>133</v>
      </c>
      <c r="J66" s="40">
        <v>908984441</v>
      </c>
    </row>
    <row r="67" spans="8:10">
      <c r="H67" s="38" t="s">
        <v>125</v>
      </c>
      <c r="I67" s="2" t="s">
        <v>126</v>
      </c>
      <c r="J67" s="40">
        <v>908990209</v>
      </c>
    </row>
    <row r="68" spans="8:10">
      <c r="H68" s="38" t="s">
        <v>120</v>
      </c>
      <c r="I68" s="2" t="s">
        <v>137</v>
      </c>
      <c r="J68" s="40">
        <v>909032929</v>
      </c>
    </row>
    <row r="69" spans="8:10">
      <c r="H69" s="38" t="s">
        <v>120</v>
      </c>
      <c r="I69" s="2" t="s">
        <v>137</v>
      </c>
      <c r="J69" s="40">
        <v>909034875</v>
      </c>
    </row>
    <row r="70" spans="8:10">
      <c r="H70" s="38" t="s">
        <v>120</v>
      </c>
      <c r="I70" s="2" t="s">
        <v>137</v>
      </c>
      <c r="J70" s="40">
        <v>909035403</v>
      </c>
    </row>
    <row r="71" spans="8:10">
      <c r="H71" s="38" t="s">
        <v>125</v>
      </c>
      <c r="I71" s="2" t="s">
        <v>126</v>
      </c>
      <c r="J71" s="40">
        <v>909035564</v>
      </c>
    </row>
    <row r="72" spans="8:10">
      <c r="H72" s="38" t="s">
        <v>120</v>
      </c>
      <c r="I72" s="2" t="s">
        <v>137</v>
      </c>
      <c r="J72" s="40">
        <v>909037836</v>
      </c>
    </row>
    <row r="73" spans="8:10">
      <c r="H73" s="38" t="s">
        <v>128</v>
      </c>
      <c r="I73" s="2" t="s">
        <v>126</v>
      </c>
      <c r="J73" s="40">
        <v>909039087</v>
      </c>
    </row>
    <row r="74" spans="8:10">
      <c r="H74" s="38" t="s">
        <v>120</v>
      </c>
      <c r="I74" s="2" t="s">
        <v>137</v>
      </c>
      <c r="J74" s="40">
        <v>909044063</v>
      </c>
    </row>
    <row r="75" spans="8:10">
      <c r="H75" s="38" t="s">
        <v>131</v>
      </c>
      <c r="I75" s="2" t="s">
        <v>133</v>
      </c>
      <c r="J75" s="40">
        <v>909045718</v>
      </c>
    </row>
    <row r="76" spans="8:10">
      <c r="H76" s="38" t="s">
        <v>120</v>
      </c>
      <c r="I76" s="2" t="s">
        <v>137</v>
      </c>
      <c r="J76" s="40">
        <v>909087083</v>
      </c>
    </row>
    <row r="77" spans="8:10" ht="15.75" thickBot="1">
      <c r="H77" s="41" t="s">
        <v>125</v>
      </c>
      <c r="I77" s="42" t="s">
        <v>126</v>
      </c>
      <c r="J77" s="43">
        <v>909087906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7A1BF-981D-4A70-B2EB-2D90352EB05B}">
  <dimension ref="C2:K21"/>
  <sheetViews>
    <sheetView workbookViewId="0">
      <selection activeCell="K9" sqref="K9"/>
    </sheetView>
  </sheetViews>
  <sheetFormatPr defaultRowHeight="15"/>
  <cols>
    <col min="3" max="3" width="19.5703125" customWidth="1"/>
    <col min="4" max="4" width="18.42578125" customWidth="1"/>
    <col min="10" max="10" width="14.42578125" customWidth="1"/>
    <col min="11" max="11" width="16.85546875" customWidth="1"/>
  </cols>
  <sheetData>
    <row r="2" spans="3:11" ht="15.75" thickBot="1"/>
    <row r="3" spans="3:11" ht="15.75">
      <c r="C3" s="44" t="s">
        <v>138</v>
      </c>
      <c r="D3" s="45" t="s">
        <v>139</v>
      </c>
    </row>
    <row r="4" spans="3:11" ht="15.75">
      <c r="C4" s="46" t="s">
        <v>140</v>
      </c>
      <c r="D4" s="47" t="s">
        <v>141</v>
      </c>
    </row>
    <row r="5" spans="3:11" ht="16.5" thickBot="1">
      <c r="C5" s="48" t="s">
        <v>142</v>
      </c>
      <c r="D5" s="49" t="s">
        <v>143</v>
      </c>
    </row>
    <row r="7" spans="3:11" ht="15.75" thickBot="1"/>
    <row r="8" spans="3:11">
      <c r="C8" s="50" t="s">
        <v>144</v>
      </c>
      <c r="D8" s="51">
        <v>201514</v>
      </c>
      <c r="E8" s="51">
        <v>201515</v>
      </c>
      <c r="F8" s="51">
        <v>201516</v>
      </c>
      <c r="G8" s="51">
        <v>201517</v>
      </c>
      <c r="H8" s="51">
        <v>201518</v>
      </c>
      <c r="I8" s="51">
        <v>201519</v>
      </c>
      <c r="J8" s="51" t="s">
        <v>145</v>
      </c>
      <c r="K8" s="52" t="s">
        <v>146</v>
      </c>
    </row>
    <row r="9" spans="3:11">
      <c r="C9" s="38" t="s">
        <v>147</v>
      </c>
      <c r="D9" s="2">
        <v>5</v>
      </c>
      <c r="E9" s="2">
        <v>4</v>
      </c>
      <c r="F9" s="2">
        <v>10</v>
      </c>
      <c r="G9" s="2" t="s">
        <v>148</v>
      </c>
      <c r="H9" s="2">
        <v>6</v>
      </c>
      <c r="I9" s="2">
        <v>4</v>
      </c>
      <c r="J9" s="53">
        <f>SUM(D9:I9)</f>
        <v>29</v>
      </c>
      <c r="K9" s="54" t="str">
        <f>IF(J9&lt;15,"Not Stacked",IF(J9&lt;19,"Exception","Stacked"))</f>
        <v>Stacked</v>
      </c>
    </row>
    <row r="10" spans="3:11">
      <c r="C10" s="38" t="s">
        <v>149</v>
      </c>
      <c r="D10" s="2">
        <v>1</v>
      </c>
      <c r="E10" s="2">
        <v>1</v>
      </c>
      <c r="F10" s="2">
        <v>2</v>
      </c>
      <c r="G10" s="2">
        <v>11</v>
      </c>
      <c r="H10" s="2">
        <v>2</v>
      </c>
      <c r="I10" s="2" t="s">
        <v>148</v>
      </c>
      <c r="J10" s="53">
        <f t="shared" ref="J10:J20" si="0">SUM(D10:I10)</f>
        <v>17</v>
      </c>
      <c r="K10" s="54" t="str">
        <f t="shared" ref="K10:K21" si="1">IF(J10&lt;15,"Not Stacked",IF(J10&lt;19,"Exception","Stacked"))</f>
        <v>Exception</v>
      </c>
    </row>
    <row r="11" spans="3:11">
      <c r="C11" s="38" t="s">
        <v>150</v>
      </c>
      <c r="D11" s="2">
        <v>2</v>
      </c>
      <c r="E11" s="2">
        <v>3</v>
      </c>
      <c r="F11" s="2">
        <v>1</v>
      </c>
      <c r="G11" s="2">
        <v>2</v>
      </c>
      <c r="H11" s="2">
        <v>1</v>
      </c>
      <c r="I11" s="2" t="s">
        <v>148</v>
      </c>
      <c r="J11" s="53">
        <f t="shared" si="0"/>
        <v>9</v>
      </c>
      <c r="K11" s="54" t="str">
        <f t="shared" si="1"/>
        <v>Not Stacked</v>
      </c>
    </row>
    <row r="12" spans="3:11">
      <c r="C12" s="38" t="s">
        <v>151</v>
      </c>
      <c r="D12" s="2">
        <v>5</v>
      </c>
      <c r="E12" s="2" t="s">
        <v>148</v>
      </c>
      <c r="F12" s="2">
        <v>2</v>
      </c>
      <c r="G12" s="2">
        <v>2</v>
      </c>
      <c r="H12" s="2">
        <v>4</v>
      </c>
      <c r="I12" s="2">
        <v>3</v>
      </c>
      <c r="J12" s="53">
        <f t="shared" si="0"/>
        <v>16</v>
      </c>
      <c r="K12" s="54" t="str">
        <f t="shared" si="1"/>
        <v>Exception</v>
      </c>
    </row>
    <row r="13" spans="3:11">
      <c r="C13" s="38" t="s">
        <v>152</v>
      </c>
      <c r="D13" s="2">
        <v>8</v>
      </c>
      <c r="E13" s="2">
        <v>4</v>
      </c>
      <c r="F13" s="2">
        <v>4</v>
      </c>
      <c r="G13" s="2">
        <v>2</v>
      </c>
      <c r="H13" s="2">
        <v>1</v>
      </c>
      <c r="I13" s="2" t="s">
        <v>148</v>
      </c>
      <c r="J13" s="53">
        <f t="shared" si="0"/>
        <v>19</v>
      </c>
      <c r="K13" s="54" t="str">
        <f t="shared" si="1"/>
        <v>Stacked</v>
      </c>
    </row>
    <row r="14" spans="3:11">
      <c r="C14" s="38" t="s">
        <v>153</v>
      </c>
      <c r="D14" s="2">
        <v>1</v>
      </c>
      <c r="E14" s="2">
        <v>2</v>
      </c>
      <c r="F14" s="2" t="s">
        <v>148</v>
      </c>
      <c r="G14" s="2">
        <v>7</v>
      </c>
      <c r="H14" s="2">
        <v>1</v>
      </c>
      <c r="I14" s="2" t="s">
        <v>148</v>
      </c>
      <c r="J14" s="53">
        <f t="shared" si="0"/>
        <v>11</v>
      </c>
      <c r="K14" s="54" t="str">
        <f t="shared" si="1"/>
        <v>Not Stacked</v>
      </c>
    </row>
    <row r="15" spans="3:11">
      <c r="C15" s="38" t="s">
        <v>154</v>
      </c>
      <c r="D15" s="2">
        <v>1</v>
      </c>
      <c r="E15" s="2">
        <v>1</v>
      </c>
      <c r="F15" s="2">
        <v>7</v>
      </c>
      <c r="G15" s="2">
        <v>3</v>
      </c>
      <c r="H15" s="2">
        <v>6</v>
      </c>
      <c r="I15" s="2" t="s">
        <v>148</v>
      </c>
      <c r="J15" s="53">
        <f t="shared" si="0"/>
        <v>18</v>
      </c>
      <c r="K15" s="54" t="str">
        <f t="shared" si="1"/>
        <v>Exception</v>
      </c>
    </row>
    <row r="16" spans="3:11">
      <c r="C16" s="38" t="s">
        <v>155</v>
      </c>
      <c r="D16" s="2">
        <v>4</v>
      </c>
      <c r="E16" s="2" t="s">
        <v>148</v>
      </c>
      <c r="F16" s="2">
        <v>1</v>
      </c>
      <c r="G16" s="2">
        <v>12</v>
      </c>
      <c r="H16" s="2">
        <v>3</v>
      </c>
      <c r="I16" s="2">
        <v>6</v>
      </c>
      <c r="J16" s="53">
        <f t="shared" si="0"/>
        <v>26</v>
      </c>
      <c r="K16" s="54" t="str">
        <f t="shared" si="1"/>
        <v>Stacked</v>
      </c>
    </row>
    <row r="17" spans="3:11">
      <c r="C17" s="38" t="s">
        <v>156</v>
      </c>
      <c r="D17" s="2">
        <v>6</v>
      </c>
      <c r="E17" s="2">
        <v>1</v>
      </c>
      <c r="F17" s="2">
        <v>9</v>
      </c>
      <c r="G17" s="2" t="s">
        <v>148</v>
      </c>
      <c r="H17" s="2">
        <v>1</v>
      </c>
      <c r="I17" s="2">
        <v>4</v>
      </c>
      <c r="J17" s="53">
        <f t="shared" si="0"/>
        <v>21</v>
      </c>
      <c r="K17" s="54" t="str">
        <f t="shared" si="1"/>
        <v>Stacked</v>
      </c>
    </row>
    <row r="18" spans="3:11">
      <c r="C18" s="38" t="s">
        <v>157</v>
      </c>
      <c r="D18" s="2">
        <v>3</v>
      </c>
      <c r="E18" s="2" t="s">
        <v>148</v>
      </c>
      <c r="F18" s="2">
        <v>3</v>
      </c>
      <c r="G18" s="2">
        <v>9</v>
      </c>
      <c r="H18" s="2">
        <v>6</v>
      </c>
      <c r="I18" s="2" t="s">
        <v>148</v>
      </c>
      <c r="J18" s="53">
        <f t="shared" si="0"/>
        <v>21</v>
      </c>
      <c r="K18" s="54" t="str">
        <f t="shared" si="1"/>
        <v>Stacked</v>
      </c>
    </row>
    <row r="19" spans="3:11">
      <c r="C19" s="38" t="s">
        <v>158</v>
      </c>
      <c r="D19" s="2">
        <v>12</v>
      </c>
      <c r="E19" s="2">
        <v>10</v>
      </c>
      <c r="F19" s="2">
        <v>5</v>
      </c>
      <c r="G19" s="2">
        <v>9</v>
      </c>
      <c r="H19" s="2">
        <v>3</v>
      </c>
      <c r="I19" s="2">
        <v>8</v>
      </c>
      <c r="J19" s="53">
        <f t="shared" si="0"/>
        <v>47</v>
      </c>
      <c r="K19" s="54" t="str">
        <f t="shared" si="1"/>
        <v>Stacked</v>
      </c>
    </row>
    <row r="20" spans="3:11">
      <c r="C20" s="38" t="s">
        <v>159</v>
      </c>
      <c r="D20" s="2">
        <v>7</v>
      </c>
      <c r="E20" s="2">
        <v>6</v>
      </c>
      <c r="F20" s="2">
        <v>2</v>
      </c>
      <c r="G20" s="2">
        <v>12</v>
      </c>
      <c r="H20" s="2">
        <v>6</v>
      </c>
      <c r="I20" s="2" t="s">
        <v>148</v>
      </c>
      <c r="J20" s="53">
        <f t="shared" si="0"/>
        <v>33</v>
      </c>
      <c r="K20" s="54" t="str">
        <f t="shared" si="1"/>
        <v>Stacked</v>
      </c>
    </row>
    <row r="21" spans="3:11" ht="15.75" thickBot="1">
      <c r="C21" s="41" t="s">
        <v>160</v>
      </c>
      <c r="D21" s="42">
        <v>3</v>
      </c>
      <c r="E21" s="42">
        <v>9</v>
      </c>
      <c r="F21" s="42">
        <v>0</v>
      </c>
      <c r="G21" s="42">
        <v>9</v>
      </c>
      <c r="H21" s="42">
        <v>5</v>
      </c>
      <c r="I21" s="42">
        <v>10</v>
      </c>
      <c r="J21" s="53">
        <f>SUM(D21:I21)</f>
        <v>36</v>
      </c>
      <c r="K21" s="54" t="str">
        <f t="shared" si="1"/>
        <v>Stacked</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5B0AC-D0BF-44FD-8D4A-85DFB66D10CF}">
  <dimension ref="C3:F18"/>
  <sheetViews>
    <sheetView workbookViewId="0">
      <selection activeCell="F7" sqref="F7"/>
    </sheetView>
  </sheetViews>
  <sheetFormatPr defaultRowHeight="15"/>
  <cols>
    <col min="3" max="3" width="2.85546875" customWidth="1"/>
    <col min="4" max="4" width="26.28515625" customWidth="1"/>
    <col min="5" max="5" width="31.5703125" customWidth="1"/>
    <col min="6" max="6" width="26.28515625" customWidth="1"/>
  </cols>
  <sheetData>
    <row r="3" spans="3:6" ht="18.75">
      <c r="C3" s="158" t="s">
        <v>161</v>
      </c>
      <c r="D3" s="158"/>
      <c r="E3" s="158"/>
      <c r="F3" s="158"/>
    </row>
    <row r="6" spans="3:6">
      <c r="D6" s="55" t="s">
        <v>162</v>
      </c>
      <c r="E6" s="56" t="s">
        <v>163</v>
      </c>
      <c r="F6" s="56" t="s">
        <v>4</v>
      </c>
    </row>
    <row r="7" spans="3:6">
      <c r="D7" s="57" t="s">
        <v>164</v>
      </c>
      <c r="E7" s="58" t="str">
        <f>LEFT(D7,FIND(" ",D7)-1)</f>
        <v>Shaik</v>
      </c>
      <c r="F7" s="58" t="str">
        <f>RIGHT(D7,LEN(D7)-FIND(" ",D7))</f>
        <v>Azad</v>
      </c>
    </row>
    <row r="8" spans="3:6">
      <c r="D8" s="59" t="s">
        <v>165</v>
      </c>
      <c r="E8" s="58" t="str">
        <f t="shared" ref="E8:E18" si="0">LEFT(D8,FIND(" ",D8)-1)</f>
        <v>Uzma</v>
      </c>
      <c r="F8" s="58" t="str">
        <f t="shared" ref="F8:F18" si="1">RIGHT(D8,LEN(D8)-FIND(" ",D8))</f>
        <v>Ayaz</v>
      </c>
    </row>
    <row r="9" spans="3:6">
      <c r="D9" s="59" t="s">
        <v>166</v>
      </c>
      <c r="E9" s="58" t="str">
        <f t="shared" si="0"/>
        <v>Satyamoorthy</v>
      </c>
      <c r="F9" s="58" t="str">
        <f t="shared" si="1"/>
        <v>R</v>
      </c>
    </row>
    <row r="10" spans="3:6">
      <c r="D10" s="59" t="s">
        <v>167</v>
      </c>
      <c r="E10" s="58" t="str">
        <f t="shared" si="0"/>
        <v>Jason</v>
      </c>
      <c r="F10" s="58" t="str">
        <f t="shared" si="1"/>
        <v>Machado</v>
      </c>
    </row>
    <row r="11" spans="3:6">
      <c r="D11" s="59" t="s">
        <v>168</v>
      </c>
      <c r="E11" s="58" t="str">
        <f t="shared" si="0"/>
        <v>Mary</v>
      </c>
      <c r="F11" s="58" t="str">
        <f t="shared" si="1"/>
        <v>D</v>
      </c>
    </row>
    <row r="12" spans="3:6">
      <c r="D12" s="59" t="s">
        <v>169</v>
      </c>
      <c r="E12" s="58" t="str">
        <f t="shared" si="0"/>
        <v>Varun</v>
      </c>
      <c r="F12" s="58" t="str">
        <f t="shared" si="1"/>
        <v>TR</v>
      </c>
    </row>
    <row r="13" spans="3:6">
      <c r="D13" s="59" t="s">
        <v>170</v>
      </c>
      <c r="E13" s="58" t="str">
        <f t="shared" si="0"/>
        <v>Joel</v>
      </c>
      <c r="F13" s="58" t="str">
        <f t="shared" si="1"/>
        <v>Mathias</v>
      </c>
    </row>
    <row r="14" spans="3:6">
      <c r="D14" s="59" t="s">
        <v>171</v>
      </c>
      <c r="E14" s="58" t="str">
        <f t="shared" si="0"/>
        <v>Rajesh</v>
      </c>
      <c r="F14" s="58" t="str">
        <f t="shared" si="1"/>
        <v>V</v>
      </c>
    </row>
    <row r="15" spans="3:6">
      <c r="D15" s="59" t="s">
        <v>172</v>
      </c>
      <c r="E15" s="58" t="str">
        <f t="shared" si="0"/>
        <v>Pritam</v>
      </c>
      <c r="F15" s="58" t="str">
        <f t="shared" si="1"/>
        <v>roy</v>
      </c>
    </row>
    <row r="16" spans="3:6">
      <c r="D16" s="59" t="s">
        <v>173</v>
      </c>
      <c r="E16" s="58" t="str">
        <f t="shared" si="0"/>
        <v>Ajay</v>
      </c>
      <c r="F16" s="58" t="str">
        <f t="shared" si="1"/>
        <v>Manral</v>
      </c>
    </row>
    <row r="17" spans="4:6">
      <c r="D17" s="59" t="s">
        <v>174</v>
      </c>
      <c r="E17" s="58" t="str">
        <f t="shared" si="0"/>
        <v>Sudarshan</v>
      </c>
      <c r="F17" s="58" t="str">
        <f t="shared" si="1"/>
        <v>R</v>
      </c>
    </row>
    <row r="18" spans="4:6">
      <c r="D18" s="59" t="s">
        <v>175</v>
      </c>
      <c r="E18" s="58" t="str">
        <f t="shared" si="0"/>
        <v>Rubin</v>
      </c>
      <c r="F18" s="58" t="str">
        <f t="shared" si="1"/>
        <v>Elayedatt</v>
      </c>
    </row>
  </sheetData>
  <mergeCells count="1">
    <mergeCell ref="C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0D4D0-81EC-4A4C-BBB3-D5938FE74598}">
  <dimension ref="C3:K57"/>
  <sheetViews>
    <sheetView topLeftCell="A2" workbookViewId="0">
      <selection activeCell="E9" sqref="E9"/>
    </sheetView>
  </sheetViews>
  <sheetFormatPr defaultRowHeight="15"/>
  <cols>
    <col min="1" max="2" width="5" customWidth="1"/>
    <col min="3" max="3" width="24.5703125" customWidth="1"/>
    <col min="4" max="4" width="15.5703125" customWidth="1"/>
    <col min="5" max="5" width="23.28515625" customWidth="1"/>
    <col min="6" max="6" width="22.5703125" customWidth="1"/>
    <col min="9" max="9" width="17.42578125" customWidth="1"/>
    <col min="10" max="10" width="22.140625" customWidth="1"/>
    <col min="11" max="11" width="21.85546875" customWidth="1"/>
  </cols>
  <sheetData>
    <row r="3" spans="3:11" ht="18.75">
      <c r="C3" s="34" t="s">
        <v>176</v>
      </c>
    </row>
    <row r="5" spans="3:11" ht="15.75" thickBot="1"/>
    <row r="6" spans="3:11">
      <c r="C6" s="183" t="s">
        <v>144</v>
      </c>
      <c r="D6" s="184" t="s">
        <v>177</v>
      </c>
      <c r="E6" s="184" t="s">
        <v>178</v>
      </c>
      <c r="F6" s="185" t="s">
        <v>116</v>
      </c>
      <c r="I6" s="60" t="s">
        <v>179</v>
      </c>
      <c r="J6" s="61" t="s">
        <v>180</v>
      </c>
      <c r="K6" s="62" t="s">
        <v>89</v>
      </c>
    </row>
    <row r="7" spans="3:11">
      <c r="C7" s="38" t="s">
        <v>181</v>
      </c>
      <c r="D7" s="2" t="s">
        <v>182</v>
      </c>
      <c r="E7" s="3" t="str">
        <f>VLOOKUP(D7,$I$6:$K$28,3,0)</f>
        <v>Davies, Ruth</v>
      </c>
      <c r="F7" s="3" t="str">
        <f>VLOOKUP($D7,$I$6:$K$28,2,0)</f>
        <v>Warsaw, Poland</v>
      </c>
      <c r="I7" s="38" t="s">
        <v>183</v>
      </c>
      <c r="J7" s="63" t="s">
        <v>130</v>
      </c>
      <c r="K7" s="64" t="s">
        <v>184</v>
      </c>
    </row>
    <row r="8" spans="3:11">
      <c r="C8" s="38" t="s">
        <v>185</v>
      </c>
      <c r="D8" s="2" t="s">
        <v>186</v>
      </c>
      <c r="E8" s="3" t="str">
        <f t="shared" ref="E8:E57" si="0">VLOOKUP(D8,$I$6:$K$28,3,0)</f>
        <v>Chakrouna, Assaad</v>
      </c>
      <c r="F8" s="3" t="str">
        <f t="shared" ref="F8:F57" si="1">VLOOKUP($D8,$I$6:$K$28,2,0)</f>
        <v>Frankfurt, Germany</v>
      </c>
      <c r="I8" s="38" t="s">
        <v>187</v>
      </c>
      <c r="J8" s="63" t="s">
        <v>188</v>
      </c>
      <c r="K8" s="64" t="s">
        <v>147</v>
      </c>
    </row>
    <row r="9" spans="3:11">
      <c r="C9" s="38" t="s">
        <v>189</v>
      </c>
      <c r="D9" s="2" t="s">
        <v>190</v>
      </c>
      <c r="E9" s="3" t="str">
        <f t="shared" si="0"/>
        <v>Tavani, Giovanni</v>
      </c>
      <c r="F9" s="3" t="str">
        <f t="shared" si="1"/>
        <v>Bratislava, Slovakia</v>
      </c>
      <c r="I9" s="38" t="s">
        <v>190</v>
      </c>
      <c r="J9" s="63" t="s">
        <v>125</v>
      </c>
      <c r="K9" s="64" t="s">
        <v>150</v>
      </c>
    </row>
    <row r="10" spans="3:11">
      <c r="C10" s="38" t="s">
        <v>191</v>
      </c>
      <c r="D10" s="2" t="s">
        <v>190</v>
      </c>
      <c r="E10" s="3" t="str">
        <f t="shared" si="0"/>
        <v>Tavani, Giovanni</v>
      </c>
      <c r="F10" s="3" t="str">
        <f t="shared" si="1"/>
        <v>Bratislava, Slovakia</v>
      </c>
      <c r="I10" s="38" t="s">
        <v>192</v>
      </c>
      <c r="J10" s="63" t="s">
        <v>128</v>
      </c>
      <c r="K10" s="64" t="s">
        <v>152</v>
      </c>
    </row>
    <row r="11" spans="3:11">
      <c r="C11" s="38" t="s">
        <v>193</v>
      </c>
      <c r="D11" s="2" t="s">
        <v>190</v>
      </c>
      <c r="E11" s="3" t="str">
        <f t="shared" si="0"/>
        <v>Tavani, Giovanni</v>
      </c>
      <c r="F11" s="3" t="str">
        <f t="shared" si="1"/>
        <v>Bratislava, Slovakia</v>
      </c>
      <c r="I11" s="38" t="s">
        <v>194</v>
      </c>
      <c r="J11" s="63" t="s">
        <v>121</v>
      </c>
      <c r="K11" s="64" t="s">
        <v>195</v>
      </c>
    </row>
    <row r="12" spans="3:11">
      <c r="C12" s="38" t="s">
        <v>196</v>
      </c>
      <c r="D12" s="2" t="s">
        <v>186</v>
      </c>
      <c r="E12" s="3" t="str">
        <f t="shared" si="0"/>
        <v>Chakrouna, Assaad</v>
      </c>
      <c r="F12" s="3" t="str">
        <f t="shared" si="1"/>
        <v>Frankfurt, Germany</v>
      </c>
      <c r="I12" s="38" t="s">
        <v>197</v>
      </c>
      <c r="J12" s="63" t="s">
        <v>198</v>
      </c>
      <c r="K12" s="64" t="s">
        <v>154</v>
      </c>
    </row>
    <row r="13" spans="3:11">
      <c r="C13" s="38" t="s">
        <v>199</v>
      </c>
      <c r="D13" s="2" t="s">
        <v>200</v>
      </c>
      <c r="E13" s="3" t="str">
        <f t="shared" si="0"/>
        <v>Ayaz, Uzma</v>
      </c>
      <c r="F13" s="3" t="str">
        <f t="shared" si="1"/>
        <v>Pune, India</v>
      </c>
      <c r="I13" s="38" t="s">
        <v>201</v>
      </c>
      <c r="J13" s="63" t="s">
        <v>202</v>
      </c>
      <c r="K13" s="64" t="s">
        <v>203</v>
      </c>
    </row>
    <row r="14" spans="3:11">
      <c r="C14" s="38" t="s">
        <v>204</v>
      </c>
      <c r="D14" s="2" t="s">
        <v>182</v>
      </c>
      <c r="E14" s="3" t="str">
        <f t="shared" si="0"/>
        <v>Davies, Ruth</v>
      </c>
      <c r="F14" s="3" t="str">
        <f t="shared" si="1"/>
        <v>Warsaw, Poland</v>
      </c>
      <c r="I14" s="38" t="s">
        <v>205</v>
      </c>
      <c r="J14" s="63" t="s">
        <v>206</v>
      </c>
      <c r="K14" s="64" t="s">
        <v>157</v>
      </c>
    </row>
    <row r="15" spans="3:11">
      <c r="C15" s="38" t="s">
        <v>207</v>
      </c>
      <c r="D15" s="2" t="s">
        <v>186</v>
      </c>
      <c r="E15" s="3" t="str">
        <f t="shared" si="0"/>
        <v>Chakrouna, Assaad</v>
      </c>
      <c r="F15" s="3" t="str">
        <f t="shared" si="1"/>
        <v>Frankfurt, Germany</v>
      </c>
      <c r="I15" s="38" t="s">
        <v>186</v>
      </c>
      <c r="J15" s="63" t="s">
        <v>208</v>
      </c>
      <c r="K15" s="64" t="s">
        <v>158</v>
      </c>
    </row>
    <row r="16" spans="3:11">
      <c r="C16" s="38" t="s">
        <v>209</v>
      </c>
      <c r="D16" s="2" t="s">
        <v>210</v>
      </c>
      <c r="E16" s="3" t="str">
        <f t="shared" si="0"/>
        <v>Petersson, Angelica</v>
      </c>
      <c r="F16" s="3" t="str">
        <f t="shared" si="1"/>
        <v>Montpellier, France</v>
      </c>
      <c r="I16" s="38" t="s">
        <v>210</v>
      </c>
      <c r="J16" s="63" t="s">
        <v>211</v>
      </c>
      <c r="K16" s="64" t="s">
        <v>159</v>
      </c>
    </row>
    <row r="17" spans="3:11">
      <c r="C17" s="38" t="s">
        <v>212</v>
      </c>
      <c r="D17" s="2" t="s">
        <v>205</v>
      </c>
      <c r="E17" s="3" t="str">
        <f t="shared" si="0"/>
        <v>Bounaaj, Khalil</v>
      </c>
      <c r="F17" s="3" t="str">
        <f t="shared" si="1"/>
        <v>Limerick, Ireland</v>
      </c>
      <c r="I17" s="38" t="s">
        <v>213</v>
      </c>
      <c r="J17" s="63" t="s">
        <v>214</v>
      </c>
      <c r="K17" s="64" t="s">
        <v>215</v>
      </c>
    </row>
    <row r="18" spans="3:11">
      <c r="C18" s="38" t="s">
        <v>216</v>
      </c>
      <c r="D18" s="2" t="s">
        <v>190</v>
      </c>
      <c r="E18" s="3" t="str">
        <f t="shared" si="0"/>
        <v>Tavani, Giovanni</v>
      </c>
      <c r="F18" s="3" t="str">
        <f t="shared" si="1"/>
        <v>Bratislava, Slovakia</v>
      </c>
      <c r="I18" s="38" t="s">
        <v>200</v>
      </c>
      <c r="J18" s="63" t="s">
        <v>217</v>
      </c>
      <c r="K18" s="64" t="s">
        <v>218</v>
      </c>
    </row>
    <row r="19" spans="3:11">
      <c r="C19" s="38" t="s">
        <v>219</v>
      </c>
      <c r="D19" s="2" t="s">
        <v>200</v>
      </c>
      <c r="E19" s="3" t="str">
        <f t="shared" si="0"/>
        <v>Ayaz, Uzma</v>
      </c>
      <c r="F19" s="3" t="str">
        <f t="shared" si="1"/>
        <v>Pune, India</v>
      </c>
      <c r="I19" s="38" t="s">
        <v>220</v>
      </c>
      <c r="J19" s="63" t="s">
        <v>221</v>
      </c>
      <c r="K19" s="64" t="s">
        <v>222</v>
      </c>
    </row>
    <row r="20" spans="3:11">
      <c r="C20" s="38" t="s">
        <v>223</v>
      </c>
      <c r="D20" s="2" t="s">
        <v>205</v>
      </c>
      <c r="E20" s="3" t="str">
        <f t="shared" si="0"/>
        <v>Bounaaj, Khalil</v>
      </c>
      <c r="F20" s="3" t="str">
        <f t="shared" si="1"/>
        <v>Limerick, Ireland</v>
      </c>
      <c r="I20" s="38" t="s">
        <v>224</v>
      </c>
      <c r="J20" s="63" t="s">
        <v>225</v>
      </c>
      <c r="K20" s="64" t="s">
        <v>226</v>
      </c>
    </row>
    <row r="21" spans="3:11">
      <c r="C21" s="38" t="s">
        <v>227</v>
      </c>
      <c r="D21" s="2" t="s">
        <v>186</v>
      </c>
      <c r="E21" s="3" t="str">
        <f t="shared" si="0"/>
        <v>Chakrouna, Assaad</v>
      </c>
      <c r="F21" s="3" t="str">
        <f t="shared" si="1"/>
        <v>Frankfurt, Germany</v>
      </c>
      <c r="I21" s="38" t="s">
        <v>228</v>
      </c>
      <c r="J21" s="63" t="s">
        <v>229</v>
      </c>
      <c r="K21" s="64" t="s">
        <v>230</v>
      </c>
    </row>
    <row r="22" spans="3:11">
      <c r="C22" s="38" t="s">
        <v>231</v>
      </c>
      <c r="D22" s="2" t="s">
        <v>205</v>
      </c>
      <c r="E22" s="3" t="str">
        <f t="shared" si="0"/>
        <v>Bounaaj, Khalil</v>
      </c>
      <c r="F22" s="3" t="str">
        <f t="shared" si="1"/>
        <v>Limerick, Ireland</v>
      </c>
      <c r="I22" s="38" t="s">
        <v>232</v>
      </c>
      <c r="J22" s="63" t="s">
        <v>233</v>
      </c>
      <c r="K22" s="64" t="s">
        <v>234</v>
      </c>
    </row>
    <row r="23" spans="3:11">
      <c r="C23" s="38" t="s">
        <v>235</v>
      </c>
      <c r="D23" s="2" t="s">
        <v>201</v>
      </c>
      <c r="E23" s="3" t="str">
        <f t="shared" si="0"/>
        <v>Choddhary, Aaseem</v>
      </c>
      <c r="F23" s="3" t="str">
        <f t="shared" si="1"/>
        <v>Cherrywood, Ireland</v>
      </c>
      <c r="I23" s="38" t="s">
        <v>236</v>
      </c>
      <c r="J23" s="63" t="s">
        <v>237</v>
      </c>
      <c r="K23" s="64" t="s">
        <v>151</v>
      </c>
    </row>
    <row r="24" spans="3:11">
      <c r="C24" s="38" t="s">
        <v>238</v>
      </c>
      <c r="D24" s="2" t="s">
        <v>201</v>
      </c>
      <c r="E24" s="3" t="str">
        <f t="shared" si="0"/>
        <v>Choddhary, Aaseem</v>
      </c>
      <c r="F24" s="3" t="str">
        <f t="shared" si="1"/>
        <v>Cherrywood, Ireland</v>
      </c>
      <c r="I24" s="38" t="s">
        <v>239</v>
      </c>
      <c r="J24" s="63" t="s">
        <v>240</v>
      </c>
      <c r="K24" s="64" t="s">
        <v>241</v>
      </c>
    </row>
    <row r="25" spans="3:11">
      <c r="C25" s="38" t="s">
        <v>242</v>
      </c>
      <c r="D25" s="2" t="s">
        <v>201</v>
      </c>
      <c r="E25" s="3" t="str">
        <f t="shared" si="0"/>
        <v>Choddhary, Aaseem</v>
      </c>
      <c r="F25" s="3" t="str">
        <f t="shared" si="1"/>
        <v>Cherrywood, Ireland</v>
      </c>
      <c r="I25" s="38" t="s">
        <v>243</v>
      </c>
      <c r="J25" s="63" t="s">
        <v>244</v>
      </c>
      <c r="K25" s="64" t="s">
        <v>245</v>
      </c>
    </row>
    <row r="26" spans="3:11">
      <c r="C26" s="38" t="s">
        <v>246</v>
      </c>
      <c r="D26" s="2" t="s">
        <v>200</v>
      </c>
      <c r="E26" s="3" t="str">
        <f t="shared" si="0"/>
        <v>Ayaz, Uzma</v>
      </c>
      <c r="F26" s="3" t="str">
        <f t="shared" si="1"/>
        <v>Pune, India</v>
      </c>
      <c r="I26" s="38" t="s">
        <v>247</v>
      </c>
      <c r="J26" s="63" t="s">
        <v>123</v>
      </c>
      <c r="K26" s="64" t="s">
        <v>248</v>
      </c>
    </row>
    <row r="27" spans="3:11">
      <c r="C27" s="38" t="s">
        <v>249</v>
      </c>
      <c r="D27" s="2" t="s">
        <v>186</v>
      </c>
      <c r="E27" s="3" t="str">
        <f t="shared" si="0"/>
        <v>Chakrouna, Assaad</v>
      </c>
      <c r="F27" s="3" t="str">
        <f t="shared" si="1"/>
        <v>Frankfurt, Germany</v>
      </c>
      <c r="I27" s="38" t="s">
        <v>182</v>
      </c>
      <c r="J27" s="63" t="s">
        <v>120</v>
      </c>
      <c r="K27" s="64" t="s">
        <v>250</v>
      </c>
    </row>
    <row r="28" spans="3:11" ht="15.75" thickBot="1">
      <c r="C28" s="38" t="s">
        <v>251</v>
      </c>
      <c r="D28" s="2" t="s">
        <v>247</v>
      </c>
      <c r="E28" s="3" t="str">
        <f t="shared" si="0"/>
        <v>Christensen, Henning</v>
      </c>
      <c r="F28" s="3" t="str">
        <f t="shared" si="1"/>
        <v>Athens, Greece</v>
      </c>
      <c r="I28" s="41" t="s">
        <v>252</v>
      </c>
      <c r="J28" s="65" t="s">
        <v>127</v>
      </c>
      <c r="K28" s="66" t="s">
        <v>253</v>
      </c>
    </row>
    <row r="29" spans="3:11">
      <c r="C29" s="38" t="s">
        <v>254</v>
      </c>
      <c r="D29" s="2" t="s">
        <v>228</v>
      </c>
      <c r="E29" s="3" t="str">
        <f t="shared" si="0"/>
        <v>Adardour, Fadoua</v>
      </c>
      <c r="F29" s="3" t="str">
        <f t="shared" si="1"/>
        <v>Chennai, India</v>
      </c>
    </row>
    <row r="30" spans="3:11">
      <c r="C30" s="38" t="s">
        <v>255</v>
      </c>
      <c r="D30" s="2" t="s">
        <v>228</v>
      </c>
      <c r="E30" s="3" t="str">
        <f t="shared" si="0"/>
        <v>Adardour, Fadoua</v>
      </c>
      <c r="F30" s="3" t="str">
        <f t="shared" si="1"/>
        <v>Chennai, India</v>
      </c>
    </row>
    <row r="31" spans="3:11">
      <c r="C31" s="38" t="s">
        <v>256</v>
      </c>
      <c r="D31" s="2" t="s">
        <v>201</v>
      </c>
      <c r="E31" s="3" t="str">
        <f t="shared" si="0"/>
        <v>Choddhary, Aaseem</v>
      </c>
      <c r="F31" s="3" t="str">
        <f t="shared" si="1"/>
        <v>Cherrywood, Ireland</v>
      </c>
    </row>
    <row r="32" spans="3:11">
      <c r="C32" s="38" t="s">
        <v>257</v>
      </c>
      <c r="D32" s="2" t="s">
        <v>247</v>
      </c>
      <c r="E32" s="3" t="str">
        <f t="shared" si="0"/>
        <v>Christensen, Henning</v>
      </c>
      <c r="F32" s="3" t="str">
        <f t="shared" si="1"/>
        <v>Athens, Greece</v>
      </c>
    </row>
    <row r="33" spans="3:6">
      <c r="C33" s="38" t="s">
        <v>258</v>
      </c>
      <c r="D33" s="2" t="s">
        <v>192</v>
      </c>
      <c r="E33" s="3" t="str">
        <f t="shared" si="0"/>
        <v>Szerda, Peter</v>
      </c>
      <c r="F33" s="3" t="str">
        <f t="shared" si="1"/>
        <v>Bangalore, India</v>
      </c>
    </row>
    <row r="34" spans="3:6">
      <c r="C34" s="38" t="s">
        <v>259</v>
      </c>
      <c r="D34" s="2" t="s">
        <v>192</v>
      </c>
      <c r="E34" s="3" t="str">
        <f t="shared" si="0"/>
        <v>Szerda, Peter</v>
      </c>
      <c r="F34" s="3" t="str">
        <f t="shared" si="1"/>
        <v>Bangalore, India</v>
      </c>
    </row>
    <row r="35" spans="3:6">
      <c r="C35" s="38" t="s">
        <v>260</v>
      </c>
      <c r="D35" s="2" t="s">
        <v>192</v>
      </c>
      <c r="E35" s="3" t="str">
        <f t="shared" si="0"/>
        <v>Szerda, Peter</v>
      </c>
      <c r="F35" s="3" t="str">
        <f t="shared" si="1"/>
        <v>Bangalore, India</v>
      </c>
    </row>
    <row r="36" spans="3:6">
      <c r="C36" s="38" t="s">
        <v>261</v>
      </c>
      <c r="D36" s="2" t="s">
        <v>190</v>
      </c>
      <c r="E36" s="3" t="str">
        <f t="shared" si="0"/>
        <v>Tavani, Giovanni</v>
      </c>
      <c r="F36" s="3" t="str">
        <f t="shared" si="1"/>
        <v>Bratislava, Slovakia</v>
      </c>
    </row>
    <row r="37" spans="3:6">
      <c r="C37" s="38" t="s">
        <v>262</v>
      </c>
      <c r="D37" s="2" t="s">
        <v>247</v>
      </c>
      <c r="E37" s="3" t="str">
        <f t="shared" si="0"/>
        <v>Christensen, Henning</v>
      </c>
      <c r="F37" s="3" t="str">
        <f t="shared" si="1"/>
        <v>Athens, Greece</v>
      </c>
    </row>
    <row r="38" spans="3:6">
      <c r="C38" s="38" t="s">
        <v>263</v>
      </c>
      <c r="D38" s="2" t="s">
        <v>247</v>
      </c>
      <c r="E38" s="3" t="str">
        <f t="shared" si="0"/>
        <v>Christensen, Henning</v>
      </c>
      <c r="F38" s="3" t="str">
        <f t="shared" si="1"/>
        <v>Athens, Greece</v>
      </c>
    </row>
    <row r="39" spans="3:6">
      <c r="C39" s="38" t="s">
        <v>264</v>
      </c>
      <c r="D39" s="2" t="s">
        <v>197</v>
      </c>
      <c r="E39" s="3" t="str">
        <f t="shared" si="0"/>
        <v>Madarasz, Richard</v>
      </c>
      <c r="F39" s="3" t="str">
        <f t="shared" si="1"/>
        <v>Delhi, India</v>
      </c>
    </row>
    <row r="40" spans="3:6">
      <c r="C40" s="38" t="s">
        <v>265</v>
      </c>
      <c r="D40" s="2" t="s">
        <v>201</v>
      </c>
      <c r="E40" s="3" t="str">
        <f t="shared" si="0"/>
        <v>Choddhary, Aaseem</v>
      </c>
      <c r="F40" s="3" t="str">
        <f t="shared" si="1"/>
        <v>Cherrywood, Ireland</v>
      </c>
    </row>
    <row r="41" spans="3:6">
      <c r="C41" s="38" t="s">
        <v>266</v>
      </c>
      <c r="D41" s="2" t="s">
        <v>197</v>
      </c>
      <c r="E41" s="3" t="str">
        <f t="shared" si="0"/>
        <v>Madarasz, Richard</v>
      </c>
      <c r="F41" s="3" t="str">
        <f t="shared" si="1"/>
        <v>Delhi, India</v>
      </c>
    </row>
    <row r="42" spans="3:6">
      <c r="C42" s="38" t="s">
        <v>267</v>
      </c>
      <c r="D42" s="2" t="s">
        <v>190</v>
      </c>
      <c r="E42" s="3" t="str">
        <f t="shared" si="0"/>
        <v>Tavani, Giovanni</v>
      </c>
      <c r="F42" s="3" t="str">
        <f t="shared" si="1"/>
        <v>Bratislava, Slovakia</v>
      </c>
    </row>
    <row r="43" spans="3:6">
      <c r="C43" s="38" t="s">
        <v>268</v>
      </c>
      <c r="D43" s="2" t="s">
        <v>247</v>
      </c>
      <c r="E43" s="3" t="str">
        <f t="shared" si="0"/>
        <v>Christensen, Henning</v>
      </c>
      <c r="F43" s="3" t="str">
        <f t="shared" si="1"/>
        <v>Athens, Greece</v>
      </c>
    </row>
    <row r="44" spans="3:6">
      <c r="C44" s="38" t="s">
        <v>269</v>
      </c>
      <c r="D44" s="2" t="s">
        <v>247</v>
      </c>
      <c r="E44" s="3" t="str">
        <f t="shared" si="0"/>
        <v>Christensen, Henning</v>
      </c>
      <c r="F44" s="3" t="str">
        <f t="shared" si="1"/>
        <v>Athens, Greece</v>
      </c>
    </row>
    <row r="45" spans="3:6">
      <c r="C45" s="38" t="s">
        <v>270</v>
      </c>
      <c r="D45" s="2" t="s">
        <v>210</v>
      </c>
      <c r="E45" s="3" t="str">
        <f t="shared" si="0"/>
        <v>Petersson, Angelica</v>
      </c>
      <c r="F45" s="3" t="str">
        <f t="shared" si="1"/>
        <v>Montpellier, France</v>
      </c>
    </row>
    <row r="46" spans="3:6">
      <c r="C46" s="38" t="s">
        <v>271</v>
      </c>
      <c r="D46" s="2" t="s">
        <v>210</v>
      </c>
      <c r="E46" s="3" t="str">
        <f t="shared" si="0"/>
        <v>Petersson, Angelica</v>
      </c>
      <c r="F46" s="3" t="str">
        <f t="shared" si="1"/>
        <v>Montpellier, France</v>
      </c>
    </row>
    <row r="47" spans="3:6">
      <c r="C47" s="38" t="s">
        <v>272</v>
      </c>
      <c r="D47" s="2" t="s">
        <v>190</v>
      </c>
      <c r="E47" s="3" t="str">
        <f t="shared" si="0"/>
        <v>Tavani, Giovanni</v>
      </c>
      <c r="F47" s="3" t="str">
        <f t="shared" si="1"/>
        <v>Bratislava, Slovakia</v>
      </c>
    </row>
    <row r="48" spans="3:6">
      <c r="C48" s="38" t="s">
        <v>273</v>
      </c>
      <c r="D48" s="2" t="s">
        <v>239</v>
      </c>
      <c r="E48" s="3" t="str">
        <f t="shared" si="0"/>
        <v>D, Mary</v>
      </c>
      <c r="F48" s="3" t="str">
        <f t="shared" si="1"/>
        <v>La Coruna, Spain</v>
      </c>
    </row>
    <row r="49" spans="3:6">
      <c r="C49" s="38" t="s">
        <v>274</v>
      </c>
      <c r="D49" s="2" t="s">
        <v>239</v>
      </c>
      <c r="E49" s="3" t="str">
        <f t="shared" si="0"/>
        <v>D, Mary</v>
      </c>
      <c r="F49" s="3" t="str">
        <f t="shared" si="1"/>
        <v>La Coruna, Spain</v>
      </c>
    </row>
    <row r="50" spans="3:6">
      <c r="C50" s="38" t="s">
        <v>275</v>
      </c>
      <c r="D50" s="2" t="s">
        <v>197</v>
      </c>
      <c r="E50" s="3" t="str">
        <f t="shared" si="0"/>
        <v>Madarasz, Richard</v>
      </c>
      <c r="F50" s="3" t="str">
        <f t="shared" si="1"/>
        <v>Delhi, India</v>
      </c>
    </row>
    <row r="51" spans="3:6">
      <c r="C51" s="38" t="s">
        <v>276</v>
      </c>
      <c r="D51" s="2" t="s">
        <v>197</v>
      </c>
      <c r="E51" s="3" t="str">
        <f t="shared" si="0"/>
        <v>Madarasz, Richard</v>
      </c>
      <c r="F51" s="3" t="str">
        <f t="shared" si="1"/>
        <v>Delhi, India</v>
      </c>
    </row>
    <row r="52" spans="3:6">
      <c r="C52" s="38" t="s">
        <v>277</v>
      </c>
      <c r="D52" s="2" t="s">
        <v>210</v>
      </c>
      <c r="E52" s="3" t="str">
        <f t="shared" si="0"/>
        <v>Petersson, Angelica</v>
      </c>
      <c r="F52" s="3" t="str">
        <f t="shared" si="1"/>
        <v>Montpellier, France</v>
      </c>
    </row>
    <row r="53" spans="3:6">
      <c r="C53" s="38" t="s">
        <v>278</v>
      </c>
      <c r="D53" s="2" t="s">
        <v>210</v>
      </c>
      <c r="E53" s="3" t="str">
        <f t="shared" si="0"/>
        <v>Petersson, Angelica</v>
      </c>
      <c r="F53" s="3" t="str">
        <f t="shared" si="1"/>
        <v>Montpellier, France</v>
      </c>
    </row>
    <row r="54" spans="3:6">
      <c r="C54" s="38" t="s">
        <v>279</v>
      </c>
      <c r="D54" s="2" t="s">
        <v>182</v>
      </c>
      <c r="E54" s="3" t="str">
        <f t="shared" si="0"/>
        <v>Davies, Ruth</v>
      </c>
      <c r="F54" s="3" t="str">
        <f t="shared" si="1"/>
        <v>Warsaw, Poland</v>
      </c>
    </row>
    <row r="55" spans="3:6">
      <c r="C55" s="38" t="s">
        <v>280</v>
      </c>
      <c r="D55" s="2" t="s">
        <v>247</v>
      </c>
      <c r="E55" s="3" t="str">
        <f t="shared" si="0"/>
        <v>Christensen, Henning</v>
      </c>
      <c r="F55" s="3" t="str">
        <f t="shared" si="1"/>
        <v>Athens, Greece</v>
      </c>
    </row>
    <row r="56" spans="3:6">
      <c r="C56" s="38" t="s">
        <v>281</v>
      </c>
      <c r="D56" s="2" t="s">
        <v>190</v>
      </c>
      <c r="E56" s="3" t="str">
        <f t="shared" si="0"/>
        <v>Tavani, Giovanni</v>
      </c>
      <c r="F56" s="3" t="str">
        <f t="shared" si="1"/>
        <v>Bratislava, Slovakia</v>
      </c>
    </row>
    <row r="57" spans="3:6" ht="15.75" thickBot="1">
      <c r="C57" s="41" t="s">
        <v>282</v>
      </c>
      <c r="D57" s="42" t="s">
        <v>182</v>
      </c>
      <c r="E57" s="3" t="str">
        <f t="shared" si="0"/>
        <v>Davies, Ruth</v>
      </c>
      <c r="F57" s="3" t="str">
        <f t="shared" si="1"/>
        <v>Warsaw, Poland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557F9-FA44-48FB-B480-CFD1A891EA53}">
  <dimension ref="A1:H155"/>
  <sheetViews>
    <sheetView workbookViewId="0">
      <selection activeCell="C4" sqref="C4"/>
    </sheetView>
  </sheetViews>
  <sheetFormatPr defaultRowHeight="15"/>
  <cols>
    <col min="1" max="1" width="14.7109375" customWidth="1"/>
    <col min="2" max="2" width="20.85546875" customWidth="1"/>
    <col min="3" max="3" width="21.28515625" customWidth="1"/>
  </cols>
  <sheetData>
    <row r="1" spans="1:8">
      <c r="A1" s="67" t="s">
        <v>283</v>
      </c>
      <c r="B1" s="68"/>
      <c r="C1" s="69"/>
    </row>
    <row r="2" spans="1:8">
      <c r="A2" s="70"/>
      <c r="B2" s="71"/>
      <c r="C2" s="71"/>
    </row>
    <row r="3" spans="1:8">
      <c r="A3" s="72" t="s">
        <v>23</v>
      </c>
      <c r="B3" s="72" t="s">
        <v>24</v>
      </c>
      <c r="C3" s="72" t="s">
        <v>284</v>
      </c>
    </row>
    <row r="4" spans="1:8">
      <c r="A4" s="73" t="s">
        <v>28</v>
      </c>
      <c r="B4" s="73">
        <v>62</v>
      </c>
      <c r="C4" s="74" t="str">
        <f>IF(AND(B4&gt;=90,B4&lt;=100),"A",IF(AND(B4&gt;=80,B4&lt;=89),"B",IF(AND(B4&gt;=51,B4&lt;=79),"C",IF(AND(B4&gt;=41,B4&lt;=50),"D","F"))))</f>
        <v>C</v>
      </c>
      <c r="F4" s="72" t="s">
        <v>26</v>
      </c>
      <c r="G4" s="72" t="s">
        <v>27</v>
      </c>
      <c r="H4" s="72" t="s">
        <v>25</v>
      </c>
    </row>
    <row r="5" spans="1:8">
      <c r="A5" s="73" t="s">
        <v>30</v>
      </c>
      <c r="B5" s="73">
        <v>92</v>
      </c>
      <c r="C5" s="74" t="str">
        <f t="shared" ref="C5:C53" si="0">IF(AND(B5&gt;=90,B5&lt;=100),"A",IF(AND(B5&gt;=80,B5&lt;=89),"B",IF(AND(B5&gt;=51,B5&lt;=79),"C",IF(AND(B5&gt;=41,B5&lt;=50),"D","F"))))</f>
        <v>A</v>
      </c>
      <c r="F5" s="75">
        <v>90</v>
      </c>
      <c r="G5" s="75">
        <v>100</v>
      </c>
      <c r="H5" s="76" t="s">
        <v>29</v>
      </c>
    </row>
    <row r="6" spans="1:8">
      <c r="A6" s="73" t="s">
        <v>32</v>
      </c>
      <c r="B6" s="73">
        <v>52</v>
      </c>
      <c r="C6" s="74" t="str">
        <f t="shared" si="0"/>
        <v>C</v>
      </c>
      <c r="F6" s="77">
        <v>80</v>
      </c>
      <c r="G6" s="77">
        <v>89</v>
      </c>
      <c r="H6" s="78" t="s">
        <v>31</v>
      </c>
    </row>
    <row r="7" spans="1:8">
      <c r="A7" s="73" t="s">
        <v>34</v>
      </c>
      <c r="B7" s="73">
        <v>60</v>
      </c>
      <c r="C7" s="74" t="str">
        <f t="shared" si="0"/>
        <v>C</v>
      </c>
      <c r="F7" s="77">
        <v>51</v>
      </c>
      <c r="G7" s="77">
        <v>79</v>
      </c>
      <c r="H7" s="78" t="s">
        <v>33</v>
      </c>
    </row>
    <row r="8" spans="1:8">
      <c r="A8" s="73" t="s">
        <v>36</v>
      </c>
      <c r="B8" s="73">
        <v>81</v>
      </c>
      <c r="C8" s="74" t="str">
        <f t="shared" si="0"/>
        <v>B</v>
      </c>
      <c r="F8" s="77">
        <v>41</v>
      </c>
      <c r="G8" s="77">
        <v>50</v>
      </c>
      <c r="H8" s="78" t="s">
        <v>35</v>
      </c>
    </row>
    <row r="9" spans="1:8">
      <c r="A9" s="73" t="s">
        <v>38</v>
      </c>
      <c r="B9" s="73">
        <v>66</v>
      </c>
      <c r="C9" s="74" t="str">
        <f t="shared" si="0"/>
        <v>C</v>
      </c>
      <c r="F9" s="77">
        <v>0</v>
      </c>
      <c r="G9" s="77">
        <v>40</v>
      </c>
      <c r="H9" s="78" t="s">
        <v>37</v>
      </c>
    </row>
    <row r="10" spans="1:8">
      <c r="A10" s="73" t="s">
        <v>39</v>
      </c>
      <c r="B10" s="73">
        <v>63</v>
      </c>
      <c r="C10" s="74" t="str">
        <f t="shared" si="0"/>
        <v>C</v>
      </c>
    </row>
    <row r="11" spans="1:8">
      <c r="A11" s="73" t="s">
        <v>40</v>
      </c>
      <c r="B11" s="73">
        <v>100</v>
      </c>
      <c r="C11" s="74" t="str">
        <f t="shared" si="0"/>
        <v>A</v>
      </c>
    </row>
    <row r="12" spans="1:8">
      <c r="A12" s="73" t="s">
        <v>41</v>
      </c>
      <c r="B12" s="73">
        <v>46</v>
      </c>
      <c r="C12" s="74" t="str">
        <f t="shared" si="0"/>
        <v>D</v>
      </c>
    </row>
    <row r="13" spans="1:8">
      <c r="A13" s="73" t="s">
        <v>42</v>
      </c>
      <c r="B13" s="73">
        <v>87</v>
      </c>
      <c r="C13" s="74" t="str">
        <f t="shared" si="0"/>
        <v>B</v>
      </c>
    </row>
    <row r="14" spans="1:8">
      <c r="A14" s="73" t="s">
        <v>43</v>
      </c>
      <c r="B14" s="73">
        <v>93</v>
      </c>
      <c r="C14" s="74" t="str">
        <f t="shared" si="0"/>
        <v>A</v>
      </c>
    </row>
    <row r="15" spans="1:8">
      <c r="A15" s="73" t="s">
        <v>44</v>
      </c>
      <c r="B15" s="73">
        <v>84</v>
      </c>
      <c r="C15" s="74" t="str">
        <f t="shared" si="0"/>
        <v>B</v>
      </c>
    </row>
    <row r="16" spans="1:8">
      <c r="A16" s="73" t="s">
        <v>45</v>
      </c>
      <c r="B16" s="73">
        <v>44</v>
      </c>
      <c r="C16" s="74" t="str">
        <f t="shared" si="0"/>
        <v>D</v>
      </c>
    </row>
    <row r="17" spans="1:3">
      <c r="A17" s="73" t="s">
        <v>46</v>
      </c>
      <c r="B17" s="73">
        <v>71</v>
      </c>
      <c r="C17" s="74" t="str">
        <f t="shared" si="0"/>
        <v>C</v>
      </c>
    </row>
    <row r="18" spans="1:3">
      <c r="A18" s="73" t="s">
        <v>47</v>
      </c>
      <c r="B18" s="73">
        <v>100</v>
      </c>
      <c r="C18" s="74" t="str">
        <f t="shared" si="0"/>
        <v>A</v>
      </c>
    </row>
    <row r="19" spans="1:3">
      <c r="A19" s="73" t="s">
        <v>48</v>
      </c>
      <c r="B19" s="73">
        <v>40</v>
      </c>
      <c r="C19" s="74" t="str">
        <f t="shared" si="0"/>
        <v>F</v>
      </c>
    </row>
    <row r="20" spans="1:3">
      <c r="A20" s="73" t="s">
        <v>49</v>
      </c>
      <c r="B20" s="73">
        <v>35</v>
      </c>
      <c r="C20" s="74" t="str">
        <f t="shared" si="0"/>
        <v>F</v>
      </c>
    </row>
    <row r="21" spans="1:3">
      <c r="A21" s="73" t="s">
        <v>50</v>
      </c>
      <c r="B21" s="73">
        <v>73</v>
      </c>
      <c r="C21" s="74" t="str">
        <f t="shared" si="0"/>
        <v>C</v>
      </c>
    </row>
    <row r="22" spans="1:3">
      <c r="A22" s="73" t="s">
        <v>51</v>
      </c>
      <c r="B22" s="73">
        <v>99</v>
      </c>
      <c r="C22" s="74" t="str">
        <f t="shared" si="0"/>
        <v>A</v>
      </c>
    </row>
    <row r="23" spans="1:3">
      <c r="A23" s="73" t="s">
        <v>52</v>
      </c>
      <c r="B23" s="73">
        <v>88</v>
      </c>
      <c r="C23" s="74" t="str">
        <f t="shared" si="0"/>
        <v>B</v>
      </c>
    </row>
    <row r="24" spans="1:3">
      <c r="A24" s="73" t="s">
        <v>53</v>
      </c>
      <c r="B24" s="73">
        <v>90</v>
      </c>
      <c r="C24" s="74" t="str">
        <f t="shared" si="0"/>
        <v>A</v>
      </c>
    </row>
    <row r="25" spans="1:3">
      <c r="A25" s="73" t="s">
        <v>54</v>
      </c>
      <c r="B25" s="73">
        <v>90</v>
      </c>
      <c r="C25" s="74" t="str">
        <f t="shared" si="0"/>
        <v>A</v>
      </c>
    </row>
    <row r="26" spans="1:3">
      <c r="A26" s="73" t="s">
        <v>55</v>
      </c>
      <c r="B26" s="73">
        <v>44</v>
      </c>
      <c r="C26" s="74" t="str">
        <f t="shared" si="0"/>
        <v>D</v>
      </c>
    </row>
    <row r="27" spans="1:3">
      <c r="A27" s="73" t="s">
        <v>56</v>
      </c>
      <c r="B27" s="73">
        <v>74</v>
      </c>
      <c r="C27" s="74" t="str">
        <f t="shared" si="0"/>
        <v>C</v>
      </c>
    </row>
    <row r="28" spans="1:3">
      <c r="A28" s="73" t="s">
        <v>57</v>
      </c>
      <c r="B28" s="73">
        <v>46</v>
      </c>
      <c r="C28" s="74" t="str">
        <f t="shared" si="0"/>
        <v>D</v>
      </c>
    </row>
    <row r="29" spans="1:3">
      <c r="A29" s="73" t="s">
        <v>58</v>
      </c>
      <c r="B29" s="73">
        <v>74</v>
      </c>
      <c r="C29" s="74" t="str">
        <f t="shared" si="0"/>
        <v>C</v>
      </c>
    </row>
    <row r="30" spans="1:3">
      <c r="A30" s="73" t="s">
        <v>59</v>
      </c>
      <c r="B30" s="73">
        <v>92</v>
      </c>
      <c r="C30" s="74" t="str">
        <f t="shared" si="0"/>
        <v>A</v>
      </c>
    </row>
    <row r="31" spans="1:3">
      <c r="A31" s="73" t="s">
        <v>60</v>
      </c>
      <c r="B31" s="73">
        <v>31</v>
      </c>
      <c r="C31" s="74" t="str">
        <f t="shared" si="0"/>
        <v>F</v>
      </c>
    </row>
    <row r="32" spans="1:3">
      <c r="A32" s="73" t="s">
        <v>61</v>
      </c>
      <c r="B32" s="73">
        <v>51</v>
      </c>
      <c r="C32" s="74" t="str">
        <f t="shared" si="0"/>
        <v>C</v>
      </c>
    </row>
    <row r="33" spans="1:3">
      <c r="A33" s="73" t="s">
        <v>62</v>
      </c>
      <c r="B33" s="73">
        <v>59</v>
      </c>
      <c r="C33" s="74" t="str">
        <f t="shared" si="0"/>
        <v>C</v>
      </c>
    </row>
    <row r="34" spans="1:3">
      <c r="A34" s="73" t="s">
        <v>63</v>
      </c>
      <c r="B34" s="73">
        <v>85</v>
      </c>
      <c r="C34" s="74" t="str">
        <f t="shared" si="0"/>
        <v>B</v>
      </c>
    </row>
    <row r="35" spans="1:3">
      <c r="A35" s="73" t="s">
        <v>64</v>
      </c>
      <c r="B35" s="73">
        <v>63</v>
      </c>
      <c r="C35" s="74" t="str">
        <f t="shared" si="0"/>
        <v>C</v>
      </c>
    </row>
    <row r="36" spans="1:3">
      <c r="A36" s="73" t="s">
        <v>65</v>
      </c>
      <c r="B36" s="73">
        <v>60</v>
      </c>
      <c r="C36" s="74" t="str">
        <f t="shared" si="0"/>
        <v>C</v>
      </c>
    </row>
    <row r="37" spans="1:3">
      <c r="A37" s="73" t="s">
        <v>66</v>
      </c>
      <c r="B37" s="73">
        <v>83</v>
      </c>
      <c r="C37" s="74" t="str">
        <f t="shared" si="0"/>
        <v>B</v>
      </c>
    </row>
    <row r="38" spans="1:3">
      <c r="A38" s="73" t="s">
        <v>67</v>
      </c>
      <c r="B38" s="73">
        <v>72</v>
      </c>
      <c r="C38" s="74" t="str">
        <f t="shared" si="0"/>
        <v>C</v>
      </c>
    </row>
    <row r="39" spans="1:3">
      <c r="A39" s="73" t="s">
        <v>68</v>
      </c>
      <c r="B39" s="73">
        <v>94</v>
      </c>
      <c r="C39" s="74" t="str">
        <f t="shared" si="0"/>
        <v>A</v>
      </c>
    </row>
    <row r="40" spans="1:3">
      <c r="A40" s="73" t="s">
        <v>69</v>
      </c>
      <c r="B40" s="73">
        <v>92</v>
      </c>
      <c r="C40" s="74" t="str">
        <f t="shared" si="0"/>
        <v>A</v>
      </c>
    </row>
    <row r="41" spans="1:3">
      <c r="A41" s="73" t="s">
        <v>70</v>
      </c>
      <c r="B41" s="73">
        <v>92</v>
      </c>
      <c r="C41" s="74" t="str">
        <f t="shared" si="0"/>
        <v>A</v>
      </c>
    </row>
    <row r="42" spans="1:3">
      <c r="A42" s="73" t="s">
        <v>71</v>
      </c>
      <c r="B42" s="73">
        <v>59</v>
      </c>
      <c r="C42" s="74" t="str">
        <f t="shared" si="0"/>
        <v>C</v>
      </c>
    </row>
    <row r="43" spans="1:3">
      <c r="A43" s="73" t="s">
        <v>72</v>
      </c>
      <c r="B43" s="73">
        <v>51</v>
      </c>
      <c r="C43" s="74" t="str">
        <f t="shared" si="0"/>
        <v>C</v>
      </c>
    </row>
    <row r="44" spans="1:3">
      <c r="A44" s="73" t="s">
        <v>73</v>
      </c>
      <c r="B44" s="73">
        <v>45</v>
      </c>
      <c r="C44" s="74" t="str">
        <f t="shared" si="0"/>
        <v>D</v>
      </c>
    </row>
    <row r="45" spans="1:3">
      <c r="A45" s="73" t="s">
        <v>74</v>
      </c>
      <c r="B45" s="73">
        <v>89</v>
      </c>
      <c r="C45" s="74" t="str">
        <f t="shared" si="0"/>
        <v>B</v>
      </c>
    </row>
    <row r="46" spans="1:3">
      <c r="A46" s="73" t="s">
        <v>75</v>
      </c>
      <c r="B46" s="73">
        <v>51</v>
      </c>
      <c r="C46" s="74" t="str">
        <f t="shared" si="0"/>
        <v>C</v>
      </c>
    </row>
    <row r="47" spans="1:3">
      <c r="A47" s="73" t="s">
        <v>76</v>
      </c>
      <c r="B47" s="73">
        <v>84</v>
      </c>
      <c r="C47" s="74" t="str">
        <f t="shared" si="0"/>
        <v>B</v>
      </c>
    </row>
    <row r="48" spans="1:3">
      <c r="A48" s="73" t="s">
        <v>77</v>
      </c>
      <c r="B48" s="73">
        <v>32</v>
      </c>
      <c r="C48" s="74" t="str">
        <f t="shared" si="0"/>
        <v>F</v>
      </c>
    </row>
    <row r="49" spans="1:3">
      <c r="A49" s="73" t="s">
        <v>78</v>
      </c>
      <c r="B49" s="73">
        <v>73</v>
      </c>
      <c r="C49" s="74" t="str">
        <f t="shared" si="0"/>
        <v>C</v>
      </c>
    </row>
    <row r="50" spans="1:3">
      <c r="A50" s="73" t="s">
        <v>79</v>
      </c>
      <c r="B50" s="73">
        <v>44</v>
      </c>
      <c r="C50" s="74" t="str">
        <f t="shared" si="0"/>
        <v>D</v>
      </c>
    </row>
    <row r="51" spans="1:3">
      <c r="A51" s="73" t="s">
        <v>80</v>
      </c>
      <c r="B51" s="73">
        <v>81</v>
      </c>
      <c r="C51" s="74" t="str">
        <f t="shared" si="0"/>
        <v>B</v>
      </c>
    </row>
    <row r="52" spans="1:3">
      <c r="A52" s="73" t="s">
        <v>81</v>
      </c>
      <c r="B52" s="73">
        <v>76</v>
      </c>
      <c r="C52" s="74" t="str">
        <f t="shared" si="0"/>
        <v>C</v>
      </c>
    </row>
    <row r="53" spans="1:3">
      <c r="A53" s="73" t="s">
        <v>82</v>
      </c>
      <c r="B53" s="73">
        <v>89</v>
      </c>
      <c r="C53" s="74" t="str">
        <f t="shared" si="0"/>
        <v>B</v>
      </c>
    </row>
    <row r="54" spans="1:3">
      <c r="A54" s="3"/>
      <c r="B54" s="3"/>
      <c r="C54" s="3"/>
    </row>
    <row r="55" spans="1:3">
      <c r="A55" s="3"/>
      <c r="B55" s="3"/>
      <c r="C55" s="3"/>
    </row>
    <row r="56" spans="1:3">
      <c r="A56" s="3"/>
      <c r="B56" s="3"/>
      <c r="C56" s="3"/>
    </row>
    <row r="57" spans="1:3">
      <c r="A57" s="3"/>
      <c r="B57" s="3"/>
      <c r="C57" s="3"/>
    </row>
    <row r="58" spans="1:3">
      <c r="A58" s="3"/>
      <c r="B58" s="3"/>
      <c r="C58" s="3"/>
    </row>
    <row r="59" spans="1:3">
      <c r="A59" s="3"/>
      <c r="B59" s="3"/>
      <c r="C59" s="3"/>
    </row>
    <row r="60" spans="1:3">
      <c r="A60" s="3"/>
      <c r="B60" s="3"/>
      <c r="C60" s="3"/>
    </row>
    <row r="61" spans="1:3">
      <c r="A61" s="3"/>
      <c r="B61" s="3"/>
      <c r="C61" s="3"/>
    </row>
    <row r="62" spans="1:3">
      <c r="A62" s="3"/>
      <c r="B62" s="3"/>
      <c r="C62" s="3"/>
    </row>
    <row r="63" spans="1:3">
      <c r="A63" s="3"/>
      <c r="B63" s="3"/>
      <c r="C63" s="3"/>
    </row>
    <row r="64" spans="1:3">
      <c r="A64" s="3"/>
      <c r="B64" s="3"/>
      <c r="C64" s="3"/>
    </row>
    <row r="65" spans="1:3">
      <c r="A65" s="3"/>
      <c r="B65" s="3"/>
      <c r="C65" s="3"/>
    </row>
    <row r="66" spans="1:3">
      <c r="A66" s="3"/>
      <c r="B66" s="3"/>
      <c r="C66" s="3"/>
    </row>
    <row r="67" spans="1:3">
      <c r="A67" s="3"/>
      <c r="B67" s="3"/>
      <c r="C67" s="3"/>
    </row>
    <row r="68" spans="1:3">
      <c r="A68" s="3"/>
      <c r="B68" s="3"/>
      <c r="C68" s="3"/>
    </row>
    <row r="69" spans="1:3">
      <c r="A69" s="3"/>
      <c r="B69" s="3"/>
      <c r="C69" s="3"/>
    </row>
    <row r="70" spans="1:3">
      <c r="A70" s="3"/>
      <c r="B70" s="3"/>
      <c r="C70" s="3"/>
    </row>
    <row r="71" spans="1:3">
      <c r="A71" s="3"/>
      <c r="B71" s="3"/>
      <c r="C71" s="3"/>
    </row>
    <row r="72" spans="1:3">
      <c r="A72" s="3"/>
      <c r="B72" s="3"/>
      <c r="C72" s="3"/>
    </row>
    <row r="73" spans="1:3">
      <c r="A73" s="3"/>
      <c r="B73" s="3"/>
      <c r="C73" s="3"/>
    </row>
    <row r="74" spans="1:3">
      <c r="A74" s="3"/>
      <c r="B74" s="3"/>
      <c r="C74" s="3"/>
    </row>
    <row r="75" spans="1:3">
      <c r="A75" s="3"/>
      <c r="B75" s="3"/>
      <c r="C75" s="3"/>
    </row>
    <row r="76" spans="1:3">
      <c r="A76" s="3"/>
      <c r="B76" s="3"/>
      <c r="C76" s="3"/>
    </row>
    <row r="77" spans="1:3">
      <c r="A77" s="3"/>
      <c r="B77" s="3"/>
      <c r="C77" s="3"/>
    </row>
    <row r="78" spans="1:3">
      <c r="A78" s="3"/>
      <c r="B78" s="3"/>
      <c r="C78" s="3"/>
    </row>
    <row r="79" spans="1:3">
      <c r="A79" s="3"/>
      <c r="B79" s="3"/>
      <c r="C79" s="3"/>
    </row>
    <row r="80" spans="1:3">
      <c r="A80" s="3"/>
      <c r="B80" s="3"/>
      <c r="C80" s="3"/>
    </row>
    <row r="81" spans="1:3">
      <c r="A81" s="3"/>
      <c r="B81" s="3"/>
      <c r="C81" s="3"/>
    </row>
    <row r="82" spans="1:3">
      <c r="A82" s="3"/>
      <c r="B82" s="3"/>
      <c r="C82" s="3"/>
    </row>
    <row r="83" spans="1:3">
      <c r="A83" s="3"/>
      <c r="B83" s="3"/>
      <c r="C83" s="3"/>
    </row>
    <row r="84" spans="1:3">
      <c r="A84" s="3"/>
      <c r="B84" s="3"/>
      <c r="C84" s="3"/>
    </row>
    <row r="85" spans="1:3">
      <c r="A85" s="3"/>
      <c r="B85" s="3"/>
      <c r="C85" s="3"/>
    </row>
    <row r="86" spans="1:3">
      <c r="A86" s="3"/>
      <c r="B86" s="3"/>
      <c r="C86" s="3"/>
    </row>
    <row r="87" spans="1:3">
      <c r="A87" s="3"/>
      <c r="B87" s="3"/>
      <c r="C87" s="3"/>
    </row>
    <row r="88" spans="1:3">
      <c r="A88" s="3"/>
      <c r="B88" s="3"/>
      <c r="C88" s="3"/>
    </row>
    <row r="89" spans="1:3">
      <c r="A89" s="3"/>
      <c r="B89" s="3"/>
      <c r="C89" s="3"/>
    </row>
    <row r="90" spans="1:3">
      <c r="A90" s="3"/>
      <c r="B90" s="3"/>
      <c r="C90" s="3"/>
    </row>
    <row r="91" spans="1:3">
      <c r="A91" s="3"/>
      <c r="B91" s="3"/>
      <c r="C91" s="3"/>
    </row>
    <row r="92" spans="1:3">
      <c r="A92" s="3"/>
      <c r="B92" s="3"/>
      <c r="C92" s="3"/>
    </row>
    <row r="93" spans="1:3">
      <c r="A93" s="3"/>
      <c r="B93" s="3"/>
      <c r="C93" s="3"/>
    </row>
    <row r="94" spans="1:3">
      <c r="A94" s="3"/>
      <c r="B94" s="3"/>
      <c r="C94" s="3"/>
    </row>
    <row r="95" spans="1:3">
      <c r="A95" s="3"/>
      <c r="B95" s="3"/>
      <c r="C95" s="3"/>
    </row>
    <row r="96" spans="1:3">
      <c r="A96" s="3"/>
      <c r="B96" s="3"/>
      <c r="C96" s="3"/>
    </row>
    <row r="97" spans="1:3">
      <c r="A97" s="3"/>
      <c r="B97" s="3"/>
      <c r="C97" s="3"/>
    </row>
    <row r="98" spans="1:3">
      <c r="A98" s="3"/>
      <c r="B98" s="3"/>
      <c r="C98" s="3"/>
    </row>
    <row r="99" spans="1:3">
      <c r="A99" s="3"/>
      <c r="B99" s="3"/>
      <c r="C99" s="3"/>
    </row>
    <row r="100" spans="1:3">
      <c r="A100" s="3"/>
      <c r="B100" s="3"/>
      <c r="C100" s="3"/>
    </row>
    <row r="101" spans="1:3">
      <c r="A101" s="3"/>
      <c r="B101" s="3"/>
      <c r="C101" s="3"/>
    </row>
    <row r="102" spans="1:3">
      <c r="A102" s="3"/>
      <c r="B102" s="3"/>
      <c r="C102" s="3"/>
    </row>
    <row r="103" spans="1:3">
      <c r="A103" s="3"/>
      <c r="B103" s="3"/>
      <c r="C103" s="3"/>
    </row>
    <row r="104" spans="1:3">
      <c r="A104" s="3"/>
      <c r="B104" s="3"/>
      <c r="C104" s="3"/>
    </row>
    <row r="105" spans="1:3">
      <c r="A105" s="3"/>
      <c r="B105" s="3"/>
      <c r="C105" s="3"/>
    </row>
    <row r="106" spans="1:3">
      <c r="A106" s="3"/>
      <c r="B106" s="3"/>
      <c r="C106" s="3"/>
    </row>
    <row r="107" spans="1:3">
      <c r="A107" s="3"/>
      <c r="B107" s="3"/>
      <c r="C107" s="3"/>
    </row>
    <row r="108" spans="1:3">
      <c r="A108" s="3"/>
      <c r="B108" s="3"/>
      <c r="C108" s="3"/>
    </row>
    <row r="109" spans="1:3">
      <c r="A109" s="3"/>
      <c r="B109" s="3"/>
      <c r="C109" s="3"/>
    </row>
    <row r="110" spans="1:3">
      <c r="A110" s="3"/>
      <c r="B110" s="3"/>
      <c r="C110" s="3"/>
    </row>
    <row r="111" spans="1:3">
      <c r="A111" s="3"/>
      <c r="B111" s="3"/>
      <c r="C111" s="3"/>
    </row>
    <row r="112" spans="1:3">
      <c r="A112" s="3"/>
      <c r="B112" s="3"/>
      <c r="C112" s="3"/>
    </row>
    <row r="113" spans="1:3">
      <c r="A113" s="3"/>
      <c r="B113" s="3"/>
      <c r="C113" s="3"/>
    </row>
    <row r="114" spans="1:3">
      <c r="A114" s="3"/>
      <c r="B114" s="3"/>
      <c r="C114" s="3"/>
    </row>
    <row r="115" spans="1:3">
      <c r="A115" s="3"/>
      <c r="B115" s="3"/>
      <c r="C115" s="3"/>
    </row>
    <row r="116" spans="1:3">
      <c r="A116" s="3"/>
      <c r="B116" s="3"/>
      <c r="C116" s="3"/>
    </row>
    <row r="117" spans="1:3">
      <c r="A117" s="3"/>
      <c r="B117" s="3"/>
      <c r="C117" s="3"/>
    </row>
    <row r="118" spans="1:3">
      <c r="A118" s="3"/>
      <c r="B118" s="3"/>
      <c r="C118" s="3"/>
    </row>
    <row r="119" spans="1:3">
      <c r="A119" s="3"/>
      <c r="B119" s="3"/>
      <c r="C119" s="3"/>
    </row>
    <row r="120" spans="1:3">
      <c r="A120" s="3"/>
      <c r="B120" s="3"/>
      <c r="C120" s="3"/>
    </row>
    <row r="121" spans="1:3">
      <c r="A121" s="3"/>
      <c r="B121" s="3"/>
      <c r="C121" s="3"/>
    </row>
    <row r="122" spans="1:3">
      <c r="A122" s="3"/>
      <c r="B122" s="3"/>
      <c r="C122" s="3"/>
    </row>
    <row r="123" spans="1:3">
      <c r="A123" s="3"/>
      <c r="B123" s="3"/>
      <c r="C123" s="3"/>
    </row>
    <row r="124" spans="1:3">
      <c r="A124" s="3"/>
      <c r="B124" s="3"/>
      <c r="C124" s="3"/>
    </row>
    <row r="125" spans="1:3">
      <c r="A125" s="3"/>
      <c r="B125" s="3"/>
      <c r="C125" s="3"/>
    </row>
    <row r="126" spans="1:3">
      <c r="A126" s="3"/>
      <c r="B126" s="3"/>
      <c r="C126" s="3"/>
    </row>
    <row r="127" spans="1:3">
      <c r="A127" s="3"/>
      <c r="B127" s="3"/>
      <c r="C127" s="3"/>
    </row>
    <row r="128" spans="1:3">
      <c r="A128" s="3"/>
      <c r="B128" s="3"/>
      <c r="C128" s="3"/>
    </row>
    <row r="129" spans="1:3">
      <c r="A129" s="3"/>
      <c r="B129" s="3"/>
      <c r="C129" s="3"/>
    </row>
    <row r="130" spans="1:3">
      <c r="A130" s="3"/>
      <c r="B130" s="3"/>
      <c r="C130" s="3"/>
    </row>
    <row r="131" spans="1:3">
      <c r="A131" s="3"/>
      <c r="B131" s="3"/>
      <c r="C131" s="3"/>
    </row>
    <row r="132" spans="1:3">
      <c r="A132" s="3"/>
      <c r="B132" s="3"/>
      <c r="C132" s="3"/>
    </row>
    <row r="133" spans="1:3">
      <c r="A133" s="3"/>
      <c r="B133" s="3"/>
      <c r="C133" s="3"/>
    </row>
    <row r="134" spans="1:3">
      <c r="A134" s="3"/>
      <c r="B134" s="3"/>
      <c r="C134" s="3"/>
    </row>
    <row r="135" spans="1:3">
      <c r="A135" s="3"/>
      <c r="B135" s="3"/>
      <c r="C135" s="3"/>
    </row>
    <row r="136" spans="1:3">
      <c r="A136" s="3"/>
      <c r="B136" s="3"/>
      <c r="C136" s="3"/>
    </row>
    <row r="137" spans="1:3">
      <c r="A137" s="3"/>
      <c r="B137" s="3"/>
      <c r="C137" s="3"/>
    </row>
    <row r="138" spans="1:3">
      <c r="A138" s="3"/>
      <c r="B138" s="3"/>
      <c r="C138" s="3"/>
    </row>
    <row r="139" spans="1:3">
      <c r="A139" s="3"/>
      <c r="B139" s="3"/>
      <c r="C139" s="3"/>
    </row>
    <row r="140" spans="1:3">
      <c r="A140" s="3"/>
      <c r="B140" s="3"/>
      <c r="C140" s="3"/>
    </row>
    <row r="141" spans="1:3">
      <c r="A141" s="3"/>
      <c r="B141" s="3"/>
      <c r="C141" s="3"/>
    </row>
    <row r="142" spans="1:3">
      <c r="A142" s="3"/>
      <c r="B142" s="3"/>
      <c r="C142" s="3"/>
    </row>
    <row r="143" spans="1:3">
      <c r="A143" s="3"/>
      <c r="B143" s="3"/>
      <c r="C143" s="3"/>
    </row>
    <row r="144" spans="1:3">
      <c r="A144" s="3"/>
      <c r="B144" s="3"/>
      <c r="C144" s="3"/>
    </row>
    <row r="145" spans="1:3">
      <c r="A145" s="3"/>
      <c r="B145" s="3"/>
      <c r="C145" s="3"/>
    </row>
    <row r="146" spans="1:3">
      <c r="A146" s="3"/>
      <c r="B146" s="3"/>
      <c r="C146" s="3"/>
    </row>
    <row r="147" spans="1:3">
      <c r="A147" s="3"/>
      <c r="B147" s="3"/>
      <c r="C147" s="3"/>
    </row>
    <row r="148" spans="1:3">
      <c r="A148" s="3"/>
      <c r="B148" s="3"/>
      <c r="C148" s="3"/>
    </row>
    <row r="149" spans="1:3">
      <c r="A149" s="3"/>
      <c r="B149" s="3"/>
      <c r="C149" s="3"/>
    </row>
    <row r="150" spans="1:3">
      <c r="A150" s="3"/>
      <c r="B150" s="3"/>
      <c r="C150" s="3"/>
    </row>
    <row r="151" spans="1:3">
      <c r="A151" s="3"/>
      <c r="B151" s="3"/>
      <c r="C151" s="3"/>
    </row>
    <row r="152" spans="1:3">
      <c r="A152" s="3"/>
      <c r="B152" s="3"/>
      <c r="C152" s="3"/>
    </row>
    <row r="153" spans="1:3">
      <c r="A153" s="3"/>
      <c r="B153" s="3"/>
      <c r="C153" s="3"/>
    </row>
    <row r="154" spans="1:3">
      <c r="A154" s="3"/>
      <c r="B154" s="3"/>
      <c r="C154" s="3"/>
    </row>
    <row r="155" spans="1:3">
      <c r="A155" s="3"/>
      <c r="B155" s="3"/>
      <c r="C15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1_Concat</vt:lpstr>
      <vt:lpstr>2_Min_&amp;_Max</vt:lpstr>
      <vt:lpstr>3_Look_up</vt:lpstr>
      <vt:lpstr>4_Average</vt:lpstr>
      <vt:lpstr>5_Brainstorm</vt:lpstr>
      <vt:lpstr>6_If</vt:lpstr>
      <vt:lpstr>7_Text_to_column</vt:lpstr>
      <vt:lpstr>8_V-Look_Up</vt:lpstr>
      <vt:lpstr>9_Count-IF</vt:lpstr>
      <vt:lpstr>10_Pivot</vt:lpstr>
      <vt:lpstr>11_Condition_Format</vt:lpstr>
      <vt:lpstr>12_Sum_IF</vt:lpstr>
      <vt:lpstr>13_V-Look_up</vt:lpstr>
      <vt:lpstr>14_Graphs</vt:lpstr>
      <vt:lpstr>15_Date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IRFAN</dc:creator>
  <cp:lastModifiedBy>IRFAN</cp:lastModifiedBy>
  <dcterms:created xsi:type="dcterms:W3CDTF">2015-06-05T18:17:20Z</dcterms:created>
  <dcterms:modified xsi:type="dcterms:W3CDTF">2022-08-01T05:48:06Z</dcterms:modified>
</cp:coreProperties>
</file>