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PROJECT\2017\SISKOMPAD\1. DRAF RAB\1. Kabupaten Morowali Induk\"/>
    </mc:Choice>
  </mc:AlternateContent>
  <bookViews>
    <workbookView minimized="1" xWindow="0" yWindow="0" windowWidth="5430" windowHeight="5610" activeTab="2"/>
  </bookViews>
  <sheets>
    <sheet name="REKAP" sheetId="9" r:id="rId1"/>
    <sheet name="Kabupaten" sheetId="1" r:id="rId2"/>
    <sheet name="SKPD FO" sheetId="10" r:id="rId3"/>
    <sheet name="SKPD Wireless" sheetId="2" r:id="rId4"/>
    <sheet name="Super Wifi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8" l="1"/>
  <c r="A3" i="2"/>
  <c r="A3" i="10"/>
  <c r="B5" i="8"/>
  <c r="F90" i="1"/>
  <c r="F24" i="10"/>
  <c r="F20" i="10"/>
  <c r="F19" i="2"/>
  <c r="F15" i="2"/>
  <c r="F9" i="8"/>
  <c r="F56" i="1"/>
  <c r="F14" i="8" l="1"/>
  <c r="F15" i="8"/>
  <c r="F13" i="8"/>
  <c r="F12" i="8" l="1"/>
  <c r="A5" i="8"/>
  <c r="B5" i="2"/>
  <c r="A5" i="2"/>
  <c r="B5" i="10"/>
  <c r="A5" i="10"/>
  <c r="B5" i="1"/>
  <c r="A5" i="1"/>
  <c r="C14" i="2"/>
  <c r="C13" i="2"/>
  <c r="C19" i="10"/>
  <c r="C18" i="10"/>
  <c r="A2" i="8"/>
  <c r="A1" i="8"/>
  <c r="A2" i="2"/>
  <c r="A1" i="2"/>
  <c r="A2" i="10"/>
  <c r="A1" i="10"/>
  <c r="A2" i="1"/>
  <c r="A1" i="1"/>
  <c r="F81" i="1" l="1"/>
  <c r="F22" i="10" l="1"/>
  <c r="F23" i="10" s="1"/>
  <c r="F19" i="10"/>
  <c r="F18" i="10"/>
  <c r="F17" i="10"/>
  <c r="F16" i="10"/>
  <c r="F14" i="10"/>
  <c r="F12" i="10"/>
  <c r="F11" i="10"/>
  <c r="F10" i="10"/>
  <c r="F9" i="10"/>
  <c r="D11" i="9" l="1"/>
  <c r="F2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31" i="1"/>
  <c r="F24" i="1"/>
  <c r="F25" i="1"/>
  <c r="F26" i="1"/>
  <c r="F27" i="1"/>
  <c r="F28" i="1"/>
  <c r="F78" i="1" s="1"/>
  <c r="F91" i="1" s="1"/>
  <c r="F29" i="1"/>
  <c r="F23" i="1"/>
  <c r="F12" i="2"/>
  <c r="F76" i="1" l="1"/>
  <c r="F74" i="1"/>
  <c r="F65" i="1"/>
  <c r="F66" i="1"/>
  <c r="F64" i="1"/>
  <c r="C84" i="1" l="1"/>
  <c r="F54" i="1"/>
  <c r="F82" i="1"/>
  <c r="F83" i="1"/>
  <c r="F80" i="1" l="1"/>
  <c r="F84" i="1"/>
  <c r="F85" i="1"/>
  <c r="F86" i="1"/>
  <c r="F87" i="1"/>
  <c r="F88" i="1"/>
  <c r="F9" i="2"/>
  <c r="F69" i="1"/>
  <c r="F70" i="1"/>
  <c r="F71" i="1"/>
  <c r="F68" i="1"/>
  <c r="F48" i="1"/>
  <c r="F49" i="1"/>
  <c r="F50" i="1"/>
  <c r="F51" i="1"/>
  <c r="F52" i="1"/>
  <c r="F53" i="1"/>
  <c r="F47" i="1"/>
  <c r="F18" i="8" l="1"/>
  <c r="F19" i="8" s="1"/>
  <c r="F11" i="8"/>
  <c r="F16" i="8" s="1"/>
  <c r="F20" i="8" s="1"/>
  <c r="D15" i="9" l="1"/>
  <c r="F17" i="2" l="1"/>
  <c r="F18" i="2" s="1"/>
  <c r="F14" i="2"/>
  <c r="F13" i="2"/>
  <c r="F11" i="2"/>
  <c r="F13" i="1"/>
  <c r="F12" i="1"/>
  <c r="F73" i="1"/>
  <c r="F10" i="1"/>
  <c r="F11" i="1"/>
  <c r="F14" i="1"/>
  <c r="F15" i="1"/>
  <c r="F16" i="1"/>
  <c r="F17" i="1"/>
  <c r="F18" i="1"/>
  <c r="F19" i="1"/>
  <c r="F20" i="1"/>
  <c r="F9" i="1"/>
  <c r="D13" i="9" l="1"/>
  <c r="D9" i="9" l="1"/>
  <c r="D17" i="9" s="1"/>
  <c r="D18" i="9" l="1"/>
  <c r="D19" i="9" s="1"/>
</calcChain>
</file>

<file path=xl/sharedStrings.xml><?xml version="1.0" encoding="utf-8"?>
<sst xmlns="http://schemas.openxmlformats.org/spreadsheetml/2006/main" count="265" uniqueCount="157">
  <si>
    <t>A. PENGADAAN BARANG UNTUK KEBUTUHAN DI DATA CENTER (CAPEX)</t>
  </si>
  <si>
    <t>No.</t>
  </si>
  <si>
    <t>Jumlah</t>
  </si>
  <si>
    <t>Satuan</t>
  </si>
  <si>
    <t>Harga Satuan</t>
  </si>
  <si>
    <t>Total Harga</t>
  </si>
  <si>
    <t>I. Jaringan Fiber Optic (FO)</t>
  </si>
  <si>
    <t>GPON OLT Chassis</t>
  </si>
  <si>
    <t>Set</t>
  </si>
  <si>
    <t>SFP GPON Transceiver</t>
  </si>
  <si>
    <t>Unit</t>
  </si>
  <si>
    <t>Optical Terminal Box 24 Core</t>
  </si>
  <si>
    <t>Meter</t>
  </si>
  <si>
    <t>2 Core, Optical Drop Cable</t>
  </si>
  <si>
    <t>Join Enclosure up to 96 core</t>
  </si>
  <si>
    <t>each</t>
  </si>
  <si>
    <t xml:space="preserve">Stainless belt </t>
  </si>
  <si>
    <t>rol</t>
  </si>
  <si>
    <t>Suspension</t>
  </si>
  <si>
    <t>pcs</t>
  </si>
  <si>
    <t>Treem / Coil slick (spare kabel udara)</t>
  </si>
  <si>
    <t>meter</t>
  </si>
  <si>
    <t>unit</t>
  </si>
  <si>
    <t>Roll</t>
  </si>
  <si>
    <t xml:space="preserve">Konektor Kabel UTP </t>
  </si>
  <si>
    <t>Box</t>
  </si>
  <si>
    <t>TOTAL  A</t>
  </si>
  <si>
    <t>B. BIAYA JASA UNTUK KEBUTUHAN DI DATA CENTER (OPEX)</t>
  </si>
  <si>
    <t>Paket</t>
  </si>
  <si>
    <t>Biaya Penarikan kabel FO</t>
  </si>
  <si>
    <r>
      <rPr>
        <sz val="8"/>
        <rFont val="Arial"/>
        <family val="2"/>
      </rPr>
      <t>Jasa Terminasi Optic &amp; Splicing Optic</t>
    </r>
  </si>
  <si>
    <t>Ls</t>
  </si>
  <si>
    <r>
      <rPr>
        <sz val="8"/>
        <rFont val="Arial"/>
        <family val="2"/>
      </rPr>
      <t>Jasa setup OLT</t>
    </r>
  </si>
  <si>
    <t>Biaya Transportasi Teknisi</t>
  </si>
  <si>
    <t xml:space="preserve">Biaya Akomodasi Teknisi </t>
  </si>
  <si>
    <t>TOTAL  B</t>
  </si>
  <si>
    <t>TOTAL A + B</t>
  </si>
  <si>
    <t>I. Sistem FO</t>
  </si>
  <si>
    <t>Optical Network Unit (ONU)</t>
  </si>
  <si>
    <t>Rowset 2 Core, terminal Box with 1 SC adapter</t>
  </si>
  <si>
    <t>SC/PC patch cord, 2 m/each</t>
  </si>
  <si>
    <t>Pcs</t>
  </si>
  <si>
    <t>Pigtail</t>
  </si>
  <si>
    <t>Konektor kabel UTP</t>
  </si>
  <si>
    <t>Nama Barang</t>
  </si>
  <si>
    <t>Tiang Monopole</t>
  </si>
  <si>
    <t>Box Outdoor</t>
  </si>
  <si>
    <t>Biaya Instalasi &amp; Setup</t>
  </si>
  <si>
    <t>R E K A P I T U L A S I</t>
  </si>
  <si>
    <t>URAIAN JENIS BARANG &amp; JASA</t>
  </si>
  <si>
    <t>PAJAK PERTAMBAHAN NILAI / PPN 10%</t>
  </si>
  <si>
    <t>JUMLAH KESELURUHAN</t>
  </si>
  <si>
    <t>JUMLAH HARGA(Rp)</t>
  </si>
  <si>
    <t xml:space="preserve">JUMLAH RAB </t>
  </si>
  <si>
    <t>Acces Point Outdoor</t>
  </si>
  <si>
    <t>NO</t>
  </si>
  <si>
    <t>Air conditioner split echo 1 pk</t>
  </si>
  <si>
    <t>Air conditioner split echo 1/2 pk</t>
  </si>
  <si>
    <t>KVM Switch Console Server</t>
  </si>
  <si>
    <t>Printer All In One (Print, Scan, Copy)</t>
  </si>
  <si>
    <t>Notebook Intel Core i3, 4 GB RAM, 500 GB HDD, 11 inch</t>
  </si>
  <si>
    <t>Scanner OCR 600 dpi, 20 Sheet ADF, 25 ppm</t>
  </si>
  <si>
    <t>LCD Projector</t>
  </si>
  <si>
    <t>Camcorder HDR-PJ410</t>
  </si>
  <si>
    <t>Smart-UPS VT 20kVA 400 V</t>
  </si>
  <si>
    <t>Handy Talkie</t>
  </si>
  <si>
    <t>Buah</t>
  </si>
  <si>
    <t>II. Networking</t>
  </si>
  <si>
    <t>Cloud Core Router 9 Core CPU 1 GHz 1U Rackmount 7 Port Gigabit Ethernet + 1 Port Serial + 1 Port USB Router OS Level 6</t>
  </si>
  <si>
    <t xml:space="preserve">Switch Managed Gigabit Port 48 x Gigabit Ethernet Port </t>
  </si>
  <si>
    <t>Crimping Tools</t>
  </si>
  <si>
    <t>LAN Tester</t>
  </si>
  <si>
    <t>Tool Kit Set</t>
  </si>
  <si>
    <t>III. Data Center</t>
  </si>
  <si>
    <t>IV. Media Center</t>
  </si>
  <si>
    <t>Anjungan Informasi Publik</t>
  </si>
  <si>
    <t>UPS 3100C 5 Kva</t>
  </si>
  <si>
    <t>Drone Built Up</t>
  </si>
  <si>
    <t>Pemasangan baru Listrik PLN 6000 Watt</t>
  </si>
  <si>
    <t>Panel Terminal Listrik 3 phase dan instalasi ruangan</t>
  </si>
  <si>
    <t>Genset 8000 W</t>
  </si>
  <si>
    <t>Stabilizer 15 KVA 3 Phase</t>
  </si>
  <si>
    <t xml:space="preserve">IP Camera </t>
  </si>
  <si>
    <t>Rack 8U</t>
  </si>
  <si>
    <t>II. Rack</t>
  </si>
  <si>
    <t>Biaya Instalasi Server</t>
  </si>
  <si>
    <t>titik</t>
  </si>
  <si>
    <t>Biaya Instalasi IP Camera</t>
  </si>
  <si>
    <t>Biaya Instalasi Acces Point</t>
  </si>
  <si>
    <t>1:4 splitter with SC connector</t>
  </si>
  <si>
    <t>1:8 splitter with SC connector</t>
  </si>
  <si>
    <t>Deadend/ancore</t>
  </si>
  <si>
    <t>Server Intel Xeon e5-, 550 Watt, 1x8 GB RAM, HDD 500 GB</t>
  </si>
  <si>
    <t>V. Rack Server</t>
  </si>
  <si>
    <t>VI. Tower Jaringan</t>
  </si>
  <si>
    <t>VII. Pemasangan Catu Daya PLN Ruang Data Center</t>
  </si>
  <si>
    <t>VIII. Pengadaan Sarana Pendukung</t>
  </si>
  <si>
    <t>Tower Triangle 30x30x30 / 30 Meter</t>
  </si>
  <si>
    <t>Kawat seling baja</t>
  </si>
  <si>
    <t>Antipetir 0-6 GHz</t>
  </si>
  <si>
    <t>Titik</t>
  </si>
  <si>
    <t>IX. Launching E-Government Data Center</t>
  </si>
  <si>
    <t>Soft Launching E-Government</t>
  </si>
  <si>
    <t>Memori RDIMM 8 GB DDR 4 ECC</t>
  </si>
  <si>
    <t>HDD SAS 300 GB</t>
  </si>
  <si>
    <t>Tabung APAR (Alat Pemadam Api Ringan)</t>
  </si>
  <si>
    <t>PC Desktop, Processor Intel Core i7 DDR4 16 GB , SSD 512 GB, VGA Card 4 GB</t>
  </si>
  <si>
    <t>PC Desktop, Processor Intel Core i7 DDR4 16 GB, SSD 512 GB, VGA Card 4 GB</t>
  </si>
  <si>
    <t>UPS 1000 VA</t>
  </si>
  <si>
    <t>Converter FO</t>
  </si>
  <si>
    <t>TV LED Full HD 60 inch</t>
  </si>
  <si>
    <t>TV LED Full HD 43 inch</t>
  </si>
  <si>
    <t>NVR 32 ch</t>
  </si>
  <si>
    <t>Unmanagable Switch 8 port</t>
  </si>
  <si>
    <t>I. Rack</t>
  </si>
  <si>
    <t>II. Pengadaan sarana pendukung</t>
  </si>
  <si>
    <t>I. Sistem Superwifi</t>
  </si>
  <si>
    <t>Instalasi Tower</t>
  </si>
  <si>
    <t>Wireless Point To Point</t>
  </si>
  <si>
    <t>Acces Point Indoor</t>
  </si>
  <si>
    <t>Kabel STP Cat 5e</t>
  </si>
  <si>
    <t>III. Pengadaan sarana pendukung</t>
  </si>
  <si>
    <t xml:space="preserve">DRAFT RENCANA ANGGARAN BIAYA (RAB) </t>
  </si>
  <si>
    <t>B. BIAYA JASA UNTUK KEBUTUHAN DI 20 SKPD FO (OPEX)</t>
  </si>
  <si>
    <t>B. BIAYA JASA UNTUK KEBUTUHAN DI 1 LOKASI SUPERWIFI (OPEX)</t>
  </si>
  <si>
    <t>PENGADAAN BARANG DAN JASA TINGKAT KABUPATEN</t>
  </si>
  <si>
    <t>PENGADAAN BARANG DAN JASA TINGKAT SKPD FO UNTUK 20 LOKASI</t>
  </si>
  <si>
    <t>PENGADAAN BARANG DAN JASA TINGKAT SKPD WIRELESS UNTUK 6 LOKASI</t>
  </si>
  <si>
    <t>PENGADAAN BARANG DAN JASA SUPERWIFI UNTUK 1 LOKASI</t>
  </si>
  <si>
    <t>A. PENGADAAN BARANG UNTUK KEBUTUHAN DI 20 SKPD FO (CAPEX)</t>
  </si>
  <si>
    <t>A. PENGADAAN BARANG UNTUK KEBUTUHAN DI 6 SKPD WIRELESS (CAPEX)</t>
  </si>
  <si>
    <t>Photovoltaic Module</t>
  </si>
  <si>
    <t>Hybrid Power System</t>
  </si>
  <si>
    <t>set</t>
  </si>
  <si>
    <t>Rack &amp; Wiring System</t>
  </si>
  <si>
    <t xml:space="preserve">    Rack Server 42U</t>
  </si>
  <si>
    <t xml:space="preserve">    Console Monitor</t>
  </si>
  <si>
    <t xml:space="preserve">    Power Monitor Control</t>
  </si>
  <si>
    <t xml:space="preserve">    Utility System</t>
  </si>
  <si>
    <t xml:space="preserve">    Automatic Shutdown</t>
  </si>
  <si>
    <t xml:space="preserve">    Power Storage</t>
  </si>
  <si>
    <t>24 Core Optical Fiber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</si>
  <si>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</si>
  <si>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</si>
  <si>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</si>
  <si>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</si>
  <si>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</si>
  <si>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</si>
  <si>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</si>
  <si>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</si>
  <si>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</si>
  <si>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Mounting kit, utility and Cable</t>
  </si>
  <si>
    <t>B. BIAYA JASA UNTUK KEBUTUHAN DI 6 SKPD WIRELESS (OPEX)</t>
  </si>
  <si>
    <t>A. PENGADAAN BARANG UNTUK DI 1 LOKASI SUPERWIFI (CAPEX)</t>
  </si>
  <si>
    <t>KABUPATEN MOROWALI TA 2017</t>
  </si>
  <si>
    <t>UNTUK KABUPATEN MOROWALI TA 2017</t>
  </si>
  <si>
    <t>PEMBANGUNAN INFRASTRUKTUR JARINGAN E-GOVERNMENT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</si>
</sst>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##0;###0"/>
    <numFmt numFmtId="166" formatCode="_([$IDR]\ * #,##0_);_([$IDR]\ * \(#,##0\);_([$IDR]\ 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  <font>
      <b/>
      <i/>
      <sz val="9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b/>
      <sz val="1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i/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207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3" fontId="5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/>
    <xf numFmtId="165" fontId="8" fillId="3" borderId="2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5" xfId="0" applyFont="1" applyFill="1" applyBorder="1" applyAlignment="1">
      <alignment horizontal="center"/>
    </xf>
    <xf numFmtId="164" fontId="10" fillId="2" borderId="0" xfId="1" applyNumberFormat="1" applyFont="1" applyFill="1" applyBorder="1"/>
    <xf numFmtId="0" fontId="3" fillId="0" borderId="0" xfId="0" applyFont="1"/>
    <xf numFmtId="0" fontId="4" fillId="2" borderId="0" xfId="0" applyFont="1" applyFill="1" applyBorder="1" applyAlignment="1">
      <alignment horizontal="center"/>
    </xf>
    <xf numFmtId="0" fontId="11" fillId="0" borderId="0" xfId="0" applyFont="1"/>
    <xf numFmtId="164" fontId="5" fillId="0" borderId="1" xfId="0" applyNumberFormat="1" applyFont="1" applyBorder="1"/>
    <xf numFmtId="0" fontId="0" fillId="0" borderId="0" xfId="0" applyFont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12" fillId="0" borderId="0" xfId="0" applyFont="1"/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164" fontId="3" fillId="4" borderId="1" xfId="0" applyNumberFormat="1" applyFont="1" applyFill="1" applyBorder="1"/>
    <xf numFmtId="164" fontId="3" fillId="4" borderId="6" xfId="0" applyNumberFormat="1" applyFont="1" applyFill="1" applyBorder="1"/>
    <xf numFmtId="164" fontId="12" fillId="0" borderId="1" xfId="0" applyNumberFormat="1" applyFont="1" applyFill="1" applyBorder="1"/>
    <xf numFmtId="164" fontId="14" fillId="4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6" fillId="0" borderId="10" xfId="0" applyFont="1" applyBorder="1"/>
    <xf numFmtId="0" fontId="9" fillId="0" borderId="4" xfId="0" applyFont="1" applyBorder="1"/>
    <xf numFmtId="0" fontId="5" fillId="0" borderId="4" xfId="0" applyFont="1" applyBorder="1"/>
    <xf numFmtId="0" fontId="13" fillId="0" borderId="4" xfId="0" applyFont="1" applyBorder="1"/>
    <xf numFmtId="0" fontId="5" fillId="3" borderId="9" xfId="0" applyFont="1" applyFill="1" applyBorder="1" applyAlignment="1">
      <alignment horizontal="center"/>
    </xf>
    <xf numFmtId="0" fontId="5" fillId="3" borderId="9" xfId="0" applyFont="1" applyFill="1" applyBorder="1"/>
    <xf numFmtId="164" fontId="12" fillId="0" borderId="9" xfId="0" applyNumberFormat="1" applyFont="1" applyFill="1" applyBorder="1"/>
    <xf numFmtId="164" fontId="12" fillId="0" borderId="4" xfId="0" applyNumberFormat="1" applyFont="1" applyFill="1" applyBorder="1"/>
    <xf numFmtId="164" fontId="12" fillId="0" borderId="3" xfId="0" applyNumberFormat="1" applyFont="1" applyFill="1" applyBorder="1"/>
    <xf numFmtId="0" fontId="0" fillId="0" borderId="3" xfId="0" applyFill="1" applyBorder="1"/>
    <xf numFmtId="0" fontId="0" fillId="0" borderId="4" xfId="0" applyFill="1" applyBorder="1"/>
    <xf numFmtId="164" fontId="5" fillId="3" borderId="9" xfId="0" applyNumberFormat="1" applyFont="1" applyFill="1" applyBorder="1"/>
    <xf numFmtId="164" fontId="5" fillId="2" borderId="9" xfId="0" applyNumberFormat="1" applyFont="1" applyFill="1" applyBorder="1"/>
    <xf numFmtId="0" fontId="5" fillId="3" borderId="4" xfId="0" applyFont="1" applyFill="1" applyBorder="1"/>
    <xf numFmtId="3" fontId="5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/>
    <xf numFmtId="0" fontId="4" fillId="2" borderId="3" xfId="0" applyFont="1" applyFill="1" applyBorder="1"/>
    <xf numFmtId="164" fontId="5" fillId="3" borderId="6" xfId="0" applyNumberFormat="1" applyFont="1" applyFill="1" applyBorder="1"/>
    <xf numFmtId="0" fontId="5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164" fontId="5" fillId="2" borderId="3" xfId="0" applyNumberFormat="1" applyFont="1" applyFill="1" applyBorder="1"/>
    <xf numFmtId="3" fontId="5" fillId="2" borderId="8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left"/>
    </xf>
    <xf numFmtId="0" fontId="4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3" fontId="5" fillId="2" borderId="9" xfId="0" applyNumberFormat="1" applyFont="1" applyFill="1" applyBorder="1" applyAlignment="1">
      <alignment horizontal="center"/>
    </xf>
    <xf numFmtId="0" fontId="6" fillId="2" borderId="10" xfId="0" applyFont="1" applyFill="1" applyBorder="1"/>
    <xf numFmtId="0" fontId="2" fillId="0" borderId="0" xfId="0" applyFont="1"/>
    <xf numFmtId="41" fontId="0" fillId="0" borderId="0" xfId="0" applyNumberFormat="1" applyFont="1"/>
    <xf numFmtId="0" fontId="0" fillId="0" borderId="1" xfId="0" applyFont="1" applyBorder="1"/>
    <xf numFmtId="41" fontId="0" fillId="0" borderId="1" xfId="0" applyNumberFormat="1" applyFont="1" applyBorder="1"/>
    <xf numFmtId="164" fontId="5" fillId="3" borderId="11" xfId="0" applyNumberFormat="1" applyFont="1" applyFill="1" applyBorder="1"/>
    <xf numFmtId="164" fontId="5" fillId="2" borderId="15" xfId="0" applyNumberFormat="1" applyFont="1" applyFill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1" xfId="0" applyBorder="1"/>
    <xf numFmtId="0" fontId="5" fillId="2" borderId="1" xfId="0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164" fontId="5" fillId="3" borderId="9" xfId="0" applyNumberFormat="1" applyFont="1" applyFill="1" applyBorder="1" applyAlignment="1">
      <alignment horizontal="center" vertical="top"/>
    </xf>
    <xf numFmtId="164" fontId="5" fillId="2" borderId="9" xfId="0" applyNumberFormat="1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top"/>
    </xf>
    <xf numFmtId="164" fontId="5" fillId="2" borderId="3" xfId="0" applyNumberFormat="1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7" fillId="3" borderId="10" xfId="0" applyFont="1" applyFill="1" applyBorder="1"/>
    <xf numFmtId="0" fontId="16" fillId="3" borderId="9" xfId="0" applyFont="1" applyFill="1" applyBorder="1" applyAlignment="1">
      <alignment horizontal="center"/>
    </xf>
    <xf numFmtId="0" fontId="16" fillId="3" borderId="9" xfId="0" applyFont="1" applyFill="1" applyBorder="1"/>
    <xf numFmtId="3" fontId="16" fillId="3" borderId="9" xfId="0" applyNumberFormat="1" applyFont="1" applyFill="1" applyBorder="1" applyAlignment="1">
      <alignment horizontal="center"/>
    </xf>
    <xf numFmtId="164" fontId="16" fillId="3" borderId="9" xfId="0" applyNumberFormat="1" applyFont="1" applyFill="1" applyBorder="1"/>
    <xf numFmtId="164" fontId="16" fillId="2" borderId="9" xfId="0" applyNumberFormat="1" applyFont="1" applyFill="1" applyBorder="1"/>
    <xf numFmtId="0" fontId="16" fillId="3" borderId="1" xfId="0" applyFont="1" applyFill="1" applyBorder="1" applyAlignment="1">
      <alignment horizontal="center"/>
    </xf>
    <xf numFmtId="0" fontId="16" fillId="3" borderId="1" xfId="0" applyFont="1" applyFill="1" applyBorder="1"/>
    <xf numFmtId="3" fontId="16" fillId="3" borderId="1" xfId="0" applyNumberFormat="1" applyFont="1" applyFill="1" applyBorder="1" applyAlignment="1">
      <alignment horizontal="center"/>
    </xf>
    <xf numFmtId="164" fontId="16" fillId="3" borderId="1" xfId="0" applyNumberFormat="1" applyFont="1" applyFill="1" applyBorder="1"/>
    <xf numFmtId="164" fontId="16" fillId="2" borderId="1" xfId="0" applyNumberFormat="1" applyFont="1" applyFill="1" applyBorder="1"/>
    <xf numFmtId="0" fontId="16" fillId="0" borderId="1" xfId="0" applyFont="1" applyFill="1" applyBorder="1"/>
    <xf numFmtId="164" fontId="16" fillId="2" borderId="1" xfId="0" applyNumberFormat="1" applyFont="1" applyFill="1" applyBorder="1" applyAlignment="1">
      <alignment horizontal="right"/>
    </xf>
    <xf numFmtId="0" fontId="16" fillId="3" borderId="0" xfId="0" applyFont="1" applyFill="1" applyBorder="1"/>
    <xf numFmtId="0" fontId="16" fillId="3" borderId="2" xfId="0" applyFont="1" applyFill="1" applyBorder="1" applyAlignment="1">
      <alignment horizontal="left" vertical="top" wrapText="1"/>
    </xf>
    <xf numFmtId="165" fontId="18" fillId="3" borderId="2" xfId="0" applyNumberFormat="1" applyFont="1" applyFill="1" applyBorder="1" applyAlignment="1">
      <alignment horizontal="center" vertical="top" wrapText="1"/>
    </xf>
    <xf numFmtId="0" fontId="16" fillId="3" borderId="2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16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center" vertical="top" wrapText="1"/>
    </xf>
    <xf numFmtId="164" fontId="16" fillId="3" borderId="6" xfId="0" applyNumberFormat="1" applyFont="1" applyFill="1" applyBorder="1"/>
    <xf numFmtId="164" fontId="16" fillId="2" borderId="6" xfId="0" applyNumberFormat="1" applyFont="1" applyFill="1" applyBorder="1"/>
    <xf numFmtId="0" fontId="5" fillId="2" borderId="7" xfId="0" applyFont="1" applyFill="1" applyBorder="1" applyAlignment="1">
      <alignment horizontal="center" vertical="top"/>
    </xf>
    <xf numFmtId="164" fontId="5" fillId="3" borderId="8" xfId="0" applyNumberFormat="1" applyFont="1" applyFill="1" applyBorder="1" applyAlignment="1">
      <alignment horizontal="center" vertical="top"/>
    </xf>
    <xf numFmtId="164" fontId="5" fillId="2" borderId="8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wrapText="1"/>
    </xf>
    <xf numFmtId="164" fontId="5" fillId="0" borderId="9" xfId="0" applyNumberFormat="1" applyFont="1" applyFill="1" applyBorder="1"/>
    <xf numFmtId="0" fontId="0" fillId="0" borderId="0" xfId="0" applyFill="1"/>
    <xf numFmtId="0" fontId="16" fillId="2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center" vertical="top"/>
    </xf>
    <xf numFmtId="0" fontId="5" fillId="2" borderId="3" xfId="0" applyFont="1" applyFill="1" applyBorder="1" applyAlignment="1">
      <alignment vertical="top"/>
    </xf>
    <xf numFmtId="0" fontId="3" fillId="2" borderId="10" xfId="0" applyFont="1" applyFill="1" applyBorder="1" applyAlignment="1">
      <alignment vertical="top"/>
    </xf>
    <xf numFmtId="0" fontId="9" fillId="2" borderId="10" xfId="0" applyFont="1" applyFill="1" applyBorder="1" applyAlignment="1"/>
    <xf numFmtId="0" fontId="9" fillId="2" borderId="3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64" fontId="5" fillId="3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6" fontId="0" fillId="0" borderId="0" xfId="0" applyNumberFormat="1"/>
    <xf numFmtId="0" fontId="16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top" wrapText="1"/>
    </xf>
    <xf numFmtId="166" fontId="0" fillId="0" borderId="0" xfId="0" applyNumberFormat="1" applyFont="1"/>
    <xf numFmtId="164" fontId="5" fillId="0" borderId="9" xfId="0" applyNumberFormat="1" applyFont="1" applyFill="1" applyBorder="1" applyAlignment="1">
      <alignment horizontal="center" vertical="center"/>
    </xf>
    <xf numFmtId="41" fontId="0" fillId="0" borderId="0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166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166" fontId="0" fillId="0" borderId="0" xfId="0" applyNumberFormat="1" applyBorder="1"/>
    <xf numFmtId="0" fontId="0" fillId="0" borderId="0" xfId="0" applyBorder="1"/>
    <xf numFmtId="166" fontId="0" fillId="0" borderId="0" xfId="0" applyNumberFormat="1" applyFill="1" applyBorder="1"/>
    <xf numFmtId="166" fontId="0" fillId="0" borderId="0" xfId="0" applyNumberForma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3" fontId="16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3" fontId="5" fillId="0" borderId="1" xfId="0" applyNumberFormat="1" applyFont="1" applyFill="1" applyBorder="1" applyAlignment="1">
      <alignment horizontal="center"/>
    </xf>
    <xf numFmtId="0" fontId="12" fillId="0" borderId="0" xfId="0" applyFont="1" applyFill="1"/>
    <xf numFmtId="0" fontId="0" fillId="0" borderId="0" xfId="0" applyFill="1" applyBorder="1"/>
    <xf numFmtId="166" fontId="2" fillId="0" borderId="0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41" fontId="0" fillId="0" borderId="1" xfId="0" applyNumberFormat="1" applyFont="1" applyFill="1" applyBorder="1"/>
    <xf numFmtId="41" fontId="2" fillId="4" borderId="1" xfId="0" applyNumberFormat="1" applyFont="1" applyFill="1" applyBorder="1"/>
    <xf numFmtId="166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6" fillId="3" borderId="1" xfId="0" applyFont="1" applyFill="1" applyBorder="1" applyAlignment="1"/>
    <xf numFmtId="164" fontId="5" fillId="3" borderId="9" xfId="0" applyNumberFormat="1" applyFont="1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164" fontId="5" fillId="0" borderId="9" xfId="0" applyNumberFormat="1" applyFont="1" applyFill="1" applyBorder="1" applyAlignment="1">
      <alignment vertical="top"/>
    </xf>
    <xf numFmtId="0" fontId="16" fillId="2" borderId="7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66" fontId="0" fillId="0" borderId="0" xfId="0" applyNumberFormat="1" applyFill="1"/>
    <xf numFmtId="0" fontId="3" fillId="0" borderId="1" xfId="0" applyFont="1" applyFill="1" applyBorder="1" applyAlignment="1">
      <alignment horizontal="left"/>
    </xf>
    <xf numFmtId="0" fontId="3" fillId="0" borderId="10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16" xfId="0" applyFont="1" applyFill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1" fontId="2" fillId="0" borderId="6" xfId="0" applyNumberFormat="1" applyFont="1" applyBorder="1" applyAlignment="1">
      <alignment horizontal="center" vertical="center"/>
    </xf>
    <xf numFmtId="41" fontId="2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5" fillId="3" borderId="10" xfId="0" applyNumberFormat="1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</cellXfs>
  <cellStyles count="6">
    <cellStyle name="Comma" xfId="1" builtinId="3"/>
    <cellStyle name="Comma [0] 2" xfId="4"/>
    <cellStyle name="Comma 2" xfId="3"/>
    <cellStyle name="Comma 3" xfId="5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B3" sqref="B3:D3"/>
    </sheetView>
  </sheetViews>
  <sheetFormatPr defaultColWidth="9.140625" defaultRowHeight="15" x14ac:dyDescent="0.25"/>
  <cols>
    <col min="1" max="1" width="3.7109375" style="21" customWidth="1"/>
    <col min="2" max="2" width="5.28515625" style="21" customWidth="1"/>
    <col min="3" max="3" width="62.7109375" style="21" customWidth="1"/>
    <col min="4" max="4" width="19.7109375" style="72" customWidth="1"/>
    <col min="5" max="5" width="17.85546875" style="138" bestFit="1" customWidth="1"/>
    <col min="6" max="6" width="17.5703125" style="21" customWidth="1"/>
    <col min="7" max="16384" width="9.140625" style="21"/>
  </cols>
  <sheetData>
    <row r="2" spans="2:6" x14ac:dyDescent="0.25">
      <c r="B2" s="185" t="s">
        <v>48</v>
      </c>
      <c r="C2" s="185"/>
      <c r="D2" s="185"/>
    </row>
    <row r="3" spans="2:6" x14ac:dyDescent="0.25">
      <c r="B3" s="185" t="s">
        <v>122</v>
      </c>
      <c r="C3" s="185"/>
      <c r="D3" s="185"/>
      <c r="F3" s="142"/>
    </row>
    <row r="4" spans="2:6" x14ac:dyDescent="0.25">
      <c r="B4" s="185" t="s">
        <v>156</v>
      </c>
      <c r="C4" s="185"/>
      <c r="D4" s="185"/>
      <c r="F4" s="142"/>
    </row>
    <row r="5" spans="2:6" x14ac:dyDescent="0.25">
      <c r="B5" s="190" t="s">
        <v>154</v>
      </c>
      <c r="C5" s="190"/>
      <c r="D5" s="190"/>
      <c r="E5" s="141"/>
      <c r="F5" s="142"/>
    </row>
    <row r="6" spans="2:6" x14ac:dyDescent="0.25">
      <c r="B6" s="186" t="s">
        <v>55</v>
      </c>
      <c r="C6" s="186" t="s">
        <v>49</v>
      </c>
      <c r="D6" s="188" t="s">
        <v>52</v>
      </c>
      <c r="E6" s="143"/>
      <c r="F6" s="145"/>
    </row>
    <row r="7" spans="2:6" x14ac:dyDescent="0.25">
      <c r="B7" s="187"/>
      <c r="C7" s="187"/>
      <c r="D7" s="189"/>
      <c r="E7" s="143"/>
      <c r="F7" s="145"/>
    </row>
    <row r="8" spans="2:6" x14ac:dyDescent="0.25">
      <c r="B8" s="73"/>
      <c r="C8" s="73"/>
      <c r="D8" s="74"/>
      <c r="E8" s="141"/>
      <c r="F8" s="144"/>
    </row>
    <row r="9" spans="2:6" x14ac:dyDescent="0.25">
      <c r="B9" s="157">
        <v>1</v>
      </c>
      <c r="C9" s="158" t="s">
        <v>125</v>
      </c>
      <c r="D9" s="159">
        <f>Kabupaten!F91</f>
        <v>1486246099.4000001</v>
      </c>
      <c r="E9" s="141"/>
      <c r="F9" s="140"/>
    </row>
    <row r="10" spans="2:6" x14ac:dyDescent="0.25">
      <c r="B10" s="157"/>
      <c r="C10" s="158"/>
      <c r="D10" s="159"/>
      <c r="E10" s="141"/>
      <c r="F10" s="142"/>
    </row>
    <row r="11" spans="2:6" x14ac:dyDescent="0.25">
      <c r="B11" s="157">
        <v>2</v>
      </c>
      <c r="C11" s="158" t="s">
        <v>126</v>
      </c>
      <c r="D11" s="159">
        <f>'SKPD FO'!F24</f>
        <v>362865000</v>
      </c>
      <c r="E11" s="141"/>
      <c r="F11" s="142"/>
    </row>
    <row r="12" spans="2:6" x14ac:dyDescent="0.25">
      <c r="B12" s="157"/>
      <c r="C12" s="158"/>
      <c r="D12" s="159"/>
      <c r="E12" s="141"/>
      <c r="F12" s="140"/>
    </row>
    <row r="13" spans="2:6" x14ac:dyDescent="0.25">
      <c r="B13" s="157">
        <v>3</v>
      </c>
      <c r="C13" s="158" t="s">
        <v>127</v>
      </c>
      <c r="D13" s="159">
        <f>'SKPD Wireless'!F19</f>
        <v>78682500</v>
      </c>
      <c r="E13" s="141"/>
      <c r="F13" s="142"/>
    </row>
    <row r="14" spans="2:6" x14ac:dyDescent="0.25">
      <c r="B14" s="157"/>
      <c r="C14" s="158"/>
      <c r="D14" s="159"/>
      <c r="E14" s="141"/>
      <c r="F14" s="142"/>
    </row>
    <row r="15" spans="2:6" x14ac:dyDescent="0.25">
      <c r="B15" s="157">
        <v>4</v>
      </c>
      <c r="C15" s="158" t="s">
        <v>128</v>
      </c>
      <c r="D15" s="159">
        <f>'Super Wifi'!F20</f>
        <v>81125000</v>
      </c>
      <c r="E15" s="141"/>
      <c r="F15" s="142"/>
    </row>
    <row r="16" spans="2:6" x14ac:dyDescent="0.25">
      <c r="B16" s="73"/>
      <c r="C16" s="73"/>
      <c r="D16" s="74"/>
      <c r="E16" s="141"/>
      <c r="F16" s="142"/>
    </row>
    <row r="17" spans="2:6" x14ac:dyDescent="0.25">
      <c r="B17" s="183" t="s">
        <v>53</v>
      </c>
      <c r="C17" s="184"/>
      <c r="D17" s="74">
        <f>D9+D11+D13+D15</f>
        <v>2008918599.4000001</v>
      </c>
      <c r="F17" s="72"/>
    </row>
    <row r="18" spans="2:6" x14ac:dyDescent="0.25">
      <c r="B18" s="183" t="s">
        <v>50</v>
      </c>
      <c r="C18" s="184"/>
      <c r="D18" s="74">
        <f>D17*10%</f>
        <v>200891859.94000003</v>
      </c>
    </row>
    <row r="19" spans="2:6" x14ac:dyDescent="0.25">
      <c r="B19" s="183" t="s">
        <v>51</v>
      </c>
      <c r="C19" s="184"/>
      <c r="D19" s="160">
        <f>D17+D18</f>
        <v>2209810459.3400002</v>
      </c>
      <c r="F19" s="72"/>
    </row>
  </sheetData>
  <mergeCells count="10">
    <mergeCell ref="B19:C19"/>
    <mergeCell ref="B2:D2"/>
    <mergeCell ref="B3:D3"/>
    <mergeCell ref="B6:B7"/>
    <mergeCell ref="C6:C7"/>
    <mergeCell ref="D6:D7"/>
    <mergeCell ref="B17:C17"/>
    <mergeCell ref="B18:C18"/>
    <mergeCell ref="B4:D4"/>
    <mergeCell ref="B5:D5"/>
  </mergeCells>
  <pageMargins left="0.70866141732283505" right="0.70866141732283505" top="0.74803149606299202" bottom="0.74803149606299202" header="0.31496062992126" footer="0.31496062992126"/>
  <pageSetup paperSize="9"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opLeftCell="A31" zoomScale="90" zoomScaleNormal="90" workbookViewId="0">
      <selection activeCell="B52" sqref="B52"/>
    </sheetView>
  </sheetViews>
  <sheetFormatPr defaultRowHeight="15" x14ac:dyDescent="0.25"/>
  <cols>
    <col min="1" max="1" width="5.28515625" customWidth="1"/>
    <col min="2" max="2" width="42.42578125" customWidth="1"/>
    <col min="3" max="3" width="7.7109375" customWidth="1"/>
    <col min="5" max="5" width="12.28515625" customWidth="1"/>
    <col min="6" max="6" width="13.7109375" customWidth="1"/>
    <col min="8" max="8" width="25.7109375" style="135" customWidth="1"/>
    <col min="9" max="9" width="17" customWidth="1"/>
  </cols>
  <sheetData>
    <row r="1" spans="1:9" x14ac:dyDescent="0.25">
      <c r="A1" s="192" t="str">
        <f>REKAP!B3</f>
        <v xml:space="preserve">DRAFT RENCANA ANGGARAN BIAYA (RAB) </v>
      </c>
      <c r="B1" s="192"/>
      <c r="C1" s="192"/>
      <c r="D1" s="192"/>
      <c r="E1" s="192"/>
      <c r="F1" s="192"/>
    </row>
    <row r="2" spans="1:9" x14ac:dyDescent="0.25">
      <c r="A2" s="192" t="str">
        <f>REKAP!B4</f>
        <v>PEMBANGUNAN INFRASTRUKTUR JARINGAN E-GOVERNMENT</v>
      </c>
      <c r="B2" s="192"/>
      <c r="C2" s="192"/>
      <c r="D2" s="192"/>
      <c r="E2" s="192"/>
      <c r="F2" s="192"/>
    </row>
    <row r="3" spans="1:9" x14ac:dyDescent="0.25">
      <c r="A3" s="192" t="s">
        <v>155</v>
      </c>
      <c r="B3" s="192"/>
      <c r="C3" s="192"/>
      <c r="D3" s="192"/>
      <c r="E3" s="192"/>
      <c r="F3" s="192"/>
    </row>
    <row r="4" spans="1:9" x14ac:dyDescent="0.25">
      <c r="A4" s="162"/>
      <c r="B4" s="162"/>
      <c r="C4" s="162"/>
      <c r="D4" s="162"/>
      <c r="E4" s="162"/>
      <c r="F4" s="162"/>
    </row>
    <row r="5" spans="1:9" x14ac:dyDescent="0.25">
      <c r="A5" s="2">
        <f>REKAP!B9</f>
        <v>1</v>
      </c>
      <c r="B5" s="2" t="str">
        <f>REKAP!C9</f>
        <v>PENGADAAN BARANG DAN JASA TINGKAT KABUPATEN</v>
      </c>
      <c r="C5" s="162"/>
      <c r="D5" s="162"/>
      <c r="E5" s="162"/>
      <c r="F5" s="1"/>
    </row>
    <row r="6" spans="1:9" x14ac:dyDescent="0.25">
      <c r="A6" s="25" t="s">
        <v>1</v>
      </c>
      <c r="B6" s="35" t="s">
        <v>44</v>
      </c>
      <c r="C6" s="35" t="s">
        <v>2</v>
      </c>
      <c r="D6" s="35" t="s">
        <v>3</v>
      </c>
      <c r="E6" s="35" t="s">
        <v>4</v>
      </c>
      <c r="F6" s="35" t="s">
        <v>5</v>
      </c>
      <c r="H6" s="148"/>
      <c r="I6" s="150"/>
    </row>
    <row r="7" spans="1:9" s="124" customFormat="1" x14ac:dyDescent="0.25">
      <c r="A7" s="168" t="s">
        <v>0</v>
      </c>
      <c r="B7" s="169"/>
      <c r="C7" s="169"/>
      <c r="D7" s="169"/>
      <c r="E7" s="169"/>
      <c r="F7" s="170"/>
      <c r="H7" s="148"/>
      <c r="I7" s="150"/>
    </row>
    <row r="8" spans="1:9" x14ac:dyDescent="0.25">
      <c r="A8" s="97" t="s">
        <v>6</v>
      </c>
      <c r="B8" s="51"/>
      <c r="C8" s="52"/>
      <c r="D8" s="53"/>
      <c r="E8" s="54"/>
      <c r="F8" s="55"/>
      <c r="H8" s="146"/>
      <c r="I8" s="147"/>
    </row>
    <row r="9" spans="1:9" x14ac:dyDescent="0.25">
      <c r="A9" s="98">
        <v>1</v>
      </c>
      <c r="B9" s="99" t="s">
        <v>7</v>
      </c>
      <c r="C9" s="100">
        <v>1</v>
      </c>
      <c r="D9" s="98" t="s">
        <v>8</v>
      </c>
      <c r="E9" s="101">
        <v>68250000</v>
      </c>
      <c r="F9" s="102">
        <f>C9*E9</f>
        <v>68250000</v>
      </c>
      <c r="H9" s="146"/>
      <c r="I9" s="146"/>
    </row>
    <row r="10" spans="1:9" x14ac:dyDescent="0.25">
      <c r="A10" s="103">
        <v>2</v>
      </c>
      <c r="B10" s="104" t="s">
        <v>9</v>
      </c>
      <c r="C10" s="105">
        <v>8</v>
      </c>
      <c r="D10" s="103" t="s">
        <v>10</v>
      </c>
      <c r="E10" s="106">
        <v>4010000</v>
      </c>
      <c r="F10" s="107">
        <f t="shared" ref="F10:F21" si="0">C10*E10</f>
        <v>32080000</v>
      </c>
      <c r="H10" s="146"/>
      <c r="I10" s="146"/>
    </row>
    <row r="11" spans="1:9" x14ac:dyDescent="0.25">
      <c r="A11" s="98">
        <v>3</v>
      </c>
      <c r="B11" s="108" t="s">
        <v>11</v>
      </c>
      <c r="C11" s="105">
        <v>1</v>
      </c>
      <c r="D11" s="103" t="s">
        <v>8</v>
      </c>
      <c r="E11" s="106">
        <v>3675000</v>
      </c>
      <c r="F11" s="107">
        <f t="shared" si="0"/>
        <v>3675000</v>
      </c>
      <c r="H11" s="146"/>
      <c r="I11" s="146"/>
    </row>
    <row r="12" spans="1:9" x14ac:dyDescent="0.25">
      <c r="A12" s="103">
        <v>4</v>
      </c>
      <c r="B12" s="163" t="s">
        <v>141</v>
      </c>
      <c r="C12" s="151">
        <v>500</v>
      </c>
      <c r="D12" s="103" t="s">
        <v>12</v>
      </c>
      <c r="E12" s="106">
        <v>27000</v>
      </c>
      <c r="F12" s="109">
        <f>C12*E12</f>
        <v>13500000</v>
      </c>
      <c r="H12" s="146"/>
      <c r="I12" s="146"/>
    </row>
    <row r="13" spans="1:9" x14ac:dyDescent="0.25">
      <c r="A13" s="98">
        <v>5</v>
      </c>
      <c r="B13" s="110" t="s">
        <v>13</v>
      </c>
      <c r="C13" s="151">
        <v>1000</v>
      </c>
      <c r="D13" s="103" t="s">
        <v>12</v>
      </c>
      <c r="E13" s="106">
        <v>8000</v>
      </c>
      <c r="F13" s="109">
        <f>C13*E13</f>
        <v>8000000</v>
      </c>
      <c r="H13" s="146"/>
      <c r="I13" s="146"/>
    </row>
    <row r="14" spans="1:9" x14ac:dyDescent="0.25">
      <c r="A14" s="103">
        <v>6</v>
      </c>
      <c r="B14" s="111" t="s">
        <v>14</v>
      </c>
      <c r="C14" s="105">
        <v>8</v>
      </c>
      <c r="D14" s="103" t="s">
        <v>10</v>
      </c>
      <c r="E14" s="106">
        <v>2100000</v>
      </c>
      <c r="F14" s="107">
        <f t="shared" si="0"/>
        <v>16800000</v>
      </c>
      <c r="H14" s="146"/>
      <c r="I14" s="146"/>
    </row>
    <row r="15" spans="1:9" x14ac:dyDescent="0.25">
      <c r="A15" s="98">
        <v>7</v>
      </c>
      <c r="B15" s="111" t="s">
        <v>89</v>
      </c>
      <c r="C15" s="112">
        <v>2</v>
      </c>
      <c r="D15" s="113" t="s">
        <v>15</v>
      </c>
      <c r="E15" s="106">
        <v>945000</v>
      </c>
      <c r="F15" s="107">
        <f t="shared" si="0"/>
        <v>1890000</v>
      </c>
      <c r="H15" s="146"/>
      <c r="I15" s="146"/>
    </row>
    <row r="16" spans="1:9" x14ac:dyDescent="0.25">
      <c r="A16" s="103">
        <v>8</v>
      </c>
      <c r="B16" s="111" t="s">
        <v>90</v>
      </c>
      <c r="C16" s="112">
        <v>2</v>
      </c>
      <c r="D16" s="113" t="s">
        <v>15</v>
      </c>
      <c r="E16" s="106">
        <v>1470000</v>
      </c>
      <c r="F16" s="107">
        <f t="shared" si="0"/>
        <v>2940000</v>
      </c>
      <c r="H16" s="146"/>
      <c r="I16" s="146"/>
    </row>
    <row r="17" spans="1:9" x14ac:dyDescent="0.25">
      <c r="A17" s="98">
        <v>9</v>
      </c>
      <c r="B17" s="111" t="s">
        <v>16</v>
      </c>
      <c r="C17" s="114">
        <v>4</v>
      </c>
      <c r="D17" s="114" t="s">
        <v>17</v>
      </c>
      <c r="E17" s="106">
        <v>367500</v>
      </c>
      <c r="F17" s="107">
        <f t="shared" si="0"/>
        <v>1470000</v>
      </c>
      <c r="H17" s="146"/>
      <c r="I17" s="146"/>
    </row>
    <row r="18" spans="1:9" x14ac:dyDescent="0.25">
      <c r="A18" s="103">
        <v>10</v>
      </c>
      <c r="B18" s="111" t="s">
        <v>18</v>
      </c>
      <c r="C18" s="114">
        <v>30</v>
      </c>
      <c r="D18" s="114" t="s">
        <v>19</v>
      </c>
      <c r="E18" s="106">
        <v>36750</v>
      </c>
      <c r="F18" s="107">
        <f t="shared" si="0"/>
        <v>1102500</v>
      </c>
      <c r="H18" s="146"/>
      <c r="I18" s="146"/>
    </row>
    <row r="19" spans="1:9" x14ac:dyDescent="0.25">
      <c r="A19" s="98">
        <v>11</v>
      </c>
      <c r="B19" s="111" t="s">
        <v>91</v>
      </c>
      <c r="C19" s="114">
        <v>60</v>
      </c>
      <c r="D19" s="114" t="s">
        <v>19</v>
      </c>
      <c r="E19" s="106">
        <v>47250</v>
      </c>
      <c r="F19" s="107">
        <f t="shared" si="0"/>
        <v>2835000</v>
      </c>
      <c r="H19" s="146"/>
      <c r="I19" s="146"/>
    </row>
    <row r="20" spans="1:9" x14ac:dyDescent="0.25">
      <c r="A20" s="103">
        <v>12</v>
      </c>
      <c r="B20" s="115" t="s">
        <v>20</v>
      </c>
      <c r="C20" s="116">
        <v>4</v>
      </c>
      <c r="D20" s="116" t="s">
        <v>19</v>
      </c>
      <c r="E20" s="117">
        <v>498750</v>
      </c>
      <c r="F20" s="118">
        <f t="shared" si="0"/>
        <v>1995000</v>
      </c>
      <c r="H20" s="146"/>
      <c r="I20" s="146"/>
    </row>
    <row r="21" spans="1:9" x14ac:dyDescent="0.25">
      <c r="A21" s="98">
        <v>13</v>
      </c>
      <c r="B21" s="136" t="s">
        <v>109</v>
      </c>
      <c r="C21" s="137">
        <v>10</v>
      </c>
      <c r="D21" s="137" t="s">
        <v>22</v>
      </c>
      <c r="E21" s="106">
        <v>800000</v>
      </c>
      <c r="F21" s="107">
        <f t="shared" si="0"/>
        <v>8000000</v>
      </c>
      <c r="H21" s="146"/>
      <c r="I21" s="146"/>
    </row>
    <row r="22" spans="1:9" ht="16.149999999999999" customHeight="1" x14ac:dyDescent="0.25">
      <c r="A22" s="58" t="s">
        <v>67</v>
      </c>
      <c r="B22" s="59"/>
      <c r="C22" s="60"/>
      <c r="D22" s="60"/>
      <c r="E22" s="54"/>
      <c r="F22" s="61"/>
      <c r="H22" s="146"/>
      <c r="I22" s="147"/>
    </row>
    <row r="23" spans="1:9" ht="32.25" customHeight="1" x14ac:dyDescent="0.25">
      <c r="A23" s="95">
        <v>1</v>
      </c>
      <c r="B23" s="96" t="s">
        <v>68</v>
      </c>
      <c r="C23" s="84">
        <v>2</v>
      </c>
      <c r="D23" s="84" t="s">
        <v>10</v>
      </c>
      <c r="E23" s="89">
        <v>7877500</v>
      </c>
      <c r="F23" s="90">
        <f>E23*C23</f>
        <v>15755000</v>
      </c>
      <c r="H23" s="146"/>
      <c r="I23" s="146"/>
    </row>
    <row r="24" spans="1:9" ht="30" x14ac:dyDescent="0.25">
      <c r="A24" s="95">
        <v>2</v>
      </c>
      <c r="B24" s="131" t="s">
        <v>69</v>
      </c>
      <c r="C24" s="84">
        <v>2</v>
      </c>
      <c r="D24" s="84" t="s">
        <v>10</v>
      </c>
      <c r="E24" s="164">
        <v>12623593.699999999</v>
      </c>
      <c r="F24" s="90">
        <f t="shared" ref="F24:F29" si="1">E24*C24</f>
        <v>25247187.399999999</v>
      </c>
      <c r="H24" s="146"/>
      <c r="I24" s="146"/>
    </row>
    <row r="25" spans="1:9" x14ac:dyDescent="0.25">
      <c r="A25" s="95">
        <v>3</v>
      </c>
      <c r="B25" s="77" t="s">
        <v>70</v>
      </c>
      <c r="C25" s="80">
        <v>3</v>
      </c>
      <c r="D25" s="80" t="s">
        <v>66</v>
      </c>
      <c r="E25" s="49">
        <v>287500</v>
      </c>
      <c r="F25" s="90">
        <f t="shared" si="1"/>
        <v>862500</v>
      </c>
      <c r="H25" s="146"/>
      <c r="I25" s="146"/>
    </row>
    <row r="26" spans="1:9" x14ac:dyDescent="0.25">
      <c r="A26" s="57">
        <v>4</v>
      </c>
      <c r="B26" s="77" t="s">
        <v>71</v>
      </c>
      <c r="C26" s="80">
        <v>3</v>
      </c>
      <c r="D26" s="80" t="s">
        <v>66</v>
      </c>
      <c r="E26" s="49">
        <v>115000</v>
      </c>
      <c r="F26" s="90">
        <f t="shared" si="1"/>
        <v>345000</v>
      </c>
      <c r="H26" s="146"/>
      <c r="I26" s="146"/>
    </row>
    <row r="27" spans="1:9" x14ac:dyDescent="0.25">
      <c r="A27" s="95">
        <v>5</v>
      </c>
      <c r="B27" s="77" t="s">
        <v>118</v>
      </c>
      <c r="C27" s="80">
        <v>6</v>
      </c>
      <c r="D27" s="80" t="s">
        <v>10</v>
      </c>
      <c r="E27" s="49">
        <v>4500000</v>
      </c>
      <c r="F27" s="90">
        <f t="shared" si="1"/>
        <v>27000000</v>
      </c>
      <c r="H27" s="146"/>
      <c r="I27" s="146"/>
    </row>
    <row r="28" spans="1:9" x14ac:dyDescent="0.25">
      <c r="A28" s="57">
        <v>6</v>
      </c>
      <c r="B28" s="152" t="s">
        <v>119</v>
      </c>
      <c r="C28" s="80">
        <v>50</v>
      </c>
      <c r="D28" s="80" t="s">
        <v>10</v>
      </c>
      <c r="E28" s="56">
        <v>1500000</v>
      </c>
      <c r="F28" s="90">
        <f t="shared" si="1"/>
        <v>75000000</v>
      </c>
      <c r="H28" s="146"/>
      <c r="I28" s="146"/>
    </row>
    <row r="29" spans="1:9" x14ac:dyDescent="0.25">
      <c r="A29" s="95">
        <v>7</v>
      </c>
      <c r="B29" s="77" t="s">
        <v>72</v>
      </c>
      <c r="C29" s="80">
        <v>1</v>
      </c>
      <c r="D29" s="80" t="s">
        <v>8</v>
      </c>
      <c r="E29" s="56">
        <v>803850</v>
      </c>
      <c r="F29" s="90">
        <f t="shared" si="1"/>
        <v>803850</v>
      </c>
      <c r="H29" s="146"/>
      <c r="I29" s="146"/>
    </row>
    <row r="30" spans="1:9" x14ac:dyDescent="0.25">
      <c r="A30" s="58" t="s">
        <v>73</v>
      </c>
      <c r="B30" s="59"/>
      <c r="C30" s="60"/>
      <c r="D30" s="60"/>
      <c r="E30" s="54"/>
      <c r="F30" s="61"/>
      <c r="H30" s="146"/>
      <c r="I30" s="146"/>
    </row>
    <row r="31" spans="1:9" s="124" customFormat="1" ht="30" x14ac:dyDescent="0.25">
      <c r="A31" s="57">
        <v>1</v>
      </c>
      <c r="B31" s="122" t="s">
        <v>92</v>
      </c>
      <c r="C31" s="84">
        <v>3</v>
      </c>
      <c r="D31" s="165" t="s">
        <v>10</v>
      </c>
      <c r="E31" s="166">
        <v>42078500</v>
      </c>
      <c r="F31" s="166">
        <f>E31*C31</f>
        <v>126235500</v>
      </c>
      <c r="H31" s="148"/>
      <c r="I31" s="146"/>
    </row>
    <row r="32" spans="1:9" x14ac:dyDescent="0.25">
      <c r="A32" s="13">
        <v>2</v>
      </c>
      <c r="B32" s="77" t="s">
        <v>103</v>
      </c>
      <c r="C32" s="80">
        <v>3</v>
      </c>
      <c r="D32" s="80" t="s">
        <v>10</v>
      </c>
      <c r="E32" s="11">
        <v>2359800</v>
      </c>
      <c r="F32" s="123">
        <f t="shared" ref="F32:F45" si="2">E32*C32</f>
        <v>7079400</v>
      </c>
      <c r="H32" s="146"/>
      <c r="I32" s="146"/>
    </row>
    <row r="33" spans="1:9" x14ac:dyDescent="0.25">
      <c r="A33" s="57">
        <v>3</v>
      </c>
      <c r="B33" s="77" t="s">
        <v>104</v>
      </c>
      <c r="C33" s="80">
        <v>6</v>
      </c>
      <c r="D33" s="80" t="s">
        <v>66</v>
      </c>
      <c r="E33" s="11">
        <v>4462000</v>
      </c>
      <c r="F33" s="123">
        <f t="shared" si="2"/>
        <v>26772000</v>
      </c>
      <c r="H33" s="146"/>
      <c r="I33" s="146"/>
    </row>
    <row r="34" spans="1:9" x14ac:dyDescent="0.25">
      <c r="A34" s="13">
        <v>4</v>
      </c>
      <c r="B34" s="77" t="s">
        <v>56</v>
      </c>
      <c r="C34" s="80">
        <v>1</v>
      </c>
      <c r="D34" s="80" t="s">
        <v>66</v>
      </c>
      <c r="E34" s="11">
        <v>5750000</v>
      </c>
      <c r="F34" s="123">
        <f t="shared" si="2"/>
        <v>5750000</v>
      </c>
      <c r="H34" s="146"/>
      <c r="I34" s="146"/>
    </row>
    <row r="35" spans="1:9" x14ac:dyDescent="0.25">
      <c r="A35" s="57">
        <v>5</v>
      </c>
      <c r="B35" s="77" t="s">
        <v>57</v>
      </c>
      <c r="C35" s="80">
        <v>3</v>
      </c>
      <c r="D35" s="80" t="s">
        <v>66</v>
      </c>
      <c r="E35" s="11">
        <v>4600000</v>
      </c>
      <c r="F35" s="123">
        <f t="shared" si="2"/>
        <v>13800000</v>
      </c>
      <c r="H35" s="146"/>
      <c r="I35" s="146"/>
    </row>
    <row r="36" spans="1:9" x14ac:dyDescent="0.25">
      <c r="A36" s="13">
        <v>6</v>
      </c>
      <c r="B36" s="78" t="s">
        <v>58</v>
      </c>
      <c r="C36" s="80">
        <v>1</v>
      </c>
      <c r="D36" s="80" t="s">
        <v>8</v>
      </c>
      <c r="E36" s="11">
        <v>6900000</v>
      </c>
      <c r="F36" s="123">
        <f t="shared" si="2"/>
        <v>6900000</v>
      </c>
      <c r="H36" s="146"/>
      <c r="I36" s="146"/>
    </row>
    <row r="37" spans="1:9" x14ac:dyDescent="0.25">
      <c r="A37" s="57">
        <v>7</v>
      </c>
      <c r="B37" s="77" t="s">
        <v>59</v>
      </c>
      <c r="C37" s="80">
        <v>1</v>
      </c>
      <c r="D37" s="80" t="s">
        <v>10</v>
      </c>
      <c r="E37" s="11">
        <v>4140000</v>
      </c>
      <c r="F37" s="123">
        <f t="shared" si="2"/>
        <v>4140000</v>
      </c>
      <c r="H37" s="146"/>
      <c r="I37" s="146"/>
    </row>
    <row r="38" spans="1:9" x14ac:dyDescent="0.25">
      <c r="A38" s="13">
        <v>8</v>
      </c>
      <c r="B38" s="77" t="s">
        <v>60</v>
      </c>
      <c r="C38" s="81">
        <v>1</v>
      </c>
      <c r="D38" s="80" t="s">
        <v>10</v>
      </c>
      <c r="E38" s="11">
        <v>10925000</v>
      </c>
      <c r="F38" s="123">
        <f t="shared" si="2"/>
        <v>10925000</v>
      </c>
      <c r="H38" s="146"/>
      <c r="I38" s="146"/>
    </row>
    <row r="39" spans="1:9" ht="30" x14ac:dyDescent="0.25">
      <c r="A39" s="57">
        <v>9</v>
      </c>
      <c r="B39" s="131" t="s">
        <v>106</v>
      </c>
      <c r="C39" s="132">
        <v>1</v>
      </c>
      <c r="D39" s="132" t="s">
        <v>10</v>
      </c>
      <c r="E39" s="133">
        <v>17250000</v>
      </c>
      <c r="F39" s="139">
        <f t="shared" si="2"/>
        <v>17250000</v>
      </c>
      <c r="H39" s="149"/>
      <c r="I39" s="149"/>
    </row>
    <row r="40" spans="1:9" x14ac:dyDescent="0.25">
      <c r="A40" s="13">
        <v>10</v>
      </c>
      <c r="B40" s="77" t="s">
        <v>61</v>
      </c>
      <c r="C40" s="80">
        <v>1</v>
      </c>
      <c r="D40" s="80" t="s">
        <v>10</v>
      </c>
      <c r="E40" s="56">
        <v>13800000</v>
      </c>
      <c r="F40" s="123">
        <f t="shared" si="2"/>
        <v>13800000</v>
      </c>
      <c r="H40" s="146"/>
      <c r="I40" s="146"/>
    </row>
    <row r="41" spans="1:9" x14ac:dyDescent="0.25">
      <c r="A41" s="57">
        <v>11</v>
      </c>
      <c r="B41" s="77" t="s">
        <v>62</v>
      </c>
      <c r="C41" s="82">
        <v>1</v>
      </c>
      <c r="D41" s="80" t="s">
        <v>66</v>
      </c>
      <c r="E41" s="56">
        <v>5715500</v>
      </c>
      <c r="F41" s="123">
        <f t="shared" si="2"/>
        <v>5715500</v>
      </c>
      <c r="H41" s="146"/>
      <c r="I41" s="146"/>
    </row>
    <row r="42" spans="1:9" x14ac:dyDescent="0.25">
      <c r="A42" s="13">
        <v>12</v>
      </c>
      <c r="B42" s="77" t="s">
        <v>63</v>
      </c>
      <c r="C42" s="80">
        <v>1</v>
      </c>
      <c r="D42" s="80" t="s">
        <v>66</v>
      </c>
      <c r="E42" s="56">
        <v>4598850</v>
      </c>
      <c r="F42" s="123">
        <f t="shared" si="2"/>
        <v>4598850</v>
      </c>
      <c r="H42" s="146"/>
      <c r="I42" s="146"/>
    </row>
    <row r="43" spans="1:9" x14ac:dyDescent="0.25">
      <c r="A43" s="57">
        <v>13</v>
      </c>
      <c r="B43" s="78" t="s">
        <v>64</v>
      </c>
      <c r="C43" s="80">
        <v>1</v>
      </c>
      <c r="D43" s="81" t="s">
        <v>10</v>
      </c>
      <c r="E43" s="56">
        <v>112914912</v>
      </c>
      <c r="F43" s="123">
        <f t="shared" si="2"/>
        <v>112914912</v>
      </c>
      <c r="H43" s="146"/>
      <c r="I43" s="146"/>
    </row>
    <row r="44" spans="1:9" x14ac:dyDescent="0.25">
      <c r="A44" s="13">
        <v>14</v>
      </c>
      <c r="B44" s="78" t="s">
        <v>65</v>
      </c>
      <c r="C44" s="80">
        <v>2</v>
      </c>
      <c r="D44" s="81" t="s">
        <v>8</v>
      </c>
      <c r="E44" s="56">
        <v>1173000</v>
      </c>
      <c r="F44" s="123">
        <f t="shared" si="2"/>
        <v>2346000</v>
      </c>
      <c r="H44" s="146"/>
      <c r="I44" s="146"/>
    </row>
    <row r="45" spans="1:9" x14ac:dyDescent="0.25">
      <c r="A45" s="57">
        <v>15</v>
      </c>
      <c r="B45" s="78" t="s">
        <v>105</v>
      </c>
      <c r="C45" s="80">
        <v>1</v>
      </c>
      <c r="D45" s="81" t="s">
        <v>66</v>
      </c>
      <c r="E45" s="56">
        <v>2070000</v>
      </c>
      <c r="F45" s="123">
        <f t="shared" si="2"/>
        <v>2070000</v>
      </c>
      <c r="H45" s="146"/>
      <c r="I45" s="146"/>
    </row>
    <row r="46" spans="1:9" x14ac:dyDescent="0.25">
      <c r="A46" s="58" t="s">
        <v>74</v>
      </c>
      <c r="B46" s="85"/>
      <c r="C46" s="81"/>
      <c r="D46" s="83"/>
      <c r="E46" s="75"/>
      <c r="F46" s="76"/>
      <c r="H46" s="146"/>
      <c r="I46" s="146"/>
    </row>
    <row r="47" spans="1:9" x14ac:dyDescent="0.25">
      <c r="A47" s="13">
        <v>1</v>
      </c>
      <c r="B47" s="77" t="s">
        <v>111</v>
      </c>
      <c r="C47" s="80">
        <v>2</v>
      </c>
      <c r="D47" s="80" t="s">
        <v>66</v>
      </c>
      <c r="E47" s="11">
        <v>5517700</v>
      </c>
      <c r="F47" s="8">
        <f>C47*E47</f>
        <v>11035400</v>
      </c>
      <c r="H47" s="146"/>
      <c r="I47" s="146"/>
    </row>
    <row r="48" spans="1:9" x14ac:dyDescent="0.25">
      <c r="A48" s="13">
        <v>2</v>
      </c>
      <c r="B48" s="77" t="s">
        <v>75</v>
      </c>
      <c r="C48" s="80">
        <v>1</v>
      </c>
      <c r="D48" s="80" t="s">
        <v>66</v>
      </c>
      <c r="E48" s="11">
        <v>25000000</v>
      </c>
      <c r="F48" s="8">
        <f t="shared" ref="F48:F53" si="3">C48*E48</f>
        <v>25000000</v>
      </c>
      <c r="H48" s="146"/>
      <c r="I48" s="146"/>
    </row>
    <row r="49" spans="1:9" x14ac:dyDescent="0.25">
      <c r="A49" s="13">
        <v>3</v>
      </c>
      <c r="B49" s="77" t="s">
        <v>110</v>
      </c>
      <c r="C49" s="80">
        <v>1</v>
      </c>
      <c r="D49" s="80" t="s">
        <v>66</v>
      </c>
      <c r="E49" s="11">
        <v>14720000</v>
      </c>
      <c r="F49" s="8">
        <f t="shared" si="3"/>
        <v>14720000</v>
      </c>
      <c r="H49" s="146"/>
      <c r="I49" s="146"/>
    </row>
    <row r="50" spans="1:9" x14ac:dyDescent="0.25">
      <c r="A50" s="13">
        <v>4</v>
      </c>
      <c r="B50" s="79" t="s">
        <v>76</v>
      </c>
      <c r="C50" s="80">
        <v>1</v>
      </c>
      <c r="D50" s="80" t="s">
        <v>66</v>
      </c>
      <c r="E50" s="11">
        <v>27485000</v>
      </c>
      <c r="F50" s="8">
        <f t="shared" si="3"/>
        <v>27485000</v>
      </c>
      <c r="H50" s="146"/>
      <c r="I50" s="146"/>
    </row>
    <row r="51" spans="1:9" ht="30" x14ac:dyDescent="0.25">
      <c r="A51" s="13">
        <v>5</v>
      </c>
      <c r="B51" s="131" t="s">
        <v>107</v>
      </c>
      <c r="C51" s="132">
        <v>1</v>
      </c>
      <c r="D51" s="132" t="s">
        <v>10</v>
      </c>
      <c r="E51" s="133">
        <v>17250000</v>
      </c>
      <c r="F51" s="134">
        <f t="shared" si="3"/>
        <v>17250000</v>
      </c>
      <c r="H51" s="146"/>
      <c r="I51" s="146"/>
    </row>
    <row r="52" spans="1:9" x14ac:dyDescent="0.25">
      <c r="A52" s="13">
        <v>6</v>
      </c>
      <c r="B52" s="77" t="s">
        <v>82</v>
      </c>
      <c r="C52" s="80">
        <v>38</v>
      </c>
      <c r="D52" s="80" t="s">
        <v>10</v>
      </c>
      <c r="E52" s="11">
        <v>2400000</v>
      </c>
      <c r="F52" s="8">
        <f t="shared" si="3"/>
        <v>91200000</v>
      </c>
      <c r="H52" s="146"/>
      <c r="I52" s="146"/>
    </row>
    <row r="53" spans="1:9" x14ac:dyDescent="0.25">
      <c r="A53" s="13">
        <v>7</v>
      </c>
      <c r="B53" s="77" t="s">
        <v>112</v>
      </c>
      <c r="C53" s="80">
        <v>2</v>
      </c>
      <c r="D53" s="80" t="s">
        <v>10</v>
      </c>
      <c r="E53" s="11">
        <v>6900000</v>
      </c>
      <c r="F53" s="8">
        <f t="shared" si="3"/>
        <v>13800000</v>
      </c>
      <c r="H53" s="146"/>
      <c r="I53" s="146"/>
    </row>
    <row r="54" spans="1:9" x14ac:dyDescent="0.25">
      <c r="A54" s="13">
        <v>8</v>
      </c>
      <c r="B54" s="77" t="s">
        <v>77</v>
      </c>
      <c r="C54" s="80">
        <v>1</v>
      </c>
      <c r="D54" s="80" t="s">
        <v>66</v>
      </c>
      <c r="E54" s="11">
        <v>28750000</v>
      </c>
      <c r="F54" s="8">
        <f t="shared" ref="F54" si="4">C54*E54</f>
        <v>28750000</v>
      </c>
      <c r="H54" s="146"/>
      <c r="I54" s="146"/>
    </row>
    <row r="55" spans="1:9" x14ac:dyDescent="0.25">
      <c r="A55" s="64" t="s">
        <v>93</v>
      </c>
      <c r="B55" s="65"/>
      <c r="C55" s="66"/>
      <c r="D55" s="66"/>
      <c r="E55" s="54"/>
      <c r="F55" s="61"/>
      <c r="H55" s="146"/>
      <c r="I55" s="146"/>
    </row>
    <row r="56" spans="1:9" x14ac:dyDescent="0.25">
      <c r="A56" s="119">
        <v>1</v>
      </c>
      <c r="B56" s="167" t="s">
        <v>134</v>
      </c>
      <c r="C56" s="62">
        <v>1</v>
      </c>
      <c r="D56" s="63" t="s">
        <v>8</v>
      </c>
      <c r="E56" s="120">
        <v>100000000</v>
      </c>
      <c r="F56" s="121">
        <f>C56*E56</f>
        <v>100000000</v>
      </c>
      <c r="H56" s="146"/>
      <c r="I56" s="146"/>
    </row>
    <row r="57" spans="1:9" x14ac:dyDescent="0.25">
      <c r="A57" s="119"/>
      <c r="B57" s="167" t="s">
        <v>135</v>
      </c>
      <c r="C57" s="62"/>
      <c r="D57" s="63"/>
      <c r="E57" s="120"/>
      <c r="F57" s="121"/>
      <c r="H57" s="146"/>
      <c r="I57" s="146"/>
    </row>
    <row r="58" spans="1:9" x14ac:dyDescent="0.25">
      <c r="A58" s="119"/>
      <c r="B58" s="167" t="s">
        <v>136</v>
      </c>
      <c r="C58" s="62"/>
      <c r="D58" s="63"/>
      <c r="E58" s="120"/>
      <c r="F58" s="121"/>
      <c r="H58" s="146"/>
      <c r="I58" s="146"/>
    </row>
    <row r="59" spans="1:9" x14ac:dyDescent="0.25">
      <c r="A59" s="119"/>
      <c r="B59" s="167" t="s">
        <v>137</v>
      </c>
      <c r="C59" s="62"/>
      <c r="D59" s="63"/>
      <c r="E59" s="120"/>
      <c r="F59" s="121"/>
      <c r="H59" s="146"/>
      <c r="I59" s="146"/>
    </row>
    <row r="60" spans="1:9" x14ac:dyDescent="0.25">
      <c r="A60" s="119"/>
      <c r="B60" s="167" t="s">
        <v>138</v>
      </c>
      <c r="C60" s="62"/>
      <c r="D60" s="63"/>
      <c r="E60" s="120"/>
      <c r="F60" s="121"/>
      <c r="H60" s="146"/>
      <c r="I60" s="146"/>
    </row>
    <row r="61" spans="1:9" x14ac:dyDescent="0.25">
      <c r="A61" s="119"/>
      <c r="B61" s="167" t="s">
        <v>139</v>
      </c>
      <c r="C61" s="62"/>
      <c r="D61" s="63"/>
      <c r="E61" s="120"/>
      <c r="F61" s="121"/>
      <c r="H61" s="146"/>
      <c r="I61" s="146"/>
    </row>
    <row r="62" spans="1:9" x14ac:dyDescent="0.25">
      <c r="A62" s="119"/>
      <c r="B62" s="167" t="s">
        <v>140</v>
      </c>
      <c r="C62" s="62"/>
      <c r="D62" s="63"/>
      <c r="E62" s="120"/>
      <c r="F62" s="121"/>
      <c r="H62" s="146"/>
      <c r="I62" s="146"/>
    </row>
    <row r="63" spans="1:9" x14ac:dyDescent="0.25">
      <c r="A63" s="128" t="s">
        <v>94</v>
      </c>
      <c r="B63" s="127"/>
      <c r="C63" s="7"/>
      <c r="D63" s="5"/>
      <c r="E63" s="87"/>
      <c r="F63" s="126"/>
      <c r="H63" s="146"/>
      <c r="I63" s="146"/>
    </row>
    <row r="64" spans="1:9" x14ac:dyDescent="0.25">
      <c r="A64" s="86">
        <v>1</v>
      </c>
      <c r="B64" s="125" t="s">
        <v>97</v>
      </c>
      <c r="C64" s="80">
        <v>3</v>
      </c>
      <c r="D64" s="80" t="s">
        <v>100</v>
      </c>
      <c r="E64" s="87">
        <v>37950000</v>
      </c>
      <c r="F64" s="126">
        <f>E64*C64</f>
        <v>113850000</v>
      </c>
      <c r="H64" s="146"/>
      <c r="I64" s="146"/>
    </row>
    <row r="65" spans="1:9" x14ac:dyDescent="0.25">
      <c r="A65" s="86">
        <v>2</v>
      </c>
      <c r="B65" s="125" t="s">
        <v>98</v>
      </c>
      <c r="C65" s="80">
        <v>1</v>
      </c>
      <c r="D65" s="80" t="s">
        <v>28</v>
      </c>
      <c r="E65" s="87">
        <v>8500000</v>
      </c>
      <c r="F65" s="126">
        <f t="shared" ref="F65:F66" si="5">E65*C65</f>
        <v>8500000</v>
      </c>
      <c r="H65" s="146"/>
      <c r="I65" s="146"/>
    </row>
    <row r="66" spans="1:9" x14ac:dyDescent="0.25">
      <c r="A66" s="86">
        <v>3</v>
      </c>
      <c r="B66" s="125" t="s">
        <v>99</v>
      </c>
      <c r="C66" s="80">
        <v>3</v>
      </c>
      <c r="D66" s="80" t="s">
        <v>66</v>
      </c>
      <c r="E66" s="87">
        <v>977500</v>
      </c>
      <c r="F66" s="126">
        <f t="shared" si="5"/>
        <v>2932500</v>
      </c>
      <c r="H66" s="146"/>
      <c r="I66" s="146"/>
    </row>
    <row r="67" spans="1:9" x14ac:dyDescent="0.25">
      <c r="A67" s="70" t="s">
        <v>95</v>
      </c>
      <c r="B67" s="91"/>
      <c r="C67" s="92"/>
      <c r="D67" s="92"/>
      <c r="E67" s="93"/>
      <c r="F67" s="94"/>
      <c r="H67" s="146"/>
      <c r="I67" s="146"/>
    </row>
    <row r="68" spans="1:9" x14ac:dyDescent="0.25">
      <c r="A68" s="88">
        <v>1</v>
      </c>
      <c r="B68" s="77" t="s">
        <v>78</v>
      </c>
      <c r="C68" s="80">
        <v>1</v>
      </c>
      <c r="D68" s="80" t="s">
        <v>28</v>
      </c>
      <c r="E68" s="89">
        <v>55200000</v>
      </c>
      <c r="F68" s="90">
        <f>C68*E68</f>
        <v>55200000</v>
      </c>
      <c r="H68" s="146"/>
      <c r="I68" s="146"/>
    </row>
    <row r="69" spans="1:9" ht="30" x14ac:dyDescent="0.25">
      <c r="A69" s="86">
        <v>2</v>
      </c>
      <c r="B69" s="131" t="s">
        <v>79</v>
      </c>
      <c r="C69" s="84">
        <v>1</v>
      </c>
      <c r="D69" s="84" t="s">
        <v>28</v>
      </c>
      <c r="E69" s="87">
        <v>20700000</v>
      </c>
      <c r="F69" s="90">
        <f t="shared" ref="F69:F71" si="6">C69*E69</f>
        <v>20700000</v>
      </c>
      <c r="H69" s="146"/>
      <c r="I69" s="146"/>
    </row>
    <row r="70" spans="1:9" x14ac:dyDescent="0.25">
      <c r="A70" s="88">
        <v>3</v>
      </c>
      <c r="B70" s="77" t="s">
        <v>80</v>
      </c>
      <c r="C70" s="80">
        <v>1</v>
      </c>
      <c r="D70" s="80" t="s">
        <v>10</v>
      </c>
      <c r="E70" s="87">
        <v>14950000</v>
      </c>
      <c r="F70" s="90">
        <f t="shared" si="6"/>
        <v>14950000</v>
      </c>
      <c r="H70" s="146"/>
      <c r="I70" s="146"/>
    </row>
    <row r="71" spans="1:9" x14ac:dyDescent="0.25">
      <c r="A71" s="86">
        <v>4</v>
      </c>
      <c r="B71" s="77" t="s">
        <v>81</v>
      </c>
      <c r="C71" s="80">
        <v>1</v>
      </c>
      <c r="D71" s="80" t="s">
        <v>10</v>
      </c>
      <c r="E71" s="87">
        <v>14375000</v>
      </c>
      <c r="F71" s="90">
        <f t="shared" si="6"/>
        <v>14375000</v>
      </c>
      <c r="H71" s="146"/>
      <c r="I71" s="146"/>
    </row>
    <row r="72" spans="1:9" x14ac:dyDescent="0.25">
      <c r="A72" s="70" t="s">
        <v>96</v>
      </c>
      <c r="B72" s="65"/>
      <c r="C72" s="66"/>
      <c r="D72" s="66"/>
      <c r="E72" s="54"/>
      <c r="F72" s="61"/>
      <c r="H72" s="146"/>
      <c r="I72" s="146"/>
    </row>
    <row r="73" spans="1:9" x14ac:dyDescent="0.25">
      <c r="A73" s="67">
        <v>1</v>
      </c>
      <c r="B73" s="68" t="s">
        <v>120</v>
      </c>
      <c r="C73" s="69">
        <v>6</v>
      </c>
      <c r="D73" s="67" t="s">
        <v>23</v>
      </c>
      <c r="E73" s="49">
        <v>2850000</v>
      </c>
      <c r="F73" s="50">
        <f t="shared" ref="F73" si="7">C73*E73</f>
        <v>17100000</v>
      </c>
      <c r="H73" s="146"/>
      <c r="I73" s="146"/>
    </row>
    <row r="74" spans="1:9" x14ac:dyDescent="0.25">
      <c r="A74" s="5">
        <v>2</v>
      </c>
      <c r="B74" s="6" t="s">
        <v>24</v>
      </c>
      <c r="C74" s="7">
        <v>4</v>
      </c>
      <c r="D74" s="5" t="s">
        <v>25</v>
      </c>
      <c r="E74" s="11">
        <v>262500</v>
      </c>
      <c r="F74" s="8">
        <f t="shared" ref="F74" si="8">C74*E74</f>
        <v>1050000</v>
      </c>
      <c r="H74" s="146"/>
      <c r="I74" s="146"/>
    </row>
    <row r="75" spans="1:9" x14ac:dyDescent="0.25">
      <c r="A75" s="129" t="s">
        <v>101</v>
      </c>
      <c r="B75" s="130"/>
      <c r="C75" s="69"/>
      <c r="D75" s="67"/>
      <c r="E75" s="49"/>
      <c r="F75" s="50"/>
      <c r="H75" s="146"/>
      <c r="I75" s="146"/>
    </row>
    <row r="76" spans="1:9" x14ac:dyDescent="0.25">
      <c r="A76" s="67">
        <v>1</v>
      </c>
      <c r="B76" s="68" t="s">
        <v>102</v>
      </c>
      <c r="C76" s="69">
        <v>1</v>
      </c>
      <c r="D76" s="67" t="s">
        <v>28</v>
      </c>
      <c r="E76" s="49">
        <v>100000000</v>
      </c>
      <c r="F76" s="50">
        <f>E76*C76</f>
        <v>100000000</v>
      </c>
      <c r="H76" s="146"/>
      <c r="I76" s="146"/>
    </row>
    <row r="77" spans="1:9" ht="7.5" customHeight="1" x14ac:dyDescent="0.25">
      <c r="A77" s="193"/>
      <c r="B77" s="194"/>
      <c r="C77" s="194"/>
      <c r="D77" s="194"/>
      <c r="E77" s="194"/>
      <c r="F77" s="195"/>
      <c r="H77" s="146"/>
      <c r="I77" s="147"/>
    </row>
    <row r="78" spans="1:9" x14ac:dyDescent="0.25">
      <c r="A78" s="196" t="s">
        <v>26</v>
      </c>
      <c r="B78" s="197"/>
      <c r="C78" s="197"/>
      <c r="D78" s="197"/>
      <c r="E78" s="198"/>
      <c r="F78" s="30">
        <f>SUM(F9:F76)</f>
        <v>1345746099.4000001</v>
      </c>
      <c r="H78" s="161"/>
      <c r="I78" s="156"/>
    </row>
    <row r="79" spans="1:9" s="124" customFormat="1" x14ac:dyDescent="0.25">
      <c r="A79" s="172" t="s">
        <v>27</v>
      </c>
      <c r="B79" s="173"/>
      <c r="C79" s="174"/>
      <c r="D79" s="174"/>
      <c r="E79" s="174"/>
      <c r="F79" s="175"/>
      <c r="H79" s="171"/>
    </row>
    <row r="80" spans="1:9" x14ac:dyDescent="0.25">
      <c r="A80" s="5" t="s">
        <v>142</v>
      </c>
      <c r="B80" s="6" t="s">
        <v>85</v>
      </c>
      <c r="C80" s="7">
        <v>3</v>
      </c>
      <c r="D80" s="5" t="s">
        <v>28</v>
      </c>
      <c r="E80" s="8">
        <v>2000000</v>
      </c>
      <c r="F80" s="20">
        <f t="shared" ref="F80:F88" si="9">C80*E80</f>
        <v>6000000</v>
      </c>
    </row>
    <row r="81" spans="1:6" x14ac:dyDescent="0.25">
      <c r="A81" s="5" t="s">
        <v>143</v>
      </c>
      <c r="B81" s="6" t="s">
        <v>117</v>
      </c>
      <c r="C81" s="7">
        <v>3</v>
      </c>
      <c r="D81" s="5" t="s">
        <v>100</v>
      </c>
      <c r="E81" s="8">
        <v>5500000</v>
      </c>
      <c r="F81" s="20">
        <f>C81*E81</f>
        <v>16500000</v>
      </c>
    </row>
    <row r="82" spans="1:6" x14ac:dyDescent="0.25">
      <c r="A82" s="5" t="s">
        <v>144</v>
      </c>
      <c r="B82" s="6" t="s">
        <v>88</v>
      </c>
      <c r="C82" s="7">
        <v>50</v>
      </c>
      <c r="D82" s="5" t="s">
        <v>86</v>
      </c>
      <c r="E82" s="8">
        <v>500000</v>
      </c>
      <c r="F82" s="20">
        <f t="shared" si="9"/>
        <v>25000000</v>
      </c>
    </row>
    <row r="83" spans="1:6" x14ac:dyDescent="0.25">
      <c r="A83" s="5" t="s">
        <v>145</v>
      </c>
      <c r="B83" s="6" t="s">
        <v>87</v>
      </c>
      <c r="C83" s="7">
        <v>38</v>
      </c>
      <c r="D83" s="5" t="s">
        <v>86</v>
      </c>
      <c r="E83" s="8">
        <v>500000</v>
      </c>
      <c r="F83" s="20">
        <f t="shared" si="9"/>
        <v>19000000</v>
      </c>
    </row>
    <row r="84" spans="1:6" x14ac:dyDescent="0.25">
      <c r="A84" s="5" t="s">
        <v>146</v>
      </c>
      <c r="B84" s="6" t="s">
        <v>29</v>
      </c>
      <c r="C84" s="153">
        <f>C12+C13</f>
        <v>1500</v>
      </c>
      <c r="D84" s="5" t="s">
        <v>21</v>
      </c>
      <c r="E84" s="8">
        <v>10500</v>
      </c>
      <c r="F84" s="20">
        <f>C84*E84</f>
        <v>15750000</v>
      </c>
    </row>
    <row r="85" spans="1:6" x14ac:dyDescent="0.25">
      <c r="A85" s="5" t="s">
        <v>147</v>
      </c>
      <c r="B85" s="6" t="s">
        <v>30</v>
      </c>
      <c r="C85" s="12">
        <v>1</v>
      </c>
      <c r="D85" s="5" t="s">
        <v>31</v>
      </c>
      <c r="E85" s="8">
        <v>11000000</v>
      </c>
      <c r="F85" s="20">
        <f t="shared" si="9"/>
        <v>11000000</v>
      </c>
    </row>
    <row r="86" spans="1:6" x14ac:dyDescent="0.25">
      <c r="A86" s="5" t="s">
        <v>148</v>
      </c>
      <c r="B86" s="6" t="s">
        <v>32</v>
      </c>
      <c r="C86" s="12">
        <v>1</v>
      </c>
      <c r="D86" s="5" t="s">
        <v>31</v>
      </c>
      <c r="E86" s="8">
        <v>10500000</v>
      </c>
      <c r="F86" s="20">
        <f t="shared" si="9"/>
        <v>10500000</v>
      </c>
    </row>
    <row r="87" spans="1:6" x14ac:dyDescent="0.25">
      <c r="A87" s="5" t="s">
        <v>149</v>
      </c>
      <c r="B87" s="6" t="s">
        <v>33</v>
      </c>
      <c r="C87" s="5">
        <v>1</v>
      </c>
      <c r="D87" s="5" t="s">
        <v>28</v>
      </c>
      <c r="E87" s="8">
        <v>10500000</v>
      </c>
      <c r="F87" s="20">
        <f t="shared" si="9"/>
        <v>10500000</v>
      </c>
    </row>
    <row r="88" spans="1:6" x14ac:dyDescent="0.25">
      <c r="A88" s="5" t="s">
        <v>150</v>
      </c>
      <c r="B88" s="6" t="s">
        <v>34</v>
      </c>
      <c r="C88" s="5">
        <v>1</v>
      </c>
      <c r="D88" s="5" t="s">
        <v>28</v>
      </c>
      <c r="E88" s="8">
        <v>26250000</v>
      </c>
      <c r="F88" s="20">
        <f t="shared" si="9"/>
        <v>26250000</v>
      </c>
    </row>
    <row r="89" spans="1:6" ht="6.75" customHeight="1" x14ac:dyDescent="0.25">
      <c r="A89" s="15"/>
      <c r="B89" s="199"/>
      <c r="C89" s="199"/>
      <c r="D89" s="199"/>
      <c r="E89" s="199"/>
      <c r="F89" s="200"/>
    </row>
    <row r="90" spans="1:6" x14ac:dyDescent="0.25">
      <c r="A90" s="201" t="s">
        <v>35</v>
      </c>
      <c r="B90" s="202"/>
      <c r="C90" s="202"/>
      <c r="D90" s="202"/>
      <c r="E90" s="203"/>
      <c r="F90" s="29">
        <f>SUM(F80:F88)</f>
        <v>140500000</v>
      </c>
    </row>
    <row r="91" spans="1:6" x14ac:dyDescent="0.25">
      <c r="A91" s="201" t="s">
        <v>36</v>
      </c>
      <c r="B91" s="202"/>
      <c r="C91" s="202"/>
      <c r="D91" s="202"/>
      <c r="E91" s="203"/>
      <c r="F91" s="29">
        <f>F78+F90</f>
        <v>1486246099.4000001</v>
      </c>
    </row>
    <row r="92" spans="1:6" x14ac:dyDescent="0.25">
      <c r="A92" s="191"/>
      <c r="B92" s="191"/>
      <c r="C92" s="191"/>
      <c r="D92" s="191"/>
      <c r="E92" s="16"/>
      <c r="F92" s="17"/>
    </row>
    <row r="93" spans="1:6" x14ac:dyDescent="0.25">
      <c r="A93" s="22"/>
      <c r="B93" s="23"/>
      <c r="C93" s="14"/>
      <c r="D93" s="18"/>
      <c r="E93" s="14"/>
      <c r="F93" s="17"/>
    </row>
    <row r="94" spans="1:6" x14ac:dyDescent="0.25">
      <c r="A94" s="4"/>
      <c r="B94" s="3"/>
      <c r="C94" s="1"/>
      <c r="D94" s="19"/>
      <c r="E94" s="1"/>
      <c r="F94" s="17"/>
    </row>
    <row r="95" spans="1:6" x14ac:dyDescent="0.25">
      <c r="A95" s="154"/>
      <c r="B95" s="24"/>
    </row>
    <row r="97" spans="1:1" x14ac:dyDescent="0.25">
      <c r="A97" s="71"/>
    </row>
    <row r="98" spans="1:1" x14ac:dyDescent="0.25">
      <c r="A98" s="71"/>
    </row>
  </sheetData>
  <mergeCells count="9">
    <mergeCell ref="A92:D92"/>
    <mergeCell ref="A1:F1"/>
    <mergeCell ref="A2:F2"/>
    <mergeCell ref="A3:F3"/>
    <mergeCell ref="A77:F77"/>
    <mergeCell ref="A78:E78"/>
    <mergeCell ref="B89:F89"/>
    <mergeCell ref="A90:E90"/>
    <mergeCell ref="A91:E91"/>
  </mergeCells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16" sqref="B16"/>
    </sheetView>
  </sheetViews>
  <sheetFormatPr defaultRowHeight="15" x14ac:dyDescent="0.25"/>
  <cols>
    <col min="1" max="1" width="4.28515625" customWidth="1"/>
    <col min="2" max="2" width="39" bestFit="1" customWidth="1"/>
    <col min="4" max="4" width="7.5703125" customWidth="1"/>
    <col min="5" max="5" width="10.5703125" bestFit="1" customWidth="1"/>
    <col min="6" max="6" width="11.85546875" customWidth="1"/>
    <col min="8" max="8" width="18.85546875" style="135" customWidth="1"/>
    <col min="9" max="9" width="18.7109375" customWidth="1"/>
  </cols>
  <sheetData>
    <row r="1" spans="1:9" x14ac:dyDescent="0.25">
      <c r="A1" s="192" t="str">
        <f>REKAP!B3</f>
        <v xml:space="preserve">DRAFT RENCANA ANGGARAN BIAYA (RAB) </v>
      </c>
      <c r="B1" s="192"/>
      <c r="C1" s="192"/>
      <c r="D1" s="192"/>
      <c r="E1" s="192"/>
      <c r="F1" s="192"/>
    </row>
    <row r="2" spans="1:9" x14ac:dyDescent="0.25">
      <c r="A2" s="192" t="str">
        <f>REKAP!B4</f>
        <v>PEMBANGUNAN INFRASTRUKTUR JARINGAN E-GOVERNMENT</v>
      </c>
      <c r="B2" s="192"/>
      <c r="C2" s="192"/>
      <c r="D2" s="192"/>
      <c r="E2" s="192"/>
      <c r="F2" s="192"/>
    </row>
    <row r="3" spans="1:9" x14ac:dyDescent="0.25">
      <c r="A3" s="192" t="str">
        <f>Kabupaten!A3</f>
        <v>UNTUK KABUPATEN MOROWALI TA 2017</v>
      </c>
      <c r="B3" s="192"/>
      <c r="C3" s="192"/>
      <c r="D3" s="192"/>
      <c r="E3" s="192"/>
      <c r="F3" s="192"/>
    </row>
    <row r="4" spans="1:9" x14ac:dyDescent="0.25">
      <c r="A4" s="162"/>
      <c r="B4" s="162"/>
      <c r="C4" s="162"/>
      <c r="D4" s="162"/>
      <c r="E4" s="162"/>
      <c r="F4" s="162"/>
    </row>
    <row r="5" spans="1:9" x14ac:dyDescent="0.25">
      <c r="A5" s="2">
        <f>REKAP!B11</f>
        <v>2</v>
      </c>
      <c r="B5" s="2" t="str">
        <f>REKAP!C11</f>
        <v>PENGADAAN BARANG DAN JASA TINGKAT SKPD FO UNTUK 20 LOKASI</v>
      </c>
      <c r="C5" s="162"/>
      <c r="D5" s="162"/>
      <c r="E5" s="162"/>
      <c r="F5" s="162"/>
    </row>
    <row r="6" spans="1:9" x14ac:dyDescent="0.25">
      <c r="A6" s="35" t="s">
        <v>1</v>
      </c>
      <c r="B6" s="35" t="s">
        <v>44</v>
      </c>
      <c r="C6" s="35" t="s">
        <v>2</v>
      </c>
      <c r="D6" s="35" t="s">
        <v>3</v>
      </c>
      <c r="E6" s="35" t="s">
        <v>4</v>
      </c>
      <c r="F6" s="35" t="s">
        <v>5</v>
      </c>
      <c r="H6" s="148"/>
      <c r="I6" s="150"/>
    </row>
    <row r="7" spans="1:9" s="124" customFormat="1" x14ac:dyDescent="0.25">
      <c r="A7" s="182" t="s">
        <v>129</v>
      </c>
      <c r="B7" s="169"/>
      <c r="C7" s="169"/>
      <c r="D7" s="169"/>
      <c r="E7" s="169"/>
      <c r="F7" s="170"/>
      <c r="H7" s="148"/>
      <c r="I7" s="150"/>
    </row>
    <row r="8" spans="1:9" x14ac:dyDescent="0.25">
      <c r="A8" s="38" t="s">
        <v>37</v>
      </c>
      <c r="B8" s="39"/>
      <c r="C8" s="40"/>
      <c r="D8" s="34"/>
      <c r="E8" s="48"/>
      <c r="F8" s="47"/>
      <c r="H8" s="148"/>
      <c r="I8" s="155"/>
    </row>
    <row r="9" spans="1:9" x14ac:dyDescent="0.25">
      <c r="A9" s="36">
        <v>1</v>
      </c>
      <c r="B9" s="43" t="s">
        <v>38</v>
      </c>
      <c r="C9" s="42">
        <v>20</v>
      </c>
      <c r="D9" s="42" t="s">
        <v>10</v>
      </c>
      <c r="E9" s="44">
        <v>3937500</v>
      </c>
      <c r="F9" s="44">
        <f t="shared" ref="F9:F12" si="0">C9*E9</f>
        <v>78750000</v>
      </c>
      <c r="H9" s="148"/>
      <c r="I9" s="148"/>
    </row>
    <row r="10" spans="1:9" x14ac:dyDescent="0.25">
      <c r="A10" s="27">
        <v>2</v>
      </c>
      <c r="B10" s="9" t="s">
        <v>39</v>
      </c>
      <c r="C10" s="10">
        <v>20</v>
      </c>
      <c r="D10" s="10" t="s">
        <v>10</v>
      </c>
      <c r="E10" s="31">
        <v>367500</v>
      </c>
      <c r="F10" s="31">
        <f t="shared" si="0"/>
        <v>7350000</v>
      </c>
      <c r="H10" s="148"/>
      <c r="I10" s="148"/>
    </row>
    <row r="11" spans="1:9" x14ac:dyDescent="0.25">
      <c r="A11" s="27">
        <v>3</v>
      </c>
      <c r="B11" s="9" t="s">
        <v>40</v>
      </c>
      <c r="C11" s="10">
        <v>40</v>
      </c>
      <c r="D11" s="10" t="s">
        <v>41</v>
      </c>
      <c r="E11" s="31">
        <v>315000</v>
      </c>
      <c r="F11" s="31">
        <f t="shared" si="0"/>
        <v>12600000</v>
      </c>
      <c r="H11" s="148"/>
      <c r="I11" s="148"/>
    </row>
    <row r="12" spans="1:9" x14ac:dyDescent="0.25">
      <c r="A12" s="27">
        <v>4</v>
      </c>
      <c r="B12" s="9" t="s">
        <v>42</v>
      </c>
      <c r="C12" s="10">
        <v>40</v>
      </c>
      <c r="D12" s="10" t="s">
        <v>41</v>
      </c>
      <c r="E12" s="31">
        <v>47250</v>
      </c>
      <c r="F12" s="31">
        <f t="shared" si="0"/>
        <v>1890000</v>
      </c>
      <c r="H12" s="148"/>
      <c r="I12" s="148"/>
    </row>
    <row r="13" spans="1:9" x14ac:dyDescent="0.25">
      <c r="A13" s="38" t="s">
        <v>84</v>
      </c>
      <c r="B13" s="41"/>
      <c r="C13" s="34"/>
      <c r="D13" s="34"/>
      <c r="E13" s="45"/>
      <c r="F13" s="46"/>
      <c r="H13" s="148"/>
      <c r="I13" s="148"/>
    </row>
    <row r="14" spans="1:9" x14ac:dyDescent="0.25">
      <c r="A14" s="36">
        <v>1</v>
      </c>
      <c r="B14" s="37" t="s">
        <v>83</v>
      </c>
      <c r="C14" s="36">
        <v>20</v>
      </c>
      <c r="D14" s="36" t="s">
        <v>10</v>
      </c>
      <c r="E14" s="44">
        <v>3220000</v>
      </c>
      <c r="F14" s="44">
        <f>C14*E14</f>
        <v>64400000</v>
      </c>
      <c r="H14" s="148"/>
      <c r="I14" s="148"/>
    </row>
    <row r="15" spans="1:9" x14ac:dyDescent="0.25">
      <c r="A15" s="38" t="s">
        <v>121</v>
      </c>
      <c r="B15" s="41"/>
      <c r="C15" s="34"/>
      <c r="D15" s="34"/>
      <c r="E15" s="45"/>
      <c r="F15" s="46"/>
      <c r="H15" s="148"/>
      <c r="I15" s="148"/>
    </row>
    <row r="16" spans="1:9" x14ac:dyDescent="0.25">
      <c r="A16" s="27">
        <v>1</v>
      </c>
      <c r="B16" s="26" t="s">
        <v>113</v>
      </c>
      <c r="C16" s="27">
        <v>20</v>
      </c>
      <c r="D16" s="27" t="s">
        <v>10</v>
      </c>
      <c r="E16" s="31">
        <v>525000</v>
      </c>
      <c r="F16" s="31">
        <f>C16*E16</f>
        <v>10500000</v>
      </c>
      <c r="H16" s="148"/>
      <c r="I16" s="148"/>
    </row>
    <row r="17" spans="1:9" x14ac:dyDescent="0.25">
      <c r="A17" s="36">
        <v>2</v>
      </c>
      <c r="B17" s="26" t="s">
        <v>108</v>
      </c>
      <c r="C17" s="27">
        <v>20</v>
      </c>
      <c r="D17" s="27" t="s">
        <v>10</v>
      </c>
      <c r="E17" s="31">
        <v>1500000</v>
      </c>
      <c r="F17" s="31">
        <f>C17*E17</f>
        <v>30000000</v>
      </c>
      <c r="H17" s="148"/>
      <c r="I17" s="148"/>
    </row>
    <row r="18" spans="1:9" x14ac:dyDescent="0.25">
      <c r="A18" s="27">
        <v>3</v>
      </c>
      <c r="B18" s="26" t="s">
        <v>120</v>
      </c>
      <c r="C18" s="33">
        <f>0.5*20</f>
        <v>10</v>
      </c>
      <c r="D18" s="27" t="s">
        <v>23</v>
      </c>
      <c r="E18" s="31">
        <v>2875000</v>
      </c>
      <c r="F18" s="31">
        <f>C18*E18</f>
        <v>28750000</v>
      </c>
      <c r="H18" s="148"/>
      <c r="I18" s="148"/>
    </row>
    <row r="19" spans="1:9" x14ac:dyDescent="0.25">
      <c r="A19" s="36">
        <v>4</v>
      </c>
      <c r="B19" s="26" t="s">
        <v>43</v>
      </c>
      <c r="C19" s="27">
        <f>0.5*20</f>
        <v>10</v>
      </c>
      <c r="D19" s="27" t="s">
        <v>25</v>
      </c>
      <c r="E19" s="11">
        <v>262500</v>
      </c>
      <c r="F19" s="31">
        <f>C19*E19</f>
        <v>2625000</v>
      </c>
      <c r="H19" s="148"/>
      <c r="I19" s="148"/>
    </row>
    <row r="20" spans="1:9" x14ac:dyDescent="0.25">
      <c r="A20" s="201" t="s">
        <v>26</v>
      </c>
      <c r="B20" s="202"/>
      <c r="C20" s="202"/>
      <c r="D20" s="202"/>
      <c r="E20" s="203"/>
      <c r="F20" s="32">
        <f>SUM(F9:F19)</f>
        <v>236865000</v>
      </c>
      <c r="H20" s="156"/>
      <c r="I20" s="156"/>
    </row>
    <row r="21" spans="1:9" s="124" customFormat="1" x14ac:dyDescent="0.25">
      <c r="A21" s="181" t="s">
        <v>123</v>
      </c>
      <c r="B21" s="173"/>
      <c r="C21" s="174"/>
      <c r="D21" s="174"/>
      <c r="E21" s="174"/>
      <c r="F21" s="175"/>
      <c r="H21" s="171"/>
    </row>
    <row r="22" spans="1:9" x14ac:dyDescent="0.25">
      <c r="A22" s="28" t="s">
        <v>142</v>
      </c>
      <c r="B22" s="26" t="s">
        <v>47</v>
      </c>
      <c r="C22" s="27">
        <v>20</v>
      </c>
      <c r="D22" s="27" t="s">
        <v>28</v>
      </c>
      <c r="E22" s="31">
        <v>6300000</v>
      </c>
      <c r="F22" s="31">
        <f>C22*E22</f>
        <v>126000000</v>
      </c>
    </row>
    <row r="23" spans="1:9" x14ac:dyDescent="0.25">
      <c r="A23" s="201" t="s">
        <v>35</v>
      </c>
      <c r="B23" s="202"/>
      <c r="C23" s="202"/>
      <c r="D23" s="202"/>
      <c r="E23" s="203"/>
      <c r="F23" s="32">
        <f>SUM(F22)</f>
        <v>126000000</v>
      </c>
    </row>
    <row r="24" spans="1:9" x14ac:dyDescent="0.25">
      <c r="A24" s="204" t="s">
        <v>36</v>
      </c>
      <c r="B24" s="205"/>
      <c r="C24" s="205"/>
      <c r="D24" s="205"/>
      <c r="E24" s="206"/>
      <c r="F24" s="32">
        <f>F20+F23</f>
        <v>362865000</v>
      </c>
    </row>
    <row r="26" spans="1:9" x14ac:dyDescent="0.25">
      <c r="A26" s="71"/>
    </row>
    <row r="27" spans="1:9" x14ac:dyDescent="0.25">
      <c r="A27" s="71"/>
    </row>
  </sheetData>
  <mergeCells count="6">
    <mergeCell ref="A24:E24"/>
    <mergeCell ref="A1:F1"/>
    <mergeCell ref="A2:F2"/>
    <mergeCell ref="A3:F3"/>
    <mergeCell ref="A20:E20"/>
    <mergeCell ref="A23:E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1" sqref="H11"/>
    </sheetView>
  </sheetViews>
  <sheetFormatPr defaultRowHeight="15" x14ac:dyDescent="0.25"/>
  <cols>
    <col min="1" max="1" width="4.42578125" customWidth="1"/>
    <col min="2" max="2" width="39" bestFit="1" customWidth="1"/>
    <col min="4" max="4" width="7.5703125" customWidth="1"/>
    <col min="5" max="5" width="10.5703125" bestFit="1" customWidth="1"/>
    <col min="6" max="6" width="11.85546875" customWidth="1"/>
    <col min="8" max="8" width="18.85546875" style="135" customWidth="1"/>
    <col min="9" max="9" width="18.7109375" customWidth="1"/>
  </cols>
  <sheetData>
    <row r="1" spans="1:9" x14ac:dyDescent="0.25">
      <c r="A1" s="192" t="str">
        <f>REKAP!B3</f>
        <v xml:space="preserve">DRAFT RENCANA ANGGARAN BIAYA (RAB) </v>
      </c>
      <c r="B1" s="192"/>
      <c r="C1" s="192"/>
      <c r="D1" s="192"/>
      <c r="E1" s="192"/>
      <c r="F1" s="192"/>
    </row>
    <row r="2" spans="1:9" x14ac:dyDescent="0.25">
      <c r="A2" s="192" t="str">
        <f>REKAP!B4</f>
        <v>PEMBANGUNAN INFRASTRUKTUR JARINGAN E-GOVERNMENT</v>
      </c>
      <c r="B2" s="192"/>
      <c r="C2" s="192"/>
      <c r="D2" s="192"/>
      <c r="E2" s="192"/>
      <c r="F2" s="192"/>
    </row>
    <row r="3" spans="1:9" x14ac:dyDescent="0.25">
      <c r="A3" s="192" t="str">
        <f>'SKPD FO'!A3:F3</f>
        <v>UNTUK KABUPATEN MOROWALI TA 2017</v>
      </c>
      <c r="B3" s="192"/>
      <c r="C3" s="192"/>
      <c r="D3" s="192"/>
      <c r="E3" s="192"/>
      <c r="F3" s="192"/>
    </row>
    <row r="4" spans="1:9" x14ac:dyDescent="0.25">
      <c r="A4" s="162"/>
      <c r="B4" s="162"/>
      <c r="C4" s="162"/>
      <c r="D4" s="162"/>
      <c r="E4" s="162"/>
      <c r="F4" s="162"/>
    </row>
    <row r="5" spans="1:9" x14ac:dyDescent="0.25">
      <c r="A5" s="2">
        <f>REKAP!B13</f>
        <v>3</v>
      </c>
      <c r="B5" s="2" t="str">
        <f>REKAP!C13</f>
        <v>PENGADAAN BARANG DAN JASA TINGKAT SKPD WIRELESS UNTUK 6 LOKASI</v>
      </c>
      <c r="C5" s="162"/>
      <c r="D5" s="162"/>
      <c r="E5" s="162"/>
      <c r="F5" s="162"/>
    </row>
    <row r="6" spans="1:9" x14ac:dyDescent="0.25">
      <c r="A6" s="35" t="s">
        <v>1</v>
      </c>
      <c r="B6" s="35" t="s">
        <v>44</v>
      </c>
      <c r="C6" s="35" t="s">
        <v>2</v>
      </c>
      <c r="D6" s="35" t="s">
        <v>3</v>
      </c>
      <c r="E6" s="35" t="s">
        <v>4</v>
      </c>
      <c r="F6" s="35" t="s">
        <v>5</v>
      </c>
      <c r="H6" s="148"/>
      <c r="I6" s="150"/>
    </row>
    <row r="7" spans="1:9" s="124" customFormat="1" x14ac:dyDescent="0.25">
      <c r="A7" s="180" t="s">
        <v>130</v>
      </c>
      <c r="B7" s="169"/>
      <c r="C7" s="169"/>
      <c r="D7" s="169"/>
      <c r="E7" s="169"/>
      <c r="F7" s="170"/>
      <c r="H7" s="148"/>
      <c r="I7" s="150"/>
    </row>
    <row r="8" spans="1:9" x14ac:dyDescent="0.25">
      <c r="A8" s="38" t="s">
        <v>114</v>
      </c>
      <c r="B8" s="41"/>
      <c r="C8" s="34"/>
      <c r="D8" s="34"/>
      <c r="E8" s="45"/>
      <c r="F8" s="46"/>
      <c r="H8" s="148"/>
      <c r="I8" s="148"/>
    </row>
    <row r="9" spans="1:9" x14ac:dyDescent="0.25">
      <c r="A9" s="36">
        <v>1</v>
      </c>
      <c r="B9" s="37" t="s">
        <v>83</v>
      </c>
      <c r="C9" s="36">
        <v>6</v>
      </c>
      <c r="D9" s="36" t="s">
        <v>10</v>
      </c>
      <c r="E9" s="44">
        <v>3220000</v>
      </c>
      <c r="F9" s="44">
        <f>C9*E9</f>
        <v>19320000</v>
      </c>
      <c r="H9" s="148"/>
      <c r="I9" s="148"/>
    </row>
    <row r="10" spans="1:9" x14ac:dyDescent="0.25">
      <c r="A10" s="38" t="s">
        <v>115</v>
      </c>
      <c r="B10" s="41"/>
      <c r="C10" s="34"/>
      <c r="D10" s="34"/>
      <c r="E10" s="45"/>
      <c r="F10" s="46"/>
      <c r="H10" s="148"/>
      <c r="I10" s="148"/>
    </row>
    <row r="11" spans="1:9" x14ac:dyDescent="0.25">
      <c r="A11" s="27">
        <v>1</v>
      </c>
      <c r="B11" s="26" t="s">
        <v>113</v>
      </c>
      <c r="C11" s="27">
        <v>6</v>
      </c>
      <c r="D11" s="27" t="s">
        <v>10</v>
      </c>
      <c r="E11" s="31">
        <v>525000</v>
      </c>
      <c r="F11" s="31">
        <f>C11*E11</f>
        <v>3150000</v>
      </c>
      <c r="H11" s="148"/>
      <c r="I11" s="148"/>
    </row>
    <row r="12" spans="1:9" x14ac:dyDescent="0.25">
      <c r="A12" s="36">
        <v>2</v>
      </c>
      <c r="B12" s="26" t="s">
        <v>108</v>
      </c>
      <c r="C12" s="27">
        <v>6</v>
      </c>
      <c r="D12" s="27" t="s">
        <v>10</v>
      </c>
      <c r="E12" s="31">
        <v>1500000</v>
      </c>
      <c r="F12" s="31">
        <f>C12*E12</f>
        <v>9000000</v>
      </c>
      <c r="H12" s="148"/>
      <c r="I12" s="148"/>
    </row>
    <row r="13" spans="1:9" x14ac:dyDescent="0.25">
      <c r="A13" s="27">
        <v>3</v>
      </c>
      <c r="B13" s="26" t="s">
        <v>120</v>
      </c>
      <c r="C13" s="33">
        <f>0.5*6</f>
        <v>3</v>
      </c>
      <c r="D13" s="27" t="s">
        <v>23</v>
      </c>
      <c r="E13" s="31">
        <v>2875000</v>
      </c>
      <c r="F13" s="31">
        <f>C13*E13</f>
        <v>8625000</v>
      </c>
      <c r="H13" s="148"/>
      <c r="I13" s="148"/>
    </row>
    <row r="14" spans="1:9" x14ac:dyDescent="0.25">
      <c r="A14" s="36">
        <v>4</v>
      </c>
      <c r="B14" s="26" t="s">
        <v>43</v>
      </c>
      <c r="C14" s="27">
        <f>0.5*6</f>
        <v>3</v>
      </c>
      <c r="D14" s="27" t="s">
        <v>25</v>
      </c>
      <c r="E14" s="11">
        <v>262500</v>
      </c>
      <c r="F14" s="31">
        <f>C14*E14</f>
        <v>787500</v>
      </c>
      <c r="H14" s="148"/>
      <c r="I14" s="148"/>
    </row>
    <row r="15" spans="1:9" x14ac:dyDescent="0.25">
      <c r="A15" s="201" t="s">
        <v>26</v>
      </c>
      <c r="B15" s="202"/>
      <c r="C15" s="202"/>
      <c r="D15" s="202"/>
      <c r="E15" s="203"/>
      <c r="F15" s="32">
        <f>SUM(F8:F14)</f>
        <v>40882500</v>
      </c>
      <c r="H15" s="156"/>
      <c r="I15" s="156"/>
    </row>
    <row r="16" spans="1:9" s="124" customFormat="1" x14ac:dyDescent="0.25">
      <c r="A16" s="179" t="s">
        <v>152</v>
      </c>
      <c r="B16" s="176"/>
      <c r="C16" s="176"/>
      <c r="D16" s="176"/>
      <c r="E16" s="176"/>
      <c r="F16" s="177"/>
      <c r="H16" s="171"/>
    </row>
    <row r="17" spans="1:6" x14ac:dyDescent="0.25">
      <c r="A17" s="28" t="s">
        <v>142</v>
      </c>
      <c r="B17" s="26" t="s">
        <v>47</v>
      </c>
      <c r="C17" s="27">
        <v>6</v>
      </c>
      <c r="D17" s="27" t="s">
        <v>28</v>
      </c>
      <c r="E17" s="31">
        <v>6300000</v>
      </c>
      <c r="F17" s="31">
        <f>C17*E17</f>
        <v>37800000</v>
      </c>
    </row>
    <row r="18" spans="1:6" x14ac:dyDescent="0.25">
      <c r="A18" s="201" t="s">
        <v>35</v>
      </c>
      <c r="B18" s="202"/>
      <c r="C18" s="202"/>
      <c r="D18" s="202"/>
      <c r="E18" s="203"/>
      <c r="F18" s="32">
        <f>SUM(F17)</f>
        <v>37800000</v>
      </c>
    </row>
    <row r="19" spans="1:6" x14ac:dyDescent="0.25">
      <c r="A19" s="204" t="s">
        <v>36</v>
      </c>
      <c r="B19" s="205"/>
      <c r="C19" s="205"/>
      <c r="D19" s="205"/>
      <c r="E19" s="206"/>
      <c r="F19" s="32">
        <f>F15+F18</f>
        <v>78682500</v>
      </c>
    </row>
    <row r="21" spans="1:6" x14ac:dyDescent="0.25">
      <c r="A21" s="71"/>
    </row>
    <row r="22" spans="1:6" x14ac:dyDescent="0.25">
      <c r="A22" s="71"/>
    </row>
  </sheetData>
  <mergeCells count="6">
    <mergeCell ref="A15:E15"/>
    <mergeCell ref="A18:E18"/>
    <mergeCell ref="A19:E19"/>
    <mergeCell ref="A1:F1"/>
    <mergeCell ref="A2:F2"/>
    <mergeCell ref="A3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6" sqref="A6:F16"/>
    </sheetView>
  </sheetViews>
  <sheetFormatPr defaultRowHeight="15" x14ac:dyDescent="0.25"/>
  <cols>
    <col min="1" max="1" width="5.28515625" customWidth="1"/>
    <col min="2" max="2" width="38.5703125" customWidth="1"/>
    <col min="5" max="5" width="11.5703125" customWidth="1"/>
    <col min="6" max="6" width="11.42578125" customWidth="1"/>
    <col min="7" max="7" width="12.85546875" customWidth="1"/>
    <col min="8" max="8" width="16.42578125" style="135" customWidth="1"/>
    <col min="9" max="9" width="18.7109375" customWidth="1"/>
  </cols>
  <sheetData>
    <row r="1" spans="1:9" x14ac:dyDescent="0.25">
      <c r="A1" s="192" t="str">
        <f>REKAP!B3</f>
        <v xml:space="preserve">DRAFT RENCANA ANGGARAN BIAYA (RAB) </v>
      </c>
      <c r="B1" s="192"/>
      <c r="C1" s="192"/>
      <c r="D1" s="192"/>
      <c r="E1" s="192"/>
      <c r="F1" s="192"/>
    </row>
    <row r="2" spans="1:9" x14ac:dyDescent="0.25">
      <c r="A2" s="192" t="str">
        <f>REKAP!B4</f>
        <v>PEMBANGUNAN INFRASTRUKTUR JARINGAN E-GOVERNMENT</v>
      </c>
      <c r="B2" s="192"/>
      <c r="C2" s="192"/>
      <c r="D2" s="192"/>
      <c r="E2" s="192"/>
      <c r="F2" s="192"/>
    </row>
    <row r="3" spans="1:9" x14ac:dyDescent="0.25">
      <c r="A3" s="192" t="str">
        <f>'SKPD Wireless'!A3:F3</f>
        <v>UNTUK KABUPATEN MOROWALI TA 2017</v>
      </c>
      <c r="B3" s="192"/>
      <c r="C3" s="192"/>
      <c r="D3" s="192"/>
      <c r="E3" s="192"/>
      <c r="F3" s="192"/>
    </row>
    <row r="4" spans="1:9" x14ac:dyDescent="0.25">
      <c r="A4" s="162"/>
      <c r="B4" s="162"/>
      <c r="C4" s="162"/>
      <c r="D4" s="162"/>
      <c r="E4" s="162"/>
      <c r="F4" s="162"/>
    </row>
    <row r="5" spans="1:9" x14ac:dyDescent="0.25">
      <c r="A5" s="2">
        <f>REKAP!B15</f>
        <v>4</v>
      </c>
      <c r="B5" s="2" t="str">
        <f>REKAP!C15</f>
        <v>PENGADAAN BARANG DAN JASA SUPERWIFI UNTUK 1 LOKASI</v>
      </c>
      <c r="C5" s="162"/>
      <c r="D5" s="162"/>
      <c r="E5" s="162"/>
      <c r="F5" s="162"/>
    </row>
    <row r="6" spans="1:9" x14ac:dyDescent="0.25">
      <c r="A6" s="35" t="s">
        <v>1</v>
      </c>
      <c r="B6" s="35" t="s">
        <v>44</v>
      </c>
      <c r="C6" s="35" t="s">
        <v>2</v>
      </c>
      <c r="D6" s="35" t="s">
        <v>3</v>
      </c>
      <c r="E6" s="35" t="s">
        <v>4</v>
      </c>
      <c r="F6" s="35" t="s">
        <v>5</v>
      </c>
      <c r="H6" s="148"/>
      <c r="I6" s="150"/>
    </row>
    <row r="7" spans="1:9" s="124" customFormat="1" x14ac:dyDescent="0.25">
      <c r="A7" s="178" t="s">
        <v>153</v>
      </c>
      <c r="B7" s="169"/>
      <c r="C7" s="169"/>
      <c r="D7" s="169"/>
      <c r="E7" s="169"/>
      <c r="F7" s="170"/>
      <c r="H7" s="148"/>
      <c r="I7" s="150"/>
    </row>
    <row r="8" spans="1:9" x14ac:dyDescent="0.25">
      <c r="A8" s="38" t="s">
        <v>116</v>
      </c>
      <c r="B8" s="40"/>
      <c r="C8" s="34"/>
      <c r="D8" s="34"/>
      <c r="E8" s="45"/>
      <c r="F8" s="46"/>
      <c r="H8" s="148"/>
      <c r="I8" s="148"/>
    </row>
    <row r="9" spans="1:9" x14ac:dyDescent="0.25">
      <c r="A9" s="36">
        <v>1</v>
      </c>
      <c r="B9" s="37" t="s">
        <v>54</v>
      </c>
      <c r="C9" s="36">
        <v>1</v>
      </c>
      <c r="D9" s="36" t="s">
        <v>10</v>
      </c>
      <c r="E9" s="44">
        <v>22000000</v>
      </c>
      <c r="F9" s="44">
        <f>C9*E9</f>
        <v>22000000</v>
      </c>
      <c r="H9" s="148"/>
      <c r="I9" s="148"/>
    </row>
    <row r="10" spans="1:9" x14ac:dyDescent="0.25">
      <c r="A10" s="38" t="s">
        <v>115</v>
      </c>
      <c r="B10" s="40"/>
      <c r="C10" s="34"/>
      <c r="D10" s="34"/>
      <c r="E10" s="45"/>
      <c r="F10" s="46"/>
      <c r="H10" s="148"/>
      <c r="I10" s="148"/>
    </row>
    <row r="11" spans="1:9" x14ac:dyDescent="0.25">
      <c r="A11" s="36">
        <v>1</v>
      </c>
      <c r="B11" s="37" t="s">
        <v>45</v>
      </c>
      <c r="C11" s="36">
        <v>1</v>
      </c>
      <c r="D11" s="36" t="s">
        <v>10</v>
      </c>
      <c r="E11" s="44">
        <v>7300000</v>
      </c>
      <c r="F11" s="44">
        <f>C11*E11</f>
        <v>7300000</v>
      </c>
      <c r="H11" s="148"/>
      <c r="I11" s="148"/>
    </row>
    <row r="12" spans="1:9" x14ac:dyDescent="0.25">
      <c r="A12" s="27">
        <v>2</v>
      </c>
      <c r="B12" s="26" t="s">
        <v>46</v>
      </c>
      <c r="C12" s="27">
        <v>1</v>
      </c>
      <c r="D12" s="27" t="s">
        <v>10</v>
      </c>
      <c r="E12" s="31">
        <v>525000</v>
      </c>
      <c r="F12" s="31">
        <f>C12*E12</f>
        <v>525000</v>
      </c>
      <c r="H12" s="148"/>
      <c r="I12" s="148"/>
    </row>
    <row r="13" spans="1:9" x14ac:dyDescent="0.25">
      <c r="A13" s="27">
        <v>3</v>
      </c>
      <c r="B13" s="26" t="s">
        <v>131</v>
      </c>
      <c r="C13" s="27">
        <v>2</v>
      </c>
      <c r="D13" s="27" t="s">
        <v>41</v>
      </c>
      <c r="E13" s="31">
        <v>8925000</v>
      </c>
      <c r="F13" s="31">
        <f>C13*E13</f>
        <v>17850000</v>
      </c>
      <c r="H13" s="148"/>
      <c r="I13" s="148"/>
    </row>
    <row r="14" spans="1:9" x14ac:dyDescent="0.25">
      <c r="A14" s="27">
        <v>4</v>
      </c>
      <c r="B14" s="26" t="s">
        <v>132</v>
      </c>
      <c r="C14" s="27">
        <v>1</v>
      </c>
      <c r="D14" s="27" t="s">
        <v>22</v>
      </c>
      <c r="E14" s="31">
        <v>15750000</v>
      </c>
      <c r="F14" s="31">
        <f t="shared" ref="F14:F15" si="0">C14*E14</f>
        <v>15750000</v>
      </c>
      <c r="H14" s="148"/>
      <c r="I14" s="148"/>
    </row>
    <row r="15" spans="1:9" x14ac:dyDescent="0.25">
      <c r="A15" s="27">
        <v>5</v>
      </c>
      <c r="B15" s="26" t="s">
        <v>151</v>
      </c>
      <c r="C15" s="27">
        <v>2</v>
      </c>
      <c r="D15" s="27" t="s">
        <v>133</v>
      </c>
      <c r="E15" s="31">
        <v>2100000</v>
      </c>
      <c r="F15" s="31">
        <f t="shared" si="0"/>
        <v>4200000</v>
      </c>
      <c r="H15" s="148"/>
      <c r="I15" s="148"/>
    </row>
    <row r="16" spans="1:9" x14ac:dyDescent="0.25">
      <c r="A16" s="201" t="s">
        <v>26</v>
      </c>
      <c r="B16" s="202"/>
      <c r="C16" s="202"/>
      <c r="D16" s="202"/>
      <c r="E16" s="203"/>
      <c r="F16" s="32">
        <f>SUM(F8:F15)</f>
        <v>67625000</v>
      </c>
      <c r="H16" s="156"/>
      <c r="I16" s="156"/>
    </row>
    <row r="17" spans="1:8" s="124" customFormat="1" x14ac:dyDescent="0.25">
      <c r="A17" s="179" t="s">
        <v>124</v>
      </c>
      <c r="B17" s="176"/>
      <c r="C17" s="176"/>
      <c r="D17" s="176"/>
      <c r="E17" s="176"/>
      <c r="F17" s="177"/>
      <c r="H17" s="171"/>
    </row>
    <row r="18" spans="1:8" x14ac:dyDescent="0.25">
      <c r="A18" s="28" t="s">
        <v>142</v>
      </c>
      <c r="B18" s="26" t="s">
        <v>47</v>
      </c>
      <c r="C18" s="27">
        <v>1</v>
      </c>
      <c r="D18" s="27" t="s">
        <v>28</v>
      </c>
      <c r="E18" s="31">
        <v>13500000</v>
      </c>
      <c r="F18" s="31">
        <f>C18*E18</f>
        <v>13500000</v>
      </c>
    </row>
    <row r="19" spans="1:8" x14ac:dyDescent="0.25">
      <c r="A19" s="201" t="s">
        <v>35</v>
      </c>
      <c r="B19" s="202"/>
      <c r="C19" s="202"/>
      <c r="D19" s="202"/>
      <c r="E19" s="203"/>
      <c r="F19" s="32">
        <f>SUM(F18)</f>
        <v>13500000</v>
      </c>
    </row>
    <row r="20" spans="1:8" x14ac:dyDescent="0.25">
      <c r="A20" s="201" t="s">
        <v>36</v>
      </c>
      <c r="B20" s="202"/>
      <c r="C20" s="202"/>
      <c r="D20" s="202"/>
      <c r="E20" s="203"/>
      <c r="F20" s="32">
        <f>F16+F19</f>
        <v>81125000</v>
      </c>
    </row>
  </sheetData>
  <mergeCells count="6">
    <mergeCell ref="A19:E19"/>
    <mergeCell ref="A20:E20"/>
    <mergeCell ref="A1:F1"/>
    <mergeCell ref="A2:F2"/>
    <mergeCell ref="A3:F3"/>
    <mergeCell ref="A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REKAP</vt:lpstr>
      <vt:lpstr>Kabupaten</vt:lpstr>
      <vt:lpstr>SKPD FO</vt:lpstr>
      <vt:lpstr>SKPD Wireless</vt:lpstr>
      <vt:lpstr>Super Wifi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BKU-FEBRI</dc:creator>
  <cp:lastModifiedBy>Windows User</cp:lastModifiedBy>
  <cp:lastPrinted>2017-04-17T04:36:29Z</cp:lastPrinted>
  <dcterms:created xsi:type="dcterms:W3CDTF">2016-12-19T02:33:33Z</dcterms:created>
  <dcterms:modified xsi:type="dcterms:W3CDTF">2018-11-28T09:38:03Z</dcterms:modified>
</cp:coreProperties>
</file>