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2\"/>
    </mc:Choice>
  </mc:AlternateContent>
  <bookViews>
    <workbookView xWindow="0" yWindow="0" windowWidth="19200" windowHeight="7450" firstSheet="2" activeTab="9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  <sheet name="Regula Falsi" sheetId="9" r:id="rId7"/>
    <sheet name="Error" sheetId="10" r:id="rId8"/>
    <sheet name="Error (2)" sheetId="11" r:id="rId9"/>
    <sheet name="Newton" sheetId="13" r:id="rId10"/>
    <sheet name="Sheet2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4" l="1"/>
  <c r="F8" i="14" s="1"/>
  <c r="G8" i="14"/>
  <c r="J8" i="14"/>
  <c r="K8" i="14"/>
  <c r="E7" i="14"/>
  <c r="F7" i="14" s="1"/>
  <c r="J7" i="14"/>
  <c r="K7" i="14" s="1"/>
  <c r="G3" i="14"/>
  <c r="F3" i="14"/>
  <c r="H8" i="14" l="1"/>
  <c r="G7" i="14"/>
  <c r="H7" i="14" s="1"/>
  <c r="H3" i="14"/>
  <c r="E4" i="14"/>
  <c r="J4" i="14" s="1"/>
  <c r="K4" i="14" s="1"/>
  <c r="E24" i="13"/>
  <c r="F24" i="13" s="1"/>
  <c r="G24" i="13" s="1"/>
  <c r="G8" i="13"/>
  <c r="G7" i="13"/>
  <c r="E14" i="13"/>
  <c r="F14" i="13" s="1"/>
  <c r="G14" i="13" s="1"/>
  <c r="E7" i="13"/>
  <c r="F7" i="13" s="1"/>
  <c r="I8" i="14" l="1"/>
  <c r="I3" i="14"/>
  <c r="F4" i="14"/>
  <c r="G4" i="14"/>
  <c r="E25" i="13"/>
  <c r="F25" i="13" s="1"/>
  <c r="G25" i="13" s="1"/>
  <c r="E8" i="13"/>
  <c r="F8" i="13" s="1"/>
  <c r="E15" i="13"/>
  <c r="F15" i="13" s="1"/>
  <c r="G15" i="13" s="1"/>
  <c r="K23" i="11"/>
  <c r="J23" i="11"/>
  <c r="I23" i="11"/>
  <c r="J22" i="11"/>
  <c r="K22" i="11"/>
  <c r="I22" i="11"/>
  <c r="G22" i="11"/>
  <c r="J7" i="11"/>
  <c r="J6" i="11"/>
  <c r="I6" i="11"/>
  <c r="K6" i="11"/>
  <c r="B23" i="11"/>
  <c r="B24" i="11"/>
  <c r="B25" i="11"/>
  <c r="B26" i="11"/>
  <c r="B27" i="11"/>
  <c r="B28" i="11"/>
  <c r="B29" i="11"/>
  <c r="B30" i="11"/>
  <c r="B31" i="11"/>
  <c r="B32" i="11"/>
  <c r="B22" i="11"/>
  <c r="B7" i="11"/>
  <c r="B8" i="11"/>
  <c r="B9" i="11"/>
  <c r="B10" i="11"/>
  <c r="B11" i="11"/>
  <c r="B12" i="11"/>
  <c r="B13" i="11"/>
  <c r="B14" i="11"/>
  <c r="B15" i="11"/>
  <c r="B16" i="11"/>
  <c r="B6" i="11"/>
  <c r="G6" i="11"/>
  <c r="J6" i="10"/>
  <c r="G6" i="10"/>
  <c r="I6" i="10"/>
  <c r="H7" i="10"/>
  <c r="K7" i="10" s="1"/>
  <c r="K6" i="10"/>
  <c r="C37" i="10"/>
  <c r="F37" i="10"/>
  <c r="G37" i="10"/>
  <c r="E37" i="10"/>
  <c r="B6" i="10"/>
  <c r="B7" i="10"/>
  <c r="B8" i="10"/>
  <c r="B9" i="10"/>
  <c r="B16" i="10"/>
  <c r="B15" i="10"/>
  <c r="B14" i="10"/>
  <c r="B13" i="10"/>
  <c r="B12" i="10"/>
  <c r="B11" i="10"/>
  <c r="B10" i="10"/>
  <c r="I7" i="14" l="1"/>
  <c r="H4" i="14"/>
  <c r="E5" i="14"/>
  <c r="E26" i="13"/>
  <c r="F26" i="13" s="1"/>
  <c r="G26" i="13" s="1"/>
  <c r="E27" i="13"/>
  <c r="F27" i="13" s="1"/>
  <c r="G27" i="13" s="1"/>
  <c r="H23" i="11"/>
  <c r="F23" i="11"/>
  <c r="H7" i="11"/>
  <c r="K7" i="11" s="1"/>
  <c r="F7" i="11"/>
  <c r="I7" i="11" s="1"/>
  <c r="F7" i="10"/>
  <c r="G7" i="10" s="1"/>
  <c r="J7" i="10" s="1"/>
  <c r="B38" i="10"/>
  <c r="D38" i="10"/>
  <c r="G38" i="10" s="1"/>
  <c r="G7" i="9"/>
  <c r="J7" i="9"/>
  <c r="B14" i="9"/>
  <c r="B13" i="9"/>
  <c r="B12" i="9"/>
  <c r="B11" i="9"/>
  <c r="B10" i="9"/>
  <c r="B9" i="9"/>
  <c r="B8" i="9"/>
  <c r="B7" i="9"/>
  <c r="B6" i="9"/>
  <c r="I5" i="9"/>
  <c r="H5" i="9"/>
  <c r="B5" i="9"/>
  <c r="I4" i="14" l="1"/>
  <c r="G5" i="14"/>
  <c r="F5" i="14"/>
  <c r="J5" i="14"/>
  <c r="K5" i="14" s="1"/>
  <c r="G23" i="11"/>
  <c r="G7" i="11"/>
  <c r="C38" i="10"/>
  <c r="I7" i="10"/>
  <c r="E38" i="10"/>
  <c r="G5" i="9"/>
  <c r="J5" i="9" s="1"/>
  <c r="K5" i="9" s="1"/>
  <c r="L5" i="9" s="1"/>
  <c r="B12" i="1"/>
  <c r="H5" i="14" l="1"/>
  <c r="E6" i="14"/>
  <c r="M23" i="11"/>
  <c r="H24" i="11"/>
  <c r="K24" i="11" s="1"/>
  <c r="L23" i="11"/>
  <c r="F24" i="11"/>
  <c r="I24" i="11" s="1"/>
  <c r="H8" i="11"/>
  <c r="K8" i="11" s="1"/>
  <c r="M7" i="11"/>
  <c r="L7" i="11"/>
  <c r="L7" i="10"/>
  <c r="M7" i="10"/>
  <c r="H8" i="10"/>
  <c r="K8" i="10" s="1"/>
  <c r="I38" i="10"/>
  <c r="H38" i="10"/>
  <c r="F38" i="10"/>
  <c r="D39" i="10" s="1"/>
  <c r="G39" i="10" s="1"/>
  <c r="E6" i="9"/>
  <c r="F6" i="9"/>
  <c r="I6" i="9" s="1"/>
  <c r="H6" i="9"/>
  <c r="G6" i="9" s="1"/>
  <c r="J6" i="9" s="1"/>
  <c r="K6" i="9" s="1"/>
  <c r="L6" i="9" s="1"/>
  <c r="K9" i="7"/>
  <c r="B8" i="7"/>
  <c r="B9" i="7"/>
  <c r="B10" i="7"/>
  <c r="B11" i="7"/>
  <c r="B12" i="7"/>
  <c r="B13" i="7"/>
  <c r="B14" i="7"/>
  <c r="B15" i="7"/>
  <c r="B16" i="7"/>
  <c r="L8" i="7"/>
  <c r="L9" i="7"/>
  <c r="L7" i="7"/>
  <c r="F8" i="7"/>
  <c r="G8" i="7" s="1"/>
  <c r="H8" i="7"/>
  <c r="K8" i="7" s="1"/>
  <c r="I8" i="7"/>
  <c r="I7" i="7"/>
  <c r="J7" i="7"/>
  <c r="K6" i="7"/>
  <c r="K7" i="7"/>
  <c r="J6" i="7"/>
  <c r="H7" i="7"/>
  <c r="F7" i="7"/>
  <c r="G7" i="7" s="1"/>
  <c r="I6" i="7"/>
  <c r="G6" i="7"/>
  <c r="B7" i="7"/>
  <c r="B6" i="7"/>
  <c r="B2" i="1"/>
  <c r="I5" i="14" l="1"/>
  <c r="F6" i="14"/>
  <c r="J6" i="14"/>
  <c r="K6" i="14" s="1"/>
  <c r="G6" i="14"/>
  <c r="G24" i="11"/>
  <c r="J24" i="11" s="1"/>
  <c r="F8" i="11"/>
  <c r="I8" i="11" s="1"/>
  <c r="F8" i="10"/>
  <c r="G8" i="10" s="1"/>
  <c r="J8" i="10" s="1"/>
  <c r="B39" i="10"/>
  <c r="C39" i="10" s="1"/>
  <c r="F7" i="9"/>
  <c r="I7" i="9" s="1"/>
  <c r="E7" i="9"/>
  <c r="J8" i="7"/>
  <c r="H9" i="7" s="1"/>
  <c r="H6" i="14" l="1"/>
  <c r="M24" i="11"/>
  <c r="H25" i="11"/>
  <c r="K25" i="11" s="1"/>
  <c r="L24" i="11"/>
  <c r="G8" i="11"/>
  <c r="J8" i="11" s="1"/>
  <c r="I8" i="10"/>
  <c r="E39" i="10"/>
  <c r="H7" i="9"/>
  <c r="K7" i="9" s="1"/>
  <c r="L7" i="9" s="1"/>
  <c r="F9" i="7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I6" i="14" l="1"/>
  <c r="F25" i="11"/>
  <c r="I25" i="11" s="1"/>
  <c r="M8" i="11"/>
  <c r="L8" i="11"/>
  <c r="H9" i="11"/>
  <c r="K9" i="11" s="1"/>
  <c r="L8" i="10"/>
  <c r="M8" i="10"/>
  <c r="H9" i="10"/>
  <c r="K9" i="10" s="1"/>
  <c r="I39" i="10"/>
  <c r="H39" i="10"/>
  <c r="F39" i="10"/>
  <c r="D40" i="10" s="1"/>
  <c r="G40" i="10" s="1"/>
  <c r="G9" i="7"/>
  <c r="I9" i="7"/>
  <c r="B4" i="1"/>
  <c r="G25" i="11" l="1"/>
  <c r="L25" i="11" s="1"/>
  <c r="F9" i="11"/>
  <c r="I9" i="11" s="1"/>
  <c r="F9" i="10"/>
  <c r="G9" i="10" s="1"/>
  <c r="J9" i="10" s="1"/>
  <c r="B40" i="10"/>
  <c r="C40" i="10" s="1"/>
  <c r="J9" i="7"/>
  <c r="H10" i="7" s="1"/>
  <c r="K10" i="7" s="1"/>
  <c r="B3" i="1"/>
  <c r="B5" i="1"/>
  <c r="B6" i="1"/>
  <c r="B7" i="1"/>
  <c r="B8" i="1"/>
  <c r="B9" i="1"/>
  <c r="B10" i="1"/>
  <c r="B11" i="1"/>
  <c r="M25" i="11" l="1"/>
  <c r="J25" i="11"/>
  <c r="H26" i="11" s="1"/>
  <c r="K26" i="11" s="1"/>
  <c r="F26" i="11"/>
  <c r="I26" i="11" s="1"/>
  <c r="G9" i="11"/>
  <c r="J9" i="11" s="1"/>
  <c r="I9" i="10"/>
  <c r="E40" i="10"/>
  <c r="F10" i="7"/>
  <c r="G26" i="11" l="1"/>
  <c r="J26" i="11" s="1"/>
  <c r="L9" i="11"/>
  <c r="H10" i="11"/>
  <c r="K10" i="11" s="1"/>
  <c r="M9" i="11"/>
  <c r="F10" i="11"/>
  <c r="I10" i="11" s="1"/>
  <c r="M9" i="10"/>
  <c r="H10" i="10"/>
  <c r="K10" i="10" s="1"/>
  <c r="L9" i="10"/>
  <c r="I40" i="10"/>
  <c r="H40" i="10"/>
  <c r="F40" i="10"/>
  <c r="D41" i="10" s="1"/>
  <c r="G41" i="10" s="1"/>
  <c r="G10" i="7"/>
  <c r="L10" i="7" s="1"/>
  <c r="I10" i="7"/>
  <c r="M26" i="11" l="1"/>
  <c r="L26" i="11"/>
  <c r="H27" i="11"/>
  <c r="K27" i="11" s="1"/>
  <c r="G10" i="11"/>
  <c r="J10" i="11" s="1"/>
  <c r="F10" i="10"/>
  <c r="G10" i="10" s="1"/>
  <c r="J10" i="10" s="1"/>
  <c r="B41" i="10"/>
  <c r="C41" i="10" s="1"/>
  <c r="J10" i="7"/>
  <c r="H11" i="7" s="1"/>
  <c r="K11" i="7" s="1"/>
  <c r="F27" i="11" l="1"/>
  <c r="I27" i="11" s="1"/>
  <c r="H11" i="11"/>
  <c r="K11" i="11" s="1"/>
  <c r="M10" i="11"/>
  <c r="L10" i="11"/>
  <c r="I10" i="10"/>
  <c r="E41" i="10"/>
  <c r="F11" i="7"/>
  <c r="G27" i="11" l="1"/>
  <c r="J27" i="11" s="1"/>
  <c r="H28" i="11" s="1"/>
  <c r="K28" i="11" s="1"/>
  <c r="F11" i="11"/>
  <c r="I11" i="11" s="1"/>
  <c r="H11" i="10"/>
  <c r="K11" i="10" s="1"/>
  <c r="L10" i="10"/>
  <c r="M10" i="10"/>
  <c r="I41" i="10"/>
  <c r="H41" i="10"/>
  <c r="F41" i="10"/>
  <c r="D42" i="10" s="1"/>
  <c r="G42" i="10" s="1"/>
  <c r="I11" i="7"/>
  <c r="G11" i="7"/>
  <c r="L11" i="7" s="1"/>
  <c r="L27" i="11" l="1"/>
  <c r="M27" i="11"/>
  <c r="F28" i="11"/>
  <c r="I28" i="11" s="1"/>
  <c r="G11" i="11"/>
  <c r="J11" i="11" s="1"/>
  <c r="F11" i="10"/>
  <c r="G11" i="10" s="1"/>
  <c r="J11" i="10" s="1"/>
  <c r="B42" i="10"/>
  <c r="C42" i="10" s="1"/>
  <c r="J11" i="7"/>
  <c r="H12" i="7" s="1"/>
  <c r="K12" i="7" s="1"/>
  <c r="G28" i="11" l="1"/>
  <c r="L28" i="11"/>
  <c r="H12" i="11"/>
  <c r="K12" i="11" s="1"/>
  <c r="M11" i="11"/>
  <c r="L11" i="11"/>
  <c r="I11" i="10"/>
  <c r="E42" i="10"/>
  <c r="F12" i="7"/>
  <c r="M28" i="11" l="1"/>
  <c r="J28" i="11"/>
  <c r="H29" i="11" s="1"/>
  <c r="K29" i="11" s="1"/>
  <c r="F29" i="11"/>
  <c r="I29" i="11" s="1"/>
  <c r="F12" i="11"/>
  <c r="I12" i="11" s="1"/>
  <c r="G12" i="11"/>
  <c r="J12" i="11" s="1"/>
  <c r="L11" i="10"/>
  <c r="M11" i="10"/>
  <c r="H12" i="10"/>
  <c r="K12" i="10" s="1"/>
  <c r="I42" i="10"/>
  <c r="H42" i="10"/>
  <c r="F42" i="10"/>
  <c r="D43" i="10" s="1"/>
  <c r="G43" i="10" s="1"/>
  <c r="I12" i="7"/>
  <c r="G12" i="7"/>
  <c r="L12" i="7" s="1"/>
  <c r="G29" i="11" l="1"/>
  <c r="J29" i="11" s="1"/>
  <c r="M29" i="11"/>
  <c r="L29" i="11"/>
  <c r="M12" i="11"/>
  <c r="L12" i="11"/>
  <c r="H13" i="11"/>
  <c r="K13" i="11" s="1"/>
  <c r="F12" i="10"/>
  <c r="G12" i="10" s="1"/>
  <c r="J12" i="10" s="1"/>
  <c r="B43" i="10"/>
  <c r="C43" i="10" s="1"/>
  <c r="J12" i="7"/>
  <c r="H13" i="7" s="1"/>
  <c r="K13" i="7" s="1"/>
  <c r="F13" i="11" l="1"/>
  <c r="I12" i="10"/>
  <c r="E43" i="10"/>
  <c r="F13" i="7"/>
  <c r="G13" i="11" l="1"/>
  <c r="J13" i="11" s="1"/>
  <c r="I13" i="11"/>
  <c r="L13" i="11"/>
  <c r="M13" i="11"/>
  <c r="L12" i="10"/>
  <c r="M12" i="10"/>
  <c r="H13" i="10"/>
  <c r="K13" i="10" s="1"/>
  <c r="I43" i="10"/>
  <c r="H43" i="10"/>
  <c r="F43" i="10"/>
  <c r="D44" i="10" s="1"/>
  <c r="G44" i="10" s="1"/>
  <c r="G13" i="7"/>
  <c r="L13" i="7" s="1"/>
  <c r="I13" i="7"/>
  <c r="F13" i="10" l="1"/>
  <c r="G13" i="10" s="1"/>
  <c r="J13" i="10" s="1"/>
  <c r="B44" i="10"/>
  <c r="C44" i="10" s="1"/>
  <c r="E44" i="10"/>
  <c r="J13" i="7"/>
  <c r="H14" i="7" s="1"/>
  <c r="K14" i="7" s="1"/>
  <c r="I13" i="10" l="1"/>
  <c r="M13" i="10"/>
  <c r="L13" i="10"/>
  <c r="I44" i="10"/>
  <c r="H44" i="10"/>
  <c r="F44" i="10"/>
  <c r="F14" i="7"/>
  <c r="G14" i="7" l="1"/>
  <c r="L14" i="7" s="1"/>
  <c r="I14" i="7"/>
  <c r="J14" i="7" l="1"/>
  <c r="H15" i="7" s="1"/>
  <c r="K15" i="7" s="1"/>
  <c r="F15" i="7" l="1"/>
  <c r="I15" i="7" l="1"/>
  <c r="G15" i="7"/>
  <c r="L15" i="7" s="1"/>
  <c r="J15" i="7" l="1"/>
</calcChain>
</file>

<file path=xl/sharedStrings.xml><?xml version="1.0" encoding="utf-8"?>
<sst xmlns="http://schemas.openxmlformats.org/spreadsheetml/2006/main" count="125" uniqueCount="45">
  <si>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</si>
  <si>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</si>
  <si>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</si>
  <si>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</si>
  <si>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</si>
  <si>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</si>
  <si>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</si>
  <si>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</si>
  <si>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</si>
  <si>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</si>
  <si>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</si>
  <si>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</si>
  <si>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</si>
  <si>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</si>
  <si>
    <t>Persamaan</t>
  </si>
  <si>
    <t>4.15*x**5-2.23*x**3-6.35</t>
  </si>
  <si>
    <t>i</t>
  </si>
  <si>
    <t>f( c)</t>
  </si>
  <si>
    <t>|f(c )|</t>
  </si>
  <si>
    <t>akar</t>
  </si>
  <si>
    <t>REGULA FALSI</t>
  </si>
  <si>
    <t>Em</t>
  </si>
  <si>
    <t>En</t>
  </si>
  <si>
    <t>Em = error mutlak</t>
  </si>
  <si>
    <t>En = error relative</t>
  </si>
  <si>
    <t>Persamaan = 4,15*x^5-5,09*x^7-2,12</t>
  </si>
  <si>
    <t>Persamaan = 3,49*x^7-5,09*x^5-2,12</t>
  </si>
  <si>
    <t>f`(x)</t>
  </si>
  <si>
    <t>4,15x^5-2,23x^3-6,35</t>
  </si>
  <si>
    <t>20,75x^4-6,69x^2</t>
  </si>
  <si>
    <t>r</t>
  </si>
  <si>
    <t xml:space="preserve">e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</si>
  <si>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r</t>
    </r>
  </si>
  <si>
    <t>|xr+1-xr|</t>
  </si>
  <si>
    <t>1,13x^3-1,23x^5-6,35</t>
  </si>
  <si>
    <t>3,39x^2-6,15x^4</t>
  </si>
  <si>
    <t>x2-2x-3</t>
  </si>
  <si>
    <t>2x-2</t>
  </si>
  <si>
    <t>persamaan</t>
  </si>
  <si>
    <t>e = 0,0001</t>
  </si>
  <si>
    <t>f`(x) = 6x2 - 6x + 1</t>
  </si>
  <si>
    <t>f(x)  = 2x3 - 3x2 + 1x - 5 = 0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</si>
  <si>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</si>
  <si>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f(x)/f`(x)</t>
  </si>
  <si>
    <t>x(k+1)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</si>
</sst>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7" borderId="0" xfId="0" applyFill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1" xfId="0" applyNumberFormat="1" applyBorder="1"/>
    <xf numFmtId="9" fontId="0" fillId="0" borderId="0" xfId="0" applyNumberFormat="1"/>
    <xf numFmtId="9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0" fontId="0" fillId="9" borderId="3" xfId="0" applyFill="1" applyBorder="1"/>
    <xf numFmtId="0" fontId="0" fillId="9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9" fontId="0" fillId="8" borderId="1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1" borderId="0" xfId="0" applyFill="1" applyBorder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98688"/>
        <c:axId val="-27610656"/>
      </c:scatterChart>
      <c:valAx>
        <c:axId val="-275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10656"/>
        <c:crosses val="autoZero"/>
        <c:crossBetween val="midCat"/>
      </c:valAx>
      <c:valAx>
        <c:axId val="-276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609568"/>
        <c:axId val="-27609024"/>
      </c:lineChart>
      <c:catAx>
        <c:axId val="-276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9024"/>
        <c:crosses val="autoZero"/>
        <c:auto val="1"/>
        <c:lblAlgn val="ctr"/>
        <c:lblOffset val="100"/>
        <c:noMultiLvlLbl val="0"/>
      </c:catAx>
      <c:valAx>
        <c:axId val="-276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608480"/>
        <c:axId val="-27607392"/>
      </c:lineChart>
      <c:catAx>
        <c:axId val="-276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7392"/>
        <c:crosses val="autoZero"/>
        <c:auto val="1"/>
        <c:lblAlgn val="ctr"/>
        <c:lblOffset val="100"/>
        <c:noMultiLvlLbl val="0"/>
      </c:catAx>
      <c:valAx>
        <c:axId val="-27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606848"/>
        <c:axId val="-27606304"/>
      </c:lineChart>
      <c:catAx>
        <c:axId val="-276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6304"/>
        <c:crosses val="autoZero"/>
        <c:auto val="1"/>
        <c:lblAlgn val="ctr"/>
        <c:lblOffset val="100"/>
        <c:noMultiLvlLbl val="0"/>
      </c:catAx>
      <c:valAx>
        <c:axId val="-276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210816"/>
        <c:axId val="-28209184"/>
      </c:lineChart>
      <c:catAx>
        <c:axId val="-282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09184"/>
        <c:crosses val="autoZero"/>
        <c:auto val="1"/>
        <c:lblAlgn val="ctr"/>
        <c:lblOffset val="100"/>
        <c:noMultiLvlLbl val="0"/>
      </c:catAx>
      <c:valAx>
        <c:axId val="-282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30240"/>
        <c:axId val="-1936125344"/>
      </c:scatterChart>
      <c:valAx>
        <c:axId val="-19361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25344"/>
        <c:crosses val="autoZero"/>
        <c:crossBetween val="midCat"/>
      </c:valAx>
      <c:valAx>
        <c:axId val="-19361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Error!$F$19:$N$19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Error!$F$20:$N$20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Error!$F$21:$N$21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Error!$F$22:$N$22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Error!$F$23:$N$23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Error!$F$24:$N$24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Error!$F$25:$N$25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Error!$F$26:$N$26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26976"/>
        <c:axId val="-1936121536"/>
      </c:lineChart>
      <c:catAx>
        <c:axId val="-19361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21536"/>
        <c:crosses val="autoZero"/>
        <c:auto val="1"/>
        <c:lblAlgn val="ctr"/>
        <c:lblOffset val="100"/>
        <c:noMultiLvlLbl val="0"/>
      </c:catAx>
      <c:valAx>
        <c:axId val="-1936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Error!$F$5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Error!$F$6:$F$13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1.125</c:v>
                </c:pt>
                <c:pt idx="4">
                  <c:v>1.1875</c:v>
                </c:pt>
                <c:pt idx="5">
                  <c:v>1.1875</c:v>
                </c:pt>
                <c:pt idx="6">
                  <c:v>1.1875</c:v>
                </c:pt>
                <c:pt idx="7">
                  <c:v>1.1953125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Error!$I$5</c:f>
              <c:strCache>
                <c:ptCount val="1"/>
                <c:pt idx="0">
                  <c:v>f(a)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Error!$I$6:$I$13</c:f>
              <c:numCache>
                <c:formatCode>General</c:formatCode>
                <c:ptCount val="8"/>
                <c:pt idx="0">
                  <c:v>-4.43</c:v>
                </c:pt>
                <c:pt idx="1">
                  <c:v>-4.43</c:v>
                </c:pt>
                <c:pt idx="2">
                  <c:v>-4.43</c:v>
                </c:pt>
                <c:pt idx="3">
                  <c:v>-2.04670196533203</c:v>
                </c:pt>
                <c:pt idx="4">
                  <c:v>-0.28449313163757139</c:v>
                </c:pt>
                <c:pt idx="5">
                  <c:v>-0.28449313163757139</c:v>
                </c:pt>
                <c:pt idx="6">
                  <c:v>-0.28449313163757139</c:v>
                </c:pt>
                <c:pt idx="7">
                  <c:v>-3.2051106754515502E-2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Error!$H$5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Error!$H$6:$H$13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1.21875</c:v>
                </c:pt>
                <c:pt idx="6">
                  <c:v>1.203125</c:v>
                </c:pt>
                <c:pt idx="7">
                  <c:v>1.203125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Error!$K$5</c:f>
              <c:strCache>
                <c:ptCount val="1"/>
                <c:pt idx="0">
                  <c:v>f(b)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Error!$K$6:$K$13</c:f>
              <c:numCache>
                <c:formatCode>General</c:formatCode>
                <c:ptCount val="8"/>
                <c:pt idx="0">
                  <c:v>108.61000000000001</c:v>
                </c:pt>
                <c:pt idx="1">
                  <c:v>17.637812500000003</c:v>
                </c:pt>
                <c:pt idx="2">
                  <c:v>1.9593261718750021</c:v>
                </c:pt>
                <c:pt idx="3">
                  <c:v>1.9593261718750021</c:v>
                </c:pt>
                <c:pt idx="4">
                  <c:v>1.9593261718750021</c:v>
                </c:pt>
                <c:pt idx="5">
                  <c:v>0.77198921948671462</c:v>
                </c:pt>
                <c:pt idx="6">
                  <c:v>0.22806667211465737</c:v>
                </c:pt>
                <c:pt idx="7">
                  <c:v>0.22806667211465737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Error!$G$5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Error!$G$6:$G$13</c:f>
              <c:numCache>
                <c:formatCode>General</c:formatCode>
                <c:ptCount val="8"/>
                <c:pt idx="0">
                  <c:v>1.5</c:v>
                </c:pt>
                <c:pt idx="1">
                  <c:v>1.25</c:v>
                </c:pt>
                <c:pt idx="2">
                  <c:v>1.125</c:v>
                </c:pt>
                <c:pt idx="3">
                  <c:v>1.1875</c:v>
                </c:pt>
                <c:pt idx="4">
                  <c:v>1.21875</c:v>
                </c:pt>
                <c:pt idx="5">
                  <c:v>1.203125</c:v>
                </c:pt>
                <c:pt idx="6">
                  <c:v>1.1953125</c:v>
                </c:pt>
                <c:pt idx="7">
                  <c:v>1.19921875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Error!$J$5</c:f>
              <c:strCache>
                <c:ptCount val="1"/>
                <c:pt idx="0">
                  <c:v>f(c 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Error!$J$6:$J$13</c:f>
              <c:numCache>
                <c:formatCode>General</c:formatCode>
                <c:ptCount val="8"/>
                <c:pt idx="0">
                  <c:v>17.637812500000003</c:v>
                </c:pt>
                <c:pt idx="1">
                  <c:v>1.9593261718750021</c:v>
                </c:pt>
                <c:pt idx="2">
                  <c:v>-2.04670196533203</c:v>
                </c:pt>
                <c:pt idx="3">
                  <c:v>-0.28449313163757139</c:v>
                </c:pt>
                <c:pt idx="4">
                  <c:v>0.77198921948671462</c:v>
                </c:pt>
                <c:pt idx="5">
                  <c:v>0.22806667211465737</c:v>
                </c:pt>
                <c:pt idx="6">
                  <c:v>-3.2051106754515502E-2</c:v>
                </c:pt>
                <c:pt idx="7">
                  <c:v>9.7038092205740334E-2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119360"/>
        <c:axId val="-1936124800"/>
      </c:lineChart>
      <c:catAx>
        <c:axId val="-19361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24800"/>
        <c:crosses val="autoZero"/>
        <c:auto val="1"/>
        <c:lblAlgn val="ctr"/>
        <c:lblOffset val="100"/>
        <c:noMultiLvlLbl val="0"/>
      </c:catAx>
      <c:valAx>
        <c:axId val="-19361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(2)'!$F$19:$N$19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(2)'!$F$20:$N$20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(2)'!$F$22:$N$22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-3.7199999999999998</c:v>
                </c:pt>
                <c:pt idx="4">
                  <c:v>18.857734375000003</c:v>
                </c:pt>
                <c:pt idx="5">
                  <c:v>281.72000000000003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(2)'!$F$23:$N$23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-3.7199999999999998</c:v>
                </c:pt>
                <c:pt idx="4">
                  <c:v>-1.0118304443359376</c:v>
                </c:pt>
                <c:pt idx="5">
                  <c:v>18.857734375000003</c:v>
                </c:pt>
                <c:pt idx="6">
                  <c:v>-0.25</c:v>
                </c:pt>
                <c:pt idx="7" formatCode="0%">
                  <c:v>-0.2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(2)'!$F$24:$N$24</c:f>
              <c:numCache>
                <c:formatCode>General</c:formatCode>
                <c:ptCount val="9"/>
                <c:pt idx="0">
                  <c:v>1.25</c:v>
                </c:pt>
                <c:pt idx="1">
                  <c:v>1.375</c:v>
                </c:pt>
                <c:pt idx="2">
                  <c:v>1.5</c:v>
                </c:pt>
                <c:pt idx="3">
                  <c:v>-1.0118304443359376</c:v>
                </c:pt>
                <c:pt idx="4">
                  <c:v>5.2930311155319254</c:v>
                </c:pt>
                <c:pt idx="5">
                  <c:v>18.857734375000003</c:v>
                </c:pt>
                <c:pt idx="6">
                  <c:v>0.125</c:v>
                </c:pt>
                <c:pt idx="7" formatCode="0%">
                  <c:v>9.0909090909090912E-2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(2)'!$F$25:$N$25</c:f>
              <c:numCache>
                <c:formatCode>General</c:formatCode>
                <c:ptCount val="9"/>
                <c:pt idx="0">
                  <c:v>1.25</c:v>
                </c:pt>
                <c:pt idx="1">
                  <c:v>1.3125</c:v>
                </c:pt>
                <c:pt idx="2">
                  <c:v>1.375</c:v>
                </c:pt>
                <c:pt idx="3">
                  <c:v>-1.0118304443359376</c:v>
                </c:pt>
                <c:pt idx="4">
                  <c:v>1.4713737157359725</c:v>
                </c:pt>
                <c:pt idx="5">
                  <c:v>5.2930311155319254</c:v>
                </c:pt>
                <c:pt idx="6">
                  <c:v>-6.25E-2</c:v>
                </c:pt>
                <c:pt idx="7" formatCode="0%">
                  <c:v>-4.7619047619047616E-2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(2)'!$F$26:$N$26</c:f>
              <c:numCache>
                <c:formatCode>General</c:formatCode>
                <c:ptCount val="9"/>
                <c:pt idx="0">
                  <c:v>1.25</c:v>
                </c:pt>
                <c:pt idx="1">
                  <c:v>1.28125</c:v>
                </c:pt>
                <c:pt idx="2">
                  <c:v>1.3125</c:v>
                </c:pt>
                <c:pt idx="3">
                  <c:v>-1.0118304443359376</c:v>
                </c:pt>
                <c:pt idx="4">
                  <c:v>8.6983022640052532E-2</c:v>
                </c:pt>
                <c:pt idx="5">
                  <c:v>1.4713737157359725</c:v>
                </c:pt>
                <c:pt idx="6">
                  <c:v>-3.125E-2</c:v>
                </c:pt>
                <c:pt idx="7" formatCode="0%">
                  <c:v>-2.4390243902439025E-2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19904"/>
        <c:axId val="-1936128064"/>
      </c:lineChart>
      <c:catAx>
        <c:axId val="-19361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28064"/>
        <c:crosses val="autoZero"/>
        <c:auto val="1"/>
        <c:lblAlgn val="ctr"/>
        <c:lblOffset val="100"/>
        <c:noMultiLvlLbl val="0"/>
      </c:catAx>
      <c:valAx>
        <c:axId val="-1936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128307</xdr:colOff>
      <xdr:row>17</xdr:row>
      <xdr:rowOff>12699</xdr:rowOff>
    </xdr:from>
    <xdr:to>
      <xdr:col>11</xdr:col>
      <xdr:colOff>436095</xdr:colOff>
      <xdr:row>31</xdr:row>
      <xdr:rowOff>185270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30</xdr:row>
      <xdr:rowOff>152400</xdr:rowOff>
    </xdr:from>
    <xdr:to>
      <xdr:col>22</xdr:col>
      <xdr:colOff>285750</xdr:colOff>
      <xdr:row>45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127000</xdr:rowOff>
    </xdr:from>
    <xdr:to>
      <xdr:col>13</xdr:col>
      <xdr:colOff>12700</xdr:colOff>
      <xdr:row>29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30</xdr:row>
      <xdr:rowOff>152400</xdr:rowOff>
    </xdr:from>
    <xdr:to>
      <xdr:col>22</xdr:col>
      <xdr:colOff>285750</xdr:colOff>
      <xdr:row>45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47" t="s">
        <v>3</v>
      </c>
      <c r="E1" s="47"/>
      <c r="F1" s="47"/>
    </row>
    <row r="2" spans="1:6" x14ac:dyDescent="0.35">
      <c r="A2">
        <v>-5</v>
      </c>
      <c r="B2">
        <f>4.15*A2^5-2.23*A2^3-6.35</f>
        <v>-12696.350000000002</v>
      </c>
      <c r="D2" s="47" t="s">
        <v>2</v>
      </c>
      <c r="E2" s="47"/>
      <c r="F2" s="47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11" zoomScale="120" zoomScaleNormal="120" workbookViewId="0">
      <selection activeCell="F24" sqref="F24"/>
    </sheetView>
  </sheetViews>
  <sheetFormatPr defaultRowHeight="14.5" x14ac:dyDescent="0.35"/>
  <cols>
    <col min="2" max="2" width="26.90625" customWidth="1"/>
    <col min="5" max="5" width="10.7265625" customWidth="1"/>
  </cols>
  <sheetData>
    <row r="1" spans="1:14" x14ac:dyDescent="0.35">
      <c r="H1" t="s">
        <v>23</v>
      </c>
    </row>
    <row r="2" spans="1:14" x14ac:dyDescent="0.35">
      <c r="H2" t="s">
        <v>24</v>
      </c>
    </row>
    <row r="3" spans="1:14" x14ac:dyDescent="0.35">
      <c r="A3" s="47" t="s">
        <v>2</v>
      </c>
      <c r="B3" s="47"/>
      <c r="C3" s="44"/>
      <c r="D3" s="44"/>
    </row>
    <row r="4" spans="1:14" x14ac:dyDescent="0.3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6.5" x14ac:dyDescent="0.45">
      <c r="A5" s="2" t="s">
        <v>1</v>
      </c>
      <c r="B5" t="s">
        <v>28</v>
      </c>
      <c r="D5" s="46" t="s">
        <v>30</v>
      </c>
      <c r="E5" s="46" t="s">
        <v>32</v>
      </c>
      <c r="F5" s="22" t="s">
        <v>33</v>
      </c>
      <c r="G5" s="22"/>
      <c r="H5" s="22"/>
      <c r="I5" s="22"/>
      <c r="J5" s="22"/>
      <c r="K5" s="22"/>
      <c r="L5" s="22"/>
      <c r="M5" s="22"/>
      <c r="N5" s="43"/>
    </row>
    <row r="6" spans="1:14" x14ac:dyDescent="0.35">
      <c r="A6" s="2" t="s">
        <v>27</v>
      </c>
      <c r="B6" s="5" t="s">
        <v>29</v>
      </c>
      <c r="D6" s="22">
        <v>0</v>
      </c>
      <c r="E6" s="22">
        <v>1.196</v>
      </c>
      <c r="F6" s="22"/>
      <c r="G6" s="22"/>
      <c r="H6" s="22"/>
      <c r="I6" s="22"/>
      <c r="J6" s="22"/>
      <c r="K6" s="22"/>
      <c r="L6" s="22"/>
      <c r="M6" s="43"/>
      <c r="N6" s="43"/>
    </row>
    <row r="7" spans="1:14" x14ac:dyDescent="0.35">
      <c r="A7" s="5"/>
      <c r="B7" s="5"/>
      <c r="D7" s="22">
        <v>1</v>
      </c>
      <c r="E7" s="22">
        <f>E6-(4.15*E6^5-2.23*E6^3-6.35)/20.75*E6^4-6.69*E6^2</f>
        <v>-8.3725491225581301</v>
      </c>
      <c r="F7" s="22">
        <f>ABS(E7-E6)</f>
        <v>9.5685491225581298</v>
      </c>
      <c r="G7" s="22" t="b">
        <f>ABS(F7)&lt;B9</f>
        <v>0</v>
      </c>
      <c r="H7" s="22"/>
      <c r="I7" s="22"/>
      <c r="J7" s="22"/>
      <c r="K7" s="22"/>
      <c r="L7" s="22"/>
      <c r="M7" s="28"/>
      <c r="N7" s="43"/>
    </row>
    <row r="8" spans="1:14" x14ac:dyDescent="0.35">
      <c r="D8" s="22">
        <v>2</v>
      </c>
      <c r="E8" s="22">
        <f t="shared" ref="E8" si="0">E7-(4.15*E7^5-2.23*E7^3-6.35)/20.75*E7^4-6.69*E7^2</f>
        <v>40125321.736645021</v>
      </c>
      <c r="F8" s="22">
        <f t="shared" ref="F8:F16" si="1">ABS(E8-E7)</f>
        <v>40125330.109194145</v>
      </c>
      <c r="G8" s="22" t="b">
        <f>ABS(F8)&lt;B9</f>
        <v>0</v>
      </c>
      <c r="H8" s="22"/>
      <c r="I8" s="22"/>
      <c r="J8" s="22"/>
      <c r="K8" s="22"/>
      <c r="L8" s="22"/>
      <c r="M8" s="28"/>
      <c r="N8" s="43"/>
    </row>
    <row r="9" spans="1:14" x14ac:dyDescent="0.35">
      <c r="A9" s="25" t="s">
        <v>31</v>
      </c>
      <c r="B9" s="45">
        <v>9.9999999999999995E-7</v>
      </c>
      <c r="D9" s="22"/>
      <c r="E9" s="22"/>
      <c r="F9" s="22"/>
      <c r="G9" s="22"/>
      <c r="H9" s="22"/>
      <c r="I9" s="22"/>
      <c r="J9" s="22"/>
      <c r="K9" s="22"/>
      <c r="L9" s="22"/>
      <c r="M9" s="28"/>
      <c r="N9" s="43"/>
    </row>
    <row r="10" spans="1:14" x14ac:dyDescent="0.35">
      <c r="A10" s="5"/>
      <c r="B10" s="5"/>
      <c r="D10" s="22"/>
      <c r="E10" s="22"/>
      <c r="F10" s="22"/>
      <c r="G10" s="22"/>
      <c r="H10" s="22"/>
      <c r="I10" s="22"/>
      <c r="J10" s="22"/>
      <c r="K10" s="22"/>
      <c r="L10" s="22"/>
      <c r="M10" s="28"/>
      <c r="N10" s="43"/>
    </row>
    <row r="11" spans="1:14" x14ac:dyDescent="0.35">
      <c r="A11" s="5"/>
      <c r="B11" s="5"/>
      <c r="D11" s="22"/>
      <c r="E11" s="22"/>
      <c r="F11" s="22"/>
      <c r="G11" s="22"/>
      <c r="H11" s="22"/>
      <c r="I11" s="22"/>
      <c r="J11" s="22"/>
      <c r="K11" s="22"/>
      <c r="L11" s="22"/>
      <c r="M11" s="28"/>
      <c r="N11" s="43"/>
    </row>
    <row r="12" spans="1:14" ht="16.5" x14ac:dyDescent="0.45">
      <c r="A12" s="2" t="s">
        <v>1</v>
      </c>
      <c r="B12" t="s">
        <v>34</v>
      </c>
      <c r="D12" s="46" t="s">
        <v>30</v>
      </c>
      <c r="E12" s="46" t="s">
        <v>32</v>
      </c>
      <c r="F12" s="22" t="s">
        <v>33</v>
      </c>
      <c r="G12" s="22"/>
      <c r="H12" s="22"/>
      <c r="I12" s="22"/>
      <c r="J12" s="22"/>
      <c r="K12" s="22"/>
      <c r="L12" s="22"/>
      <c r="M12" s="28"/>
      <c r="N12" s="43"/>
    </row>
    <row r="13" spans="1:14" x14ac:dyDescent="0.35">
      <c r="A13" s="2" t="s">
        <v>27</v>
      </c>
      <c r="B13" s="5" t="s">
        <v>35</v>
      </c>
      <c r="D13" s="22">
        <v>0</v>
      </c>
      <c r="E13" s="22">
        <v>1.1200000000000001</v>
      </c>
      <c r="F13" s="22"/>
      <c r="G13" s="22"/>
      <c r="H13" s="22"/>
      <c r="I13" s="22"/>
      <c r="J13" s="22"/>
      <c r="K13" s="22"/>
      <c r="L13" s="22"/>
      <c r="M13" s="28"/>
      <c r="N13" s="43"/>
    </row>
    <row r="14" spans="1:14" x14ac:dyDescent="0.35">
      <c r="D14" s="22">
        <v>1</v>
      </c>
      <c r="E14" s="22">
        <f>E13-(1.13*E13^3-1.23*E13^5-6.35)/3.39*E13^2-6.15*E13^4</f>
        <v>-5.9927983327039902</v>
      </c>
      <c r="F14" s="22">
        <f>ABS(E14-E13)</f>
        <v>7.1127983327039903</v>
      </c>
      <c r="G14" s="22" t="b">
        <f>ABS(F14)&lt;B9</f>
        <v>0</v>
      </c>
      <c r="H14" s="22"/>
      <c r="I14" s="22"/>
      <c r="J14" s="22"/>
      <c r="K14" s="22"/>
      <c r="L14" s="22"/>
      <c r="M14" s="28"/>
      <c r="N14" s="43"/>
    </row>
    <row r="15" spans="1:14" x14ac:dyDescent="0.35">
      <c r="A15" s="5"/>
      <c r="B15" s="5"/>
      <c r="D15" s="22">
        <v>2</v>
      </c>
      <c r="E15" s="22">
        <f>E14-(1.13*E14^3-1.23*E14^5-6.35)/3.39*E14^2-6.15*E14^4</f>
        <v>-106013.82413862349</v>
      </c>
      <c r="F15" s="22">
        <f t="shared" si="1"/>
        <v>106007.83134029078</v>
      </c>
      <c r="G15" s="22" t="b">
        <f>ABS(F15)&lt;B9</f>
        <v>0</v>
      </c>
      <c r="H15" s="22"/>
      <c r="I15" s="22"/>
      <c r="J15" s="22"/>
      <c r="K15" s="22"/>
      <c r="L15" s="22"/>
      <c r="M15" s="28"/>
      <c r="N15" s="43"/>
    </row>
    <row r="16" spans="1:14" x14ac:dyDescent="0.35">
      <c r="A16" s="5"/>
      <c r="B16" s="5"/>
      <c r="D16" s="22"/>
      <c r="E16" s="22"/>
      <c r="F16" s="22"/>
      <c r="G16" s="22"/>
      <c r="H16" s="43"/>
      <c r="I16" s="43"/>
      <c r="J16" s="43"/>
      <c r="K16" s="43"/>
      <c r="L16" s="43"/>
      <c r="M16" s="43"/>
      <c r="N16" s="43"/>
    </row>
    <row r="17" spans="1:15" x14ac:dyDescent="0.35">
      <c r="D17" s="22"/>
      <c r="E17" s="22"/>
      <c r="F17" s="22"/>
      <c r="G17" s="22"/>
      <c r="H17" s="43"/>
      <c r="I17" s="43"/>
      <c r="J17" s="43"/>
      <c r="K17" s="43"/>
      <c r="L17" s="43"/>
      <c r="M17" s="43"/>
      <c r="N17" s="43"/>
    </row>
    <row r="18" spans="1:15" x14ac:dyDescent="0.35">
      <c r="H18" s="22"/>
      <c r="I18" s="22"/>
      <c r="J18" s="22"/>
      <c r="K18" s="22"/>
      <c r="L18" s="22"/>
      <c r="M18" s="22"/>
      <c r="N18" s="22"/>
      <c r="O18" s="22"/>
    </row>
    <row r="19" spans="1:15" x14ac:dyDescent="0.35">
      <c r="H19" s="22"/>
      <c r="I19" s="22"/>
      <c r="J19" s="22"/>
      <c r="K19" s="22"/>
      <c r="L19" s="22"/>
      <c r="M19" s="43"/>
      <c r="N19" s="43"/>
    </row>
    <row r="20" spans="1:15" x14ac:dyDescent="0.35">
      <c r="H20" s="22"/>
      <c r="I20" s="22"/>
      <c r="J20" s="22"/>
      <c r="K20" s="22"/>
      <c r="L20" s="22"/>
      <c r="M20" s="43"/>
      <c r="N20" s="28"/>
    </row>
    <row r="21" spans="1:15" x14ac:dyDescent="0.35">
      <c r="H21" s="22"/>
      <c r="I21" s="22"/>
      <c r="J21" s="22"/>
      <c r="K21" s="22"/>
      <c r="L21" s="22"/>
      <c r="M21" s="43"/>
      <c r="N21" s="28"/>
      <c r="O21" s="5"/>
    </row>
    <row r="22" spans="1:15" ht="16.5" x14ac:dyDescent="0.45">
      <c r="A22" s="2" t="s">
        <v>1</v>
      </c>
      <c r="B22" t="s">
        <v>36</v>
      </c>
      <c r="D22" s="46" t="s">
        <v>30</v>
      </c>
      <c r="E22" s="46" t="s">
        <v>32</v>
      </c>
      <c r="F22" s="22" t="s">
        <v>33</v>
      </c>
      <c r="G22" s="22"/>
      <c r="H22" s="22"/>
      <c r="I22" s="22"/>
      <c r="J22" s="22"/>
      <c r="K22" s="22"/>
      <c r="L22" s="22"/>
      <c r="M22" s="43"/>
      <c r="N22" s="28"/>
      <c r="O22" s="5"/>
    </row>
    <row r="23" spans="1:15" x14ac:dyDescent="0.35">
      <c r="A23" s="2" t="s">
        <v>27</v>
      </c>
      <c r="B23" s="5" t="s">
        <v>37</v>
      </c>
      <c r="D23" s="22">
        <v>0</v>
      </c>
      <c r="E23" s="22">
        <v>4</v>
      </c>
      <c r="F23" s="22"/>
      <c r="G23" s="22"/>
      <c r="H23" s="22"/>
      <c r="I23" s="22"/>
      <c r="J23" s="22"/>
      <c r="K23" s="22"/>
      <c r="L23" s="22"/>
      <c r="M23" s="43"/>
      <c r="N23" s="28"/>
      <c r="O23" s="5"/>
    </row>
    <row r="24" spans="1:15" x14ac:dyDescent="0.35">
      <c r="D24" s="22">
        <v>1</v>
      </c>
      <c r="E24" s="22">
        <f>E23-(E23^2-2*E23-3)/(2*E23-2)</f>
        <v>3.1666666666666665</v>
      </c>
      <c r="F24" s="22">
        <f>ABS(E24-E23)</f>
        <v>0.83333333333333348</v>
      </c>
      <c r="G24" s="22" t="b">
        <f>ABS(F24)&lt;B9</f>
        <v>0</v>
      </c>
      <c r="H24" s="22"/>
      <c r="I24" s="22"/>
      <c r="J24" s="22"/>
      <c r="K24" s="22"/>
      <c r="L24" s="22"/>
      <c r="M24" s="43"/>
      <c r="N24" s="28"/>
      <c r="O24" s="5"/>
    </row>
    <row r="25" spans="1:15" x14ac:dyDescent="0.35">
      <c r="A25" s="5"/>
      <c r="B25" s="5"/>
      <c r="D25" s="22">
        <v>2</v>
      </c>
      <c r="E25" s="22">
        <f t="shared" ref="E25:E27" si="2">E24-(E24^2-2*E24-3)/(2*E24-2)</f>
        <v>3.0064102564102564</v>
      </c>
      <c r="F25" s="22">
        <f t="shared" ref="F25:F27" si="3">ABS(E25-E24)</f>
        <v>0.16025641025641013</v>
      </c>
      <c r="G25" s="22" t="b">
        <f>ABS(F25)&lt;B10</f>
        <v>0</v>
      </c>
      <c r="H25" s="22"/>
      <c r="I25" s="22"/>
      <c r="J25" s="22"/>
      <c r="K25" s="22"/>
      <c r="L25" s="22"/>
      <c r="M25" s="43"/>
      <c r="N25" s="28"/>
      <c r="O25" s="5"/>
    </row>
    <row r="26" spans="1:15" x14ac:dyDescent="0.35">
      <c r="D26" s="22">
        <v>3</v>
      </c>
      <c r="E26" s="22">
        <f t="shared" si="2"/>
        <v>3.0000102400262145</v>
      </c>
      <c r="F26" s="22">
        <f t="shared" si="3"/>
        <v>6.4000163840418622E-3</v>
      </c>
      <c r="G26" s="22" t="b">
        <f>ABS(F26)&lt;B11</f>
        <v>0</v>
      </c>
      <c r="H26" s="22"/>
      <c r="I26" s="22"/>
      <c r="J26" s="22"/>
      <c r="K26" s="22"/>
      <c r="L26" s="22"/>
      <c r="M26" s="43"/>
      <c r="N26" s="28"/>
      <c r="O26" s="5"/>
    </row>
    <row r="27" spans="1:15" x14ac:dyDescent="0.35">
      <c r="D27" s="22">
        <v>4</v>
      </c>
      <c r="E27" s="22">
        <f t="shared" si="2"/>
        <v>3.0000000000262141</v>
      </c>
      <c r="F27" s="22">
        <f t="shared" si="3"/>
        <v>1.0240000000383276E-5</v>
      </c>
      <c r="G27" s="22" t="b">
        <f>ABS(F27)&lt;B12</f>
        <v>1</v>
      </c>
      <c r="H27" s="22"/>
      <c r="I27" s="22"/>
      <c r="J27" s="22"/>
      <c r="K27" s="22"/>
      <c r="L27" s="22"/>
      <c r="M27" s="43"/>
      <c r="N27" s="28"/>
      <c r="O27" s="5"/>
    </row>
    <row r="28" spans="1:15" x14ac:dyDescent="0.35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28"/>
      <c r="O28" s="5"/>
    </row>
    <row r="29" spans="1:15" x14ac:dyDescent="0.35"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28"/>
      <c r="O29" s="5"/>
    </row>
    <row r="30" spans="1:15" x14ac:dyDescent="0.3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8"/>
      <c r="O30" s="5"/>
    </row>
    <row r="31" spans="1:15" x14ac:dyDescent="0.35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8"/>
      <c r="O31" s="5"/>
    </row>
    <row r="32" spans="1:15" x14ac:dyDescent="0.35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28"/>
      <c r="O32" s="5"/>
    </row>
    <row r="33" spans="1:15" x14ac:dyDescent="0.35"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8"/>
      <c r="O33" s="5"/>
    </row>
    <row r="34" spans="1:15" x14ac:dyDescent="0.35"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8"/>
      <c r="O34" s="5"/>
    </row>
    <row r="35" spans="1:15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28"/>
      <c r="O35" s="5"/>
    </row>
    <row r="36" spans="1:15" x14ac:dyDescent="0.35">
      <c r="A36" s="43"/>
      <c r="B36" s="22"/>
      <c r="C36" s="22"/>
      <c r="D36" s="22"/>
      <c r="E36" s="22"/>
      <c r="F36" s="22"/>
      <c r="G36" s="22"/>
      <c r="H36" s="22"/>
      <c r="I36" s="22"/>
      <c r="J36" s="43"/>
      <c r="K36" s="43"/>
      <c r="L36" s="43"/>
      <c r="M36" s="43"/>
      <c r="N36" s="43"/>
    </row>
    <row r="37" spans="1:15" x14ac:dyDescent="0.35">
      <c r="A37" s="22"/>
      <c r="B37" s="22"/>
      <c r="C37" s="22"/>
      <c r="D37" s="22"/>
      <c r="E37" s="22"/>
      <c r="F37" s="22"/>
      <c r="G37" s="22"/>
      <c r="H37" s="22"/>
      <c r="I37" s="43"/>
      <c r="J37" s="43"/>
      <c r="K37" s="43"/>
      <c r="L37" s="43"/>
      <c r="M37" s="43"/>
      <c r="N37" s="43"/>
    </row>
    <row r="38" spans="1:15" x14ac:dyDescent="0.35">
      <c r="A38" s="22"/>
      <c r="B38" s="22"/>
      <c r="C38" s="22"/>
      <c r="D38" s="22"/>
      <c r="E38" s="22"/>
      <c r="F38" s="22"/>
      <c r="G38" s="22"/>
      <c r="H38" s="22"/>
      <c r="I38" s="28"/>
      <c r="J38" s="43"/>
      <c r="K38" s="43"/>
      <c r="L38" s="43"/>
      <c r="M38" s="43"/>
      <c r="N38" s="43"/>
    </row>
    <row r="39" spans="1:15" x14ac:dyDescent="0.35">
      <c r="A39" s="22"/>
      <c r="B39" s="22"/>
      <c r="C39" s="22"/>
      <c r="D39" s="22"/>
      <c r="E39" s="22"/>
      <c r="F39" s="22"/>
      <c r="G39" s="22"/>
      <c r="H39" s="22"/>
      <c r="I39" s="28"/>
      <c r="J39" s="43"/>
      <c r="K39" s="43"/>
      <c r="L39" s="43"/>
      <c r="M39" s="43"/>
      <c r="N39" s="43"/>
    </row>
    <row r="40" spans="1:15" x14ac:dyDescent="0.35">
      <c r="A40" s="22"/>
      <c r="B40" s="22"/>
      <c r="C40" s="22"/>
      <c r="D40" s="22"/>
      <c r="E40" s="22"/>
      <c r="F40" s="22"/>
      <c r="G40" s="22"/>
      <c r="H40" s="22"/>
      <c r="I40" s="28"/>
      <c r="J40" s="43"/>
      <c r="K40" s="43"/>
      <c r="L40" s="43"/>
      <c r="M40" s="43"/>
      <c r="N40" s="43"/>
    </row>
    <row r="41" spans="1:15" x14ac:dyDescent="0.35">
      <c r="A41" s="22"/>
      <c r="B41" s="22"/>
      <c r="C41" s="22"/>
      <c r="D41" s="22"/>
      <c r="E41" s="22"/>
      <c r="F41" s="22"/>
      <c r="G41" s="22"/>
      <c r="H41" s="22"/>
      <c r="I41" s="28"/>
      <c r="J41" s="43"/>
      <c r="K41" s="43"/>
      <c r="L41" s="43"/>
      <c r="M41" s="43"/>
      <c r="N41" s="43"/>
    </row>
    <row r="42" spans="1:15" x14ac:dyDescent="0.35">
      <c r="A42" s="22"/>
      <c r="B42" s="22"/>
      <c r="C42" s="22"/>
      <c r="D42" s="22"/>
      <c r="E42" s="22"/>
      <c r="F42" s="22"/>
      <c r="G42" s="22"/>
      <c r="H42" s="22"/>
      <c r="I42" s="28"/>
      <c r="J42" s="43"/>
      <c r="K42" s="43"/>
      <c r="L42" s="43"/>
      <c r="M42" s="43"/>
      <c r="N42" s="43"/>
    </row>
    <row r="43" spans="1:15" x14ac:dyDescent="0.35">
      <c r="A43" s="22"/>
      <c r="B43" s="22"/>
      <c r="C43" s="22"/>
      <c r="D43" s="22"/>
      <c r="E43" s="22"/>
      <c r="F43" s="22"/>
      <c r="G43" s="22"/>
      <c r="H43" s="22"/>
      <c r="I43" s="28"/>
      <c r="J43" s="43"/>
      <c r="K43" s="43"/>
      <c r="L43" s="43"/>
      <c r="M43" s="43"/>
      <c r="N43" s="43"/>
    </row>
    <row r="44" spans="1:15" x14ac:dyDescent="0.35">
      <c r="A44" s="22"/>
      <c r="B44" s="22"/>
      <c r="C44" s="22"/>
      <c r="D44" s="22"/>
      <c r="E44" s="22"/>
      <c r="F44" s="22"/>
      <c r="G44" s="22"/>
      <c r="H44" s="22"/>
      <c r="I44" s="28"/>
      <c r="J44" s="43"/>
      <c r="K44" s="43"/>
      <c r="L44" s="43"/>
      <c r="M44" s="43"/>
      <c r="N44" s="43"/>
    </row>
    <row r="45" spans="1:15" x14ac:dyDescent="0.3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1:15" x14ac:dyDescent="0.3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1:15" x14ac:dyDescent="0.3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1:15" x14ac:dyDescent="0.3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1:4" x14ac:dyDescent="0.35">
      <c r="A49" s="43"/>
      <c r="B49" s="43"/>
      <c r="C49" s="43"/>
      <c r="D49" s="43"/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K22"/>
    </sheetView>
  </sheetViews>
  <sheetFormatPr defaultRowHeight="14.5" x14ac:dyDescent="0.35"/>
  <cols>
    <col min="1" max="1" width="26.36328125" customWidth="1"/>
  </cols>
  <sheetData>
    <row r="1" spans="1:11" x14ac:dyDescent="0.35">
      <c r="A1" s="50" t="s">
        <v>38</v>
      </c>
      <c r="B1" s="5"/>
      <c r="C1" s="5"/>
      <c r="D1" s="46"/>
      <c r="E1" s="46"/>
      <c r="F1" s="22"/>
      <c r="G1" s="22"/>
    </row>
    <row r="2" spans="1:11" ht="16.5" x14ac:dyDescent="0.45">
      <c r="A2" s="51" t="s">
        <v>41</v>
      </c>
      <c r="B2" s="5"/>
      <c r="D2" s="52" t="s">
        <v>16</v>
      </c>
      <c r="E2" s="53" t="s">
        <v>42</v>
      </c>
      <c r="F2" s="52" t="s">
        <v>1</v>
      </c>
      <c r="G2" s="52" t="s">
        <v>27</v>
      </c>
      <c r="H2" s="52" t="s">
        <v>43</v>
      </c>
      <c r="I2" s="52" t="s">
        <v>44</v>
      </c>
      <c r="J2" s="52" t="s">
        <v>21</v>
      </c>
      <c r="K2" s="22"/>
    </row>
    <row r="3" spans="1:11" x14ac:dyDescent="0.35">
      <c r="A3" s="51" t="s">
        <v>40</v>
      </c>
      <c r="B3" s="5"/>
      <c r="C3" s="5"/>
      <c r="D3" s="22">
        <v>0</v>
      </c>
      <c r="E3" s="22">
        <v>2</v>
      </c>
      <c r="F3" s="22">
        <f xml:space="preserve"> 2*E3^3 - 3*(E3^2) + 1 * E3 - 5</f>
        <v>1</v>
      </c>
      <c r="G3" s="22">
        <f>6*(E3^2)-6*E3+1</f>
        <v>13</v>
      </c>
      <c r="H3">
        <f>F3/G3</f>
        <v>7.6923076923076927E-2</v>
      </c>
      <c r="I3">
        <f>E4</f>
        <v>1.9230769230769231</v>
      </c>
    </row>
    <row r="4" spans="1:11" x14ac:dyDescent="0.35">
      <c r="A4" s="40"/>
      <c r="B4" s="5"/>
      <c r="C4" s="5"/>
      <c r="D4" s="54">
        <v>1</v>
      </c>
      <c r="E4" s="54">
        <f xml:space="preserve"> E3 - (F3/G3)</f>
        <v>1.9230769230769231</v>
      </c>
      <c r="F4" s="54">
        <f t="shared" ref="F4:F15" si="0" xml:space="preserve"> 2*E4^3 - 3*(E4^2) + 1 * E4 - 5</f>
        <v>5.2344105598542967E-2</v>
      </c>
      <c r="G4" s="54">
        <f t="shared" ref="G4:G9" si="1">6*(E4^2)-6*E4+1</f>
        <v>11.650887573964498</v>
      </c>
      <c r="H4" s="55">
        <f t="shared" ref="H4:H9" si="2">F4/G4</f>
        <v>4.4927139899206504E-3</v>
      </c>
      <c r="I4" s="55">
        <f t="shared" ref="I4:I9" si="3">E5</f>
        <v>1.9185842090870024</v>
      </c>
      <c r="J4" s="55">
        <f>ABS(E4-E3)</f>
        <v>7.6923076923076872E-2</v>
      </c>
      <c r="K4" s="55" t="b">
        <f>J4&lt;0.0001</f>
        <v>0</v>
      </c>
    </row>
    <row r="5" spans="1:11" x14ac:dyDescent="0.35">
      <c r="A5" s="40" t="s">
        <v>39</v>
      </c>
      <c r="B5" s="5"/>
      <c r="C5" s="5"/>
      <c r="D5" s="22">
        <v>2</v>
      </c>
      <c r="E5" s="22">
        <f t="shared" ref="E5:E9" si="4" xml:space="preserve"> E4 - (F4/G4)</f>
        <v>1.9185842090870024</v>
      </c>
      <c r="F5" s="22">
        <f t="shared" si="0"/>
        <v>1.7216303139377942E-4</v>
      </c>
      <c r="G5" s="22">
        <f t="shared" si="1"/>
        <v>11.574286949625979</v>
      </c>
      <c r="H5">
        <f t="shared" si="2"/>
        <v>1.48746123318934E-5</v>
      </c>
      <c r="I5">
        <f t="shared" si="3"/>
        <v>1.9185693344746706</v>
      </c>
      <c r="J5">
        <f>ABS(E5-E4)</f>
        <v>4.4927139899206825E-3</v>
      </c>
      <c r="K5" t="b">
        <f t="shared" ref="K5:K15" si="5">J5&lt;0.0001</f>
        <v>0</v>
      </c>
    </row>
    <row r="6" spans="1:11" x14ac:dyDescent="0.35">
      <c r="A6" s="5"/>
      <c r="B6" s="5"/>
      <c r="C6" s="5"/>
      <c r="D6" s="54">
        <v>3</v>
      </c>
      <c r="E6" s="54">
        <f t="shared" si="4"/>
        <v>1.9185693344746706</v>
      </c>
      <c r="F6" s="54">
        <f t="shared" si="0"/>
        <v>1.8831984860412376E-9</v>
      </c>
      <c r="G6" s="54">
        <f t="shared" si="1"/>
        <v>11.57403374027146</v>
      </c>
      <c r="H6" s="55">
        <f t="shared" si="2"/>
        <v>1.6270891620859129E-10</v>
      </c>
      <c r="I6" s="55">
        <f t="shared" si="3"/>
        <v>1.9185693343119616</v>
      </c>
      <c r="J6" s="55">
        <f>ABS(E6-E5)</f>
        <v>1.4874612331849946E-5</v>
      </c>
      <c r="K6" s="55" t="b">
        <f t="shared" si="5"/>
        <v>1</v>
      </c>
    </row>
    <row r="7" spans="1:11" x14ac:dyDescent="0.35">
      <c r="B7" s="5"/>
      <c r="C7" s="5"/>
      <c r="D7" s="22">
        <v>4</v>
      </c>
      <c r="E7" s="22">
        <f t="shared" si="4"/>
        <v>1.9185693343119616</v>
      </c>
      <c r="F7" s="22">
        <f t="shared" si="0"/>
        <v>0</v>
      </c>
      <c r="G7" s="22">
        <f t="shared" si="1"/>
        <v>11.574033737501694</v>
      </c>
      <c r="H7">
        <f t="shared" si="2"/>
        <v>0</v>
      </c>
      <c r="I7">
        <f t="shared" si="3"/>
        <v>1.9185693343119616</v>
      </c>
      <c r="J7">
        <f>ABS(E7-E6)</f>
        <v>1.6270895741854474E-10</v>
      </c>
      <c r="K7" t="b">
        <f t="shared" si="5"/>
        <v>1</v>
      </c>
    </row>
    <row r="8" spans="1:11" x14ac:dyDescent="0.35">
      <c r="B8" s="5"/>
      <c r="C8" s="5"/>
      <c r="D8" s="54">
        <v>5</v>
      </c>
      <c r="E8" s="54">
        <f xml:space="preserve"> E7 - (F7/G7)</f>
        <v>1.9185693343119616</v>
      </c>
      <c r="F8" s="54">
        <f t="shared" si="0"/>
        <v>0</v>
      </c>
      <c r="G8" s="54">
        <f t="shared" ref="G8:G9" si="6">6*(E8^2)-6*E8+1</f>
        <v>11.574033737501694</v>
      </c>
      <c r="H8" s="55">
        <f t="shared" ref="H8:H9" si="7">F8/G8</f>
        <v>0</v>
      </c>
      <c r="I8" s="55">
        <f t="shared" ref="I8:I9" si="8">E9</f>
        <v>0</v>
      </c>
      <c r="J8" s="55">
        <f>ABS(E8-E7)</f>
        <v>0</v>
      </c>
      <c r="K8" s="55" t="b">
        <f>J8&lt;0.0001</f>
        <v>1</v>
      </c>
    </row>
    <row r="9" spans="1:11" x14ac:dyDescent="0.35">
      <c r="A9" s="5"/>
      <c r="B9" s="5"/>
      <c r="C9" s="5"/>
      <c r="D9" s="22"/>
      <c r="E9" s="22"/>
      <c r="F9" s="22"/>
      <c r="G9" s="22"/>
    </row>
    <row r="10" spans="1:11" x14ac:dyDescent="0.35">
      <c r="A10" s="5"/>
      <c r="B10" s="5"/>
      <c r="C10" s="5"/>
      <c r="D10" s="22"/>
      <c r="E10" s="22"/>
      <c r="F10" s="22"/>
      <c r="G10" s="22"/>
    </row>
    <row r="11" spans="1:11" x14ac:dyDescent="0.35">
      <c r="A11" s="5"/>
      <c r="B11" s="5"/>
      <c r="C11" s="5"/>
      <c r="D11" s="22"/>
      <c r="E11" s="22"/>
      <c r="F11" s="22"/>
      <c r="G11" s="22"/>
    </row>
    <row r="12" spans="1:11" x14ac:dyDescent="0.35">
      <c r="A12" s="5"/>
      <c r="B12" s="5"/>
      <c r="C12" s="5"/>
      <c r="D12" s="22"/>
      <c r="E12" s="22"/>
      <c r="F12" s="22"/>
      <c r="G12" s="22"/>
    </row>
    <row r="13" spans="1:11" x14ac:dyDescent="0.35">
      <c r="D13" s="22"/>
      <c r="E13" s="22"/>
      <c r="F13" s="22"/>
      <c r="G13" s="22"/>
    </row>
    <row r="14" spans="1:11" x14ac:dyDescent="0.35">
      <c r="D14" s="22"/>
      <c r="E14" s="22"/>
      <c r="F14" s="22"/>
      <c r="G14" s="22"/>
    </row>
    <row r="15" spans="1:11" x14ac:dyDescent="0.35">
      <c r="D15" s="22"/>
      <c r="E15" s="22"/>
      <c r="F15" s="22"/>
      <c r="G15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B28" sqref="B28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47" t="s">
        <v>10</v>
      </c>
      <c r="B3" s="47"/>
      <c r="C3" s="47"/>
      <c r="D3" s="47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11">
        <f>4.15*H6^5-2.23*H6^3-6.35</f>
        <v>108.61000000000001</v>
      </c>
      <c r="L6" s="11"/>
      <c r="M6" s="1"/>
    </row>
    <row r="7" spans="1:13" x14ac:dyDescent="0.35">
      <c r="A7" s="5">
        <v>-4</v>
      </c>
      <c r="B7" s="5">
        <f t="shared" ref="B7:B8" si="1"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7">
        <f>4.15*H7^5-2.23*H7^3-6.35</f>
        <v>17.637812500000003</v>
      </c>
      <c r="L7" s="6">
        <f>ABS((G7-G6)/G7)</f>
        <v>0.2</v>
      </c>
    </row>
    <row r="8" spans="1:13" x14ac:dyDescent="0.35">
      <c r="A8">
        <v>-3</v>
      </c>
      <c r="B8">
        <f t="shared" si="1"/>
        <v>-954.59</v>
      </c>
      <c r="D8" s="1"/>
      <c r="E8" s="7">
        <v>3</v>
      </c>
      <c r="F8" s="7">
        <f t="shared" ref="F8:F15" si="2">IF(I7*J7&lt;0,F7,G7)</f>
        <v>1</v>
      </c>
      <c r="G8" s="7">
        <f t="shared" ref="G8:G15" si="3">(F8+H8)/2</f>
        <v>1.125</v>
      </c>
      <c r="H8" s="7">
        <f t="shared" ref="H8:H15" si="4">IF(J7*K7&lt;0,H7,G7)</f>
        <v>1.25</v>
      </c>
      <c r="I8" s="7">
        <f t="shared" ref="I8:I15" si="5">4.15*F8^5-2.23*F8^3-6.35</f>
        <v>-4.43</v>
      </c>
      <c r="J8" s="7">
        <f t="shared" ref="J8:J15" si="6">4.15*G8^5-2.23*G8^3-6.35</f>
        <v>-2.04670196533203</v>
      </c>
      <c r="K8" s="7">
        <f t="shared" ref="K8:K15" si="7">4.15*H8^5-2.23*H8^3-6.35</f>
        <v>1.9593261718750021</v>
      </c>
      <c r="L8" s="6">
        <f t="shared" ref="L8:L15" si="8">ABS((G8-G7)/G8)</f>
        <v>0.1111111111111111</v>
      </c>
    </row>
    <row r="9" spans="1:13" x14ac:dyDescent="0.35">
      <c r="A9" s="5">
        <v>-2</v>
      </c>
      <c r="B9" s="5">
        <f t="shared" ref="B9:B16" si="9">4.15*A9^5-2.23*A9^3-6.35</f>
        <v>-121.31</v>
      </c>
      <c r="D9" s="1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6"/>
        <v>-0.28449313163757139</v>
      </c>
      <c r="K9" s="7">
        <f t="shared" si="7"/>
        <v>1.9593261718750021</v>
      </c>
      <c r="L9" s="6">
        <f t="shared" si="8"/>
        <v>5.2631578947368418E-2</v>
      </c>
    </row>
    <row r="10" spans="1:13" x14ac:dyDescent="0.35">
      <c r="A10">
        <v>-1</v>
      </c>
      <c r="B10">
        <f t="shared" si="9"/>
        <v>-8.27</v>
      </c>
      <c r="D10" s="1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6"/>
        <v>0.77198921948671462</v>
      </c>
      <c r="K10" s="7">
        <f t="shared" si="7"/>
        <v>1.9593261718750021</v>
      </c>
      <c r="L10" s="6">
        <f t="shared" si="8"/>
        <v>2.564102564102564E-2</v>
      </c>
    </row>
    <row r="11" spans="1:13" x14ac:dyDescent="0.35">
      <c r="A11" s="5">
        <v>0</v>
      </c>
      <c r="B11" s="5">
        <f t="shared" si="9"/>
        <v>-6.35</v>
      </c>
      <c r="D11" s="1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6"/>
        <v>0.22806667211465737</v>
      </c>
      <c r="K11" s="7">
        <f t="shared" si="7"/>
        <v>0.77198921948671462</v>
      </c>
      <c r="L11" s="6">
        <f t="shared" si="8"/>
        <v>1.2987012987012988E-2</v>
      </c>
    </row>
    <row r="12" spans="1:13" x14ac:dyDescent="0.35">
      <c r="A12" s="3">
        <v>1</v>
      </c>
      <c r="B12" s="3">
        <f t="shared" si="9"/>
        <v>-4.43</v>
      </c>
      <c r="D12" s="1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6"/>
        <v>-3.2051106754515502E-2</v>
      </c>
      <c r="K12" s="7">
        <f t="shared" si="7"/>
        <v>0.22806667211465737</v>
      </c>
      <c r="L12" s="6">
        <f t="shared" si="8"/>
        <v>6.5359477124183009E-3</v>
      </c>
    </row>
    <row r="13" spans="1:13" x14ac:dyDescent="0.35">
      <c r="A13" s="3">
        <v>2</v>
      </c>
      <c r="B13" s="3">
        <f t="shared" si="9"/>
        <v>108.61000000000001</v>
      </c>
      <c r="D13" s="1"/>
      <c r="E13" s="7">
        <v>8</v>
      </c>
      <c r="F13" s="7">
        <f t="shared" si="2"/>
        <v>1.1953125</v>
      </c>
      <c r="G13" s="7">
        <f t="shared" si="3"/>
        <v>1.19921875</v>
      </c>
      <c r="H13" s="7">
        <f t="shared" si="4"/>
        <v>1.203125</v>
      </c>
      <c r="I13" s="7">
        <f t="shared" si="5"/>
        <v>-3.2051106754515502E-2</v>
      </c>
      <c r="J13" s="7">
        <f t="shared" si="6"/>
        <v>9.7038092205740334E-2</v>
      </c>
      <c r="K13" s="7">
        <f t="shared" si="7"/>
        <v>0.22806667211465737</v>
      </c>
      <c r="L13" s="6">
        <f t="shared" si="8"/>
        <v>3.2573289902280132E-3</v>
      </c>
    </row>
    <row r="14" spans="1:13" x14ac:dyDescent="0.35">
      <c r="A14">
        <v>3</v>
      </c>
      <c r="B14">
        <f t="shared" si="9"/>
        <v>941.89</v>
      </c>
      <c r="D14" s="1"/>
      <c r="E14" s="7">
        <v>9</v>
      </c>
      <c r="F14" s="7">
        <f t="shared" si="2"/>
        <v>1.1953125</v>
      </c>
      <c r="G14" s="7">
        <f t="shared" si="3"/>
        <v>1.197265625</v>
      </c>
      <c r="H14" s="7">
        <f t="shared" si="4"/>
        <v>1.19921875</v>
      </c>
      <c r="I14" s="7">
        <f t="shared" si="5"/>
        <v>-3.2051106754515502E-2</v>
      </c>
      <c r="J14" s="7">
        <f t="shared" si="6"/>
        <v>3.2252353179506699E-2</v>
      </c>
      <c r="K14" s="7">
        <f t="shared" si="7"/>
        <v>9.7038092205740334E-2</v>
      </c>
      <c r="L14" s="6">
        <f t="shared" si="8"/>
        <v>1.6313213703099511E-3</v>
      </c>
    </row>
    <row r="15" spans="1:13" x14ac:dyDescent="0.35">
      <c r="A15" s="5">
        <v>4</v>
      </c>
      <c r="B15" s="5">
        <f t="shared" si="9"/>
        <v>4100.53</v>
      </c>
      <c r="D15" s="1"/>
      <c r="E15" s="8">
        <v>10</v>
      </c>
      <c r="F15" s="8">
        <f t="shared" si="2"/>
        <v>1.1953125</v>
      </c>
      <c r="G15" s="9">
        <f t="shared" si="3"/>
        <v>1.1962890625</v>
      </c>
      <c r="H15" s="8">
        <f t="shared" si="4"/>
        <v>1.197265625</v>
      </c>
      <c r="I15" s="8">
        <f t="shared" si="5"/>
        <v>-3.2051106754515502E-2</v>
      </c>
      <c r="J15" s="8">
        <f t="shared" si="6"/>
        <v>4.0498235149399875E-5</v>
      </c>
      <c r="K15" s="8">
        <f t="shared" si="7"/>
        <v>3.2252353179506699E-2</v>
      </c>
      <c r="L15" s="10">
        <f t="shared" si="8"/>
        <v>8.1632653061224493E-4</v>
      </c>
    </row>
    <row r="16" spans="1:13" x14ac:dyDescent="0.35">
      <c r="A16">
        <v>5</v>
      </c>
      <c r="B16">
        <f t="shared" si="9"/>
        <v>12683.650000000001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4" sqref="D4:L7"/>
    </sheetView>
  </sheetViews>
  <sheetFormatPr defaultRowHeight="14.5" x14ac:dyDescent="0.35"/>
  <cols>
    <col min="1" max="1" width="11.6328125" customWidth="1"/>
    <col min="2" max="2" width="12.7265625" customWidth="1"/>
  </cols>
  <sheetData>
    <row r="1" spans="1:12" x14ac:dyDescent="0.35">
      <c r="A1" s="48" t="s">
        <v>14</v>
      </c>
      <c r="B1" s="48"/>
      <c r="C1" s="18"/>
      <c r="D1" s="49" t="s">
        <v>20</v>
      </c>
      <c r="E1" s="49"/>
    </row>
    <row r="2" spans="1:12" x14ac:dyDescent="0.35">
      <c r="A2" s="48" t="s">
        <v>15</v>
      </c>
      <c r="B2" s="48"/>
      <c r="C2" s="18"/>
    </row>
    <row r="4" spans="1:12" x14ac:dyDescent="0.35">
      <c r="A4" s="19" t="s">
        <v>0</v>
      </c>
      <c r="B4" s="19" t="s">
        <v>1</v>
      </c>
      <c r="D4" s="20" t="s">
        <v>16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17</v>
      </c>
      <c r="K4" s="20" t="s">
        <v>18</v>
      </c>
      <c r="L4" s="20" t="s">
        <v>19</v>
      </c>
    </row>
    <row r="5" spans="1:12" x14ac:dyDescent="0.35">
      <c r="A5">
        <v>0</v>
      </c>
      <c r="B5">
        <f t="shared" ref="B5:B14" si="0">4.15*A5^5-2.23*A5^3-6.35</f>
        <v>-6.35</v>
      </c>
      <c r="D5" s="16">
        <v>1</v>
      </c>
      <c r="E5" s="16">
        <v>1.1000000000000001</v>
      </c>
      <c r="F5" s="16">
        <v>1.2</v>
      </c>
      <c r="G5" s="16">
        <f>(E5*I5-F5*H5)/(I5-H5)</f>
        <v>1.1955364108991093</v>
      </c>
      <c r="H5" s="16">
        <f t="shared" ref="H5:J5" si="1">4.15*E5^5-2.23*E5^3-6.35</f>
        <v>-2.6345134999999975</v>
      </c>
      <c r="I5" s="16">
        <f t="shared" si="1"/>
        <v>0.12308800000000009</v>
      </c>
      <c r="J5" s="16">
        <f t="shared" si="1"/>
        <v>-2.47035990127209E-2</v>
      </c>
      <c r="K5" s="16">
        <f>ABS(J5)</f>
        <v>2.47035990127209E-2</v>
      </c>
      <c r="L5" t="str">
        <f>IF(K5&lt;=0.0001,"AKAR","BELUM")</f>
        <v>BELUM</v>
      </c>
    </row>
    <row r="6" spans="1:12" x14ac:dyDescent="0.35">
      <c r="A6" s="3">
        <v>1</v>
      </c>
      <c r="B6" s="3">
        <f t="shared" si="0"/>
        <v>-4.43</v>
      </c>
      <c r="D6" s="16">
        <v>2</v>
      </c>
      <c r="E6" s="16">
        <f>IF(H5*J5&gt;=0,G5,E5)</f>
        <v>1.1955364108991093</v>
      </c>
      <c r="F6" s="16">
        <f>IF(H5*J5&lt;0,G5,F5)</f>
        <v>1.2</v>
      </c>
      <c r="G6" s="16">
        <f>(E6*I6-F6*H6)/(I6-H6)</f>
        <v>1.1962825068615495</v>
      </c>
      <c r="H6" s="16">
        <f>4.15*E6^5-2.23*E6^3-6.35</f>
        <v>-2.47035990127209E-2</v>
      </c>
      <c r="I6" s="16">
        <f>4.15*F6^5-2.23*F6^3-6.35</f>
        <v>0.12308800000000009</v>
      </c>
      <c r="J6" s="16">
        <f>4.15*G6^5-2.23*G6^3-6.35</f>
        <v>-1.753324180597815E-4</v>
      </c>
      <c r="K6" s="16">
        <f>ABS(J6)</f>
        <v>1.753324180597815E-4</v>
      </c>
      <c r="L6" t="str">
        <f t="shared" ref="L6:L7" si="2">IF(K6&lt;=0.0001,"AKAR","BELUM")</f>
        <v>BELUM</v>
      </c>
    </row>
    <row r="7" spans="1:12" x14ac:dyDescent="0.35">
      <c r="A7" s="3">
        <v>2</v>
      </c>
      <c r="B7" s="3">
        <f t="shared" si="0"/>
        <v>108.61000000000001</v>
      </c>
      <c r="D7" s="2">
        <v>3</v>
      </c>
      <c r="E7" s="2">
        <f t="shared" ref="E7" si="3">IF(H6*J6&gt;=0,G6,E6)</f>
        <v>1.1962825068615495</v>
      </c>
      <c r="F7" s="2">
        <f t="shared" ref="F7" si="4">IF(H6*J6&lt;0,G6,F6)</f>
        <v>1.2</v>
      </c>
      <c r="G7" s="2">
        <f>(E7*I7-F7*H7)/(I7-H7)</f>
        <v>1.1962877947038324</v>
      </c>
      <c r="H7" s="2">
        <f t="shared" ref="H7:I7" si="5">4.15*E7^5-2.23*E7^3-6.35</f>
        <v>-1.753324180597815E-4</v>
      </c>
      <c r="I7" s="2">
        <f t="shared" si="5"/>
        <v>0.12308800000000009</v>
      </c>
      <c r="J7" s="2">
        <f>4.15*G7^5-2.23*G7^3-6.35</f>
        <v>-1.2417185999424873E-6</v>
      </c>
      <c r="K7" s="2">
        <f t="shared" ref="K7" si="6">ABS(J7)</f>
        <v>1.2417185999424873E-6</v>
      </c>
      <c r="L7" s="3" t="str">
        <f t="shared" si="2"/>
        <v>AKAR</v>
      </c>
    </row>
    <row r="8" spans="1:12" x14ac:dyDescent="0.35">
      <c r="A8" s="21">
        <v>1.1000000000000001</v>
      </c>
      <c r="B8" s="21">
        <f t="shared" si="0"/>
        <v>-2.6345134999999975</v>
      </c>
      <c r="D8" s="16"/>
      <c r="E8" s="16"/>
      <c r="F8" s="16"/>
      <c r="G8" s="16"/>
      <c r="H8" s="16"/>
      <c r="I8" s="16"/>
      <c r="J8" s="16"/>
      <c r="K8" s="16"/>
    </row>
    <row r="9" spans="1:12" x14ac:dyDescent="0.35">
      <c r="A9" s="21">
        <v>1.2</v>
      </c>
      <c r="B9" s="21">
        <f t="shared" si="0"/>
        <v>0.12308800000000009</v>
      </c>
      <c r="D9" s="16"/>
      <c r="E9" s="16"/>
      <c r="F9" s="16"/>
      <c r="G9" s="16"/>
      <c r="H9" s="16"/>
      <c r="I9" s="16"/>
      <c r="J9" s="16"/>
      <c r="K9" s="16"/>
    </row>
    <row r="10" spans="1:12" x14ac:dyDescent="0.35">
      <c r="A10">
        <v>1.3</v>
      </c>
      <c r="B10">
        <f t="shared" si="0"/>
        <v>4.1593495000000065</v>
      </c>
      <c r="D10" s="16"/>
      <c r="E10" s="16"/>
      <c r="F10" s="16"/>
      <c r="G10" s="16"/>
      <c r="H10" s="16"/>
      <c r="I10" s="16"/>
      <c r="J10" s="16"/>
      <c r="K10" s="16"/>
    </row>
    <row r="11" spans="1:12" x14ac:dyDescent="0.35">
      <c r="A11">
        <v>1.4</v>
      </c>
      <c r="B11">
        <f t="shared" si="0"/>
        <v>9.8505759999999949</v>
      </c>
      <c r="D11" s="16"/>
      <c r="E11" s="16"/>
      <c r="F11" s="16"/>
      <c r="G11" s="16"/>
      <c r="H11" s="16"/>
      <c r="I11" s="16"/>
      <c r="J11" s="16"/>
      <c r="K11" s="16"/>
    </row>
    <row r="12" spans="1:12" x14ac:dyDescent="0.35">
      <c r="A12">
        <v>1.5</v>
      </c>
      <c r="B12">
        <f t="shared" si="0"/>
        <v>17.637812500000003</v>
      </c>
      <c r="D12" s="16"/>
      <c r="E12" s="16"/>
      <c r="F12" s="16"/>
      <c r="G12" s="16"/>
      <c r="H12" s="16"/>
      <c r="I12" s="16"/>
      <c r="J12" s="16"/>
      <c r="K12" s="16"/>
    </row>
    <row r="13" spans="1:12" x14ac:dyDescent="0.35">
      <c r="A13">
        <v>1.6</v>
      </c>
      <c r="B13">
        <f t="shared" si="0"/>
        <v>28.031824000000022</v>
      </c>
      <c r="D13" s="16"/>
      <c r="E13" s="16"/>
      <c r="F13" s="16"/>
      <c r="G13" s="16"/>
      <c r="H13" s="16"/>
      <c r="I13" s="16"/>
      <c r="J13" s="16"/>
      <c r="K13" s="16"/>
    </row>
    <row r="14" spans="1:12" x14ac:dyDescent="0.35">
      <c r="A14">
        <v>1.7</v>
      </c>
      <c r="B14">
        <f t="shared" si="0"/>
        <v>41.618075499999989</v>
      </c>
      <c r="D14" s="16"/>
      <c r="E14" s="16"/>
      <c r="F14" s="16"/>
      <c r="G14" s="16"/>
      <c r="H14" s="16"/>
      <c r="I14" s="16"/>
      <c r="J14" s="16"/>
      <c r="K14" s="16"/>
    </row>
  </sheetData>
  <mergeCells count="3">
    <mergeCell ref="A1:B1"/>
    <mergeCell ref="A2:B2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H3" sqref="H3"/>
    </sheetView>
  </sheetViews>
  <sheetFormatPr defaultRowHeight="14.5" x14ac:dyDescent="0.35"/>
  <sheetData>
    <row r="1" spans="1:13" x14ac:dyDescent="0.35">
      <c r="A1" t="s">
        <v>9</v>
      </c>
      <c r="H1" t="s">
        <v>23</v>
      </c>
    </row>
    <row r="2" spans="1:13" x14ac:dyDescent="0.35">
      <c r="H2" t="s">
        <v>24</v>
      </c>
    </row>
    <row r="3" spans="1:13" x14ac:dyDescent="0.35">
      <c r="A3" s="47" t="s">
        <v>10</v>
      </c>
      <c r="B3" s="47"/>
      <c r="C3" s="47"/>
      <c r="D3" s="47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31" t="s">
        <v>13</v>
      </c>
      <c r="F5" s="32" t="s">
        <v>4</v>
      </c>
      <c r="G5" s="32" t="s">
        <v>6</v>
      </c>
      <c r="H5" s="32" t="s">
        <v>5</v>
      </c>
      <c r="I5" s="32" t="s">
        <v>7</v>
      </c>
      <c r="J5" s="32" t="s">
        <v>11</v>
      </c>
      <c r="K5" s="33" t="s">
        <v>8</v>
      </c>
      <c r="L5" s="34" t="s">
        <v>21</v>
      </c>
      <c r="M5" s="39" t="s">
        <v>22</v>
      </c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23">
        <f>4.15*H6^5-2.23*H6^3-6.35</f>
        <v>108.61000000000001</v>
      </c>
      <c r="L6" s="11"/>
      <c r="M6" s="30"/>
    </row>
    <row r="7" spans="1:13" x14ac:dyDescent="0.35">
      <c r="A7" s="5">
        <v>-4</v>
      </c>
      <c r="B7" s="5">
        <f t="shared" ref="B7:B16" si="1">4.15*A7^5-2.23*A7^3-6.35</f>
        <v>-4113.2300000000005</v>
      </c>
      <c r="D7" s="17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24">
        <f>4.15*H7^5-2.23*H7^3-6.35</f>
        <v>17.637812500000003</v>
      </c>
      <c r="L7" s="7">
        <f>G7-G6</f>
        <v>-0.25</v>
      </c>
      <c r="M7" s="26">
        <f>((G7-G6)/G7)*100%</f>
        <v>-0.2</v>
      </c>
    </row>
    <row r="8" spans="1:13" x14ac:dyDescent="0.35">
      <c r="A8">
        <v>-3</v>
      </c>
      <c r="B8">
        <f t="shared" si="1"/>
        <v>-954.59</v>
      </c>
      <c r="D8" s="17"/>
      <c r="E8" s="7">
        <v>3</v>
      </c>
      <c r="F8" s="7">
        <f t="shared" ref="F8:F13" si="2">IF(I7*J7&lt;0,F7,G7)</f>
        <v>1</v>
      </c>
      <c r="G8" s="7">
        <f t="shared" ref="G8:G13" si="3">(F8+H8)/2</f>
        <v>1.125</v>
      </c>
      <c r="H8" s="7">
        <f t="shared" ref="H8:H13" si="4">IF(J7*K7&lt;0,H7,G7)</f>
        <v>1.25</v>
      </c>
      <c r="I8" s="7">
        <f t="shared" ref="I8:K13" si="5">4.15*F8^5-2.23*F8^3-6.35</f>
        <v>-4.43</v>
      </c>
      <c r="J8" s="7">
        <f t="shared" si="5"/>
        <v>-2.04670196533203</v>
      </c>
      <c r="K8" s="24">
        <f t="shared" si="5"/>
        <v>1.9593261718750021</v>
      </c>
      <c r="L8" s="7">
        <f t="shared" ref="L8:L13" si="6">G8-G7</f>
        <v>-0.125</v>
      </c>
      <c r="M8" s="26">
        <f t="shared" ref="M8:M13" si="7">((G8-G7)/G8)*100%</f>
        <v>-0.1111111111111111</v>
      </c>
    </row>
    <row r="9" spans="1:13" x14ac:dyDescent="0.35">
      <c r="A9" s="5">
        <v>-2</v>
      </c>
      <c r="B9" s="5">
        <f t="shared" si="1"/>
        <v>-121.31</v>
      </c>
      <c r="D9" s="17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5"/>
        <v>-0.28449313163757139</v>
      </c>
      <c r="K9" s="24">
        <f t="shared" si="5"/>
        <v>1.9593261718750021</v>
      </c>
      <c r="L9" s="7">
        <f t="shared" si="6"/>
        <v>6.25E-2</v>
      </c>
      <c r="M9" s="26">
        <f t="shared" si="7"/>
        <v>5.2631578947368418E-2</v>
      </c>
    </row>
    <row r="10" spans="1:13" x14ac:dyDescent="0.35">
      <c r="A10">
        <v>-1</v>
      </c>
      <c r="B10">
        <f t="shared" si="1"/>
        <v>-8.27</v>
      </c>
      <c r="D10" s="17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5"/>
        <v>0.77198921948671462</v>
      </c>
      <c r="K10" s="24">
        <f t="shared" si="5"/>
        <v>1.9593261718750021</v>
      </c>
      <c r="L10" s="7">
        <f t="shared" si="6"/>
        <v>3.125E-2</v>
      </c>
      <c r="M10" s="26">
        <f t="shared" si="7"/>
        <v>2.564102564102564E-2</v>
      </c>
    </row>
    <row r="11" spans="1:13" x14ac:dyDescent="0.35">
      <c r="A11" s="5">
        <v>0</v>
      </c>
      <c r="B11" s="5">
        <f t="shared" si="1"/>
        <v>-6.35</v>
      </c>
      <c r="D11" s="17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5"/>
        <v>0.22806667211465737</v>
      </c>
      <c r="K11" s="24">
        <f t="shared" si="5"/>
        <v>0.77198921948671462</v>
      </c>
      <c r="L11" s="7">
        <f t="shared" si="6"/>
        <v>-1.5625E-2</v>
      </c>
      <c r="M11" s="26">
        <f t="shared" si="7"/>
        <v>-1.2987012987012988E-2</v>
      </c>
    </row>
    <row r="12" spans="1:13" x14ac:dyDescent="0.35">
      <c r="A12" s="3">
        <v>1</v>
      </c>
      <c r="B12" s="3">
        <f t="shared" si="1"/>
        <v>-4.43</v>
      </c>
      <c r="D12" s="17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5"/>
        <v>-3.2051106754515502E-2</v>
      </c>
      <c r="K12" s="24">
        <f t="shared" si="5"/>
        <v>0.22806667211465737</v>
      </c>
      <c r="L12" s="7">
        <f t="shared" si="6"/>
        <v>-7.8125E-3</v>
      </c>
      <c r="M12" s="26">
        <f t="shared" si="7"/>
        <v>-6.5359477124183009E-3</v>
      </c>
    </row>
    <row r="13" spans="1:13" x14ac:dyDescent="0.35">
      <c r="A13" s="3">
        <v>2</v>
      </c>
      <c r="B13" s="3">
        <f t="shared" si="1"/>
        <v>108.61000000000001</v>
      </c>
      <c r="D13" s="17"/>
      <c r="E13" s="36">
        <v>8</v>
      </c>
      <c r="F13" s="36">
        <f t="shared" si="2"/>
        <v>1.1953125</v>
      </c>
      <c r="G13" s="36">
        <f t="shared" si="3"/>
        <v>1.19921875</v>
      </c>
      <c r="H13" s="36">
        <f t="shared" si="4"/>
        <v>1.203125</v>
      </c>
      <c r="I13" s="36">
        <f t="shared" si="5"/>
        <v>-3.2051106754515502E-2</v>
      </c>
      <c r="J13" s="36">
        <f t="shared" si="5"/>
        <v>9.7038092205740334E-2</v>
      </c>
      <c r="K13" s="37">
        <f t="shared" si="5"/>
        <v>0.22806667211465737</v>
      </c>
      <c r="L13" s="36">
        <f t="shared" si="6"/>
        <v>3.90625E-3</v>
      </c>
      <c r="M13" s="38">
        <f t="shared" si="7"/>
        <v>3.2573289902280132E-3</v>
      </c>
    </row>
    <row r="14" spans="1:13" x14ac:dyDescent="0.35">
      <c r="A14">
        <v>3</v>
      </c>
      <c r="B14">
        <f t="shared" si="1"/>
        <v>941.89</v>
      </c>
      <c r="D14" s="17"/>
      <c r="E14" s="22"/>
      <c r="F14" s="22"/>
      <c r="G14" s="22"/>
      <c r="H14" s="22"/>
      <c r="I14" s="22"/>
      <c r="J14" s="22"/>
      <c r="K14" s="22"/>
      <c r="L14" s="22"/>
      <c r="M14" s="28"/>
    </row>
    <row r="15" spans="1:13" x14ac:dyDescent="0.35">
      <c r="A15" s="5">
        <v>4</v>
      </c>
      <c r="B15" s="5">
        <f t="shared" si="1"/>
        <v>4100.53</v>
      </c>
      <c r="D15" s="17"/>
      <c r="E15" s="22"/>
      <c r="F15" s="22"/>
      <c r="G15" s="29"/>
      <c r="H15" s="22"/>
      <c r="I15" s="22"/>
      <c r="J15" s="22"/>
      <c r="K15" s="22"/>
      <c r="L15" s="22"/>
      <c r="M15" s="28"/>
    </row>
    <row r="16" spans="1:13" x14ac:dyDescent="0.35">
      <c r="A16">
        <v>5</v>
      </c>
      <c r="B16">
        <f t="shared" si="1"/>
        <v>12683.650000000001</v>
      </c>
    </row>
    <row r="18" spans="5:15" x14ac:dyDescent="0.35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5:15" x14ac:dyDescent="0.35">
      <c r="E19" s="17"/>
      <c r="F19" s="17"/>
      <c r="G19" s="17"/>
      <c r="H19" s="17"/>
      <c r="I19" s="17"/>
      <c r="J19" s="17"/>
      <c r="K19" s="17"/>
      <c r="L19" s="17"/>
    </row>
    <row r="20" spans="5:15" x14ac:dyDescent="0.35">
      <c r="E20" s="17"/>
      <c r="F20" s="17"/>
      <c r="G20" s="17"/>
      <c r="H20" s="17"/>
      <c r="I20" s="17"/>
      <c r="J20" s="17"/>
      <c r="K20" s="17"/>
      <c r="L20" s="17"/>
      <c r="N20" s="27"/>
    </row>
    <row r="21" spans="5:15" x14ac:dyDescent="0.35">
      <c r="E21" s="17"/>
      <c r="F21" s="17"/>
      <c r="G21" s="17"/>
      <c r="H21" s="17"/>
      <c r="I21" s="17"/>
      <c r="J21" s="17"/>
      <c r="K21" s="17"/>
      <c r="L21" s="17"/>
      <c r="N21" s="27"/>
      <c r="O21" s="5"/>
    </row>
    <row r="22" spans="5:15" x14ac:dyDescent="0.35">
      <c r="E22" s="17"/>
      <c r="F22" s="17"/>
      <c r="G22" s="17"/>
      <c r="H22" s="17"/>
      <c r="I22" s="17"/>
      <c r="J22" s="17"/>
      <c r="K22" s="17"/>
      <c r="L22" s="17"/>
      <c r="N22" s="27"/>
      <c r="O22" s="5"/>
    </row>
    <row r="23" spans="5:15" x14ac:dyDescent="0.35">
      <c r="E23" s="17"/>
      <c r="F23" s="17"/>
      <c r="G23" s="17"/>
      <c r="H23" s="17"/>
      <c r="I23" s="17"/>
      <c r="J23" s="17"/>
      <c r="K23" s="17"/>
      <c r="L23" s="17"/>
      <c r="N23" s="27"/>
      <c r="O23" s="5"/>
    </row>
    <row r="24" spans="5:15" x14ac:dyDescent="0.35">
      <c r="E24" s="17"/>
      <c r="F24" s="17"/>
      <c r="G24" s="17"/>
      <c r="H24" s="17"/>
      <c r="I24" s="17"/>
      <c r="J24" s="17"/>
      <c r="K24" s="17"/>
      <c r="L24" s="17"/>
      <c r="N24" s="27"/>
      <c r="O24" s="5"/>
    </row>
    <row r="25" spans="5:15" x14ac:dyDescent="0.35">
      <c r="E25" s="17"/>
      <c r="F25" s="17"/>
      <c r="G25" s="17"/>
      <c r="H25" s="17"/>
      <c r="I25" s="17"/>
      <c r="J25" s="17"/>
      <c r="K25" s="17"/>
      <c r="L25" s="17"/>
      <c r="N25" s="27"/>
      <c r="O25" s="5"/>
    </row>
    <row r="26" spans="5:15" x14ac:dyDescent="0.35">
      <c r="E26" s="17"/>
      <c r="F26" s="17"/>
      <c r="G26" s="17"/>
      <c r="H26" s="17"/>
      <c r="I26" s="17"/>
      <c r="J26" s="17"/>
      <c r="K26" s="17"/>
      <c r="L26" s="17"/>
      <c r="N26" s="27"/>
      <c r="O26" s="5"/>
    </row>
    <row r="27" spans="5:15" x14ac:dyDescent="0.35">
      <c r="E27" s="25"/>
      <c r="F27" s="25"/>
      <c r="G27" s="25"/>
      <c r="H27" s="25"/>
      <c r="I27" s="25"/>
      <c r="J27" s="25"/>
      <c r="K27" s="25"/>
      <c r="L27" s="25"/>
      <c r="N27" s="27"/>
      <c r="O27" s="5"/>
    </row>
    <row r="28" spans="5:15" x14ac:dyDescent="0.35">
      <c r="N28" s="27"/>
      <c r="O28" s="5"/>
    </row>
    <row r="29" spans="5:15" x14ac:dyDescent="0.35">
      <c r="N29" s="27"/>
      <c r="O29" s="5"/>
    </row>
    <row r="30" spans="5:15" x14ac:dyDescent="0.35">
      <c r="N30" s="27"/>
      <c r="O30" s="5"/>
    </row>
    <row r="31" spans="5:15" x14ac:dyDescent="0.35">
      <c r="N31" s="27"/>
      <c r="O31" s="5"/>
    </row>
    <row r="32" spans="5:15" x14ac:dyDescent="0.35">
      <c r="N32" s="27"/>
      <c r="O32" s="5"/>
    </row>
    <row r="33" spans="1:15" x14ac:dyDescent="0.35">
      <c r="N33" s="27"/>
      <c r="O33" s="5"/>
    </row>
    <row r="34" spans="1:15" x14ac:dyDescent="0.35">
      <c r="N34" s="27"/>
      <c r="O34" s="5"/>
    </row>
    <row r="35" spans="1:15" ht="15" thickBot="1" x14ac:dyDescent="0.4">
      <c r="N35" s="27"/>
      <c r="O35" s="5"/>
    </row>
    <row r="36" spans="1:15" ht="15" thickBot="1" x14ac:dyDescent="0.4">
      <c r="A36" s="31" t="s">
        <v>13</v>
      </c>
      <c r="B36" s="32" t="s">
        <v>4</v>
      </c>
      <c r="C36" s="32" t="s">
        <v>6</v>
      </c>
      <c r="D36" s="32" t="s">
        <v>5</v>
      </c>
      <c r="E36" s="32" t="s">
        <v>7</v>
      </c>
      <c r="F36" s="32" t="s">
        <v>11</v>
      </c>
      <c r="G36" s="33" t="s">
        <v>8</v>
      </c>
      <c r="H36" s="34" t="s">
        <v>21</v>
      </c>
      <c r="I36" s="35" t="s">
        <v>22</v>
      </c>
    </row>
    <row r="37" spans="1:15" x14ac:dyDescent="0.35">
      <c r="A37" s="11">
        <v>1</v>
      </c>
      <c r="B37" s="11">
        <v>1</v>
      </c>
      <c r="C37" s="11">
        <f>(B37+D37)/2</f>
        <v>1.5</v>
      </c>
      <c r="D37" s="11">
        <v>2</v>
      </c>
      <c r="E37" s="11">
        <f>4.15*B37^5-2.23*B37^3-6.35</f>
        <v>-4.43</v>
      </c>
      <c r="F37" s="11">
        <f t="shared" ref="F37" si="8">4.15*C37^5-2.23*C37^3-6.35</f>
        <v>17.637812500000003</v>
      </c>
      <c r="G37" s="23">
        <f>4.15*D37^5-2.23*D37^3-6.35</f>
        <v>108.61000000000001</v>
      </c>
      <c r="H37" s="11"/>
      <c r="I37" s="30"/>
    </row>
    <row r="38" spans="1:15" x14ac:dyDescent="0.35">
      <c r="A38" s="7">
        <v>2</v>
      </c>
      <c r="B38" s="7">
        <f>IF(E37*F37&lt;0,B37,C37)</f>
        <v>1</v>
      </c>
      <c r="C38" s="7">
        <f>(B38+D38)/2</f>
        <v>1.25</v>
      </c>
      <c r="D38" s="7">
        <f>IF(F37*G37&lt;0,D37,C37)</f>
        <v>1.5</v>
      </c>
      <c r="E38" s="7">
        <f>4.15*B38^5-2.23*B38^3-6.35</f>
        <v>-4.43</v>
      </c>
      <c r="F38" s="7">
        <f>4.15*C38^5-2.23*C38^3-6.35</f>
        <v>1.9593261718750021</v>
      </c>
      <c r="G38" s="24">
        <f>4.15*D38^5-2.23*D38^3-6.35</f>
        <v>17.637812500000003</v>
      </c>
      <c r="H38" s="7">
        <f>C38-C37</f>
        <v>-0.25</v>
      </c>
      <c r="I38" s="26">
        <f>((C38-C37)/C38)*100%</f>
        <v>-0.2</v>
      </c>
    </row>
    <row r="39" spans="1:15" x14ac:dyDescent="0.35">
      <c r="A39" s="7">
        <v>3</v>
      </c>
      <c r="B39" s="7">
        <f t="shared" ref="B39:B44" si="9">IF(E38*F38&lt;0,B38,C38)</f>
        <v>1</v>
      </c>
      <c r="C39" s="7">
        <f t="shared" ref="C39:C44" si="10">(B39+D39)/2</f>
        <v>1.125</v>
      </c>
      <c r="D39" s="7">
        <f t="shared" ref="D39:D44" si="11">IF(F38*G38&lt;0,D38,C38)</f>
        <v>1.25</v>
      </c>
      <c r="E39" s="7">
        <f t="shared" ref="E39:E44" si="12">4.15*B39^5-2.23*B39^3-6.35</f>
        <v>-4.43</v>
      </c>
      <c r="F39" s="7">
        <f t="shared" ref="F39:F44" si="13">4.15*C39^5-2.23*C39^3-6.35</f>
        <v>-2.04670196533203</v>
      </c>
      <c r="G39" s="24">
        <f t="shared" ref="G39:G44" si="14">4.15*D39^5-2.23*D39^3-6.35</f>
        <v>1.9593261718750021</v>
      </c>
      <c r="H39" s="7">
        <f t="shared" ref="H39:H44" si="15">C39-C38</f>
        <v>-0.125</v>
      </c>
      <c r="I39" s="26">
        <f t="shared" ref="I39:I44" si="16">((C39-C38)/C39)*100%</f>
        <v>-0.1111111111111111</v>
      </c>
    </row>
    <row r="40" spans="1:15" x14ac:dyDescent="0.35">
      <c r="A40" s="7">
        <v>4</v>
      </c>
      <c r="B40" s="7">
        <f t="shared" si="9"/>
        <v>1.125</v>
      </c>
      <c r="C40" s="7">
        <f t="shared" si="10"/>
        <v>1.1875</v>
      </c>
      <c r="D40" s="7">
        <f t="shared" si="11"/>
        <v>1.25</v>
      </c>
      <c r="E40" s="7">
        <f t="shared" si="12"/>
        <v>-2.04670196533203</v>
      </c>
      <c r="F40" s="7">
        <f t="shared" si="13"/>
        <v>-0.28449313163757139</v>
      </c>
      <c r="G40" s="24">
        <f t="shared" si="14"/>
        <v>1.9593261718750021</v>
      </c>
      <c r="H40" s="7">
        <f t="shared" si="15"/>
        <v>6.25E-2</v>
      </c>
      <c r="I40" s="26">
        <f t="shared" si="16"/>
        <v>5.2631578947368418E-2</v>
      </c>
    </row>
    <row r="41" spans="1:15" x14ac:dyDescent="0.35">
      <c r="A41" s="7">
        <v>5</v>
      </c>
      <c r="B41" s="7">
        <f t="shared" si="9"/>
        <v>1.1875</v>
      </c>
      <c r="C41" s="7">
        <f t="shared" si="10"/>
        <v>1.21875</v>
      </c>
      <c r="D41" s="7">
        <f t="shared" si="11"/>
        <v>1.25</v>
      </c>
      <c r="E41" s="7">
        <f t="shared" si="12"/>
        <v>-0.28449313163757139</v>
      </c>
      <c r="F41" s="7">
        <f t="shared" si="13"/>
        <v>0.77198921948671462</v>
      </c>
      <c r="G41" s="24">
        <f t="shared" si="14"/>
        <v>1.9593261718750021</v>
      </c>
      <c r="H41" s="7">
        <f t="shared" si="15"/>
        <v>3.125E-2</v>
      </c>
      <c r="I41" s="26">
        <f t="shared" si="16"/>
        <v>2.564102564102564E-2</v>
      </c>
    </row>
    <row r="42" spans="1:15" x14ac:dyDescent="0.35">
      <c r="A42" s="7">
        <v>6</v>
      </c>
      <c r="B42" s="7">
        <f t="shared" si="9"/>
        <v>1.1875</v>
      </c>
      <c r="C42" s="7">
        <f t="shared" si="10"/>
        <v>1.203125</v>
      </c>
      <c r="D42" s="7">
        <f t="shared" si="11"/>
        <v>1.21875</v>
      </c>
      <c r="E42" s="7">
        <f t="shared" si="12"/>
        <v>-0.28449313163757139</v>
      </c>
      <c r="F42" s="7">
        <f t="shared" si="13"/>
        <v>0.22806667211465737</v>
      </c>
      <c r="G42" s="24">
        <f t="shared" si="14"/>
        <v>0.77198921948671462</v>
      </c>
      <c r="H42" s="7">
        <f t="shared" si="15"/>
        <v>-1.5625E-2</v>
      </c>
      <c r="I42" s="26">
        <f t="shared" si="16"/>
        <v>-1.2987012987012988E-2</v>
      </c>
    </row>
    <row r="43" spans="1:15" x14ac:dyDescent="0.35">
      <c r="A43" s="7">
        <v>7</v>
      </c>
      <c r="B43" s="7">
        <f t="shared" si="9"/>
        <v>1.1875</v>
      </c>
      <c r="C43" s="7">
        <f t="shared" si="10"/>
        <v>1.1953125</v>
      </c>
      <c r="D43" s="7">
        <f t="shared" si="11"/>
        <v>1.203125</v>
      </c>
      <c r="E43" s="7">
        <f t="shared" si="12"/>
        <v>-0.28449313163757139</v>
      </c>
      <c r="F43" s="7">
        <f t="shared" si="13"/>
        <v>-3.2051106754515502E-2</v>
      </c>
      <c r="G43" s="24">
        <f t="shared" si="14"/>
        <v>0.22806667211465737</v>
      </c>
      <c r="H43" s="7">
        <f t="shared" si="15"/>
        <v>-7.8125E-3</v>
      </c>
      <c r="I43" s="26">
        <f t="shared" si="16"/>
        <v>-6.5359477124183009E-3</v>
      </c>
    </row>
    <row r="44" spans="1:15" x14ac:dyDescent="0.35">
      <c r="A44" s="36">
        <v>8</v>
      </c>
      <c r="B44" s="36">
        <f t="shared" si="9"/>
        <v>1.1953125</v>
      </c>
      <c r="C44" s="36">
        <f t="shared" si="10"/>
        <v>1.19921875</v>
      </c>
      <c r="D44" s="36">
        <f t="shared" si="11"/>
        <v>1.203125</v>
      </c>
      <c r="E44" s="36">
        <f t="shared" si="12"/>
        <v>-3.2051106754515502E-2</v>
      </c>
      <c r="F44" s="36">
        <f t="shared" si="13"/>
        <v>9.7038092205740334E-2</v>
      </c>
      <c r="G44" s="37">
        <f t="shared" si="14"/>
        <v>0.22806667211465737</v>
      </c>
      <c r="H44" s="36">
        <f t="shared" si="15"/>
        <v>3.90625E-3</v>
      </c>
      <c r="I44" s="38">
        <f t="shared" si="16"/>
        <v>3.2573289902280132E-3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G5" sqref="G5"/>
    </sheetView>
  </sheetViews>
  <sheetFormatPr defaultRowHeight="14.5" x14ac:dyDescent="0.35"/>
  <sheetData>
    <row r="1" spans="1:13" x14ac:dyDescent="0.35">
      <c r="A1" t="s">
        <v>9</v>
      </c>
      <c r="H1" t="s">
        <v>23</v>
      </c>
    </row>
    <row r="2" spans="1:13" x14ac:dyDescent="0.35">
      <c r="H2" t="s">
        <v>24</v>
      </c>
    </row>
    <row r="3" spans="1:13" x14ac:dyDescent="0.35">
      <c r="A3" s="47" t="s">
        <v>25</v>
      </c>
      <c r="B3" s="47"/>
      <c r="C3" s="47"/>
      <c r="D3" s="47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31" t="s">
        <v>13</v>
      </c>
      <c r="F5" s="32" t="s">
        <v>4</v>
      </c>
      <c r="G5" s="32" t="s">
        <v>6</v>
      </c>
      <c r="H5" s="32" t="s">
        <v>5</v>
      </c>
      <c r="I5" s="32" t="s">
        <v>7</v>
      </c>
      <c r="J5" s="32" t="s">
        <v>11</v>
      </c>
      <c r="K5" s="33" t="s">
        <v>8</v>
      </c>
      <c r="L5" s="34" t="s">
        <v>21</v>
      </c>
      <c r="M5" s="39" t="s">
        <v>22</v>
      </c>
    </row>
    <row r="6" spans="1:13" x14ac:dyDescent="0.35">
      <c r="A6">
        <v>-5</v>
      </c>
      <c r="B6">
        <f>4.15*A6^5-5.09*A6^7-2.12</f>
        <v>384685.38</v>
      </c>
      <c r="E6" s="11">
        <v>1</v>
      </c>
      <c r="F6" s="11">
        <v>-2</v>
      </c>
      <c r="G6" s="11">
        <f>(F6+H6)/2</f>
        <v>-1.5</v>
      </c>
      <c r="H6" s="11">
        <v>-1</v>
      </c>
      <c r="I6" s="11">
        <f>4.15*F6^5-5.09*F6^7-2.12</f>
        <v>516.6</v>
      </c>
      <c r="J6" s="11">
        <f>4.15*G6^5-5.09*G6^7-2.12</f>
        <v>53.333359375000001</v>
      </c>
      <c r="K6" s="23">
        <f>4.15*H6^5-5.09*H6^7-2.12</f>
        <v>-1.1800000000000006</v>
      </c>
      <c r="L6" s="11"/>
      <c r="M6" s="30"/>
    </row>
    <row r="7" spans="1:13" x14ac:dyDescent="0.35">
      <c r="A7" s="5">
        <v>-4</v>
      </c>
      <c r="B7">
        <f t="shared" ref="B7:B16" si="0">4.15*A7^5-5.09*A7^7-2.12</f>
        <v>79142.84</v>
      </c>
      <c r="D7" s="17"/>
      <c r="E7" s="7">
        <v>2</v>
      </c>
      <c r="F7" s="7">
        <f>IF(I6*J6&lt;0,F6,G6)</f>
        <v>-1.5</v>
      </c>
      <c r="G7" s="7">
        <f>(F7+H7)/2</f>
        <v>-1.25</v>
      </c>
      <c r="H7" s="7">
        <f>IF(J6*K6&lt;0,H6,G6)</f>
        <v>-1</v>
      </c>
      <c r="I7" s="11">
        <f t="shared" ref="I7:I13" si="1">4.15*F7^5-5.09*F7^7-2.12</f>
        <v>53.333359375000001</v>
      </c>
      <c r="J7" s="11">
        <f t="shared" ref="J7:J13" si="2">4.15*G7^5-5.09*G7^7-2.12</f>
        <v>9.4862164306640615</v>
      </c>
      <c r="K7" s="23">
        <f t="shared" ref="K7:K13" si="3">4.15*H7^5-5.09*H7^7-2.12</f>
        <v>-1.1800000000000006</v>
      </c>
      <c r="L7" s="7">
        <f>G7-G6</f>
        <v>0.25</v>
      </c>
      <c r="M7" s="26">
        <f>((G7-G6)/G7)*100%</f>
        <v>-0.2</v>
      </c>
    </row>
    <row r="8" spans="1:13" x14ac:dyDescent="0.35">
      <c r="A8">
        <v>-3</v>
      </c>
      <c r="B8">
        <f t="shared" si="0"/>
        <v>10121.259999999998</v>
      </c>
      <c r="D8" s="17"/>
      <c r="E8" s="7">
        <v>3</v>
      </c>
      <c r="F8" s="7">
        <f t="shared" ref="F8:F13" si="4">IF(I7*J7&lt;0,F7,G7)</f>
        <v>-1.25</v>
      </c>
      <c r="G8" s="7">
        <f t="shared" ref="G8:G13" si="5">(F8+H8)/2</f>
        <v>-1.125</v>
      </c>
      <c r="H8" s="7">
        <f t="shared" ref="H8:H13" si="6">IF(J7*K7&lt;0,H7,G7)</f>
        <v>-1</v>
      </c>
      <c r="I8" s="11">
        <f t="shared" si="1"/>
        <v>9.4862164306640615</v>
      </c>
      <c r="J8" s="11">
        <f t="shared" si="2"/>
        <v>2.0103147363662712</v>
      </c>
      <c r="K8" s="23">
        <f t="shared" si="3"/>
        <v>-1.1800000000000006</v>
      </c>
      <c r="L8" s="7">
        <f t="shared" ref="L8:L13" si="7">G8-G7</f>
        <v>0.125</v>
      </c>
      <c r="M8" s="26">
        <f t="shared" ref="M8:M13" si="8">((G8-G7)/G8)*100%</f>
        <v>-0.1111111111111111</v>
      </c>
    </row>
    <row r="9" spans="1:13" x14ac:dyDescent="0.35">
      <c r="A9" s="40">
        <v>-2</v>
      </c>
      <c r="B9" s="40">
        <f t="shared" si="0"/>
        <v>516.6</v>
      </c>
      <c r="D9" s="17"/>
      <c r="E9" s="7">
        <v>4</v>
      </c>
      <c r="F9" s="7">
        <f t="shared" si="4"/>
        <v>-1.125</v>
      </c>
      <c r="G9" s="7">
        <f t="shared" si="5"/>
        <v>-1.0625</v>
      </c>
      <c r="H9" s="7">
        <f t="shared" si="6"/>
        <v>-1</v>
      </c>
      <c r="I9" s="11">
        <f t="shared" si="1"/>
        <v>2.0103147363662712</v>
      </c>
      <c r="J9" s="11">
        <f t="shared" si="2"/>
        <v>4.1293360479174979E-2</v>
      </c>
      <c r="K9" s="23">
        <f t="shared" si="3"/>
        <v>-1.1800000000000006</v>
      </c>
      <c r="L9" s="7">
        <f t="shared" si="7"/>
        <v>6.25E-2</v>
      </c>
      <c r="M9" s="26">
        <f t="shared" si="8"/>
        <v>-5.8823529411764705E-2</v>
      </c>
    </row>
    <row r="10" spans="1:13" x14ac:dyDescent="0.35">
      <c r="A10" s="40">
        <v>-1</v>
      </c>
      <c r="B10" s="40">
        <f t="shared" si="0"/>
        <v>-1.1800000000000006</v>
      </c>
      <c r="D10" s="17"/>
      <c r="E10" s="7">
        <v>5</v>
      </c>
      <c r="F10" s="7">
        <f t="shared" si="4"/>
        <v>-1.0625</v>
      </c>
      <c r="G10" s="7">
        <f t="shared" si="5"/>
        <v>-1.03125</v>
      </c>
      <c r="H10" s="7">
        <f t="shared" si="6"/>
        <v>-1</v>
      </c>
      <c r="I10" s="11">
        <f t="shared" si="1"/>
        <v>4.1293360479174979E-2</v>
      </c>
      <c r="J10" s="11">
        <f t="shared" si="2"/>
        <v>-0.64681914751505332</v>
      </c>
      <c r="K10" s="23">
        <f t="shared" si="3"/>
        <v>-1.1800000000000006</v>
      </c>
      <c r="L10" s="7">
        <f t="shared" si="7"/>
        <v>3.125E-2</v>
      </c>
      <c r="M10" s="26">
        <f t="shared" si="8"/>
        <v>-3.0303030303030304E-2</v>
      </c>
    </row>
    <row r="11" spans="1:13" x14ac:dyDescent="0.35">
      <c r="A11" s="5">
        <v>0</v>
      </c>
      <c r="B11">
        <f t="shared" si="0"/>
        <v>-2.12</v>
      </c>
      <c r="D11" s="17"/>
      <c r="E11" s="7">
        <v>6</v>
      </c>
      <c r="F11" s="7">
        <f t="shared" si="4"/>
        <v>-1.0625</v>
      </c>
      <c r="G11" s="7">
        <f t="shared" si="5"/>
        <v>-1.046875</v>
      </c>
      <c r="H11" s="7">
        <f t="shared" si="6"/>
        <v>-1.03125</v>
      </c>
      <c r="I11" s="11">
        <f t="shared" si="1"/>
        <v>4.1293360479174979E-2</v>
      </c>
      <c r="J11" s="11">
        <f t="shared" si="2"/>
        <v>-0.32396272928854408</v>
      </c>
      <c r="K11" s="23">
        <f t="shared" si="3"/>
        <v>-0.64681914751505332</v>
      </c>
      <c r="L11" s="7">
        <f t="shared" si="7"/>
        <v>-1.5625E-2</v>
      </c>
      <c r="M11" s="26">
        <f t="shared" si="8"/>
        <v>1.4925373134328358E-2</v>
      </c>
    </row>
    <row r="12" spans="1:13" x14ac:dyDescent="0.35">
      <c r="A12" s="5">
        <v>1</v>
      </c>
      <c r="B12">
        <f t="shared" si="0"/>
        <v>-3.0599999999999996</v>
      </c>
      <c r="D12" s="17"/>
      <c r="E12" s="7">
        <v>7</v>
      </c>
      <c r="F12" s="7">
        <f t="shared" si="4"/>
        <v>-1.0625</v>
      </c>
      <c r="G12" s="7">
        <f t="shared" si="5"/>
        <v>-1.0546875</v>
      </c>
      <c r="H12" s="7">
        <f t="shared" si="6"/>
        <v>-1.046875</v>
      </c>
      <c r="I12" s="11">
        <f t="shared" si="1"/>
        <v>4.1293360479174979E-2</v>
      </c>
      <c r="J12" s="11">
        <f t="shared" si="2"/>
        <v>-0.14687776725124291</v>
      </c>
      <c r="K12" s="23">
        <f t="shared" si="3"/>
        <v>-0.32396272928854408</v>
      </c>
      <c r="L12" s="7">
        <f t="shared" si="7"/>
        <v>-7.8125E-3</v>
      </c>
      <c r="M12" s="26">
        <f t="shared" si="8"/>
        <v>7.4074074074074077E-3</v>
      </c>
    </row>
    <row r="13" spans="1:13" x14ac:dyDescent="0.35">
      <c r="A13" s="5">
        <v>2</v>
      </c>
      <c r="B13">
        <f t="shared" si="0"/>
        <v>-520.84</v>
      </c>
      <c r="D13" s="17"/>
      <c r="E13" s="36">
        <v>8</v>
      </c>
      <c r="F13" s="36">
        <f t="shared" si="4"/>
        <v>-1.0625</v>
      </c>
      <c r="G13" s="36">
        <f t="shared" si="5"/>
        <v>-1.05859375</v>
      </c>
      <c r="H13" s="36">
        <f t="shared" si="6"/>
        <v>-1.0546875</v>
      </c>
      <c r="I13" s="41">
        <f t="shared" si="1"/>
        <v>4.1293360479174979E-2</v>
      </c>
      <c r="J13" s="41">
        <f t="shared" si="2"/>
        <v>-5.4209268640240893E-2</v>
      </c>
      <c r="K13" s="42">
        <f t="shared" si="3"/>
        <v>-0.14687776725124291</v>
      </c>
      <c r="L13" s="36">
        <f t="shared" si="7"/>
        <v>-3.90625E-3</v>
      </c>
      <c r="M13" s="38">
        <f t="shared" si="8"/>
        <v>3.6900369003690036E-3</v>
      </c>
    </row>
    <row r="14" spans="1:13" x14ac:dyDescent="0.35">
      <c r="A14">
        <v>3</v>
      </c>
      <c r="B14">
        <f t="shared" si="0"/>
        <v>-10125.5</v>
      </c>
      <c r="D14" s="17"/>
      <c r="E14" s="22"/>
      <c r="F14" s="22"/>
      <c r="G14" s="22"/>
      <c r="H14" s="22"/>
      <c r="I14" s="22"/>
      <c r="J14" s="22"/>
      <c r="K14" s="22"/>
      <c r="L14" s="22"/>
      <c r="M14" s="28"/>
    </row>
    <row r="15" spans="1:13" x14ac:dyDescent="0.35">
      <c r="A15" s="5">
        <v>4</v>
      </c>
      <c r="B15">
        <f t="shared" si="0"/>
        <v>-79147.079999999987</v>
      </c>
      <c r="D15" s="17"/>
      <c r="E15" s="22"/>
      <c r="F15" s="22"/>
      <c r="G15" s="29"/>
      <c r="H15" s="22"/>
      <c r="I15" s="22"/>
      <c r="J15" s="22"/>
      <c r="K15" s="22"/>
      <c r="L15" s="22"/>
      <c r="M15" s="28"/>
    </row>
    <row r="16" spans="1:13" x14ac:dyDescent="0.35">
      <c r="A16">
        <v>5</v>
      </c>
      <c r="B16">
        <f t="shared" si="0"/>
        <v>-384689.62</v>
      </c>
    </row>
    <row r="18" spans="1:15" x14ac:dyDescent="0.35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35">
      <c r="A19" s="47" t="s">
        <v>26</v>
      </c>
      <c r="B19" s="47"/>
      <c r="C19" s="47"/>
      <c r="D19" s="47"/>
      <c r="E19" s="17"/>
      <c r="F19" s="17"/>
      <c r="G19" s="17"/>
      <c r="H19" s="17"/>
      <c r="I19" s="17"/>
      <c r="J19" s="17"/>
      <c r="K19" s="17"/>
      <c r="L19" s="17"/>
    </row>
    <row r="20" spans="1:15" ht="15" thickBot="1" x14ac:dyDescent="0.4">
      <c r="E20" s="17"/>
      <c r="F20" s="17"/>
      <c r="G20" s="17"/>
      <c r="H20" s="17"/>
      <c r="I20" s="17"/>
      <c r="J20" s="17"/>
      <c r="K20" s="17"/>
      <c r="L20" s="17"/>
      <c r="N20" s="27"/>
    </row>
    <row r="21" spans="1:15" ht="15" thickBot="1" x14ac:dyDescent="0.4">
      <c r="A21" s="2" t="s">
        <v>0</v>
      </c>
      <c r="B21" s="2" t="s">
        <v>1</v>
      </c>
      <c r="E21" s="31" t="s">
        <v>13</v>
      </c>
      <c r="F21" s="32" t="s">
        <v>4</v>
      </c>
      <c r="G21" s="32" t="s">
        <v>6</v>
      </c>
      <c r="H21" s="32" t="s">
        <v>5</v>
      </c>
      <c r="I21" s="32" t="s">
        <v>7</v>
      </c>
      <c r="J21" s="32" t="s">
        <v>11</v>
      </c>
      <c r="K21" s="33" t="s">
        <v>8</v>
      </c>
      <c r="L21" s="34" t="s">
        <v>21</v>
      </c>
      <c r="M21" s="39" t="s">
        <v>22</v>
      </c>
      <c r="N21" s="27"/>
      <c r="O21" s="5"/>
    </row>
    <row r="22" spans="1:15" x14ac:dyDescent="0.35">
      <c r="A22">
        <v>-5</v>
      </c>
      <c r="B22">
        <f>3.49*A22^7-5.09*A22^5-2.12</f>
        <v>-256752.12</v>
      </c>
      <c r="E22" s="11">
        <v>1</v>
      </c>
      <c r="F22" s="11">
        <v>1</v>
      </c>
      <c r="G22" s="11">
        <f>(F22+H22)/2</f>
        <v>1.5</v>
      </c>
      <c r="H22" s="11">
        <v>2</v>
      </c>
      <c r="I22" s="11">
        <f>3.49*F22^7-5.09*F22^5-2.12</f>
        <v>-3.7199999999999998</v>
      </c>
      <c r="J22" s="11">
        <f>3.49*G22^7-5.09*G22^5-2.12</f>
        <v>18.857734375000003</v>
      </c>
      <c r="K22" s="23">
        <f>3.49*H22^7-5.09*H22^5-2.12</f>
        <v>281.72000000000003</v>
      </c>
      <c r="L22" s="11"/>
      <c r="M22" s="30"/>
      <c r="N22" s="27"/>
      <c r="O22" s="5"/>
    </row>
    <row r="23" spans="1:15" x14ac:dyDescent="0.35">
      <c r="A23" s="5">
        <v>-4</v>
      </c>
      <c r="B23">
        <f t="shared" ref="B23:B32" si="9">3.49*A23^7-5.09*A23^5-2.12</f>
        <v>-51970.12</v>
      </c>
      <c r="E23" s="7">
        <v>2</v>
      </c>
      <c r="F23" s="7">
        <f>IF(I22*J22&lt;0,F22,G22)</f>
        <v>1</v>
      </c>
      <c r="G23" s="7">
        <f>(F23+H23)/2</f>
        <v>1.25</v>
      </c>
      <c r="H23" s="7">
        <f>IF(J22*K22&lt;0,H22,G22)</f>
        <v>1.5</v>
      </c>
      <c r="I23" s="11">
        <f t="shared" ref="I23:I29" si="10">3.49*F23^7-5.09*F23^5-2.12</f>
        <v>-3.7199999999999998</v>
      </c>
      <c r="J23" s="11">
        <f t="shared" ref="J23:J29" si="11">3.49*G23^7-5.09*G23^5-2.12</f>
        <v>-1.0118304443359376</v>
      </c>
      <c r="K23" s="23">
        <f t="shared" ref="K23:K29" si="12">3.49*H23^7-5.09*H23^5-2.12</f>
        <v>18.857734375000003</v>
      </c>
      <c r="L23" s="7">
        <f>G23-G22</f>
        <v>-0.25</v>
      </c>
      <c r="M23" s="26">
        <f>((G23-G22)/G23)*100%</f>
        <v>-0.2</v>
      </c>
      <c r="N23" s="27"/>
      <c r="O23" s="5"/>
    </row>
    <row r="24" spans="1:15" x14ac:dyDescent="0.35">
      <c r="A24">
        <v>-3</v>
      </c>
      <c r="B24">
        <f t="shared" si="9"/>
        <v>-6397.88</v>
      </c>
      <c r="E24" s="7">
        <v>3</v>
      </c>
      <c r="F24" s="7">
        <f t="shared" ref="F24:F29" si="13">IF(I23*J23&lt;0,F23,G23)</f>
        <v>1.25</v>
      </c>
      <c r="G24" s="7">
        <f t="shared" ref="G24:G29" si="14">(F24+H24)/2</f>
        <v>1.375</v>
      </c>
      <c r="H24" s="7">
        <f t="shared" ref="H24:H29" si="15">IF(J23*K23&lt;0,H23,G23)</f>
        <v>1.5</v>
      </c>
      <c r="I24" s="11">
        <f t="shared" si="10"/>
        <v>-1.0118304443359376</v>
      </c>
      <c r="J24" s="11">
        <f t="shared" si="11"/>
        <v>5.2930311155319254</v>
      </c>
      <c r="K24" s="23">
        <f t="shared" si="12"/>
        <v>18.857734375000003</v>
      </c>
      <c r="L24" s="7">
        <f t="shared" ref="L24:L29" si="16">G24-G23</f>
        <v>0.125</v>
      </c>
      <c r="M24" s="26">
        <f t="shared" ref="M24:M29" si="17">((G24-G23)/G24)*100%</f>
        <v>9.0909090909090912E-2</v>
      </c>
      <c r="N24" s="27"/>
      <c r="O24" s="5"/>
    </row>
    <row r="25" spans="1:15" x14ac:dyDescent="0.35">
      <c r="A25" s="5">
        <v>-2</v>
      </c>
      <c r="B25">
        <f t="shared" si="9"/>
        <v>-285.96000000000004</v>
      </c>
      <c r="E25" s="7">
        <v>4</v>
      </c>
      <c r="F25" s="7">
        <f t="shared" si="13"/>
        <v>1.25</v>
      </c>
      <c r="G25" s="7">
        <f t="shared" si="14"/>
        <v>1.3125</v>
      </c>
      <c r="H25" s="7">
        <f t="shared" si="15"/>
        <v>1.375</v>
      </c>
      <c r="I25" s="11">
        <f>3.49*F25^7-5.09*F25^5-2.12</f>
        <v>-1.0118304443359376</v>
      </c>
      <c r="J25" s="11">
        <f t="shared" si="11"/>
        <v>1.4713737157359725</v>
      </c>
      <c r="K25" s="23">
        <f t="shared" si="12"/>
        <v>5.2930311155319254</v>
      </c>
      <c r="L25" s="7">
        <f t="shared" si="16"/>
        <v>-6.25E-2</v>
      </c>
      <c r="M25" s="26">
        <f t="shared" si="17"/>
        <v>-4.7619047619047616E-2</v>
      </c>
      <c r="N25" s="27"/>
      <c r="O25" s="5"/>
    </row>
    <row r="26" spans="1:15" x14ac:dyDescent="0.35">
      <c r="A26">
        <v>-1</v>
      </c>
      <c r="B26">
        <f t="shared" si="9"/>
        <v>-0.52000000000000046</v>
      </c>
      <c r="E26" s="7">
        <v>5</v>
      </c>
      <c r="F26" s="7">
        <f t="shared" si="13"/>
        <v>1.25</v>
      </c>
      <c r="G26" s="7">
        <f t="shared" si="14"/>
        <v>1.28125</v>
      </c>
      <c r="H26" s="7">
        <f t="shared" si="15"/>
        <v>1.3125</v>
      </c>
      <c r="I26" s="11">
        <f t="shared" si="10"/>
        <v>-1.0118304443359376</v>
      </c>
      <c r="J26" s="11">
        <f t="shared" si="11"/>
        <v>8.6983022640052532E-2</v>
      </c>
      <c r="K26" s="23">
        <f t="shared" si="12"/>
        <v>1.4713737157359725</v>
      </c>
      <c r="L26" s="7">
        <f t="shared" si="16"/>
        <v>-3.125E-2</v>
      </c>
      <c r="M26" s="26">
        <f t="shared" si="17"/>
        <v>-2.4390243902439025E-2</v>
      </c>
      <c r="N26" s="27"/>
      <c r="O26" s="5"/>
    </row>
    <row r="27" spans="1:15" x14ac:dyDescent="0.35">
      <c r="A27" s="5">
        <v>0</v>
      </c>
      <c r="B27">
        <f t="shared" si="9"/>
        <v>-2.12</v>
      </c>
      <c r="E27" s="7">
        <v>6</v>
      </c>
      <c r="F27" s="7">
        <f t="shared" si="13"/>
        <v>1.25</v>
      </c>
      <c r="G27" s="7">
        <f t="shared" si="14"/>
        <v>1.265625</v>
      </c>
      <c r="H27" s="7">
        <f t="shared" si="15"/>
        <v>1.28125</v>
      </c>
      <c r="I27" s="11">
        <f t="shared" si="10"/>
        <v>-1.0118304443359376</v>
      </c>
      <c r="J27" s="11">
        <f t="shared" si="11"/>
        <v>-0.4953484835348787</v>
      </c>
      <c r="K27" s="23">
        <f t="shared" si="12"/>
        <v>8.6983022640052532E-2</v>
      </c>
      <c r="L27" s="7">
        <f t="shared" si="16"/>
        <v>-1.5625E-2</v>
      </c>
      <c r="M27" s="26">
        <f t="shared" si="17"/>
        <v>-1.2345679012345678E-2</v>
      </c>
      <c r="N27" s="27"/>
      <c r="O27" s="5"/>
    </row>
    <row r="28" spans="1:15" x14ac:dyDescent="0.35">
      <c r="A28" s="40">
        <v>1</v>
      </c>
      <c r="B28" s="40">
        <f t="shared" si="9"/>
        <v>-3.7199999999999998</v>
      </c>
      <c r="E28" s="7">
        <v>7</v>
      </c>
      <c r="F28" s="7">
        <f t="shared" si="13"/>
        <v>1.265625</v>
      </c>
      <c r="G28" s="7">
        <f t="shared" si="14"/>
        <v>1.2734375</v>
      </c>
      <c r="H28" s="7">
        <f t="shared" si="15"/>
        <v>1.28125</v>
      </c>
      <c r="I28" s="11">
        <f t="shared" si="10"/>
        <v>-0.4953484835348787</v>
      </c>
      <c r="J28" s="11">
        <f t="shared" si="11"/>
        <v>-0.21274808531879241</v>
      </c>
      <c r="K28" s="23">
        <f t="shared" si="12"/>
        <v>8.6983022640052532E-2</v>
      </c>
      <c r="L28" s="7">
        <f t="shared" si="16"/>
        <v>7.8125E-3</v>
      </c>
      <c r="M28" s="26">
        <f t="shared" si="17"/>
        <v>6.1349693251533744E-3</v>
      </c>
      <c r="N28" s="27"/>
      <c r="O28" s="5"/>
    </row>
    <row r="29" spans="1:15" x14ac:dyDescent="0.35">
      <c r="A29" s="40">
        <v>2</v>
      </c>
      <c r="B29" s="40">
        <f t="shared" si="9"/>
        <v>281.72000000000003</v>
      </c>
      <c r="E29" s="36">
        <v>8</v>
      </c>
      <c r="F29" s="36">
        <f t="shared" si="13"/>
        <v>1.2734375</v>
      </c>
      <c r="G29" s="36">
        <f t="shared" si="14"/>
        <v>1.27734375</v>
      </c>
      <c r="H29" s="36">
        <f t="shared" si="15"/>
        <v>1.28125</v>
      </c>
      <c r="I29" s="41">
        <f t="shared" si="10"/>
        <v>-0.21274808531879241</v>
      </c>
      <c r="J29" s="41">
        <f t="shared" si="11"/>
        <v>-6.5066704373541562E-2</v>
      </c>
      <c r="K29" s="42">
        <f t="shared" si="12"/>
        <v>8.6983022640052532E-2</v>
      </c>
      <c r="L29" s="36">
        <f t="shared" si="16"/>
        <v>3.90625E-3</v>
      </c>
      <c r="M29" s="38">
        <f t="shared" si="17"/>
        <v>3.0581039755351682E-3</v>
      </c>
      <c r="N29" s="27"/>
      <c r="O29" s="5"/>
    </row>
    <row r="30" spans="1:15" x14ac:dyDescent="0.35">
      <c r="A30">
        <v>3</v>
      </c>
      <c r="B30">
        <f t="shared" si="9"/>
        <v>6393.64</v>
      </c>
      <c r="N30" s="27"/>
      <c r="O30" s="5"/>
    </row>
    <row r="31" spans="1:15" x14ac:dyDescent="0.35">
      <c r="A31" s="5">
        <v>4</v>
      </c>
      <c r="B31">
        <f t="shared" si="9"/>
        <v>51965.88</v>
      </c>
      <c r="N31" s="27"/>
      <c r="O31" s="5"/>
    </row>
    <row r="32" spans="1:15" x14ac:dyDescent="0.35">
      <c r="A32">
        <v>5</v>
      </c>
      <c r="B32">
        <f t="shared" si="9"/>
        <v>256747.88</v>
      </c>
      <c r="N32" s="27"/>
      <c r="O32" s="5"/>
    </row>
    <row r="33" spans="1:15" x14ac:dyDescent="0.35">
      <c r="N33" s="27"/>
      <c r="O33" s="5"/>
    </row>
    <row r="34" spans="1:15" x14ac:dyDescent="0.35">
      <c r="N34" s="27"/>
      <c r="O34" s="5"/>
    </row>
    <row r="35" spans="1:15" x14ac:dyDescent="0.35">
      <c r="N35" s="27"/>
      <c r="O35" s="5"/>
    </row>
    <row r="36" spans="1:15" x14ac:dyDescent="0.35">
      <c r="A36" s="43"/>
      <c r="B36" s="22"/>
      <c r="C36" s="22"/>
      <c r="D36" s="22"/>
      <c r="E36" s="22"/>
      <c r="F36" s="22"/>
      <c r="G36" s="22"/>
      <c r="H36" s="22"/>
      <c r="I36" s="22"/>
    </row>
    <row r="37" spans="1:15" x14ac:dyDescent="0.35">
      <c r="A37" s="22"/>
      <c r="B37" s="22"/>
      <c r="C37" s="22"/>
      <c r="D37" s="22"/>
      <c r="E37" s="22"/>
      <c r="F37" s="22"/>
      <c r="G37" s="22"/>
      <c r="H37" s="22"/>
      <c r="I37" s="43"/>
    </row>
    <row r="38" spans="1:15" x14ac:dyDescent="0.35">
      <c r="A38" s="22"/>
      <c r="B38" s="22"/>
      <c r="C38" s="22"/>
      <c r="D38" s="22"/>
      <c r="E38" s="22"/>
      <c r="F38" s="22"/>
      <c r="G38" s="22"/>
      <c r="H38" s="22"/>
      <c r="I38" s="28"/>
    </row>
    <row r="39" spans="1:15" x14ac:dyDescent="0.35">
      <c r="A39" s="22"/>
      <c r="B39" s="22"/>
      <c r="C39" s="22"/>
      <c r="D39" s="22"/>
      <c r="E39" s="22"/>
      <c r="F39" s="22"/>
      <c r="G39" s="22"/>
      <c r="H39" s="22"/>
      <c r="I39" s="28"/>
    </row>
    <row r="40" spans="1:15" x14ac:dyDescent="0.35">
      <c r="A40" s="22"/>
      <c r="B40" s="22"/>
      <c r="C40" s="22"/>
      <c r="D40" s="22"/>
      <c r="E40" s="22"/>
      <c r="F40" s="22"/>
      <c r="G40" s="22"/>
      <c r="H40" s="22"/>
      <c r="I40" s="28"/>
    </row>
    <row r="41" spans="1:15" x14ac:dyDescent="0.35">
      <c r="A41" s="22"/>
      <c r="B41" s="22"/>
      <c r="C41" s="22"/>
      <c r="D41" s="22"/>
      <c r="E41" s="22"/>
      <c r="F41" s="22"/>
      <c r="G41" s="22"/>
      <c r="H41" s="22"/>
      <c r="I41" s="28"/>
    </row>
    <row r="42" spans="1:15" x14ac:dyDescent="0.35">
      <c r="A42" s="22"/>
      <c r="B42" s="22"/>
      <c r="C42" s="22"/>
      <c r="D42" s="22"/>
      <c r="E42" s="22"/>
      <c r="F42" s="22"/>
      <c r="G42" s="22"/>
      <c r="H42" s="22"/>
      <c r="I42" s="28"/>
    </row>
    <row r="43" spans="1:15" x14ac:dyDescent="0.35">
      <c r="A43" s="22"/>
      <c r="B43" s="22"/>
      <c r="C43" s="22"/>
      <c r="D43" s="22"/>
      <c r="E43" s="22"/>
      <c r="F43" s="22"/>
      <c r="G43" s="22"/>
      <c r="H43" s="22"/>
      <c r="I43" s="28"/>
    </row>
    <row r="44" spans="1:15" x14ac:dyDescent="0.35">
      <c r="A44" s="22"/>
      <c r="B44" s="22"/>
      <c r="C44" s="22"/>
      <c r="D44" s="22"/>
      <c r="E44" s="22"/>
      <c r="F44" s="22"/>
      <c r="G44" s="22"/>
      <c r="H44" s="22"/>
      <c r="I44" s="28"/>
    </row>
  </sheetData>
  <mergeCells count="2">
    <mergeCell ref="A3:D3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Zoom 1</vt:lpstr>
      <vt:lpstr>Zoom 2</vt:lpstr>
      <vt:lpstr>Zoom 3</vt:lpstr>
      <vt:lpstr>Zoom 4</vt:lpstr>
      <vt:lpstr>Biseksi</vt:lpstr>
      <vt:lpstr>Regula Falsi</vt:lpstr>
      <vt:lpstr>Error</vt:lpstr>
      <vt:lpstr>Error (2)</vt:lpstr>
      <vt:lpstr>Newton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2022-10-25T00:54:02Z</dcterms:modified>
</cp:coreProperties>
</file>