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gip\School\Metnum\metnum\"/>
    </mc:Choice>
  </mc:AlternateContent>
  <bookViews>
    <workbookView xWindow="0" yWindow="0" windowWidth="19200" windowHeight="7450"/>
  </bookViews>
  <sheets>
    <sheet name="HASIL UTS" sheetId="5" r:id="rId1"/>
    <sheet name="Biseksi" sheetId="1" r:id="rId2"/>
    <sheet name="Newton Raphson" sheetId="2" r:id="rId3"/>
    <sheet name="IRR 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9" i="5" l="1"/>
  <c r="P10" i="5" s="1"/>
  <c r="S9" i="5"/>
  <c r="Q12" i="5"/>
  <c r="Q13" i="5"/>
  <c r="X15" i="5"/>
  <c r="Q9" i="5" l="1"/>
  <c r="R10" i="5"/>
  <c r="P11" i="5" s="1"/>
  <c r="S10" i="5"/>
  <c r="AB9" i="5"/>
  <c r="AA12" i="5"/>
  <c r="Z12" i="5"/>
  <c r="B21" i="5"/>
  <c r="B20" i="5"/>
  <c r="B19" i="5"/>
  <c r="B18" i="5"/>
  <c r="B17" i="5"/>
  <c r="B16" i="5"/>
  <c r="B15" i="5"/>
  <c r="B14" i="5"/>
  <c r="B13" i="5"/>
  <c r="B12" i="5"/>
  <c r="B11" i="5"/>
  <c r="K9" i="5"/>
  <c r="I9" i="5"/>
  <c r="G9" i="5"/>
  <c r="J9" i="5" s="1"/>
  <c r="B10" i="5"/>
  <c r="I9" i="1"/>
  <c r="J9" i="1"/>
  <c r="K9" i="1"/>
  <c r="R11" i="5" l="1"/>
  <c r="P12" i="5" s="1"/>
  <c r="S11" i="5"/>
  <c r="T10" i="5"/>
  <c r="H10" i="5"/>
  <c r="K10" i="5" s="1"/>
  <c r="F10" i="5"/>
  <c r="G7" i="2"/>
  <c r="B10" i="3"/>
  <c r="H9" i="2"/>
  <c r="F8" i="2"/>
  <c r="E8" i="2"/>
  <c r="H8" i="2"/>
  <c r="B20" i="1"/>
  <c r="B10" i="1"/>
  <c r="B11" i="1"/>
  <c r="B12" i="1"/>
  <c r="B13" i="1"/>
  <c r="B14" i="1"/>
  <c r="B15" i="1"/>
  <c r="B16" i="1"/>
  <c r="B17" i="1"/>
  <c r="B18" i="1"/>
  <c r="B19" i="1"/>
  <c r="B9" i="1"/>
  <c r="G8" i="2"/>
  <c r="F7" i="2"/>
  <c r="Q11" i="5" l="1"/>
  <c r="S12" i="5"/>
  <c r="R12" i="5"/>
  <c r="P13" i="5" s="1"/>
  <c r="G10" i="5"/>
  <c r="I10" i="5"/>
  <c r="E9" i="2"/>
  <c r="G9" i="1"/>
  <c r="Q10" i="5" l="1"/>
  <c r="R13" i="5"/>
  <c r="S13" i="5"/>
  <c r="T11" i="5"/>
  <c r="AA9" i="5"/>
  <c r="AA15" i="5" s="1"/>
  <c r="L10" i="5"/>
  <c r="J10" i="5"/>
  <c r="H11" i="5" s="1"/>
  <c r="K11" i="5" s="1"/>
  <c r="M10" i="5"/>
  <c r="H10" i="1"/>
  <c r="K10" i="1" s="1"/>
  <c r="F10" i="1"/>
  <c r="I10" i="1" s="1"/>
  <c r="F9" i="2"/>
  <c r="G9" i="2"/>
  <c r="E10" i="2" s="1"/>
  <c r="F11" i="5" l="1"/>
  <c r="F10" i="2"/>
  <c r="G10" i="2"/>
  <c r="G10" i="1"/>
  <c r="J10" i="1" s="1"/>
  <c r="H10" i="2"/>
  <c r="AA10" i="5" l="1"/>
  <c r="AA16" i="5" s="1"/>
  <c r="T12" i="5"/>
  <c r="G11" i="5"/>
  <c r="I11" i="5"/>
  <c r="L10" i="1"/>
  <c r="M10" i="1"/>
  <c r="H11" i="1"/>
  <c r="K11" i="1" s="1"/>
  <c r="E11" i="2"/>
  <c r="H11" i="2" s="1"/>
  <c r="J11" i="5" l="1"/>
  <c r="H12" i="5" s="1"/>
  <c r="K12" i="5" s="1"/>
  <c r="L11" i="5"/>
  <c r="M11" i="5"/>
  <c r="F11" i="2"/>
  <c r="G11" i="2"/>
  <c r="F11" i="1"/>
  <c r="I11" i="1" s="1"/>
  <c r="AA13" i="5" l="1"/>
  <c r="AA17" i="5" s="1"/>
  <c r="AA11" i="5"/>
  <c r="T13" i="5"/>
  <c r="F12" i="5"/>
  <c r="G11" i="1"/>
  <c r="J11" i="1" s="1"/>
  <c r="I12" i="5" l="1"/>
  <c r="G12" i="5"/>
  <c r="L11" i="1"/>
  <c r="M11" i="1"/>
  <c r="H12" i="1"/>
  <c r="K12" i="1" s="1"/>
  <c r="F12" i="1"/>
  <c r="I12" i="1" s="1"/>
  <c r="J12" i="5" l="1"/>
  <c r="H13" i="5" s="1"/>
  <c r="K13" i="5" s="1"/>
  <c r="L12" i="5"/>
  <c r="M12" i="5"/>
  <c r="G12" i="1"/>
  <c r="J12" i="1" s="1"/>
  <c r="F13" i="5" l="1"/>
  <c r="G13" i="5" s="1"/>
  <c r="I13" i="5"/>
  <c r="M12" i="1"/>
  <c r="L12" i="1"/>
  <c r="L13" i="5" l="1"/>
  <c r="J13" i="5"/>
  <c r="H14" i="5" s="1"/>
  <c r="K14" i="5" s="1"/>
  <c r="M13" i="5"/>
  <c r="H13" i="1"/>
  <c r="K13" i="1" s="1"/>
  <c r="F13" i="1"/>
  <c r="I13" i="1" s="1"/>
  <c r="F14" i="5" l="1"/>
  <c r="G13" i="1"/>
  <c r="J13" i="1" s="1"/>
  <c r="G14" i="5" l="1"/>
  <c r="I14" i="5"/>
  <c r="H14" i="1"/>
  <c r="K14" i="1" s="1"/>
  <c r="M13" i="1"/>
  <c r="L13" i="1"/>
  <c r="J14" i="5" l="1"/>
  <c r="H15" i="5" s="1"/>
  <c r="K15" i="5" s="1"/>
  <c r="L14" i="5"/>
  <c r="M14" i="5"/>
  <c r="F14" i="1"/>
  <c r="I14" i="1" s="1"/>
  <c r="F15" i="5" l="1"/>
  <c r="G14" i="1"/>
  <c r="I15" i="5" l="1"/>
  <c r="G15" i="5"/>
  <c r="J14" i="1"/>
  <c r="H15" i="1" s="1"/>
  <c r="K15" i="1" s="1"/>
  <c r="M14" i="1"/>
  <c r="L14" i="1"/>
  <c r="F15" i="1"/>
  <c r="I15" i="1" s="1"/>
  <c r="J15" i="5" l="1"/>
  <c r="H16" i="5" s="1"/>
  <c r="K16" i="5" s="1"/>
  <c r="L15" i="5"/>
  <c r="M15" i="5"/>
  <c r="G15" i="1"/>
  <c r="J15" i="1" s="1"/>
  <c r="F16" i="5" l="1"/>
  <c r="M15" i="1"/>
  <c r="L15" i="1"/>
  <c r="I16" i="5" l="1"/>
  <c r="G16" i="5"/>
  <c r="H16" i="1"/>
  <c r="K16" i="1" s="1"/>
  <c r="F16" i="1"/>
  <c r="I16" i="1" s="1"/>
  <c r="L16" i="5" l="1"/>
  <c r="J16" i="5"/>
  <c r="H17" i="5" s="1"/>
  <c r="K17" i="5" s="1"/>
  <c r="M16" i="5"/>
  <c r="G16" i="1"/>
  <c r="J16" i="1" s="1"/>
  <c r="F17" i="5" l="1"/>
  <c r="L16" i="1"/>
  <c r="H17" i="1"/>
  <c r="K17" i="1" s="1"/>
  <c r="M16" i="1"/>
  <c r="G17" i="5" l="1"/>
  <c r="I17" i="5"/>
  <c r="F17" i="1"/>
  <c r="I17" i="1" s="1"/>
  <c r="L17" i="5" l="1"/>
  <c r="J17" i="5"/>
  <c r="H18" i="5" s="1"/>
  <c r="K18" i="5" s="1"/>
  <c r="M17" i="5"/>
  <c r="G17" i="1"/>
  <c r="J17" i="1" s="1"/>
  <c r="F18" i="5" l="1"/>
  <c r="L17" i="1"/>
  <c r="M17" i="1"/>
  <c r="F18" i="1"/>
  <c r="I18" i="1" s="1"/>
  <c r="H18" i="1"/>
  <c r="K18" i="1" s="1"/>
  <c r="G18" i="5" l="1"/>
  <c r="Z9" i="5" s="1"/>
  <c r="Z15" i="5" s="1"/>
  <c r="I18" i="5"/>
  <c r="G18" i="1"/>
  <c r="J18" i="1" s="1"/>
  <c r="L18" i="5" l="1"/>
  <c r="J18" i="5"/>
  <c r="H19" i="5" s="1"/>
  <c r="K19" i="5" s="1"/>
  <c r="M18" i="5"/>
  <c r="L18" i="1"/>
  <c r="M18" i="1"/>
  <c r="H19" i="1"/>
  <c r="K19" i="1" s="1"/>
  <c r="F19" i="5" l="1"/>
  <c r="F19" i="1"/>
  <c r="I19" i="1" s="1"/>
  <c r="I19" i="5" l="1"/>
  <c r="G19" i="5"/>
  <c r="Z10" i="5" s="1"/>
  <c r="Z16" i="5" s="1"/>
  <c r="G19" i="1"/>
  <c r="J19" i="1" s="1"/>
  <c r="J19" i="5" l="1"/>
  <c r="H20" i="5" s="1"/>
  <c r="K20" i="5" s="1"/>
  <c r="L19" i="5"/>
  <c r="M19" i="5"/>
  <c r="L19" i="1"/>
  <c r="M19" i="1"/>
  <c r="F20" i="5" l="1"/>
  <c r="H20" i="1"/>
  <c r="K20" i="1" s="1"/>
  <c r="F20" i="1"/>
  <c r="I20" i="1" s="1"/>
  <c r="I20" i="5" l="1"/>
  <c r="G20" i="5"/>
  <c r="G20" i="1"/>
  <c r="J20" i="1" s="1"/>
  <c r="Z11" i="5" l="1"/>
  <c r="Z13" i="5"/>
  <c r="Z17" i="5" s="1"/>
  <c r="J20" i="5"/>
  <c r="L20" i="5"/>
  <c r="M20" i="5"/>
  <c r="L20" i="1"/>
  <c r="M20" i="1"/>
</calcChain>
</file>

<file path=xl/sharedStrings.xml><?xml version="1.0" encoding="utf-8"?>
<sst xmlns="http://schemas.openxmlformats.org/spreadsheetml/2006/main" count="72" uniqueCount="38">
  <si>
    <t>x</t>
  </si>
  <si>
    <t>f(x)</t>
  </si>
  <si>
    <t>Iterasi</t>
  </si>
  <si>
    <t>a</t>
  </si>
  <si>
    <t>c</t>
  </si>
  <si>
    <t>b</t>
  </si>
  <si>
    <t>f(a)</t>
  </si>
  <si>
    <t>f(c )</t>
  </si>
  <si>
    <t>f(b)</t>
  </si>
  <si>
    <t>Em</t>
  </si>
  <si>
    <t>En</t>
  </si>
  <si>
    <t>r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</si>
  <si>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r</t>
    </r>
  </si>
  <si>
    <t>f`(x)</t>
  </si>
  <si>
    <t>Newton Raphson</t>
  </si>
  <si>
    <t xml:space="preserve"> </t>
  </si>
  <si>
    <t>f(x) = 23x^5+112,6x^4+218x^3+206x^2+91x-9</t>
  </si>
  <si>
    <t>f`(x) = 115x^4+450,4x^3+654x^2+412x+91</t>
  </si>
  <si>
    <t>Persamaan</t>
  </si>
  <si>
    <t>IRR</t>
  </si>
  <si>
    <t>Harga Obligasi</t>
  </si>
  <si>
    <t>Tahun 1 penghasilan</t>
  </si>
  <si>
    <t>Tahun 2 penghasilan</t>
  </si>
  <si>
    <t>Tahun 3 penghasilan</t>
  </si>
  <si>
    <t>Tahun 4 penghasilan</t>
  </si>
  <si>
    <t>Tahun 5 penghasilan</t>
  </si>
  <si>
    <t>Hasil IRR</t>
  </si>
  <si>
    <t>BISEKSI</t>
  </si>
  <si>
    <t>NEWTON RAPHSON</t>
  </si>
  <si>
    <r>
      <t>x</t>
    </r>
    <r>
      <rPr>
        <vertAlign val="subscript"/>
        <sz val="11"/>
        <color theme="1"/>
        <rFont val="Calibri"/>
        <family val="2"/>
        <scheme val="minor"/>
      </rPr>
      <t>n+1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</si>
  <si>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n</t>
    </r>
  </si>
  <si>
    <t>TABEL KOMPARASI</t>
  </si>
  <si>
    <t xml:space="preserve">Nama </t>
  </si>
  <si>
    <t>Irgiyansyah</t>
  </si>
  <si>
    <t>NIM</t>
  </si>
  <si>
    <t>Kelas</t>
  </si>
  <si>
    <t>Malam B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</si>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</sst>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4" xfId="0" applyNumberFormat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0" fillId="4" borderId="0" xfId="0" applyFill="1"/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3" xfId="0" applyNumberFormat="1" applyBorder="1"/>
    <xf numFmtId="164" fontId="0" fillId="0" borderId="4" xfId="0" applyNumberFormat="1" applyFill="1" applyBorder="1" applyAlignment="1">
      <alignment horizontal="center"/>
    </xf>
    <xf numFmtId="164" fontId="0" fillId="0" borderId="4" xfId="0" applyNumberFormat="1" applyBorder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0" fillId="3" borderId="4" xfId="0" applyNumberFormat="1" applyFill="1" applyBorder="1"/>
    <xf numFmtId="164" fontId="0" fillId="0" borderId="0" xfId="0" applyNumberFormat="1" applyBorder="1"/>
    <xf numFmtId="0" fontId="0" fillId="0" borderId="0" xfId="0" applyAlignment="1">
      <alignment horizontal="left"/>
    </xf>
    <xf numFmtId="164" fontId="0" fillId="0" borderId="4" xfId="0" applyNumberFormat="1" applyFill="1" applyBorder="1"/>
    <xf numFmtId="9" fontId="0" fillId="0" borderId="4" xfId="0" applyNumberFormat="1" applyFill="1" applyBorder="1"/>
    <xf numFmtId="0" fontId="0" fillId="5" borderId="4" xfId="0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0" fillId="5" borderId="4" xfId="0" applyNumberFormat="1" applyFill="1" applyBorder="1"/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9" fontId="0" fillId="5" borderId="4" xfId="0" applyNumberFormat="1" applyFill="1" applyBorder="1"/>
    <xf numFmtId="0" fontId="0" fillId="0" borderId="0" xfId="0" applyBorder="1"/>
    <xf numFmtId="0" fontId="1" fillId="0" borderId="0" xfId="0" applyFont="1" applyBorder="1" applyAlignment="1"/>
    <xf numFmtId="0" fontId="1" fillId="4" borderId="12" xfId="0" applyFont="1" applyFill="1" applyBorder="1" applyAlignment="1">
      <alignment horizontal="center"/>
    </xf>
    <xf numFmtId="0" fontId="0" fillId="4" borderId="13" xfId="0" applyFill="1" applyBorder="1"/>
    <xf numFmtId="0" fontId="0" fillId="0" borderId="4" xfId="0" applyBorder="1"/>
    <xf numFmtId="165" fontId="0" fillId="0" borderId="0" xfId="0" applyNumberFormat="1"/>
    <xf numFmtId="165" fontId="0" fillId="0" borderId="4" xfId="0" applyNumberFormat="1" applyBorder="1"/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5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Biseksi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'HASIL UTS'!$F$8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'HASIL UTS'!$F$9:$F$20</c:f>
              <c:numCache>
                <c:formatCode>0.0000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6.25E-2</c:v>
                </c:pt>
                <c:pt idx="3">
                  <c:v>6.25E-2</c:v>
                </c:pt>
                <c:pt idx="4">
                  <c:v>7.8125E-2</c:v>
                </c:pt>
                <c:pt idx="5">
                  <c:v>7.8125E-2</c:v>
                </c:pt>
                <c:pt idx="6">
                  <c:v>8.203125E-2</c:v>
                </c:pt>
                <c:pt idx="7">
                  <c:v>8.203125E-2</c:v>
                </c:pt>
                <c:pt idx="8">
                  <c:v>8.203125E-2</c:v>
                </c:pt>
                <c:pt idx="9">
                  <c:v>8.203125E-2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'HASIL UTS'!$G$8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'HASIL UTS'!$G$9:$G$20</c:f>
              <c:numCache>
                <c:formatCode>0.0000</c:formatCode>
                <c:ptCount val="10"/>
                <c:pt idx="0">
                  <c:v>0.5</c:v>
                </c:pt>
                <c:pt idx="1">
                  <c:v>0.25</c:v>
                </c:pt>
                <c:pt idx="2">
                  <c:v>9.375E-2</c:v>
                </c:pt>
                <c:pt idx="3">
                  <c:v>7.8125E-2</c:v>
                </c:pt>
                <c:pt idx="4">
                  <c:v>8.59375E-2</c:v>
                </c:pt>
                <c:pt idx="5">
                  <c:v>8.203125E-2</c:v>
                </c:pt>
                <c:pt idx="6">
                  <c:v>8.3984375E-2</c:v>
                </c:pt>
                <c:pt idx="7">
                  <c:v>8.30078125E-2</c:v>
                </c:pt>
                <c:pt idx="8">
                  <c:v>8.251953125E-2</c:v>
                </c:pt>
                <c:pt idx="9">
                  <c:v>8.2275390625E-2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'HASIL UTS'!$H$8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'HASIL UTS'!$H$9:$H$20</c:f>
              <c:numCache>
                <c:formatCode>0.0000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0.125</c:v>
                </c:pt>
                <c:pt idx="3">
                  <c:v>9.375E-2</c:v>
                </c:pt>
                <c:pt idx="4">
                  <c:v>9.375E-2</c:v>
                </c:pt>
                <c:pt idx="5">
                  <c:v>8.59375E-2</c:v>
                </c:pt>
                <c:pt idx="6">
                  <c:v>8.59375E-2</c:v>
                </c:pt>
                <c:pt idx="7">
                  <c:v>8.3984375E-2</c:v>
                </c:pt>
                <c:pt idx="8">
                  <c:v>8.30078125E-2</c:v>
                </c:pt>
                <c:pt idx="9">
                  <c:v>8.251953125E-2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'HASIL UTS'!$L$8</c:f>
              <c:strCache>
                <c:ptCount val="1"/>
                <c:pt idx="0">
                  <c:v>Em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'HASIL UTS'!$L$9:$L$20</c:f>
              <c:numCache>
                <c:formatCode>0.0000</c:formatCode>
                <c:ptCount val="10"/>
                <c:pt idx="1">
                  <c:v>0.25</c:v>
                </c:pt>
                <c:pt idx="2">
                  <c:v>3.125E-2</c:v>
                </c:pt>
                <c:pt idx="3">
                  <c:v>1.5625E-2</c:v>
                </c:pt>
                <c:pt idx="4">
                  <c:v>7.8125E-3</c:v>
                </c:pt>
                <c:pt idx="5">
                  <c:v>3.90625E-3</c:v>
                </c:pt>
                <c:pt idx="6">
                  <c:v>1.953125E-3</c:v>
                </c:pt>
                <c:pt idx="7">
                  <c:v>9.765625E-4</c:v>
                </c:pt>
                <c:pt idx="8">
                  <c:v>4.8828125E-4</c:v>
                </c:pt>
                <c:pt idx="9">
                  <c:v>2.44140625E-4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4420912"/>
        <c:axId val="994422000"/>
      </c:lineChart>
      <c:catAx>
        <c:axId val="994420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22000"/>
        <c:crosses val="autoZero"/>
        <c:auto val="1"/>
        <c:lblAlgn val="ctr"/>
        <c:lblOffset val="100"/>
        <c:noMultiLvlLbl val="0"/>
      </c:catAx>
      <c:valAx>
        <c:axId val="99442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2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'HASIL UTS'!$P$8</c:f>
              <c:strCache>
                <c:ptCount val="1"/>
                <c:pt idx="0">
                  <c:v>xn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'HASIL UTS'!$P$9:$P$14</c:f>
              <c:numCache>
                <c:formatCode>0.0000</c:formatCode>
                <c:ptCount val="4"/>
                <c:pt idx="0">
                  <c:v>0</c:v>
                </c:pt>
                <c:pt idx="1">
                  <c:v>9.8901098901098897E-2</c:v>
                </c:pt>
                <c:pt idx="2">
                  <c:v>8.2212227771806451E-2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'HASIL UTS'!$Q$8</c:f>
              <c:strCache>
                <c:ptCount val="1"/>
                <c:pt idx="0">
                  <c:v>xn+1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'HASIL UTS'!$Q$9:$Q$14</c:f>
              <c:numCache>
                <c:formatCode>0.0000</c:formatCode>
                <c:ptCount val="4"/>
                <c:pt idx="0">
                  <c:v>9.8901098901098897E-2</c:v>
                </c:pt>
                <c:pt idx="1">
                  <c:v>8.2212227771806451E-2</c:v>
                </c:pt>
                <c:pt idx="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'HASIL UTS'!$T$8</c:f>
              <c:strCache>
                <c:ptCount val="1"/>
                <c:pt idx="0">
                  <c:v>Em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'HASIL UTS'!$T$9:$T$14</c:f>
              <c:numCache>
                <c:formatCode>0.0000</c:formatCode>
                <c:ptCount val="4"/>
                <c:pt idx="1">
                  <c:v>9.8901098901098897E-2</c:v>
                </c:pt>
                <c:pt idx="2">
                  <c:v>6.1431422104796241E-7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416560"/>
        <c:axId val="994417104"/>
      </c:lineChart>
      <c:catAx>
        <c:axId val="99441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17104"/>
        <c:crosses val="autoZero"/>
        <c:auto val="1"/>
        <c:lblAlgn val="ctr"/>
        <c:lblOffset val="100"/>
        <c:noMultiLvlLbl val="0"/>
      </c:catAx>
      <c:valAx>
        <c:axId val="9944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1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Biseksi!$F$8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Biseksi!$F$9:$F$20</c:f>
              <c:numCache>
                <c:formatCode>0.0000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6.25E-2</c:v>
                </c:pt>
                <c:pt idx="3">
                  <c:v>6.25E-2</c:v>
                </c:pt>
                <c:pt idx="4">
                  <c:v>7.8125E-2</c:v>
                </c:pt>
                <c:pt idx="5">
                  <c:v>7.8125E-2</c:v>
                </c:pt>
                <c:pt idx="6">
                  <c:v>8.203125E-2</c:v>
                </c:pt>
                <c:pt idx="7">
                  <c:v>8.203125E-2</c:v>
                </c:pt>
                <c:pt idx="8">
                  <c:v>8.203125E-2</c:v>
                </c:pt>
                <c:pt idx="9">
                  <c:v>8.203125E-2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Biseksi!$G$8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Biseksi!$G$9:$G$20</c:f>
              <c:numCache>
                <c:formatCode>0.0000</c:formatCode>
                <c:ptCount val="10"/>
                <c:pt idx="0">
                  <c:v>0.5</c:v>
                </c:pt>
                <c:pt idx="1">
                  <c:v>0.25</c:v>
                </c:pt>
                <c:pt idx="2">
                  <c:v>9.375E-2</c:v>
                </c:pt>
                <c:pt idx="3">
                  <c:v>7.8125E-2</c:v>
                </c:pt>
                <c:pt idx="4">
                  <c:v>8.59375E-2</c:v>
                </c:pt>
                <c:pt idx="5">
                  <c:v>8.203125E-2</c:v>
                </c:pt>
                <c:pt idx="6">
                  <c:v>8.3984375E-2</c:v>
                </c:pt>
                <c:pt idx="7">
                  <c:v>8.30078125E-2</c:v>
                </c:pt>
                <c:pt idx="8">
                  <c:v>8.251953125E-2</c:v>
                </c:pt>
                <c:pt idx="9">
                  <c:v>8.2275390625E-2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Biseksi!$H$8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Biseksi!$H$9:$H$20</c:f>
              <c:numCache>
                <c:formatCode>0.0000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0.125</c:v>
                </c:pt>
                <c:pt idx="3">
                  <c:v>9.375E-2</c:v>
                </c:pt>
                <c:pt idx="4">
                  <c:v>9.375E-2</c:v>
                </c:pt>
                <c:pt idx="5">
                  <c:v>8.59375E-2</c:v>
                </c:pt>
                <c:pt idx="6">
                  <c:v>8.59375E-2</c:v>
                </c:pt>
                <c:pt idx="7">
                  <c:v>8.3984375E-2</c:v>
                </c:pt>
                <c:pt idx="8">
                  <c:v>8.30078125E-2</c:v>
                </c:pt>
                <c:pt idx="9">
                  <c:v>8.251953125E-2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Biseksi!$L$8</c:f>
              <c:strCache>
                <c:ptCount val="1"/>
                <c:pt idx="0">
                  <c:v>Em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Biseksi!$L$9:$L$20</c:f>
              <c:numCache>
                <c:formatCode>0.0000</c:formatCode>
                <c:ptCount val="10"/>
                <c:pt idx="1">
                  <c:v>0.25</c:v>
                </c:pt>
                <c:pt idx="2">
                  <c:v>3.125E-2</c:v>
                </c:pt>
                <c:pt idx="3">
                  <c:v>1.5625E-2</c:v>
                </c:pt>
                <c:pt idx="4">
                  <c:v>7.8125E-3</c:v>
                </c:pt>
                <c:pt idx="5">
                  <c:v>3.90625E-3</c:v>
                </c:pt>
                <c:pt idx="6">
                  <c:v>1.953125E-3</c:v>
                </c:pt>
                <c:pt idx="7">
                  <c:v>9.765625E-4</c:v>
                </c:pt>
                <c:pt idx="8">
                  <c:v>4.8828125E-4</c:v>
                </c:pt>
                <c:pt idx="9">
                  <c:v>2.44140625E-4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4422544"/>
        <c:axId val="994411664"/>
      </c:lineChart>
      <c:catAx>
        <c:axId val="994422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11664"/>
        <c:crosses val="autoZero"/>
        <c:auto val="1"/>
        <c:lblAlgn val="ctr"/>
        <c:lblOffset val="100"/>
        <c:noMultiLvlLbl val="0"/>
      </c:catAx>
      <c:valAx>
        <c:axId val="9944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2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'HASIL UTS'!$P$8</c:f>
              <c:strCache>
                <c:ptCount val="1"/>
                <c:pt idx="0">
                  <c:v>xn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'HASIL UTS'!$P$9:$P$14</c:f>
              <c:numCache>
                <c:formatCode>0.0000</c:formatCode>
                <c:ptCount val="4"/>
                <c:pt idx="0">
                  <c:v>0</c:v>
                </c:pt>
                <c:pt idx="1">
                  <c:v>9.8901098901098897E-2</c:v>
                </c:pt>
                <c:pt idx="2">
                  <c:v>8.2212227771806451E-2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'HASIL UTS'!$Q$8</c:f>
              <c:strCache>
                <c:ptCount val="1"/>
                <c:pt idx="0">
                  <c:v>xn+1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'HASIL UTS'!$Q$9:$Q$14</c:f>
              <c:numCache>
                <c:formatCode>0.0000</c:formatCode>
                <c:ptCount val="4"/>
                <c:pt idx="0">
                  <c:v>9.8901098901098897E-2</c:v>
                </c:pt>
                <c:pt idx="1">
                  <c:v>8.2212227771806451E-2</c:v>
                </c:pt>
                <c:pt idx="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'HASIL UTS'!$T$8</c:f>
              <c:strCache>
                <c:ptCount val="1"/>
                <c:pt idx="0">
                  <c:v>Em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'HASIL UTS'!$T$9:$T$14</c:f>
              <c:numCache>
                <c:formatCode>0.0000</c:formatCode>
                <c:ptCount val="4"/>
                <c:pt idx="1">
                  <c:v>9.8901098901098897E-2</c:v>
                </c:pt>
                <c:pt idx="2">
                  <c:v>6.1431422104796241E-7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410032"/>
        <c:axId val="994407856"/>
      </c:lineChart>
      <c:catAx>
        <c:axId val="99441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07856"/>
        <c:crosses val="autoZero"/>
        <c:auto val="1"/>
        <c:lblAlgn val="ctr"/>
        <c:lblOffset val="100"/>
        <c:noMultiLvlLbl val="0"/>
      </c:catAx>
      <c:valAx>
        <c:axId val="9944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1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</xdr:colOff>
      <xdr:row>21</xdr:row>
      <xdr:rowOff>19050</xdr:rowOff>
    </xdr:from>
    <xdr:to>
      <xdr:col>12</xdr:col>
      <xdr:colOff>565149</xdr:colOff>
      <xdr:row>36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</xdr:colOff>
      <xdr:row>15</xdr:row>
      <xdr:rowOff>12700</xdr:rowOff>
    </xdr:from>
    <xdr:to>
      <xdr:col>21</xdr:col>
      <xdr:colOff>323850</xdr:colOff>
      <xdr:row>29</xdr:row>
      <xdr:rowOff>158750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111125</xdr:colOff>
      <xdr:row>20</xdr:row>
      <xdr:rowOff>158750</xdr:rowOff>
    </xdr:from>
    <xdr:to>
      <xdr:col>11</xdr:col>
      <xdr:colOff>415925</xdr:colOff>
      <xdr:row>35</xdr:row>
      <xdr:rowOff>139700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0</xdr:rowOff>
    </xdr:from>
    <xdr:to>
      <xdr:col>8</xdr:col>
      <xdr:colOff>494242</xdr:colOff>
      <xdr:row>26</xdr:row>
      <xdr:rowOff>160867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zoomScale="60" zoomScaleNormal="60" zoomScaleSheetLayoutView="100" workbookViewId="0">
      <selection activeCell="O8" sqref="O8"/>
    </sheetView>
  </sheetViews>
  <sheetFormatPr defaultRowHeight="14.5" x14ac:dyDescent="0.35"/>
  <cols>
    <col min="2" max="2" width="18.453125" customWidth="1"/>
    <col min="23" max="23" width="17.6328125" customWidth="1"/>
    <col min="24" max="24" width="10.54296875" customWidth="1"/>
    <col min="25" max="25" width="10.08984375" customWidth="1"/>
    <col min="27" max="27" width="17.26953125" customWidth="1"/>
  </cols>
  <sheetData>
    <row r="1" spans="1:28" x14ac:dyDescent="0.35">
      <c r="A1" t="s">
        <v>32</v>
      </c>
      <c r="B1" s="34" t="s">
        <v>33</v>
      </c>
    </row>
    <row r="2" spans="1:28" x14ac:dyDescent="0.35">
      <c r="A2" t="s">
        <v>34</v>
      </c>
      <c r="B2" s="34">
        <v>211351068</v>
      </c>
      <c r="E2" s="34"/>
    </row>
    <row r="3" spans="1:28" x14ac:dyDescent="0.35">
      <c r="A3" t="s">
        <v>35</v>
      </c>
      <c r="B3" t="s">
        <v>36</v>
      </c>
      <c r="E3" s="34"/>
      <c r="F3" s="34"/>
    </row>
    <row r="4" spans="1:28" x14ac:dyDescent="0.35">
      <c r="E4" s="45"/>
      <c r="F4" s="45"/>
      <c r="G4" s="45"/>
      <c r="H4" s="45"/>
      <c r="I4" s="45"/>
      <c r="J4" s="45"/>
      <c r="K4" s="45"/>
      <c r="L4" s="45"/>
      <c r="M4" s="45"/>
    </row>
    <row r="5" spans="1:28" x14ac:dyDescent="0.35">
      <c r="A5" t="s">
        <v>18</v>
      </c>
      <c r="D5" s="34"/>
      <c r="E5" s="46"/>
      <c r="F5" s="46"/>
      <c r="G5" s="46"/>
      <c r="H5" s="46"/>
      <c r="I5" s="46"/>
      <c r="J5" s="46"/>
      <c r="K5" s="46"/>
      <c r="L5" s="46"/>
      <c r="M5" s="46"/>
    </row>
    <row r="6" spans="1:28" x14ac:dyDescent="0.35">
      <c r="A6" s="34" t="s">
        <v>16</v>
      </c>
      <c r="B6" s="34"/>
      <c r="C6" s="34"/>
      <c r="D6" s="34"/>
    </row>
    <row r="7" spans="1:28" ht="15" thickBot="1" x14ac:dyDescent="0.4">
      <c r="A7" s="34" t="s">
        <v>17</v>
      </c>
      <c r="B7" s="34"/>
      <c r="C7" s="34"/>
      <c r="E7" s="52" t="s">
        <v>27</v>
      </c>
      <c r="F7" s="53"/>
      <c r="G7" s="53"/>
      <c r="H7" s="53"/>
      <c r="I7" s="53"/>
      <c r="J7" s="53"/>
      <c r="K7" s="53"/>
      <c r="L7" s="53"/>
      <c r="M7" s="53"/>
      <c r="O7" s="52" t="s">
        <v>28</v>
      </c>
      <c r="P7" s="53"/>
      <c r="Q7" s="53"/>
      <c r="R7" s="53"/>
      <c r="S7" s="53"/>
      <c r="W7" s="54" t="s">
        <v>19</v>
      </c>
      <c r="X7" s="54"/>
      <c r="Z7" s="54" t="s">
        <v>31</v>
      </c>
      <c r="AA7" s="54"/>
      <c r="AB7" s="54"/>
    </row>
    <row r="8" spans="1:28" ht="17" thickBot="1" x14ac:dyDescent="0.5">
      <c r="E8" s="40" t="s">
        <v>2</v>
      </c>
      <c r="F8" s="41" t="s">
        <v>3</v>
      </c>
      <c r="G8" s="41" t="s">
        <v>4</v>
      </c>
      <c r="H8" s="41" t="s">
        <v>5</v>
      </c>
      <c r="I8" s="41" t="s">
        <v>6</v>
      </c>
      <c r="J8" s="41" t="s">
        <v>7</v>
      </c>
      <c r="K8" s="42" t="s">
        <v>8</v>
      </c>
      <c r="L8" s="43" t="s">
        <v>9</v>
      </c>
      <c r="M8" s="43" t="s">
        <v>10</v>
      </c>
      <c r="O8" s="17" t="s">
        <v>11</v>
      </c>
      <c r="P8" s="47" t="s">
        <v>30</v>
      </c>
      <c r="Q8" s="48" t="s">
        <v>29</v>
      </c>
      <c r="R8" s="19" t="s">
        <v>1</v>
      </c>
      <c r="S8" s="19" t="s">
        <v>13</v>
      </c>
      <c r="T8" s="20" t="s">
        <v>9</v>
      </c>
      <c r="W8" s="49" t="s">
        <v>20</v>
      </c>
      <c r="X8" s="49">
        <v>-23000000</v>
      </c>
      <c r="Z8" s="5" t="s">
        <v>27</v>
      </c>
      <c r="AA8" s="5" t="s">
        <v>28</v>
      </c>
      <c r="AB8" s="5" t="s">
        <v>19</v>
      </c>
    </row>
    <row r="9" spans="1:28" x14ac:dyDescent="0.35">
      <c r="A9" s="1" t="s">
        <v>0</v>
      </c>
      <c r="B9" s="1" t="s">
        <v>1</v>
      </c>
      <c r="D9" t="s">
        <v>15</v>
      </c>
      <c r="E9" s="2">
        <v>1</v>
      </c>
      <c r="F9" s="27">
        <v>0</v>
      </c>
      <c r="G9" s="27">
        <f>(F9+H9)/2</f>
        <v>0.5</v>
      </c>
      <c r="H9" s="27">
        <v>1</v>
      </c>
      <c r="I9" s="27">
        <f t="shared" ref="I9:I20" si="0">23*F9^5+112.6*F9^4+218*F9^3+206*F9^2+91*F9-9</f>
        <v>-9</v>
      </c>
      <c r="J9" s="27">
        <f t="shared" ref="J9:J20" si="1">23*G9^5+112.6*G9^4+218*G9^3+206*G9^2+91*G9-9</f>
        <v>123.00624999999999</v>
      </c>
      <c r="K9" s="27">
        <f t="shared" ref="K9:K20" si="2">23*H9^5+112.6*H9^4+218*H9^3+206*H9^2+91*H9-9</f>
        <v>641.6</v>
      </c>
      <c r="L9" s="27"/>
      <c r="M9" s="2"/>
      <c r="O9" s="7">
        <v>0</v>
      </c>
      <c r="P9" s="21">
        <v>0</v>
      </c>
      <c r="Q9" s="24">
        <f>P10</f>
        <v>9.8901098901098897E-2</v>
      </c>
      <c r="R9" s="22">
        <f>23*P9^5+112.6*P9^4+218*P9^3+206*P9^2+91*P9-9</f>
        <v>-9</v>
      </c>
      <c r="S9" s="22">
        <f>115*P9^4+450.4*P9^3+654*P9^2+412*P9+91</f>
        <v>91</v>
      </c>
      <c r="T9" s="21"/>
      <c r="W9" s="49" t="s">
        <v>21</v>
      </c>
      <c r="X9" s="49">
        <v>2400000</v>
      </c>
      <c r="Z9" s="24">
        <f>G18</f>
        <v>8.30078125E-2</v>
      </c>
      <c r="AA9" s="24">
        <f>P11</f>
        <v>8.2761116315784339E-2</v>
      </c>
      <c r="AB9" s="55">
        <f>X15</f>
        <v>8.2212227771035984E-2</v>
      </c>
    </row>
    <row r="10" spans="1:28" ht="14" customHeight="1" x14ac:dyDescent="0.35">
      <c r="A10">
        <v>-5</v>
      </c>
      <c r="B10">
        <f t="shared" ref="B10:B21" si="3">23*A10^5+112.6*A10^4+218*A10^3+206*A10^2+91*A10-9</f>
        <v>-24064</v>
      </c>
      <c r="D10" s="3"/>
      <c r="E10" s="5">
        <v>2</v>
      </c>
      <c r="F10" s="28">
        <f t="shared" ref="F10:F20" si="4">IF(I9*J9&lt;0,F9,G9)</f>
        <v>0</v>
      </c>
      <c r="G10" s="28">
        <f>(F10+H10)/2</f>
        <v>0.25</v>
      </c>
      <c r="H10" s="28">
        <f t="shared" ref="H10:H20" si="5">IF(J9*K9&lt;0,H9,G9)</f>
        <v>0.5</v>
      </c>
      <c r="I10" s="27">
        <f t="shared" si="0"/>
        <v>-9</v>
      </c>
      <c r="J10" s="27">
        <f t="shared" si="1"/>
        <v>30.493554687500001</v>
      </c>
      <c r="K10" s="27">
        <f t="shared" si="2"/>
        <v>123.00624999999999</v>
      </c>
      <c r="L10" s="24">
        <f t="shared" ref="L10:L20" si="6">ABS(G10-G9)</f>
        <v>0.25</v>
      </c>
      <c r="M10" s="10">
        <f t="shared" ref="M10:M20" si="7">((G9-G10)/G10)*100%</f>
        <v>1</v>
      </c>
      <c r="O10" s="6">
        <v>1</v>
      </c>
      <c r="P10" s="23">
        <f>P9-(R9/S9)</f>
        <v>9.8901098901098897E-2</v>
      </c>
      <c r="Q10" s="24">
        <f>P13</f>
        <v>8.2212227771806451E-2</v>
      </c>
      <c r="R10" s="22">
        <f>23*P10^5+112.6*P10^4+218*P10^3+206*P10^2+91*P10-9</f>
        <v>2.2368567015667349</v>
      </c>
      <c r="S10" s="22">
        <f>115*P10^4+450.4*P10^3+654*P10^2+412*P10+91</f>
        <v>138.5910232395174</v>
      </c>
      <c r="T10" s="23">
        <f>ABS(P10-P9)</f>
        <v>9.8901098901098897E-2</v>
      </c>
      <c r="W10" s="49" t="s">
        <v>22</v>
      </c>
      <c r="X10" s="49">
        <v>2400000</v>
      </c>
      <c r="Z10" s="24">
        <f t="shared" ref="Z10:Z12" si="8">G19</f>
        <v>8.251953125E-2</v>
      </c>
      <c r="AA10" s="24">
        <f t="shared" ref="AA10:AA12" si="9">P12</f>
        <v>8.2212842086027499E-2</v>
      </c>
      <c r="AB10" s="56"/>
    </row>
    <row r="11" spans="1:28" ht="14.5" hidden="1" customHeight="1" x14ac:dyDescent="0.35">
      <c r="A11" s="4">
        <v>-4</v>
      </c>
      <c r="B11">
        <f t="shared" si="3"/>
        <v>-5755.4000000000015</v>
      </c>
      <c r="D11" s="3"/>
      <c r="E11" s="5">
        <v>3</v>
      </c>
      <c r="F11" s="28">
        <f t="shared" si="4"/>
        <v>0</v>
      </c>
      <c r="G11" s="28">
        <f t="shared" ref="G11:G19" si="10">(F11+H11)/2</f>
        <v>0.125</v>
      </c>
      <c r="H11" s="28">
        <f t="shared" si="5"/>
        <v>0.25</v>
      </c>
      <c r="I11" s="27">
        <f t="shared" si="0"/>
        <v>-9</v>
      </c>
      <c r="J11" s="27">
        <f t="shared" si="1"/>
        <v>6.0477233886718746</v>
      </c>
      <c r="K11" s="27">
        <f t="shared" si="2"/>
        <v>30.493554687500001</v>
      </c>
      <c r="L11" s="24">
        <f t="shared" si="6"/>
        <v>0.125</v>
      </c>
      <c r="M11" s="10">
        <f t="shared" si="7"/>
        <v>1</v>
      </c>
      <c r="O11" s="6">
        <v>2</v>
      </c>
      <c r="P11" s="23">
        <f>P10-(R10/S10)</f>
        <v>8.2761116315784339E-2</v>
      </c>
      <c r="Q11" s="24">
        <f t="shared" ref="Q11" si="11">P12</f>
        <v>8.2212842086027499E-2</v>
      </c>
      <c r="R11" s="22">
        <f>23*P11^5+112.6*P11^4+218*P11^3+206*P11^2+91*P11-9</f>
        <v>7.1186719706188839E-2</v>
      </c>
      <c r="S11" s="22">
        <f>115*P11^4+450.4*P11^3+654*P11^2+412*P11+91</f>
        <v>129.83779985019632</v>
      </c>
      <c r="T11" s="23">
        <f>ABS(P11-P10)</f>
        <v>1.6139982585314558E-2</v>
      </c>
      <c r="W11" s="49" t="s">
        <v>23</v>
      </c>
      <c r="X11" s="49">
        <v>2400000</v>
      </c>
      <c r="Z11" s="24">
        <f t="shared" si="8"/>
        <v>8.2275390625E-2</v>
      </c>
      <c r="AA11" s="24">
        <f t="shared" si="9"/>
        <v>8.2212227771806451E-2</v>
      </c>
      <c r="AB11" s="56"/>
    </row>
    <row r="12" spans="1:28" ht="14.5" hidden="1" customHeight="1" x14ac:dyDescent="0.35">
      <c r="A12">
        <v>-3</v>
      </c>
      <c r="B12">
        <f t="shared" si="3"/>
        <v>-782.39999999999964</v>
      </c>
      <c r="D12" s="3"/>
      <c r="E12" s="5">
        <v>4</v>
      </c>
      <c r="F12" s="28">
        <f t="shared" si="4"/>
        <v>0</v>
      </c>
      <c r="G12" s="28">
        <f t="shared" si="10"/>
        <v>6.25E-2</v>
      </c>
      <c r="H12" s="28">
        <f t="shared" si="5"/>
        <v>0.125</v>
      </c>
      <c r="I12" s="27">
        <f t="shared" si="0"/>
        <v>-9</v>
      </c>
      <c r="J12" s="27">
        <f t="shared" si="1"/>
        <v>-2.4528497695922855</v>
      </c>
      <c r="K12" s="27">
        <f t="shared" si="2"/>
        <v>6.0477233886718746</v>
      </c>
      <c r="L12" s="24">
        <f t="shared" si="6"/>
        <v>6.25E-2</v>
      </c>
      <c r="M12" s="10">
        <f t="shared" si="7"/>
        <v>1</v>
      </c>
      <c r="O12" s="6">
        <v>3</v>
      </c>
      <c r="P12" s="23">
        <f>P11-(R11/S11)</f>
        <v>8.2212842086027499E-2</v>
      </c>
      <c r="Q12" s="24">
        <f t="shared" ref="Q12" si="12">P15</f>
        <v>0</v>
      </c>
      <c r="R12" s="22">
        <f>23*P12^5+112.6*P12^4+218*P12^3+206*P12^2+91*P12-9</f>
        <v>7.9582916821863137E-5</v>
      </c>
      <c r="S12" s="22">
        <f>115*P12^4+450.4*P12^3+654*P12^2+412*P12+91</f>
        <v>129.54757369237487</v>
      </c>
      <c r="T12" s="23">
        <f>ABS(P12-P11)</f>
        <v>5.4827422975683993E-4</v>
      </c>
      <c r="W12" s="49" t="s">
        <v>24</v>
      </c>
      <c r="X12" s="49">
        <v>2400000</v>
      </c>
      <c r="Z12" s="24">
        <f t="shared" si="8"/>
        <v>0</v>
      </c>
      <c r="AA12" s="24">
        <f t="shared" si="9"/>
        <v>0</v>
      </c>
      <c r="AB12" s="56"/>
    </row>
    <row r="13" spans="1:28" x14ac:dyDescent="0.35">
      <c r="A13" s="4">
        <v>-2</v>
      </c>
      <c r="B13">
        <f t="shared" si="3"/>
        <v>-45.400000000000091</v>
      </c>
      <c r="D13" s="3"/>
      <c r="E13" s="5">
        <v>5</v>
      </c>
      <c r="F13" s="28">
        <f t="shared" si="4"/>
        <v>6.25E-2</v>
      </c>
      <c r="G13" s="28">
        <f t="shared" si="10"/>
        <v>9.375E-2</v>
      </c>
      <c r="H13" s="28">
        <f t="shared" si="5"/>
        <v>0.125</v>
      </c>
      <c r="I13" s="27">
        <f t="shared" si="0"/>
        <v>-2.4528497695922855</v>
      </c>
      <c r="J13" s="27">
        <f t="shared" si="1"/>
        <v>1.5302879869937893</v>
      </c>
      <c r="K13" s="27">
        <f t="shared" si="2"/>
        <v>6.0477233886718746</v>
      </c>
      <c r="L13" s="24">
        <f t="shared" si="6"/>
        <v>3.125E-2</v>
      </c>
      <c r="M13" s="10">
        <f t="shared" si="7"/>
        <v>-0.33333333333333331</v>
      </c>
      <c r="O13" s="37">
        <v>4</v>
      </c>
      <c r="P13" s="38">
        <f>P12-(R12/S12)</f>
        <v>8.2212227771806451E-2</v>
      </c>
      <c r="Q13" s="24">
        <f>P14</f>
        <v>0</v>
      </c>
      <c r="R13" s="39">
        <f>23*P13^5+112.6*P13^4+218*P13^3+206*P13^2+91*P13-9</f>
        <v>9.9804609021703072E-11</v>
      </c>
      <c r="S13" s="39">
        <f>115*P13^4+450.4*P13^3+654*P13^2+412*P13+91</f>
        <v>129.5472487679277</v>
      </c>
      <c r="T13" s="38">
        <f>ABS(P13-P12)</f>
        <v>6.1431422104796241E-7</v>
      </c>
      <c r="W13" s="49" t="s">
        <v>25</v>
      </c>
      <c r="X13" s="49">
        <v>22400000</v>
      </c>
      <c r="Z13" s="24">
        <f>G20</f>
        <v>8.2275390625E-2</v>
      </c>
      <c r="AA13" s="24">
        <f>P13</f>
        <v>8.2212227771806451E-2</v>
      </c>
      <c r="AB13" s="57"/>
    </row>
    <row r="14" spans="1:28" x14ac:dyDescent="0.35">
      <c r="A14">
        <v>-1</v>
      </c>
      <c r="B14">
        <f t="shared" si="3"/>
        <v>-22.400000000000006</v>
      </c>
      <c r="D14" s="3"/>
      <c r="E14" s="5">
        <v>6</v>
      </c>
      <c r="F14" s="28">
        <f t="shared" si="4"/>
        <v>6.25E-2</v>
      </c>
      <c r="G14" s="28">
        <f t="shared" si="10"/>
        <v>7.8125E-2</v>
      </c>
      <c r="H14" s="28">
        <f t="shared" si="5"/>
        <v>9.375E-2</v>
      </c>
      <c r="I14" s="27">
        <f t="shared" si="0"/>
        <v>-2.4528497695922855</v>
      </c>
      <c r="J14" s="27">
        <f t="shared" si="1"/>
        <v>-0.52508866507560015</v>
      </c>
      <c r="K14" s="27">
        <f t="shared" si="2"/>
        <v>1.5302879869937893</v>
      </c>
      <c r="L14" s="24">
        <f t="shared" si="6"/>
        <v>1.5625E-2</v>
      </c>
      <c r="M14" s="10">
        <f t="shared" si="7"/>
        <v>0.2</v>
      </c>
      <c r="O14" s="9"/>
      <c r="P14" s="25"/>
      <c r="Q14" s="33"/>
      <c r="R14" s="33"/>
      <c r="S14" s="33"/>
      <c r="T14" s="25"/>
      <c r="W14" s="49"/>
      <c r="X14" s="49"/>
      <c r="Z14" t="s">
        <v>37</v>
      </c>
    </row>
    <row r="15" spans="1:28" x14ac:dyDescent="0.35">
      <c r="A15" s="4">
        <v>0</v>
      </c>
      <c r="B15">
        <f t="shared" si="3"/>
        <v>-9</v>
      </c>
      <c r="D15" s="3"/>
      <c r="E15" s="5">
        <v>7</v>
      </c>
      <c r="F15" s="28">
        <f t="shared" si="4"/>
        <v>7.8125E-2</v>
      </c>
      <c r="G15" s="28">
        <f t="shared" si="10"/>
        <v>8.59375E-2</v>
      </c>
      <c r="H15" s="28">
        <f t="shared" si="5"/>
        <v>9.375E-2</v>
      </c>
      <c r="I15" s="27">
        <f t="shared" si="0"/>
        <v>-0.52508866507560015</v>
      </c>
      <c r="J15" s="27">
        <f t="shared" si="1"/>
        <v>0.48628215287462773</v>
      </c>
      <c r="K15" s="27">
        <f t="shared" si="2"/>
        <v>1.5302879869937893</v>
      </c>
      <c r="L15" s="24">
        <f t="shared" si="6"/>
        <v>7.8125E-3</v>
      </c>
      <c r="M15" s="10">
        <f t="shared" si="7"/>
        <v>-9.0909090909090912E-2</v>
      </c>
      <c r="W15" s="49" t="s">
        <v>26</v>
      </c>
      <c r="X15" s="51">
        <f>IRR(X8:X13)</f>
        <v>8.2212227771035984E-2</v>
      </c>
      <c r="Z15" s="50">
        <f>Z9</f>
        <v>8.30078125E-2</v>
      </c>
      <c r="AA15" s="50">
        <f>AA9</f>
        <v>8.2761116315784339E-2</v>
      </c>
    </row>
    <row r="16" spans="1:28" x14ac:dyDescent="0.35">
      <c r="A16">
        <v>1</v>
      </c>
      <c r="B16">
        <f t="shared" si="3"/>
        <v>641.6</v>
      </c>
      <c r="D16" s="3"/>
      <c r="E16" s="5">
        <v>8</v>
      </c>
      <c r="F16" s="28">
        <f t="shared" si="4"/>
        <v>7.8125E-2</v>
      </c>
      <c r="G16" s="28">
        <f t="shared" si="10"/>
        <v>8.203125E-2</v>
      </c>
      <c r="H16" s="28">
        <f t="shared" si="5"/>
        <v>8.59375E-2</v>
      </c>
      <c r="I16" s="27">
        <f t="shared" si="0"/>
        <v>-0.52508866507560015</v>
      </c>
      <c r="J16" s="27">
        <f t="shared" si="1"/>
        <v>-2.3436511971704377E-2</v>
      </c>
      <c r="K16" s="27">
        <f t="shared" si="2"/>
        <v>0.48628215287462773</v>
      </c>
      <c r="L16" s="24">
        <f t="shared" si="6"/>
        <v>3.90625E-3</v>
      </c>
      <c r="M16" s="10">
        <f t="shared" si="7"/>
        <v>4.7619047619047616E-2</v>
      </c>
      <c r="Z16" s="50">
        <f>Z10</f>
        <v>8.251953125E-2</v>
      </c>
      <c r="AA16" s="50">
        <f>AA10</f>
        <v>8.2212842086027499E-2</v>
      </c>
    </row>
    <row r="17" spans="1:27" x14ac:dyDescent="0.35">
      <c r="A17" s="16">
        <v>0</v>
      </c>
      <c r="B17">
        <f t="shared" si="3"/>
        <v>-9</v>
      </c>
      <c r="D17" s="3"/>
      <c r="E17" s="8">
        <v>9</v>
      </c>
      <c r="F17" s="29">
        <f t="shared" si="4"/>
        <v>8.203125E-2</v>
      </c>
      <c r="G17" s="29">
        <f t="shared" si="10"/>
        <v>8.3984375E-2</v>
      </c>
      <c r="H17" s="29">
        <f t="shared" si="5"/>
        <v>8.59375E-2</v>
      </c>
      <c r="I17" s="27">
        <f t="shared" si="0"/>
        <v>-2.3436511971704377E-2</v>
      </c>
      <c r="J17" s="27">
        <f t="shared" si="1"/>
        <v>0.23040876804589594</v>
      </c>
      <c r="K17" s="27">
        <f t="shared" si="2"/>
        <v>0.48628215287462773</v>
      </c>
      <c r="L17" s="24">
        <f t="shared" si="6"/>
        <v>1.953125E-3</v>
      </c>
      <c r="M17" s="10">
        <f t="shared" si="7"/>
        <v>-2.3255813953488372E-2</v>
      </c>
      <c r="Z17" s="50">
        <f>Z13</f>
        <v>8.2275390625E-2</v>
      </c>
      <c r="AA17" s="50">
        <f>AA13</f>
        <v>8.2212227771806451E-2</v>
      </c>
    </row>
    <row r="18" spans="1:27" x14ac:dyDescent="0.35">
      <c r="A18" s="16">
        <v>1</v>
      </c>
      <c r="B18">
        <f t="shared" si="3"/>
        <v>641.6</v>
      </c>
      <c r="D18" s="3"/>
      <c r="E18" s="15">
        <v>10</v>
      </c>
      <c r="F18" s="30">
        <f t="shared" si="4"/>
        <v>8.203125E-2</v>
      </c>
      <c r="G18" s="31">
        <f t="shared" si="10"/>
        <v>8.30078125E-2</v>
      </c>
      <c r="H18" s="30">
        <f t="shared" si="5"/>
        <v>8.3984375E-2</v>
      </c>
      <c r="I18" s="27">
        <f t="shared" si="0"/>
        <v>-2.3436511971704377E-2</v>
      </c>
      <c r="J18" s="27">
        <f t="shared" si="1"/>
        <v>0.10323333390617861</v>
      </c>
      <c r="K18" s="27">
        <f t="shared" si="2"/>
        <v>0.23040876804589594</v>
      </c>
      <c r="L18" s="32">
        <f t="shared" si="6"/>
        <v>9.765625E-4</v>
      </c>
      <c r="M18" s="10">
        <f t="shared" si="7"/>
        <v>1.1764705882352941E-2</v>
      </c>
    </row>
    <row r="19" spans="1:27" x14ac:dyDescent="0.35">
      <c r="A19" s="4">
        <v>2</v>
      </c>
      <c r="B19">
        <f t="shared" si="3"/>
        <v>5278.6</v>
      </c>
      <c r="E19" s="6">
        <v>11</v>
      </c>
      <c r="F19" s="23">
        <f t="shared" si="4"/>
        <v>8.203125E-2</v>
      </c>
      <c r="G19" s="23">
        <f t="shared" si="10"/>
        <v>8.251953125E-2</v>
      </c>
      <c r="H19" s="23">
        <f t="shared" si="5"/>
        <v>8.30078125E-2</v>
      </c>
      <c r="I19" s="21">
        <f t="shared" si="0"/>
        <v>-2.3436511971704377E-2</v>
      </c>
      <c r="J19" s="21">
        <f t="shared" si="1"/>
        <v>3.9835302159943353E-2</v>
      </c>
      <c r="K19" s="21">
        <f t="shared" si="2"/>
        <v>0.10323333390617861</v>
      </c>
      <c r="L19" s="35">
        <f t="shared" si="6"/>
        <v>4.8828125E-4</v>
      </c>
      <c r="M19" s="36">
        <f t="shared" si="7"/>
        <v>5.9171597633136093E-3</v>
      </c>
    </row>
    <row r="20" spans="1:27" x14ac:dyDescent="0.35">
      <c r="A20">
        <v>3</v>
      </c>
      <c r="B20">
        <f t="shared" si="3"/>
        <v>22713.599999999999</v>
      </c>
      <c r="E20" s="37">
        <v>12</v>
      </c>
      <c r="F20" s="38">
        <f t="shared" si="4"/>
        <v>8.203125E-2</v>
      </c>
      <c r="G20" s="38">
        <f>(F20+H20)/2</f>
        <v>8.2275390625E-2</v>
      </c>
      <c r="H20" s="38">
        <f t="shared" si="5"/>
        <v>8.251953125E-2</v>
      </c>
      <c r="I20" s="38">
        <f t="shared" si="0"/>
        <v>-2.3436511971704377E-2</v>
      </c>
      <c r="J20" s="38">
        <f t="shared" si="1"/>
        <v>8.1836290988643867E-3</v>
      </c>
      <c r="K20" s="38">
        <f t="shared" si="2"/>
        <v>3.9835302159943353E-2</v>
      </c>
      <c r="L20" s="39">
        <f t="shared" si="6"/>
        <v>2.44140625E-4</v>
      </c>
      <c r="M20" s="44">
        <f t="shared" si="7"/>
        <v>2.967359050445104E-3</v>
      </c>
    </row>
    <row r="21" spans="1:27" x14ac:dyDescent="0.35">
      <c r="A21" s="4">
        <v>4</v>
      </c>
      <c r="B21">
        <f t="shared" si="3"/>
        <v>69980.600000000006</v>
      </c>
    </row>
  </sheetData>
  <mergeCells count="5">
    <mergeCell ref="E7:M7"/>
    <mergeCell ref="O7:S7"/>
    <mergeCell ref="W7:X7"/>
    <mergeCell ref="Z7:AB7"/>
    <mergeCell ref="AB9:AB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B26" sqref="B26"/>
    </sheetView>
  </sheetViews>
  <sheetFormatPr defaultRowHeight="14.5" x14ac:dyDescent="0.35"/>
  <cols>
    <col min="2" max="2" width="9.81640625" bestFit="1" customWidth="1"/>
  </cols>
  <sheetData>
    <row r="1" spans="1:13" x14ac:dyDescent="0.35">
      <c r="A1" t="s">
        <v>18</v>
      </c>
    </row>
    <row r="2" spans="1:13" x14ac:dyDescent="0.35">
      <c r="A2" s="14" t="s">
        <v>16</v>
      </c>
      <c r="B2" s="14"/>
      <c r="C2" s="14"/>
      <c r="D2" s="14"/>
      <c r="E2" s="14"/>
    </row>
    <row r="3" spans="1:13" x14ac:dyDescent="0.35">
      <c r="A3" s="14" t="s">
        <v>17</v>
      </c>
      <c r="B3" s="14"/>
      <c r="C3" s="14"/>
      <c r="D3" s="14"/>
      <c r="E3" s="14"/>
      <c r="F3" s="14"/>
    </row>
    <row r="4" spans="1:13" x14ac:dyDescent="0.35">
      <c r="E4" s="45"/>
      <c r="F4" s="45"/>
      <c r="G4" s="45"/>
      <c r="H4" s="45"/>
      <c r="I4" s="45"/>
      <c r="J4" s="45"/>
      <c r="K4" s="45"/>
      <c r="L4" s="45"/>
      <c r="M4" s="45"/>
    </row>
    <row r="5" spans="1:13" x14ac:dyDescent="0.35">
      <c r="E5" s="46"/>
      <c r="F5" s="46"/>
      <c r="G5" s="46"/>
      <c r="H5" s="46"/>
      <c r="I5" s="46"/>
      <c r="J5" s="46"/>
      <c r="K5" s="46"/>
      <c r="L5" s="46"/>
      <c r="M5" s="46"/>
    </row>
    <row r="7" spans="1:13" ht="15" thickBot="1" x14ac:dyDescent="0.4"/>
    <row r="8" spans="1:13" ht="15" thickBot="1" x14ac:dyDescent="0.4">
      <c r="A8" s="1" t="s">
        <v>0</v>
      </c>
      <c r="B8" s="1" t="s">
        <v>1</v>
      </c>
      <c r="E8" s="40" t="s">
        <v>2</v>
      </c>
      <c r="F8" s="41" t="s">
        <v>3</v>
      </c>
      <c r="G8" s="41" t="s">
        <v>4</v>
      </c>
      <c r="H8" s="41" t="s">
        <v>5</v>
      </c>
      <c r="I8" s="41" t="s">
        <v>6</v>
      </c>
      <c r="J8" s="41" t="s">
        <v>7</v>
      </c>
      <c r="K8" s="42" t="s">
        <v>8</v>
      </c>
      <c r="L8" s="43" t="s">
        <v>9</v>
      </c>
      <c r="M8" s="43" t="s">
        <v>10</v>
      </c>
    </row>
    <row r="9" spans="1:13" x14ac:dyDescent="0.35">
      <c r="A9">
        <v>-5</v>
      </c>
      <c r="B9">
        <f t="shared" ref="B9:B20" si="0">23*A9^5+112.6*A9^4+218*A9^3+206*A9^2+91*A9-9</f>
        <v>-24064</v>
      </c>
      <c r="D9" t="s">
        <v>15</v>
      </c>
      <c r="E9" s="2">
        <v>1</v>
      </c>
      <c r="F9" s="27">
        <v>0</v>
      </c>
      <c r="G9" s="27">
        <f>(F9+H9)/2</f>
        <v>0.5</v>
      </c>
      <c r="H9" s="27">
        <v>1</v>
      </c>
      <c r="I9" s="27">
        <f t="shared" ref="I9:I20" si="1">23*F9^5+112.6*F9^4+218*F9^3+206*F9^2+91*F9-9</f>
        <v>-9</v>
      </c>
      <c r="J9" s="27">
        <f t="shared" ref="J9:J20" si="2">23*G9^5+112.6*G9^4+218*G9^3+206*G9^2+91*G9-9</f>
        <v>123.00624999999999</v>
      </c>
      <c r="K9" s="27">
        <f t="shared" ref="K9:K20" si="3">23*H9^5+112.6*H9^4+218*H9^3+206*H9^2+91*H9-9</f>
        <v>641.6</v>
      </c>
      <c r="L9" s="27"/>
      <c r="M9" s="2"/>
    </row>
    <row r="10" spans="1:13" ht="14" customHeight="1" x14ac:dyDescent="0.35">
      <c r="A10" s="4">
        <v>-4</v>
      </c>
      <c r="B10">
        <f t="shared" si="0"/>
        <v>-5755.4000000000015</v>
      </c>
      <c r="D10" s="3"/>
      <c r="E10" s="5">
        <v>2</v>
      </c>
      <c r="F10" s="28">
        <f t="shared" ref="F10:F20" si="4">IF(I9*J9&lt;0,F9,G9)</f>
        <v>0</v>
      </c>
      <c r="G10" s="28">
        <f>(F10+H10)/2</f>
        <v>0.25</v>
      </c>
      <c r="H10" s="28">
        <f t="shared" ref="H10:H20" si="5">IF(J9*K9&lt;0,H9,G9)</f>
        <v>0.5</v>
      </c>
      <c r="I10" s="27">
        <f t="shared" si="1"/>
        <v>-9</v>
      </c>
      <c r="J10" s="27">
        <f t="shared" si="2"/>
        <v>30.493554687500001</v>
      </c>
      <c r="K10" s="27">
        <f t="shared" si="3"/>
        <v>123.00624999999999</v>
      </c>
      <c r="L10" s="24">
        <f t="shared" ref="L10:L20" si="6">ABS(G10-G9)</f>
        <v>0.25</v>
      </c>
      <c r="M10" s="10">
        <f t="shared" ref="M10:M20" si="7">((G9-G10)/G10)*100%</f>
        <v>1</v>
      </c>
    </row>
    <row r="11" spans="1:13" ht="14.5" hidden="1" customHeight="1" x14ac:dyDescent="0.35">
      <c r="A11">
        <v>-3</v>
      </c>
      <c r="B11">
        <f t="shared" si="0"/>
        <v>-782.39999999999964</v>
      </c>
      <c r="D11" s="3"/>
      <c r="E11" s="5">
        <v>3</v>
      </c>
      <c r="F11" s="28">
        <f t="shared" si="4"/>
        <v>0</v>
      </c>
      <c r="G11" s="28">
        <f t="shared" ref="G11:G18" si="8">(F11+H11)/2</f>
        <v>0.125</v>
      </c>
      <c r="H11" s="28">
        <f t="shared" si="5"/>
        <v>0.25</v>
      </c>
      <c r="I11" s="27">
        <f t="shared" si="1"/>
        <v>-9</v>
      </c>
      <c r="J11" s="27">
        <f t="shared" si="2"/>
        <v>6.0477233886718746</v>
      </c>
      <c r="K11" s="27">
        <f t="shared" si="3"/>
        <v>30.493554687500001</v>
      </c>
      <c r="L11" s="24">
        <f t="shared" si="6"/>
        <v>0.125</v>
      </c>
      <c r="M11" s="10">
        <f t="shared" si="7"/>
        <v>1</v>
      </c>
    </row>
    <row r="12" spans="1:13" ht="14.5" hidden="1" customHeight="1" x14ac:dyDescent="0.35">
      <c r="A12" s="4">
        <v>-2</v>
      </c>
      <c r="B12">
        <f t="shared" si="0"/>
        <v>-45.400000000000091</v>
      </c>
      <c r="D12" s="3"/>
      <c r="E12" s="5">
        <v>4</v>
      </c>
      <c r="F12" s="28">
        <f t="shared" si="4"/>
        <v>0</v>
      </c>
      <c r="G12" s="28">
        <f t="shared" si="8"/>
        <v>6.25E-2</v>
      </c>
      <c r="H12" s="28">
        <f t="shared" si="5"/>
        <v>0.125</v>
      </c>
      <c r="I12" s="27">
        <f t="shared" si="1"/>
        <v>-9</v>
      </c>
      <c r="J12" s="27">
        <f t="shared" si="2"/>
        <v>-2.4528497695922855</v>
      </c>
      <c r="K12" s="27">
        <f t="shared" si="3"/>
        <v>6.0477233886718746</v>
      </c>
      <c r="L12" s="24">
        <f t="shared" si="6"/>
        <v>6.25E-2</v>
      </c>
      <c r="M12" s="10">
        <f t="shared" si="7"/>
        <v>1</v>
      </c>
    </row>
    <row r="13" spans="1:13" x14ac:dyDescent="0.35">
      <c r="A13">
        <v>-1</v>
      </c>
      <c r="B13">
        <f t="shared" si="0"/>
        <v>-22.400000000000006</v>
      </c>
      <c r="D13" s="3"/>
      <c r="E13" s="5">
        <v>5</v>
      </c>
      <c r="F13" s="28">
        <f t="shared" si="4"/>
        <v>6.25E-2</v>
      </c>
      <c r="G13" s="28">
        <f t="shared" si="8"/>
        <v>9.375E-2</v>
      </c>
      <c r="H13" s="28">
        <f t="shared" si="5"/>
        <v>0.125</v>
      </c>
      <c r="I13" s="27">
        <f t="shared" si="1"/>
        <v>-2.4528497695922855</v>
      </c>
      <c r="J13" s="27">
        <f t="shared" si="2"/>
        <v>1.5302879869937893</v>
      </c>
      <c r="K13" s="27">
        <f t="shared" si="3"/>
        <v>6.0477233886718746</v>
      </c>
      <c r="L13" s="24">
        <f t="shared" si="6"/>
        <v>3.125E-2</v>
      </c>
      <c r="M13" s="10">
        <f t="shared" si="7"/>
        <v>-0.33333333333333331</v>
      </c>
    </row>
    <row r="14" spans="1:13" x14ac:dyDescent="0.35">
      <c r="A14" s="4">
        <v>0</v>
      </c>
      <c r="B14">
        <f t="shared" si="0"/>
        <v>-9</v>
      </c>
      <c r="D14" s="3"/>
      <c r="E14" s="5">
        <v>6</v>
      </c>
      <c r="F14" s="28">
        <f t="shared" si="4"/>
        <v>6.25E-2</v>
      </c>
      <c r="G14" s="28">
        <f t="shared" si="8"/>
        <v>7.8125E-2</v>
      </c>
      <c r="H14" s="28">
        <f t="shared" si="5"/>
        <v>9.375E-2</v>
      </c>
      <c r="I14" s="27">
        <f t="shared" si="1"/>
        <v>-2.4528497695922855</v>
      </c>
      <c r="J14" s="27">
        <f t="shared" si="2"/>
        <v>-0.52508866507560015</v>
      </c>
      <c r="K14" s="27">
        <f t="shared" si="3"/>
        <v>1.5302879869937893</v>
      </c>
      <c r="L14" s="24">
        <f t="shared" si="6"/>
        <v>1.5625E-2</v>
      </c>
      <c r="M14" s="10">
        <f t="shared" si="7"/>
        <v>0.2</v>
      </c>
    </row>
    <row r="15" spans="1:13" x14ac:dyDescent="0.35">
      <c r="A15">
        <v>1</v>
      </c>
      <c r="B15">
        <f t="shared" si="0"/>
        <v>641.6</v>
      </c>
      <c r="D15" s="3"/>
      <c r="E15" s="5">
        <v>7</v>
      </c>
      <c r="F15" s="28">
        <f t="shared" si="4"/>
        <v>7.8125E-2</v>
      </c>
      <c r="G15" s="28">
        <f t="shared" si="8"/>
        <v>8.59375E-2</v>
      </c>
      <c r="H15" s="28">
        <f t="shared" si="5"/>
        <v>9.375E-2</v>
      </c>
      <c r="I15" s="27">
        <f t="shared" si="1"/>
        <v>-0.52508866507560015</v>
      </c>
      <c r="J15" s="27">
        <f t="shared" si="2"/>
        <v>0.48628215287462773</v>
      </c>
      <c r="K15" s="27">
        <f t="shared" si="3"/>
        <v>1.5302879869937893</v>
      </c>
      <c r="L15" s="24">
        <f t="shared" si="6"/>
        <v>7.8125E-3</v>
      </c>
      <c r="M15" s="10">
        <f t="shared" si="7"/>
        <v>-9.0909090909090912E-2</v>
      </c>
    </row>
    <row r="16" spans="1:13" x14ac:dyDescent="0.35">
      <c r="A16" s="16">
        <v>0</v>
      </c>
      <c r="B16">
        <f t="shared" si="0"/>
        <v>-9</v>
      </c>
      <c r="D16" s="3"/>
      <c r="E16" s="5">
        <v>8</v>
      </c>
      <c r="F16" s="28">
        <f t="shared" si="4"/>
        <v>7.8125E-2</v>
      </c>
      <c r="G16" s="28">
        <f t="shared" si="8"/>
        <v>8.203125E-2</v>
      </c>
      <c r="H16" s="28">
        <f t="shared" si="5"/>
        <v>8.59375E-2</v>
      </c>
      <c r="I16" s="27">
        <f t="shared" si="1"/>
        <v>-0.52508866507560015</v>
      </c>
      <c r="J16" s="27">
        <f t="shared" si="2"/>
        <v>-2.3436511971704377E-2</v>
      </c>
      <c r="K16" s="27">
        <f t="shared" si="3"/>
        <v>0.48628215287462773</v>
      </c>
      <c r="L16" s="24">
        <f t="shared" si="6"/>
        <v>3.90625E-3</v>
      </c>
      <c r="M16" s="10">
        <f t="shared" si="7"/>
        <v>4.7619047619047616E-2</v>
      </c>
    </row>
    <row r="17" spans="1:13" x14ac:dyDescent="0.35">
      <c r="A17" s="16">
        <v>1</v>
      </c>
      <c r="B17">
        <f t="shared" si="0"/>
        <v>641.6</v>
      </c>
      <c r="D17" s="3"/>
      <c r="E17" s="8">
        <v>9</v>
      </c>
      <c r="F17" s="29">
        <f t="shared" si="4"/>
        <v>8.203125E-2</v>
      </c>
      <c r="G17" s="29">
        <f t="shared" si="8"/>
        <v>8.3984375E-2</v>
      </c>
      <c r="H17" s="29">
        <f t="shared" si="5"/>
        <v>8.59375E-2</v>
      </c>
      <c r="I17" s="27">
        <f t="shared" si="1"/>
        <v>-2.3436511971704377E-2</v>
      </c>
      <c r="J17" s="27">
        <f t="shared" si="2"/>
        <v>0.23040876804589594</v>
      </c>
      <c r="K17" s="27">
        <f t="shared" si="3"/>
        <v>0.48628215287462773</v>
      </c>
      <c r="L17" s="24">
        <f t="shared" si="6"/>
        <v>1.953125E-3</v>
      </c>
      <c r="M17" s="10">
        <f t="shared" si="7"/>
        <v>-2.3255813953488372E-2</v>
      </c>
    </row>
    <row r="18" spans="1:13" x14ac:dyDescent="0.35">
      <c r="A18" s="4">
        <v>2</v>
      </c>
      <c r="B18">
        <f t="shared" si="0"/>
        <v>5278.6</v>
      </c>
      <c r="D18" s="3"/>
      <c r="E18" s="15">
        <v>10</v>
      </c>
      <c r="F18" s="30">
        <f t="shared" si="4"/>
        <v>8.203125E-2</v>
      </c>
      <c r="G18" s="31">
        <f t="shared" si="8"/>
        <v>8.30078125E-2</v>
      </c>
      <c r="H18" s="30">
        <f t="shared" si="5"/>
        <v>8.3984375E-2</v>
      </c>
      <c r="I18" s="27">
        <f t="shared" si="1"/>
        <v>-2.3436511971704377E-2</v>
      </c>
      <c r="J18" s="27">
        <f t="shared" si="2"/>
        <v>0.10323333390617861</v>
      </c>
      <c r="K18" s="27">
        <f t="shared" si="3"/>
        <v>0.23040876804589594</v>
      </c>
      <c r="L18" s="32">
        <f t="shared" si="6"/>
        <v>9.765625E-4</v>
      </c>
      <c r="M18" s="10">
        <f t="shared" si="7"/>
        <v>1.1764705882352941E-2</v>
      </c>
    </row>
    <row r="19" spans="1:13" x14ac:dyDescent="0.35">
      <c r="A19">
        <v>3</v>
      </c>
      <c r="B19">
        <f t="shared" si="0"/>
        <v>22713.599999999999</v>
      </c>
      <c r="E19" s="6">
        <v>11</v>
      </c>
      <c r="F19" s="23">
        <f t="shared" si="4"/>
        <v>8.203125E-2</v>
      </c>
      <c r="G19" s="23">
        <f t="shared" ref="G19" si="9">(F19+H19)/2</f>
        <v>8.251953125E-2</v>
      </c>
      <c r="H19" s="23">
        <f t="shared" si="5"/>
        <v>8.30078125E-2</v>
      </c>
      <c r="I19" s="21">
        <f t="shared" si="1"/>
        <v>-2.3436511971704377E-2</v>
      </c>
      <c r="J19" s="21">
        <f t="shared" si="2"/>
        <v>3.9835302159943353E-2</v>
      </c>
      <c r="K19" s="21">
        <f t="shared" si="3"/>
        <v>0.10323333390617861</v>
      </c>
      <c r="L19" s="35">
        <f t="shared" si="6"/>
        <v>4.8828125E-4</v>
      </c>
      <c r="M19" s="36">
        <f t="shared" si="7"/>
        <v>5.9171597633136093E-3</v>
      </c>
    </row>
    <row r="20" spans="1:13" x14ac:dyDescent="0.35">
      <c r="A20" s="4">
        <v>4</v>
      </c>
      <c r="B20">
        <f t="shared" si="0"/>
        <v>69980.600000000006</v>
      </c>
      <c r="E20" s="37">
        <v>12</v>
      </c>
      <c r="F20" s="38">
        <f t="shared" si="4"/>
        <v>8.203125E-2</v>
      </c>
      <c r="G20" s="38">
        <f>(F20+H20)/2</f>
        <v>8.2275390625E-2</v>
      </c>
      <c r="H20" s="38">
        <f t="shared" si="5"/>
        <v>8.251953125E-2</v>
      </c>
      <c r="I20" s="38">
        <f t="shared" si="1"/>
        <v>-2.3436511971704377E-2</v>
      </c>
      <c r="J20" s="38">
        <f t="shared" si="2"/>
        <v>8.1836290988643867E-3</v>
      </c>
      <c r="K20" s="38">
        <f t="shared" si="3"/>
        <v>3.9835302159943353E-2</v>
      </c>
      <c r="L20" s="39">
        <f t="shared" si="6"/>
        <v>2.44140625E-4</v>
      </c>
      <c r="M20" s="44">
        <f t="shared" si="7"/>
        <v>2.967359050445104E-3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6" sqref="D6:H11"/>
    </sheetView>
  </sheetViews>
  <sheetFormatPr defaultRowHeight="14.5" x14ac:dyDescent="0.35"/>
  <cols>
    <col min="5" max="5" width="12.7265625" customWidth="1"/>
    <col min="6" max="6" width="12.36328125" customWidth="1"/>
    <col min="7" max="7" width="12" customWidth="1"/>
    <col min="8" max="8" width="12.453125" customWidth="1"/>
  </cols>
  <sheetData>
    <row r="1" spans="1:10" x14ac:dyDescent="0.35">
      <c r="A1" t="s">
        <v>14</v>
      </c>
    </row>
    <row r="2" spans="1:10" x14ac:dyDescent="0.35">
      <c r="H2" s="9"/>
      <c r="I2" s="9"/>
    </row>
    <row r="3" spans="1:10" x14ac:dyDescent="0.35">
      <c r="A3" s="58" t="s">
        <v>16</v>
      </c>
      <c r="B3" s="58"/>
      <c r="C3" s="58"/>
      <c r="D3" s="58"/>
      <c r="E3" s="58"/>
      <c r="F3" s="58"/>
      <c r="H3" s="9"/>
      <c r="I3" s="9"/>
    </row>
    <row r="4" spans="1:10" x14ac:dyDescent="0.35">
      <c r="A4" s="58" t="s">
        <v>17</v>
      </c>
      <c r="B4" s="58"/>
      <c r="C4" s="58"/>
      <c r="D4" s="58"/>
      <c r="E4" s="58"/>
      <c r="F4" s="58"/>
      <c r="H4" s="9"/>
      <c r="I4" s="9"/>
    </row>
    <row r="5" spans="1:10" ht="15" thickBot="1" x14ac:dyDescent="0.4">
      <c r="H5" s="9"/>
      <c r="I5" s="9"/>
    </row>
    <row r="6" spans="1:10" ht="17" thickBot="1" x14ac:dyDescent="0.5">
      <c r="D6" s="17" t="s">
        <v>11</v>
      </c>
      <c r="E6" s="18" t="s">
        <v>12</v>
      </c>
      <c r="F6" s="19" t="s">
        <v>1</v>
      </c>
      <c r="G6" s="19" t="s">
        <v>13</v>
      </c>
      <c r="H6" s="20" t="s">
        <v>9</v>
      </c>
      <c r="I6" s="9"/>
    </row>
    <row r="7" spans="1:10" ht="15" thickTop="1" x14ac:dyDescent="0.35">
      <c r="A7" s="13"/>
      <c r="D7" s="7">
        <v>0</v>
      </c>
      <c r="E7" s="21">
        <v>0</v>
      </c>
      <c r="F7" s="22">
        <f>23*E7^5+112.6*E7^4+218*E7^3+206*E7^2+91*E7-9</f>
        <v>-9</v>
      </c>
      <c r="G7" s="22">
        <f>115*E7^4+450.4*E7^3+654*E7^2+412*E7+91</f>
        <v>91</v>
      </c>
      <c r="H7" s="21"/>
      <c r="I7" s="9"/>
    </row>
    <row r="8" spans="1:10" x14ac:dyDescent="0.35">
      <c r="A8" s="13"/>
      <c r="B8" s="4"/>
      <c r="D8" s="6">
        <v>1</v>
      </c>
      <c r="E8" s="23">
        <f>E7-(F7/G7)</f>
        <v>9.8901098901098897E-2</v>
      </c>
      <c r="F8" s="22">
        <f>23*E8^5+112.6*E8^4+218*E8^3+206*E8^2+91*E8-9</f>
        <v>2.2368567015667349</v>
      </c>
      <c r="G8" s="22">
        <f t="shared" ref="G8:G11" si="0">115*E8^4+450.4*E8^3+654*E8^2+412*E8+91</f>
        <v>138.5910232395174</v>
      </c>
      <c r="H8" s="23">
        <f>ABS(E8-E7)</f>
        <v>9.8901098901098897E-2</v>
      </c>
      <c r="I8" s="9"/>
    </row>
    <row r="9" spans="1:10" x14ac:dyDescent="0.35">
      <c r="A9" s="4"/>
      <c r="B9" s="4"/>
      <c r="D9" s="6">
        <v>2</v>
      </c>
      <c r="E9" s="23">
        <f>E8-(F8/G8)</f>
        <v>8.2761116315784339E-2</v>
      </c>
      <c r="F9" s="22">
        <f t="shared" ref="F9:F11" si="1">23*E9^5+112.6*E9^4+218*E9^3+206*E9^2+91*E9-9</f>
        <v>7.1186719706188839E-2</v>
      </c>
      <c r="G9" s="22">
        <f t="shared" si="0"/>
        <v>129.83779985019632</v>
      </c>
      <c r="H9" s="23">
        <f>ABS(E9-E8)</f>
        <v>1.6139982585314558E-2</v>
      </c>
    </row>
    <row r="10" spans="1:10" x14ac:dyDescent="0.35">
      <c r="D10" s="6">
        <v>3</v>
      </c>
      <c r="E10" s="23">
        <f>E9-(F9/G9)</f>
        <v>8.2212842086027499E-2</v>
      </c>
      <c r="F10" s="22">
        <f t="shared" si="1"/>
        <v>7.9582916821863137E-5</v>
      </c>
      <c r="G10" s="22">
        <f t="shared" si="0"/>
        <v>129.54757369237487</v>
      </c>
      <c r="H10" s="23">
        <f>ABS(E10-E9)</f>
        <v>5.4827422975683993E-4</v>
      </c>
    </row>
    <row r="11" spans="1:10" x14ac:dyDescent="0.35">
      <c r="A11" s="11"/>
      <c r="B11" s="12"/>
      <c r="D11" s="37">
        <v>4</v>
      </c>
      <c r="E11" s="38">
        <f t="shared" ref="E11" si="2">E10-(F10/G10)</f>
        <v>8.2212227771806451E-2</v>
      </c>
      <c r="F11" s="39">
        <f t="shared" si="1"/>
        <v>9.9804609021703072E-11</v>
      </c>
      <c r="G11" s="39">
        <f t="shared" si="0"/>
        <v>129.5472487679277</v>
      </c>
      <c r="H11" s="38">
        <f t="shared" ref="H11" si="3">ABS(E11-E10)</f>
        <v>6.1431422104796241E-7</v>
      </c>
    </row>
    <row r="12" spans="1:10" x14ac:dyDescent="0.35">
      <c r="D12" s="9"/>
      <c r="E12" s="25"/>
      <c r="F12" s="33"/>
      <c r="G12" s="33"/>
      <c r="H12" s="25"/>
    </row>
    <row r="13" spans="1:10" x14ac:dyDescent="0.35">
      <c r="D13" s="9"/>
      <c r="E13" s="25"/>
      <c r="F13" s="33"/>
      <c r="G13" s="33"/>
      <c r="H13" s="25"/>
    </row>
    <row r="14" spans="1:10" x14ac:dyDescent="0.35">
      <c r="D14" s="9"/>
      <c r="E14" s="25"/>
      <c r="F14" s="33"/>
      <c r="G14" s="33"/>
      <c r="H14" s="25"/>
      <c r="I14" s="26"/>
      <c r="J14" s="25"/>
    </row>
    <row r="15" spans="1:10" x14ac:dyDescent="0.35">
      <c r="D15" s="9"/>
      <c r="E15" s="25"/>
      <c r="F15" s="33"/>
      <c r="G15" s="33"/>
      <c r="H15" s="25"/>
      <c r="I15" s="26"/>
      <c r="J15" s="25"/>
    </row>
    <row r="16" spans="1:10" x14ac:dyDescent="0.35">
      <c r="D16" s="9"/>
      <c r="E16" s="25"/>
      <c r="F16" s="33"/>
      <c r="G16" s="33"/>
      <c r="H16" s="25"/>
    </row>
  </sheetData>
  <mergeCells count="2">
    <mergeCell ref="A3:F3"/>
    <mergeCell ref="A4:F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4.5" x14ac:dyDescent="0.35"/>
  <cols>
    <col min="1" max="1" width="19" customWidth="1"/>
    <col min="2" max="2" width="17.7265625" customWidth="1"/>
  </cols>
  <sheetData>
    <row r="1" spans="1:2" x14ac:dyDescent="0.35">
      <c r="A1" t="s">
        <v>19</v>
      </c>
    </row>
    <row r="3" spans="1:2" x14ac:dyDescent="0.35">
      <c r="A3" t="s">
        <v>20</v>
      </c>
      <c r="B3">
        <v>-23000000</v>
      </c>
    </row>
    <row r="4" spans="1:2" x14ac:dyDescent="0.35">
      <c r="A4" t="s">
        <v>21</v>
      </c>
      <c r="B4">
        <v>2400000</v>
      </c>
    </row>
    <row r="5" spans="1:2" x14ac:dyDescent="0.35">
      <c r="A5" t="s">
        <v>22</v>
      </c>
      <c r="B5">
        <v>2400000</v>
      </c>
    </row>
    <row r="6" spans="1:2" x14ac:dyDescent="0.35">
      <c r="A6" t="s">
        <v>23</v>
      </c>
      <c r="B6">
        <v>2400000</v>
      </c>
    </row>
    <row r="7" spans="1:2" x14ac:dyDescent="0.35">
      <c r="A7" t="s">
        <v>24</v>
      </c>
      <c r="B7">
        <v>2400000</v>
      </c>
    </row>
    <row r="8" spans="1:2" x14ac:dyDescent="0.35">
      <c r="A8" t="s">
        <v>25</v>
      </c>
      <c r="B8">
        <v>22400000</v>
      </c>
    </row>
    <row r="10" spans="1:2" x14ac:dyDescent="0.35">
      <c r="A10" t="s">
        <v>26</v>
      </c>
      <c r="B10" s="50">
        <f>IRR(B3:B8)</f>
        <v>8.2212227771035984E-2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HASIL UTS</vt:lpstr>
      <vt:lpstr>Biseksi</vt:lpstr>
      <vt:lpstr>Newton Raphson</vt:lpstr>
      <vt:lpstr>IRR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irgiyansyah yansyah</dc:creator>
  <cp:lastModifiedBy>irgiyansyah yansyah</cp:lastModifiedBy>
  <dcterms:created xsi:type="dcterms:W3CDTF">2022-11-10T07:25:42Z</dcterms:created>
  <dcterms:modified xsi:type="dcterms:W3CDTF">2022-11-11T03:42:32Z</dcterms:modified>
</cp:coreProperties>
</file>