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\Desktop\MADS\5 - Winter 2023\SIADS_699_Capstone\"/>
    </mc:Choice>
  </mc:AlternateContent>
  <xr:revisionPtr revIDLastSave="0" documentId="13_ncr:1_{0A3B7BCE-7817-49AB-A4B8-839495DCB7BA}" xr6:coauthVersionLast="47" xr6:coauthVersionMax="47" xr10:uidLastSave="{00000000-0000-0000-0000-000000000000}"/>
  <bookViews>
    <workbookView xWindow="-108" yWindow="-108" windowWidth="23256" windowHeight="12576" firstSheet="1" activeTab="8" xr2:uid="{6E7892F3-3CD4-48BD-9808-0E2E3515F839}"/>
  </bookViews>
  <sheets>
    <sheet name="Results" sheetId="5" r:id="rId1"/>
    <sheet name="Train Time" sheetId="8" r:id="rId2"/>
    <sheet name="PCA + Logit" sheetId="1" r:id="rId3"/>
    <sheet name="PCA + RFC" sheetId="2" r:id="rId4"/>
    <sheet name="NMF + Logit" sheetId="3" r:id="rId5"/>
    <sheet name="NMF + RFC" sheetId="4" r:id="rId6"/>
    <sheet name="ImageNet + Logit" sheetId="7" r:id="rId7"/>
    <sheet name="ImageNet + RFC" sheetId="6" r:id="rId8"/>
    <sheet name="NMF" sheetId="9" r:id="rId9"/>
  </sheets>
  <definedNames>
    <definedName name="_xlnm._FilterDatabase" localSheetId="2" hidden="1">'PCA + Logit'!$A$4:$F$4</definedName>
    <definedName name="_xlnm._FilterDatabase" localSheetId="3" hidden="1">'PCA + RFC'!$A$4:$G$4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6" i="9" l="1"/>
  <c r="G26" i="6"/>
  <c r="G26" i="4"/>
  <c r="G26" i="2"/>
  <c r="F26" i="1"/>
  <c r="F26" i="3"/>
  <c r="J34" i="8"/>
  <c r="J33" i="8"/>
  <c r="J32" i="8"/>
  <c r="J31" i="8"/>
  <c r="J30" i="8"/>
  <c r="J29" i="8"/>
  <c r="D30" i="8"/>
  <c r="D31" i="8"/>
  <c r="D32" i="8"/>
  <c r="D33" i="8"/>
  <c r="D34" i="8"/>
  <c r="D29" i="8"/>
  <c r="J21" i="8"/>
  <c r="J22" i="8"/>
  <c r="J23" i="8"/>
  <c r="J24" i="8"/>
  <c r="J25" i="8"/>
  <c r="J26" i="8"/>
  <c r="I26" i="8"/>
  <c r="H26" i="8"/>
  <c r="I25" i="8"/>
  <c r="H25" i="8"/>
  <c r="I24" i="8"/>
  <c r="H24" i="8"/>
  <c r="I23" i="8"/>
  <c r="H23" i="8"/>
  <c r="I22" i="8"/>
  <c r="H22" i="8"/>
  <c r="I21" i="8"/>
  <c r="H21" i="8"/>
  <c r="D25" i="8"/>
  <c r="D26" i="8"/>
  <c r="C26" i="8"/>
  <c r="C25" i="8"/>
  <c r="D23" i="8"/>
  <c r="D24" i="8"/>
  <c r="C24" i="8"/>
  <c r="C23" i="8"/>
  <c r="D21" i="8"/>
  <c r="D22" i="8"/>
  <c r="C21" i="8"/>
  <c r="C22" i="8"/>
  <c r="P10" i="9"/>
  <c r="P11" i="9"/>
  <c r="O10" i="9"/>
  <c r="O11" i="9"/>
  <c r="N11" i="9"/>
  <c r="N10" i="9"/>
  <c r="J15" i="9"/>
  <c r="F25" i="7"/>
  <c r="E27" i="6"/>
  <c r="K5" i="6"/>
  <c r="I6" i="6"/>
  <c r="I7" i="6"/>
  <c r="E25" i="6" s="1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5" i="6"/>
  <c r="G25" i="6"/>
  <c r="F25" i="6" a="1"/>
  <c r="F25" i="6" s="1"/>
  <c r="D25" i="6" a="1"/>
  <c r="D25" i="6" s="1"/>
  <c r="D25" i="3" a="1"/>
  <c r="D25" i="3" s="1"/>
  <c r="D25" i="4" a="1"/>
  <c r="D25" i="4" s="1"/>
  <c r="F25" i="3"/>
  <c r="G25" i="4"/>
  <c r="C25" i="4"/>
  <c r="E25" i="4"/>
  <c r="G25" i="2"/>
  <c r="F25" i="1"/>
  <c r="C25" i="6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<sst xmlns="http://schemas.openxmlformats.org/spreadsheetml/2006/main" count="439" uniqueCount="90">
  <si>
    <t>min_resource</t>
  </si>
  <si>
    <t>C</t>
  </si>
  <si>
    <t>penalty</t>
  </si>
  <si>
    <t>tol</t>
  </si>
  <si>
    <t>Average precision</t>
  </si>
  <si>
    <t>l1</t>
  </si>
  <si>
    <t>l2</t>
  </si>
  <si>
    <t>elasticnet</t>
  </si>
  <si>
    <t>random_state</t>
  </si>
  <si>
    <t>PCA + Logit</t>
  </si>
  <si>
    <t>PCA + Random Forest</t>
  </si>
  <si>
    <t>n_estimators</t>
  </si>
  <si>
    <t>criterion</t>
  </si>
  <si>
    <t>max_samples</t>
  </si>
  <si>
    <t>max_features</t>
  </si>
  <si>
    <t>log_loss</t>
  </si>
  <si>
    <t>sqrt</t>
  </si>
  <si>
    <t>gini</t>
  </si>
  <si>
    <t>log2</t>
  </si>
  <si>
    <t>entropy</t>
  </si>
  <si>
    <t>None</t>
  </si>
  <si>
    <t>NMF + Logit</t>
  </si>
  <si>
    <t>NMF + Random Forest</t>
  </si>
  <si>
    <t>Tie between 5 and 30</t>
  </si>
  <si>
    <t>Tie between 0.3 and 0.8</t>
  </si>
  <si>
    <t>30 and 0.3 resulted in higher average precision scores</t>
  </si>
  <si>
    <t>Fold</t>
  </si>
  <si>
    <t>PR AUC</t>
  </si>
  <si>
    <t>ROC AUC</t>
  </si>
  <si>
    <t>Accuracy</t>
  </si>
  <si>
    <t>Precision</t>
  </si>
  <si>
    <t>Recall</t>
  </si>
  <si>
    <t>F1-Score</t>
  </si>
  <si>
    <t>mean</t>
  </si>
  <si>
    <t>std</t>
  </si>
  <si>
    <t>Brier loss</t>
  </si>
  <si>
    <t>Image Resolution</t>
  </si>
  <si>
    <t>Model</t>
  </si>
  <si>
    <t>256 x 256</t>
  </si>
  <si>
    <t>Confusion Matrix</t>
  </si>
  <si>
    <t>512 x 512</t>
  </si>
  <si>
    <t>1024 x 1024</t>
  </si>
  <si>
    <t>InceptionV3 (ImageNet) + Logit</t>
  </si>
  <si>
    <t>InceptionV3 (ImageNet) + Random Forest</t>
  </si>
  <si>
    <t>InceptionV3 (RSNA) + Logit</t>
  </si>
  <si>
    <t>InceptionV3 (RSNA) + Random Forest</t>
  </si>
  <si>
    <t>Tie between 0.2 and 0.7</t>
  </si>
  <si>
    <t>Weighted average</t>
  </si>
  <si>
    <t>Weighted max_samples</t>
  </si>
  <si>
    <t>Sum weights</t>
  </si>
  <si>
    <t>max iter</t>
  </si>
  <si>
    <t>n_components</t>
  </si>
  <si>
    <t>init</t>
  </si>
  <si>
    <t xml:space="preserve">alpha_W </t>
  </si>
  <si>
    <t>[2, 50]</t>
  </si>
  <si>
    <t>nndsvda</t>
  </si>
  <si>
    <t>kullback-leibler</t>
  </si>
  <si>
    <t>[2, 30]</t>
  </si>
  <si>
    <t>random</t>
  </si>
  <si>
    <t>frobenius</t>
  </si>
  <si>
    <t>exhaust</t>
  </si>
  <si>
    <t>nndsvd</t>
  </si>
  <si>
    <t>26.43*</t>
  </si>
  <si>
    <t>0.31*</t>
  </si>
  <si>
    <t>n_components range</t>
  </si>
  <si>
    <t>beta_loss</t>
  </si>
  <si>
    <t>l1_ratio</t>
  </si>
  <si>
    <t>* Weighted average using average precision</t>
  </si>
  <si>
    <t>NMF</t>
  </si>
  <si>
    <t>Result</t>
  </si>
  <si>
    <t>Explained Variance</t>
  </si>
  <si>
    <t>Reconstruction error</t>
  </si>
  <si>
    <t>* Training use 1 core CPU with 128 GB memory</t>
  </si>
  <si>
    <t>Train Time* (sec)</t>
  </si>
  <si>
    <t>Mean</t>
  </si>
  <si>
    <t>Std.</t>
  </si>
  <si>
    <t>Training Time (sec)</t>
  </si>
  <si>
    <t xml:space="preserve">PCA </t>
  </si>
  <si>
    <t>Image resolution</t>
  </si>
  <si>
    <t>Training time</t>
  </si>
  <si>
    <t>Training time (sec)</t>
  </si>
  <si>
    <t>Explained variance</t>
  </si>
  <si>
    <t>seconds</t>
  </si>
  <si>
    <t>minutes</t>
  </si>
  <si>
    <t>PCA + logit</t>
  </si>
  <si>
    <t>PCA + RFC</t>
  </si>
  <si>
    <t>NMF + logit</t>
  </si>
  <si>
    <t>NMF + RFC</t>
  </si>
  <si>
    <t>ImageNet + logit</t>
  </si>
  <si>
    <t>ImageNet + RFC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</si>
</sst>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00%"/>
    <numFmt numFmtId="168" formatCode="0.000000"/>
    <numFmt numFmtId="169" formatCode="0.00000"/>
  </numFmts>
  <fonts count="12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20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Calibri"/>
      <family val="2"/>
      <scheme val="minor"/>
    </font>
    <font>
      <sz val="18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21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right" vertical="center" wrapText="1" indent="1" readingOrder="1"/>
    </xf>
    <xf numFmtId="0" fontId="5" fillId="0" borderId="0" xfId="0" applyFont="1" applyAlignment="1">
      <alignment horizontal="right" vertical="center" wrapText="1" indent="1" readingOrder="1"/>
    </xf>
    <xf numFmtId="0" fontId="5" fillId="0" borderId="2" xfId="0" applyFont="1" applyBorder="1" applyAlignment="1">
      <alignment horizontal="right" vertical="center" wrapText="1" indent="1" readingOrder="1"/>
    </xf>
    <xf numFmtId="0" fontId="5" fillId="0" borderId="3" xfId="0" applyFont="1" applyBorder="1" applyAlignment="1">
      <alignment horizontal="right" vertical="center" wrapText="1" indent="1" readingOrder="1"/>
    </xf>
    <xf numFmtId="0" fontId="2" fillId="0" borderId="4" xfId="0" applyFont="1" applyBorder="1" applyAlignment="1">
      <alignment horizontal="right" vertical="center" wrapText="1" indent="1" readingOrder="1"/>
    </xf>
    <xf numFmtId="0" fontId="2" fillId="0" borderId="2" xfId="0" applyFont="1" applyBorder="1" applyAlignment="1">
      <alignment horizontal="right" vertical="center" wrapText="1" indent="1" readingOrder="1"/>
    </xf>
    <xf numFmtId="0" fontId="0" fillId="0" borderId="4" xfId="0" applyBorder="1"/>
    <xf numFmtId="0" fontId="6" fillId="0" borderId="2" xfId="0" applyFont="1" applyBorder="1" applyAlignment="1">
      <alignment horizontal="right" vertical="center" wrapText="1" indent="1"/>
    </xf>
    <xf numFmtId="0" fontId="6" fillId="0" borderId="4" xfId="0" applyFont="1" applyBorder="1" applyAlignment="1">
      <alignment horizontal="right" vertical="center" wrapText="1" indent="1"/>
    </xf>
    <xf numFmtId="0" fontId="5" fillId="0" borderId="4" xfId="0" applyFont="1" applyBorder="1" applyAlignment="1">
      <alignment horizontal="right" vertical="center" wrapText="1" indent="1" readingOrder="1"/>
    </xf>
    <xf numFmtId="0" fontId="6" fillId="0" borderId="3" xfId="0" applyFont="1" applyBorder="1" applyAlignment="1">
      <alignment horizontal="right" vertical="center" wrapText="1" indent="1"/>
    </xf>
    <xf numFmtId="0" fontId="7" fillId="0" borderId="2" xfId="0" applyFont="1" applyBorder="1" applyAlignment="1">
      <alignment horizontal="right"/>
    </xf>
    <xf numFmtId="0" fontId="7" fillId="0" borderId="1" xfId="0" applyFont="1" applyBorder="1" applyAlignment="1">
      <alignment horizontal="right"/>
    </xf>
    <xf numFmtId="0" fontId="1" fillId="0" borderId="5" xfId="0" applyFont="1" applyBorder="1" applyAlignment="1">
      <alignment horizontal="right" vertical="center" wrapText="1" indent="1" readingOrder="1"/>
    </xf>
    <xf numFmtId="0" fontId="4" fillId="0" borderId="5" xfId="0" applyFont="1" applyBorder="1" applyAlignment="1">
      <alignment horizontal="right" vertical="center" wrapText="1" indent="1" readingOrder="1"/>
    </xf>
    <xf numFmtId="0" fontId="4" fillId="0" borderId="8" xfId="0" applyFont="1" applyBorder="1" applyAlignment="1">
      <alignment horizontal="right" vertical="center" wrapText="1" indent="1" readingOrder="1"/>
    </xf>
    <xf numFmtId="0" fontId="4" fillId="0" borderId="6" xfId="0" applyFont="1" applyBorder="1" applyAlignment="1">
      <alignment horizontal="right" vertical="center" wrapText="1" indent="1" readingOrder="1"/>
    </xf>
    <xf numFmtId="0" fontId="1" fillId="0" borderId="6" xfId="0" applyFont="1" applyBorder="1" applyAlignment="1">
      <alignment horizontal="right" vertical="center" wrapText="1" indent="1" readingOrder="1"/>
    </xf>
    <xf numFmtId="0" fontId="1" fillId="0" borderId="7" xfId="0" applyFont="1" applyBorder="1" applyAlignment="1">
      <alignment horizontal="right" vertical="center" wrapText="1" indent="1" readingOrder="1"/>
    </xf>
    <xf numFmtId="0" fontId="2" fillId="0" borderId="9" xfId="0" applyFont="1" applyBorder="1" applyAlignment="1">
      <alignment horizontal="right" vertical="center" wrapText="1" indent="1" readingOrder="1"/>
    </xf>
    <xf numFmtId="0" fontId="2" fillId="0" borderId="10" xfId="0" applyFont="1" applyBorder="1" applyAlignment="1">
      <alignment horizontal="right" vertical="center" wrapText="1" indent="1" readingOrder="1"/>
    </xf>
    <xf numFmtId="0" fontId="7" fillId="0" borderId="5" xfId="0" applyFont="1" applyBorder="1" applyAlignment="1">
      <alignment horizontal="right"/>
    </xf>
    <xf numFmtId="0" fontId="7" fillId="0" borderId="6" xfId="0" applyFont="1" applyBorder="1" applyAlignment="1">
      <alignment horizontal="right"/>
    </xf>
    <xf numFmtId="0" fontId="7" fillId="0" borderId="5" xfId="0" applyFont="1" applyBorder="1" applyAlignment="1">
      <alignment horizontal="right" vertical="center"/>
    </xf>
    <xf numFmtId="0" fontId="7" fillId="0" borderId="6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 wrapText="1" indent="1" readingOrder="1"/>
    </xf>
    <xf numFmtId="0" fontId="6" fillId="0" borderId="0" xfId="0" applyFont="1" applyAlignment="1">
      <alignment horizontal="right" vertical="center" wrapText="1" indent="1"/>
    </xf>
    <xf numFmtId="0" fontId="2" fillId="0" borderId="3" xfId="0" applyFont="1" applyBorder="1" applyAlignment="1">
      <alignment horizontal="right" vertical="center" wrapText="1" indent="1" readingOrder="1"/>
    </xf>
    <xf numFmtId="0" fontId="7" fillId="0" borderId="7" xfId="0" applyFont="1" applyBorder="1" applyAlignment="1">
      <alignment horizontal="right" vertical="center"/>
    </xf>
    <xf numFmtId="0" fontId="7" fillId="0" borderId="11" xfId="0" applyFont="1" applyBorder="1"/>
    <xf numFmtId="0" fontId="2" fillId="0" borderId="2" xfId="0" applyFont="1" applyBorder="1" applyAlignment="1">
      <alignment horizontal="right" vertical="center" wrapText="1" readingOrder="1"/>
    </xf>
    <xf numFmtId="0" fontId="2" fillId="0" borderId="4" xfId="0" applyFont="1" applyBorder="1" applyAlignment="1">
      <alignment horizontal="right" vertical="center" wrapText="1" readingOrder="1"/>
    </xf>
    <xf numFmtId="0" fontId="5" fillId="0" borderId="2" xfId="0" applyFont="1" applyBorder="1" applyAlignment="1">
      <alignment horizontal="right" vertical="center" wrapText="1" readingOrder="1"/>
    </xf>
    <xf numFmtId="0" fontId="5" fillId="0" borderId="1" xfId="0" applyFont="1" applyBorder="1" applyAlignment="1">
      <alignment horizontal="right" vertical="center" wrapText="1" readingOrder="1"/>
    </xf>
    <xf numFmtId="0" fontId="6" fillId="0" borderId="2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2" fillId="0" borderId="9" xfId="0" applyFont="1" applyBorder="1" applyAlignment="1">
      <alignment horizontal="right" vertical="center" wrapText="1" readingOrder="1"/>
    </xf>
    <xf numFmtId="0" fontId="2" fillId="0" borderId="10" xfId="0" applyFont="1" applyBorder="1" applyAlignment="1">
      <alignment horizontal="right" vertical="center" wrapText="1" readingOrder="1"/>
    </xf>
    <xf numFmtId="0" fontId="7" fillId="0" borderId="7" xfId="0" applyFont="1" applyBorder="1" applyAlignment="1">
      <alignment horizontal="right"/>
    </xf>
    <xf numFmtId="0" fontId="4" fillId="0" borderId="11" xfId="0" applyFont="1" applyBorder="1" applyAlignment="1">
      <alignment horizontal="right" vertical="center" wrapText="1" indent="1" readingOrder="1"/>
    </xf>
    <xf numFmtId="0" fontId="5" fillId="0" borderId="4" xfId="0" applyFont="1" applyBorder="1" applyAlignment="1">
      <alignment horizontal="right" vertical="center" wrapText="1" readingOrder="1"/>
    </xf>
    <xf numFmtId="0" fontId="6" fillId="0" borderId="4" xfId="0" applyFont="1" applyBorder="1" applyAlignment="1">
      <alignment horizontal="right" vertical="center" wrapText="1"/>
    </xf>
    <xf numFmtId="0" fontId="7" fillId="0" borderId="4" xfId="0" applyFont="1" applyBorder="1" applyAlignment="1">
      <alignment horizontal="right"/>
    </xf>
    <xf numFmtId="0" fontId="7" fillId="0" borderId="11" xfId="0" applyFont="1" applyBorder="1" applyAlignment="1">
      <alignment horizontal="right"/>
    </xf>
    <xf numFmtId="0" fontId="5" fillId="0" borderId="0" xfId="0" applyFont="1" applyAlignment="1">
      <alignment horizontal="right" vertical="center" wrapText="1" readingOrder="1"/>
    </xf>
    <xf numFmtId="0" fontId="7" fillId="0" borderId="0" xfId="0" applyFont="1" applyAlignment="1">
      <alignment horizontal="right"/>
    </xf>
    <xf numFmtId="0" fontId="6" fillId="0" borderId="0" xfId="0" applyFont="1" applyAlignment="1">
      <alignment horizontal="right" vertical="center" wrapText="1"/>
    </xf>
    <xf numFmtId="0" fontId="7" fillId="0" borderId="5" xfId="0" applyFont="1" applyBorder="1"/>
    <xf numFmtId="0" fontId="7" fillId="0" borderId="6" xfId="0" applyFont="1" applyBorder="1"/>
    <xf numFmtId="0" fontId="7" fillId="0" borderId="7" xfId="0" applyFont="1" applyBorder="1"/>
    <xf numFmtId="0" fontId="4" fillId="0" borderId="6" xfId="0" applyFont="1" applyBorder="1" applyAlignment="1">
      <alignment horizontal="right" vertical="center" wrapText="1" readingOrder="1"/>
    </xf>
    <xf numFmtId="0" fontId="4" fillId="0" borderId="11" xfId="0" applyFont="1" applyBorder="1" applyAlignment="1">
      <alignment horizontal="right" vertical="center" wrapText="1" readingOrder="1"/>
    </xf>
    <xf numFmtId="0" fontId="7" fillId="0" borderId="0" xfId="0" applyFont="1"/>
    <xf numFmtId="0" fontId="8" fillId="0" borderId="0" xfId="0" applyFont="1"/>
    <xf numFmtId="164" fontId="7" fillId="0" borderId="11" xfId="0" applyNumberFormat="1" applyFont="1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0" xfId="0" applyBorder="1"/>
    <xf numFmtId="0" fontId="7" fillId="0" borderId="16" xfId="0" applyFont="1" applyBorder="1"/>
    <xf numFmtId="0" fontId="7" fillId="0" borderId="4" xfId="0" applyFont="1" applyBorder="1"/>
    <xf numFmtId="0" fontId="7" fillId="0" borderId="17" xfId="0" applyFont="1" applyBorder="1"/>
    <xf numFmtId="0" fontId="7" fillId="0" borderId="18" xfId="0" applyFont="1" applyBorder="1"/>
    <xf numFmtId="0" fontId="7" fillId="0" borderId="10" xfId="0" applyFont="1" applyBorder="1"/>
    <xf numFmtId="0" fontId="7" fillId="0" borderId="18" xfId="0" applyFont="1" applyBorder="1" applyAlignment="1">
      <alignment horizontal="right"/>
    </xf>
    <xf numFmtId="0" fontId="7" fillId="0" borderId="10" xfId="0" applyFont="1" applyBorder="1" applyAlignment="1">
      <alignment horizontal="right"/>
    </xf>
    <xf numFmtId="0" fontId="4" fillId="0" borderId="0" xfId="0" applyFont="1" applyAlignment="1">
      <alignment horizontal="right" vertical="center" wrapText="1" readingOrder="1"/>
    </xf>
    <xf numFmtId="0" fontId="1" fillId="0" borderId="19" xfId="0" applyFont="1" applyBorder="1" applyAlignment="1">
      <alignment horizontal="right" vertical="center" wrapText="1" indent="1" readingOrder="1"/>
    </xf>
    <xf numFmtId="0" fontId="1" fillId="0" borderId="12" xfId="0" applyFont="1" applyBorder="1" applyAlignment="1">
      <alignment horizontal="right" vertical="center" wrapText="1" indent="1" readingOrder="1"/>
    </xf>
    <xf numFmtId="0" fontId="2" fillId="0" borderId="2" xfId="0" applyFont="1" applyBorder="1" applyAlignment="1">
      <alignment vertical="center" wrapText="1" readingOrder="1"/>
    </xf>
    <xf numFmtId="0" fontId="6" fillId="0" borderId="2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 readingOrder="1"/>
    </xf>
    <xf numFmtId="0" fontId="7" fillId="0" borderId="2" xfId="0" applyFont="1" applyBorder="1"/>
    <xf numFmtId="164" fontId="5" fillId="0" borderId="4" xfId="0" applyNumberFormat="1" applyFont="1" applyBorder="1" applyAlignment="1">
      <alignment vertical="center" wrapText="1" readingOrder="1"/>
    </xf>
    <xf numFmtId="164" fontId="6" fillId="0" borderId="4" xfId="0" applyNumberFormat="1" applyFont="1" applyBorder="1" applyAlignment="1">
      <alignment vertical="center" wrapText="1"/>
    </xf>
    <xf numFmtId="164" fontId="7" fillId="0" borderId="4" xfId="0" applyNumberFormat="1" applyFont="1" applyBorder="1"/>
    <xf numFmtId="0" fontId="2" fillId="0" borderId="3" xfId="0" applyFont="1" applyBorder="1" applyAlignment="1">
      <alignment vertical="center" wrapText="1" readingOrder="1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 readingOrder="1"/>
    </xf>
    <xf numFmtId="0" fontId="7" fillId="0" borderId="3" xfId="0" applyFont="1" applyBorder="1"/>
    <xf numFmtId="164" fontId="7" fillId="0" borderId="0" xfId="0" applyNumberFormat="1" applyFont="1" applyAlignment="1">
      <alignment horizontal="right"/>
    </xf>
    <xf numFmtId="164" fontId="7" fillId="0" borderId="0" xfId="0" applyNumberFormat="1" applyFont="1"/>
    <xf numFmtId="164" fontId="7" fillId="0" borderId="18" xfId="0" applyNumberFormat="1" applyFont="1" applyBorder="1" applyAlignment="1">
      <alignment horizontal="right"/>
    </xf>
    <xf numFmtId="164" fontId="7" fillId="0" borderId="18" xfId="0" applyNumberFormat="1" applyFont="1" applyBorder="1"/>
    <xf numFmtId="164" fontId="7" fillId="0" borderId="10" xfId="0" applyNumberFormat="1" applyFont="1" applyBorder="1"/>
    <xf numFmtId="0" fontId="9" fillId="0" borderId="19" xfId="0" applyFont="1" applyBorder="1"/>
    <xf numFmtId="0" fontId="9" fillId="0" borderId="8" xfId="0" applyFont="1" applyBorder="1"/>
    <xf numFmtId="0" fontId="9" fillId="0" borderId="8" xfId="0" applyFont="1" applyBorder="1" applyAlignment="1">
      <alignment horizontal="right"/>
    </xf>
    <xf numFmtId="0" fontId="9" fillId="0" borderId="19" xfId="0" applyFont="1" applyBorder="1" applyAlignment="1">
      <alignment horizontal="right"/>
    </xf>
    <xf numFmtId="0" fontId="9" fillId="0" borderId="11" xfId="0" applyFont="1" applyBorder="1" applyAlignment="1">
      <alignment horizontal="right"/>
    </xf>
    <xf numFmtId="164" fontId="7" fillId="0" borderId="16" xfId="0" applyNumberFormat="1" applyFont="1" applyBorder="1" applyAlignment="1">
      <alignment horizontal="right"/>
    </xf>
    <xf numFmtId="164" fontId="7" fillId="0" borderId="4" xfId="0" applyNumberFormat="1" applyFont="1" applyBorder="1" applyAlignment="1">
      <alignment horizontal="right"/>
    </xf>
    <xf numFmtId="164" fontId="7" fillId="0" borderId="17" xfId="0" applyNumberFormat="1" applyFont="1" applyBorder="1" applyAlignment="1">
      <alignment horizontal="right"/>
    </xf>
    <xf numFmtId="164" fontId="7" fillId="0" borderId="10" xfId="0" applyNumberFormat="1" applyFont="1" applyBorder="1" applyAlignment="1">
      <alignment horizontal="right"/>
    </xf>
    <xf numFmtId="164" fontId="7" fillId="0" borderId="16" xfId="0" applyNumberFormat="1" applyFont="1" applyBorder="1"/>
    <xf numFmtId="164" fontId="7" fillId="0" borderId="17" xfId="0" applyNumberFormat="1" applyFont="1" applyBorder="1"/>
    <xf numFmtId="0" fontId="7" fillId="0" borderId="15" xfId="0" applyFont="1" applyBorder="1"/>
    <xf numFmtId="0" fontId="7" fillId="0" borderId="19" xfId="0" applyFont="1" applyBorder="1"/>
    <xf numFmtId="0" fontId="7" fillId="0" borderId="19" xfId="0" applyFont="1" applyBorder="1" applyAlignment="1">
      <alignment horizontal="right"/>
    </xf>
    <xf numFmtId="0" fontId="7" fillId="0" borderId="8" xfId="0" applyFont="1" applyBorder="1" applyAlignment="1">
      <alignment horizontal="right"/>
    </xf>
    <xf numFmtId="164" fontId="7" fillId="0" borderId="13" xfId="0" applyNumberFormat="1" applyFont="1" applyBorder="1" applyAlignment="1">
      <alignment horizontal="right"/>
    </xf>
    <xf numFmtId="164" fontId="7" fillId="0" borderId="14" xfId="0" applyNumberFormat="1" applyFont="1" applyBorder="1" applyAlignment="1">
      <alignment horizontal="right"/>
    </xf>
    <xf numFmtId="164" fontId="7" fillId="0" borderId="14" xfId="0" applyNumberFormat="1" applyFont="1" applyBorder="1"/>
    <xf numFmtId="164" fontId="7" fillId="0" borderId="15" xfId="0" applyNumberFormat="1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64" fontId="7" fillId="0" borderId="15" xfId="0" applyNumberFormat="1" applyFont="1" applyBorder="1" applyAlignment="1">
      <alignment horizontal="right"/>
    </xf>
    <xf numFmtId="164" fontId="7" fillId="0" borderId="13" xfId="0" applyNumberFormat="1" applyFont="1" applyBorder="1"/>
    <xf numFmtId="164" fontId="0" fillId="0" borderId="16" xfId="0" applyNumberFormat="1" applyBorder="1"/>
    <xf numFmtId="164" fontId="0" fillId="0" borderId="0" xfId="0" applyNumberFormat="1"/>
    <xf numFmtId="164" fontId="0" fillId="0" borderId="4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10" xfId="0" applyNumberFormat="1" applyBorder="1"/>
    <xf numFmtId="0" fontId="7" fillId="0" borderId="15" xfId="0" applyFont="1" applyBorder="1" applyAlignment="1">
      <alignment horizontal="right"/>
    </xf>
    <xf numFmtId="164" fontId="5" fillId="0" borderId="4" xfId="0" applyNumberFormat="1" applyFont="1" applyBorder="1" applyAlignment="1">
      <alignment horizontal="right" vertical="center" wrapText="1" readingOrder="1"/>
    </xf>
    <xf numFmtId="164" fontId="6" fillId="0" borderId="4" xfId="0" applyNumberFormat="1" applyFont="1" applyBorder="1" applyAlignment="1">
      <alignment horizontal="right" vertical="center" wrapText="1"/>
    </xf>
    <xf numFmtId="0" fontId="7" fillId="0" borderId="13" xfId="0" applyFont="1" applyBorder="1"/>
    <xf numFmtId="0" fontId="7" fillId="0" borderId="14" xfId="0" applyFont="1" applyBorder="1"/>
    <xf numFmtId="0" fontId="1" fillId="0" borderId="11" xfId="0" applyFont="1" applyBorder="1" applyAlignment="1">
      <alignment horizontal="right" vertical="center" wrapText="1" readingOrder="1"/>
    </xf>
    <xf numFmtId="0" fontId="1" fillId="0" borderId="19" xfId="0" applyFont="1" applyBorder="1" applyAlignment="1">
      <alignment horizontal="right" wrapText="1" readingOrder="1"/>
    </xf>
    <xf numFmtId="0" fontId="1" fillId="0" borderId="8" xfId="0" applyFont="1" applyBorder="1" applyAlignment="1">
      <alignment horizontal="right" wrapText="1" readingOrder="1"/>
    </xf>
    <xf numFmtId="0" fontId="1" fillId="0" borderId="11" xfId="0" applyFont="1" applyBorder="1" applyAlignment="1">
      <alignment horizontal="right" wrapText="1" readingOrder="1"/>
    </xf>
    <xf numFmtId="0" fontId="5" fillId="0" borderId="0" xfId="0" applyFont="1" applyAlignment="1">
      <alignment horizontal="left" vertical="center" readingOrder="1"/>
    </xf>
    <xf numFmtId="0" fontId="2" fillId="0" borderId="16" xfId="0" applyFont="1" applyBorder="1" applyAlignment="1">
      <alignment horizontal="right" wrapText="1" readingOrder="1"/>
    </xf>
    <xf numFmtId="0" fontId="2" fillId="0" borderId="0" xfId="0" applyFont="1" applyAlignment="1">
      <alignment horizontal="right" wrapText="1" readingOrder="1"/>
    </xf>
    <xf numFmtId="0" fontId="2" fillId="0" borderId="4" xfId="0" applyFont="1" applyBorder="1" applyAlignment="1">
      <alignment horizontal="right" wrapText="1" readingOrder="1"/>
    </xf>
    <xf numFmtId="0" fontId="2" fillId="0" borderId="17" xfId="0" applyFont="1" applyBorder="1" applyAlignment="1">
      <alignment horizontal="right" wrapText="1" readingOrder="1"/>
    </xf>
    <xf numFmtId="0" fontId="2" fillId="0" borderId="18" xfId="0" applyFont="1" applyBorder="1" applyAlignment="1">
      <alignment horizontal="right" wrapText="1" readingOrder="1"/>
    </xf>
    <xf numFmtId="0" fontId="2" fillId="0" borderId="10" xfId="0" applyFont="1" applyBorder="1" applyAlignment="1">
      <alignment horizontal="right" wrapText="1" readingOrder="1"/>
    </xf>
    <xf numFmtId="0" fontId="11" fillId="0" borderId="0" xfId="0" applyFont="1" applyAlignment="1">
      <alignment horizontal="right" wrapText="1"/>
    </xf>
    <xf numFmtId="0" fontId="2" fillId="0" borderId="19" xfId="0" applyFont="1" applyBorder="1" applyAlignment="1">
      <alignment horizontal="right" vertical="center" wrapText="1" readingOrder="1"/>
    </xf>
    <xf numFmtId="0" fontId="2" fillId="0" borderId="8" xfId="0" applyFont="1" applyBorder="1" applyAlignment="1">
      <alignment horizontal="right" vertical="center" wrapText="1" readingOrder="1"/>
    </xf>
    <xf numFmtId="0" fontId="6" fillId="0" borderId="11" xfId="0" applyFont="1" applyBorder="1" applyAlignment="1">
      <alignment horizontal="right" vertical="center" wrapText="1"/>
    </xf>
    <xf numFmtId="0" fontId="1" fillId="0" borderId="12" xfId="0" applyFont="1" applyBorder="1" applyAlignment="1">
      <alignment horizontal="right" vertical="center" wrapText="1" readingOrder="1"/>
    </xf>
    <xf numFmtId="0" fontId="7" fillId="0" borderId="20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5" fillId="0" borderId="20" xfId="0" applyFont="1" applyBorder="1" applyAlignment="1">
      <alignment horizontal="right" vertical="center" wrapText="1" readingOrder="1"/>
    </xf>
    <xf numFmtId="0" fontId="0" fillId="0" borderId="22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2" xfId="0" applyFont="1" applyBorder="1" applyAlignment="1">
      <alignment horizontal="left" vertical="center" wrapText="1" readingOrder="1"/>
    </xf>
    <xf numFmtId="0" fontId="4" fillId="0" borderId="12" xfId="0" applyFont="1" applyBorder="1" applyAlignment="1">
      <alignment horizontal="right" vertical="center" wrapText="1" readingOrder="1"/>
    </xf>
    <xf numFmtId="2" fontId="7" fillId="0" borderId="20" xfId="0" applyNumberFormat="1" applyFont="1" applyBorder="1" applyAlignment="1">
      <alignment vertical="center"/>
    </xf>
    <xf numFmtId="165" fontId="7" fillId="0" borderId="20" xfId="1" applyNumberFormat="1" applyFont="1" applyBorder="1" applyAlignment="1">
      <alignment vertical="center"/>
    </xf>
    <xf numFmtId="164" fontId="7" fillId="0" borderId="4" xfId="0" applyNumberFormat="1" applyFont="1" applyBorder="1" applyAlignment="1">
      <alignment vertical="center"/>
    </xf>
    <xf numFmtId="2" fontId="7" fillId="0" borderId="22" xfId="0" applyNumberFormat="1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2" fontId="7" fillId="0" borderId="21" xfId="0" applyNumberFormat="1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165" fontId="7" fillId="0" borderId="22" xfId="1" applyNumberFormat="1" applyFont="1" applyBorder="1" applyAlignment="1">
      <alignment vertical="center"/>
    </xf>
    <xf numFmtId="165" fontId="7" fillId="0" borderId="21" xfId="1" applyNumberFormat="1" applyFont="1" applyBorder="1" applyAlignment="1">
      <alignment vertical="center"/>
    </xf>
    <xf numFmtId="164" fontId="7" fillId="0" borderId="22" xfId="1" applyNumberFormat="1" applyFont="1" applyBorder="1" applyAlignment="1">
      <alignment vertical="center"/>
    </xf>
    <xf numFmtId="164" fontId="7" fillId="0" borderId="21" xfId="1" applyNumberFormat="1" applyFont="1" applyBorder="1" applyAlignment="1">
      <alignment vertical="center"/>
    </xf>
    <xf numFmtId="0" fontId="7" fillId="0" borderId="14" xfId="0" applyFont="1" applyBorder="1" applyAlignment="1">
      <alignment horizontal="right"/>
    </xf>
    <xf numFmtId="0" fontId="9" fillId="0" borderId="19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/>
    </xf>
    <xf numFmtId="0" fontId="7" fillId="0" borderId="19" xfId="0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center"/>
    </xf>
    <xf numFmtId="0" fontId="7" fillId="0" borderId="16" xfId="0" applyFont="1" applyBorder="1" applyAlignment="1">
      <alignment horizontal="right"/>
    </xf>
    <xf numFmtId="0" fontId="5" fillId="0" borderId="16" xfId="0" applyFont="1" applyBorder="1" applyAlignment="1">
      <alignment horizontal="right" vertical="center" wrapText="1" readingOrder="1"/>
    </xf>
    <xf numFmtId="0" fontId="7" fillId="0" borderId="17" xfId="0" applyFont="1" applyBorder="1" applyAlignment="1">
      <alignment horizontal="right"/>
    </xf>
    <xf numFmtId="0" fontId="7" fillId="0" borderId="13" xfId="0" applyFont="1" applyBorder="1" applyAlignment="1">
      <alignment horizontal="right"/>
    </xf>
    <xf numFmtId="0" fontId="7" fillId="0" borderId="24" xfId="0" applyFont="1" applyBorder="1" applyAlignment="1">
      <alignment horizontal="center" vertical="center" wrapText="1"/>
    </xf>
    <xf numFmtId="164" fontId="7" fillId="0" borderId="24" xfId="0" applyNumberFormat="1" applyFont="1" applyBorder="1" applyAlignment="1">
      <alignment horizontal="center" vertical="center" wrapText="1"/>
    </xf>
    <xf numFmtId="2" fontId="7" fillId="0" borderId="31" xfId="0" applyNumberFormat="1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164" fontId="7" fillId="0" borderId="35" xfId="0" applyNumberFormat="1" applyFont="1" applyBorder="1" applyAlignment="1">
      <alignment horizontal="center" vertical="center" wrapText="1"/>
    </xf>
    <xf numFmtId="2" fontId="7" fillId="0" borderId="10" xfId="0" applyNumberFormat="1" applyFont="1" applyBorder="1" applyAlignment="1">
      <alignment horizontal="center" vertical="center" wrapText="1"/>
    </xf>
    <xf numFmtId="0" fontId="9" fillId="0" borderId="23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9" fillId="0" borderId="28" xfId="0" applyFont="1" applyBorder="1" applyAlignment="1">
      <alignment horizontal="center" vertical="center" wrapText="1"/>
    </xf>
    <xf numFmtId="0" fontId="9" fillId="0" borderId="2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164" fontId="7" fillId="0" borderId="24" xfId="0" applyNumberFormat="1" applyFont="1" applyBorder="1" applyAlignment="1">
      <alignment horizontal="right" vertical="center" wrapText="1"/>
    </xf>
    <xf numFmtId="2" fontId="7" fillId="0" borderId="24" xfId="0" applyNumberFormat="1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164" fontId="7" fillId="0" borderId="0" xfId="0" applyNumberFormat="1" applyFont="1" applyAlignment="1">
      <alignment horizontal="right" vertical="center" wrapText="1"/>
    </xf>
    <xf numFmtId="0" fontId="9" fillId="0" borderId="0" xfId="0" applyFont="1" applyAlignment="1">
      <alignment horizontal="right" vertical="center" wrapText="1"/>
    </xf>
    <xf numFmtId="2" fontId="7" fillId="0" borderId="0" xfId="0" applyNumberFormat="1" applyFont="1" applyAlignment="1">
      <alignment horizontal="right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7" fillId="0" borderId="22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9" fillId="0" borderId="15" xfId="0" applyFont="1" applyBorder="1" applyAlignment="1">
      <alignment horizontal="right" vertical="center"/>
    </xf>
    <xf numFmtId="0" fontId="9" fillId="0" borderId="18" xfId="0" applyFont="1" applyBorder="1" applyAlignment="1">
      <alignment horizontal="right" vertical="center"/>
    </xf>
    <xf numFmtId="0" fontId="7" fillId="0" borderId="22" xfId="0" applyFont="1" applyBorder="1" applyAlignment="1">
      <alignment horizontal="left" vertical="center"/>
    </xf>
    <xf numFmtId="0" fontId="7" fillId="0" borderId="20" xfId="0" applyFont="1" applyBorder="1" applyAlignment="1">
      <alignment horizontal="left" vertical="center"/>
    </xf>
    <xf numFmtId="0" fontId="7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left" vertical="center"/>
    </xf>
    <xf numFmtId="0" fontId="9" fillId="0" borderId="21" xfId="0" applyFont="1" applyBorder="1" applyAlignment="1">
      <alignment horizontal="left" vertical="center"/>
    </xf>
    <xf numFmtId="0" fontId="9" fillId="0" borderId="22" xfId="0" applyFont="1" applyBorder="1" applyAlignment="1">
      <alignment horizontal="right" vertical="center"/>
    </xf>
    <xf numFmtId="0" fontId="9" fillId="0" borderId="21" xfId="0" applyFont="1" applyBorder="1" applyAlignment="1">
      <alignment horizontal="right" vertical="center"/>
    </xf>
    <xf numFmtId="0" fontId="7" fillId="0" borderId="25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168" fontId="0" fillId="0" borderId="0" xfId="0" applyNumberForma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4352C-EBD7-4BA9-87B7-01A5B491B224}">
  <dimension ref="B6:V128"/>
  <sheetViews>
    <sheetView topLeftCell="A7" zoomScaleNormal="100" workbookViewId="0">
      <pane ySplit="2" topLeftCell="A9" activePane="bottomLeft" state="frozen"/>
      <selection activeCell="A7" sqref="A7"/>
      <selection pane="bottomLeft" activeCell="E18" sqref="E18"/>
    </sheetView>
  </sheetViews>
  <sheetFormatPr defaultRowHeight="14.4" x14ac:dyDescent="0.3"/>
  <cols>
    <col min="1" max="1" width="4.77734375" customWidth="1"/>
    <col min="2" max="2" width="30.44140625" customWidth="1"/>
    <col min="3" max="3" width="22.21875" customWidth="1"/>
    <col min="4" max="4" width="9.6640625" customWidth="1"/>
    <col min="5" max="5" width="12.88671875" customWidth="1"/>
    <col min="6" max="6" width="10.6640625" customWidth="1"/>
    <col min="7" max="7" width="12.6640625" customWidth="1"/>
    <col min="8" max="8" width="9" customWidth="1"/>
    <col min="9" max="9" width="12.6640625" customWidth="1"/>
    <col min="10" max="10" width="9.109375" customWidth="1"/>
    <col min="11" max="11" width="12.88671875" customWidth="1"/>
    <col min="12" max="12" width="9.5546875" customWidth="1"/>
    <col min="13" max="13" width="12.77734375" customWidth="1"/>
    <col min="14" max="14" width="9.33203125" customWidth="1"/>
    <col min="15" max="15" width="12.88671875" customWidth="1"/>
    <col min="16" max="16" width="9.5546875" customWidth="1"/>
    <col min="17" max="17" width="12.5546875" customWidth="1"/>
    <col min="18" max="18" width="9.6640625" customWidth="1"/>
    <col min="19" max="19" width="14.44140625" customWidth="1"/>
    <col min="20" max="20" width="9.77734375" customWidth="1"/>
    <col min="21" max="21" width="18.5546875" customWidth="1"/>
    <col min="22" max="22" width="12.21875" customWidth="1"/>
  </cols>
  <sheetData>
    <row r="6" spans="2:22" ht="15" thickBot="1" x14ac:dyDescent="0.35"/>
    <row r="7" spans="2:22" ht="16.2" thickBot="1" x14ac:dyDescent="0.35">
      <c r="B7" s="197" t="s">
        <v>37</v>
      </c>
      <c r="C7" s="199" t="s">
        <v>36</v>
      </c>
      <c r="D7" s="192" t="s">
        <v>26</v>
      </c>
      <c r="E7" s="161"/>
      <c r="F7" s="162" t="s">
        <v>76</v>
      </c>
      <c r="G7" s="90" t="s">
        <v>27</v>
      </c>
      <c r="H7" s="91"/>
      <c r="I7" s="89" t="s">
        <v>32</v>
      </c>
      <c r="J7" s="89"/>
      <c r="K7" s="90" t="s">
        <v>28</v>
      </c>
      <c r="L7" s="91"/>
      <c r="M7" s="89" t="s">
        <v>30</v>
      </c>
      <c r="N7" s="89"/>
      <c r="O7" s="90" t="s">
        <v>31</v>
      </c>
      <c r="P7" s="91"/>
      <c r="Q7" s="89" t="s">
        <v>35</v>
      </c>
      <c r="R7" s="88"/>
      <c r="S7" s="87" t="s">
        <v>29</v>
      </c>
      <c r="T7" s="88"/>
      <c r="U7" s="87" t="s">
        <v>39</v>
      </c>
      <c r="V7" s="31"/>
    </row>
    <row r="8" spans="2:22" ht="16.2" thickBot="1" x14ac:dyDescent="0.35">
      <c r="B8" s="198"/>
      <c r="C8" s="200"/>
      <c r="D8" s="193"/>
      <c r="E8" s="163" t="s">
        <v>33</v>
      </c>
      <c r="F8" s="164" t="s">
        <v>34</v>
      </c>
      <c r="G8" s="100" t="s">
        <v>33</v>
      </c>
      <c r="H8" s="101" t="s">
        <v>34</v>
      </c>
      <c r="I8" s="100" t="s">
        <v>33</v>
      </c>
      <c r="J8" s="45" t="s">
        <v>34</v>
      </c>
      <c r="K8" s="101" t="s">
        <v>33</v>
      </c>
      <c r="L8" s="101" t="s">
        <v>34</v>
      </c>
      <c r="M8" s="100" t="s">
        <v>33</v>
      </c>
      <c r="N8" s="45" t="s">
        <v>34</v>
      </c>
      <c r="O8" s="101" t="s">
        <v>33</v>
      </c>
      <c r="P8" s="101" t="s">
        <v>34</v>
      </c>
      <c r="Q8" s="100" t="s">
        <v>33</v>
      </c>
      <c r="R8" s="45" t="s">
        <v>34</v>
      </c>
      <c r="S8" s="101" t="s">
        <v>33</v>
      </c>
      <c r="T8" s="101" t="s">
        <v>34</v>
      </c>
      <c r="U8" s="99" t="s">
        <v>33</v>
      </c>
      <c r="V8" s="31" t="s">
        <v>34</v>
      </c>
    </row>
    <row r="9" spans="2:22" ht="15.6" x14ac:dyDescent="0.3">
      <c r="B9" s="194" t="s">
        <v>9</v>
      </c>
      <c r="C9" s="189" t="s">
        <v>38</v>
      </c>
      <c r="D9" s="47">
        <v>0</v>
      </c>
      <c r="E9" s="165"/>
      <c r="F9" s="44"/>
      <c r="G9" s="92">
        <v>3.0433455537865001E-2</v>
      </c>
      <c r="H9" s="82">
        <v>1.19777858360631E-2</v>
      </c>
      <c r="I9" s="92">
        <v>2.77608669964911E-2</v>
      </c>
      <c r="J9" s="93">
        <v>4.7469938432065699E-2</v>
      </c>
      <c r="K9" s="82">
        <v>0.52868396188538902</v>
      </c>
      <c r="L9" s="82">
        <v>9.4016741146870697E-2</v>
      </c>
      <c r="M9" s="92">
        <v>2.54911754911754E-2</v>
      </c>
      <c r="N9" s="93">
        <v>4.57840128204383E-2</v>
      </c>
      <c r="O9" s="82">
        <v>3.2814407814407802E-2</v>
      </c>
      <c r="P9" s="82">
        <v>5.3605334542273203E-2</v>
      </c>
      <c r="Q9" s="92">
        <v>8.53910688651736E-2</v>
      </c>
      <c r="R9" s="93">
        <v>4.9409617369700299E-3</v>
      </c>
      <c r="S9" s="82">
        <v>0.95111241217798603</v>
      </c>
      <c r="T9" s="82">
        <v>1.07559561304881E-2</v>
      </c>
      <c r="U9" s="96">
        <v>122</v>
      </c>
      <c r="V9" s="77">
        <v>197.42946299157001</v>
      </c>
    </row>
    <row r="10" spans="2:22" ht="15.6" x14ac:dyDescent="0.3">
      <c r="B10" s="195"/>
      <c r="C10" s="190"/>
      <c r="D10" s="46">
        <v>1</v>
      </c>
      <c r="E10" s="166"/>
      <c r="F10" s="42"/>
      <c r="G10" s="92">
        <v>2.8963422515318998E-2</v>
      </c>
      <c r="H10" s="82">
        <v>2.7666140755589801E-2</v>
      </c>
      <c r="I10" s="92">
        <v>4.7619047619047597E-3</v>
      </c>
      <c r="J10" s="93">
        <v>1.7169291787923702E-2</v>
      </c>
      <c r="K10" s="82">
        <v>0.46447905826803498</v>
      </c>
      <c r="L10" s="82">
        <v>9.1336539802377298E-2</v>
      </c>
      <c r="M10" s="92">
        <v>3.7593984962406E-3</v>
      </c>
      <c r="N10" s="93">
        <v>1.35547040430977E-2</v>
      </c>
      <c r="O10" s="82">
        <v>6.4935064935064896E-3</v>
      </c>
      <c r="P10" s="82">
        <v>2.3412670619895999E-2</v>
      </c>
      <c r="Q10" s="92">
        <v>8.6560352518151903E-2</v>
      </c>
      <c r="R10" s="93">
        <v>4.6500217166615104E-3</v>
      </c>
      <c r="S10" s="82">
        <v>0.94233021077283297</v>
      </c>
      <c r="T10" s="82">
        <v>9.7619039815767198E-3</v>
      </c>
      <c r="U10" s="96">
        <v>122</v>
      </c>
      <c r="V10" s="77">
        <v>195.154334529659</v>
      </c>
    </row>
    <row r="11" spans="2:22" ht="15.6" x14ac:dyDescent="0.3">
      <c r="B11" s="195"/>
      <c r="C11" s="190"/>
      <c r="D11" s="47">
        <v>2</v>
      </c>
      <c r="E11" s="165"/>
      <c r="F11" s="44"/>
      <c r="G11" s="92">
        <v>2.6689334843514999E-2</v>
      </c>
      <c r="H11" s="82">
        <v>1.1766829375607701E-2</v>
      </c>
      <c r="I11" s="92">
        <v>8.9285714285714194E-3</v>
      </c>
      <c r="J11" s="93">
        <v>3.2192422102357003E-2</v>
      </c>
      <c r="K11" s="82">
        <v>0.47499584463203798</v>
      </c>
      <c r="L11" s="82">
        <v>8.8210073264375105E-2</v>
      </c>
      <c r="M11" s="92">
        <v>8.9285714285714194E-3</v>
      </c>
      <c r="N11" s="93">
        <v>3.2192422102357003E-2</v>
      </c>
      <c r="O11" s="82">
        <v>8.9285714285714194E-3</v>
      </c>
      <c r="P11" s="82">
        <v>3.2192422102357003E-2</v>
      </c>
      <c r="Q11" s="92">
        <v>8.0860860627227998E-2</v>
      </c>
      <c r="R11" s="93">
        <v>3.6286348151426001E-3</v>
      </c>
      <c r="S11" s="82">
        <v>0.96033372365339598</v>
      </c>
      <c r="T11" s="82">
        <v>6.9967320858999602E-3</v>
      </c>
      <c r="U11" s="96">
        <v>122</v>
      </c>
      <c r="V11" s="77">
        <v>200.14699954925899</v>
      </c>
    </row>
    <row r="12" spans="2:22" ht="15.6" x14ac:dyDescent="0.3">
      <c r="B12" s="195"/>
      <c r="C12" s="190"/>
      <c r="D12" s="46">
        <v>3</v>
      </c>
      <c r="E12" s="166"/>
      <c r="F12" s="42"/>
      <c r="G12" s="92">
        <v>2.8429873059982499E-2</v>
      </c>
      <c r="H12" s="82">
        <v>1.1340178121695001E-2</v>
      </c>
      <c r="I12" s="92">
        <v>2.5585637480798701E-2</v>
      </c>
      <c r="J12" s="93">
        <v>4.2957844977446299E-2</v>
      </c>
      <c r="K12" s="82">
        <v>0.53072629751466405</v>
      </c>
      <c r="L12" s="82">
        <v>6.2127693140558E-2</v>
      </c>
      <c r="M12" s="92">
        <v>2.4383876357560501E-2</v>
      </c>
      <c r="N12" s="93">
        <v>4.24153082626684E-2</v>
      </c>
      <c r="O12" s="82">
        <v>2.8005328005328001E-2</v>
      </c>
      <c r="P12" s="82">
        <v>4.5703771028628298E-2</v>
      </c>
      <c r="Q12" s="92">
        <v>8.1723700367479599E-2</v>
      </c>
      <c r="R12" s="77">
        <v>3.5200181524966899E-3</v>
      </c>
      <c r="S12" s="83">
        <v>0.95052693208430905</v>
      </c>
      <c r="T12" s="83">
        <v>9.6382187547741898E-3</v>
      </c>
      <c r="U12" s="96">
        <v>122</v>
      </c>
      <c r="V12" s="77">
        <v>197.26007126198999</v>
      </c>
    </row>
    <row r="13" spans="2:22" ht="16.2" thickBot="1" x14ac:dyDescent="0.35">
      <c r="B13" s="196"/>
      <c r="C13" s="191"/>
      <c r="D13" s="66">
        <v>4</v>
      </c>
      <c r="E13" s="167"/>
      <c r="F13" s="67"/>
      <c r="G13" s="94">
        <v>3.8946151446585003E-2</v>
      </c>
      <c r="H13" s="84">
        <v>2.9266782012117E-2</v>
      </c>
      <c r="I13" s="94">
        <v>2.3140645146947601E-2</v>
      </c>
      <c r="J13" s="95">
        <v>3.1309424176534498E-2</v>
      </c>
      <c r="K13" s="84">
        <v>0.54414216499562296</v>
      </c>
      <c r="L13" s="84">
        <v>8.0391383464797406E-2</v>
      </c>
      <c r="M13" s="94">
        <v>1.8186243535622398E-2</v>
      </c>
      <c r="N13" s="95">
        <v>2.47651338504578E-2</v>
      </c>
      <c r="O13" s="84">
        <v>3.2374768089053797E-2</v>
      </c>
      <c r="P13" s="84">
        <v>4.3880688815306698E-2</v>
      </c>
      <c r="Q13" s="94">
        <v>8.8742279805581095E-2</v>
      </c>
      <c r="R13" s="86">
        <v>5.1854548251327503E-3</v>
      </c>
      <c r="S13" s="85">
        <v>0.941305620608899</v>
      </c>
      <c r="T13" s="85">
        <v>1.09699425776064E-2</v>
      </c>
      <c r="U13" s="97">
        <v>122</v>
      </c>
      <c r="V13" s="86">
        <v>194.70573034343701</v>
      </c>
    </row>
    <row r="14" spans="2:22" ht="15.6" x14ac:dyDescent="0.3">
      <c r="B14" s="194" t="s">
        <v>9</v>
      </c>
      <c r="C14" s="189" t="s">
        <v>40</v>
      </c>
      <c r="D14" s="47">
        <v>0</v>
      </c>
      <c r="E14" s="165"/>
      <c r="F14" s="44"/>
      <c r="G14" s="102">
        <v>4.6594516840622199E-2</v>
      </c>
      <c r="H14" s="103">
        <v>3.77857407403831E-2</v>
      </c>
      <c r="I14" s="102">
        <v>4.4831411391937401E-2</v>
      </c>
      <c r="J14" s="109">
        <v>2.0329645104613801E-2</v>
      </c>
      <c r="K14" s="103">
        <v>0.51585798296540197</v>
      </c>
      <c r="L14" s="103">
        <v>6.2678415751203004E-2</v>
      </c>
      <c r="M14" s="102">
        <v>2.4295938338997299E-2</v>
      </c>
      <c r="N14" s="109">
        <v>1.12136641157921E-2</v>
      </c>
      <c r="O14" s="103">
        <v>0.31136601493744298</v>
      </c>
      <c r="P14" s="103">
        <v>0.12803061764544299</v>
      </c>
      <c r="Q14" s="102">
        <v>0.20071034815267999</v>
      </c>
      <c r="R14" s="105">
        <v>6.4301612300017496E-3</v>
      </c>
      <c r="S14" s="104">
        <v>0.71589578454332503</v>
      </c>
      <c r="T14" s="104">
        <v>1.92636519599255E-2</v>
      </c>
      <c r="U14" s="110">
        <v>122</v>
      </c>
      <c r="V14" s="105">
        <v>139.490911122245</v>
      </c>
    </row>
    <row r="15" spans="2:22" ht="15.6" x14ac:dyDescent="0.3">
      <c r="B15" s="195"/>
      <c r="C15" s="190"/>
      <c r="D15" s="46">
        <v>1</v>
      </c>
      <c r="E15" s="166"/>
      <c r="F15" s="42"/>
      <c r="G15" s="92">
        <v>3.04567607612416E-2</v>
      </c>
      <c r="H15" s="82">
        <v>1.8725301629213001E-2</v>
      </c>
      <c r="I15" s="92">
        <v>3.6881970424693399E-2</v>
      </c>
      <c r="J15" s="93">
        <v>2.45713884413866E-2</v>
      </c>
      <c r="K15" s="82">
        <v>0.49760461188418498</v>
      </c>
      <c r="L15" s="82">
        <v>8.2677133131950006E-2</v>
      </c>
      <c r="M15" s="92">
        <v>2.0156370954042699E-2</v>
      </c>
      <c r="N15" s="93">
        <v>1.3854875392230201E-2</v>
      </c>
      <c r="O15" s="82">
        <v>0.24131572792287001</v>
      </c>
      <c r="P15" s="82">
        <v>0.14315205834613101</v>
      </c>
      <c r="Q15" s="92">
        <v>0.19464136816700001</v>
      </c>
      <c r="R15" s="77">
        <v>4.6314413402283698E-3</v>
      </c>
      <c r="S15" s="83">
        <v>0.74092505854800905</v>
      </c>
      <c r="T15" s="83">
        <v>1.62226592535098E-2</v>
      </c>
      <c r="U15" s="96">
        <v>122</v>
      </c>
      <c r="V15" s="77">
        <v>144.632662780082</v>
      </c>
    </row>
    <row r="16" spans="2:22" ht="15.6" x14ac:dyDescent="0.3">
      <c r="B16" s="195"/>
      <c r="C16" s="190"/>
      <c r="D16" s="47">
        <v>2</v>
      </c>
      <c r="E16" s="165"/>
      <c r="F16" s="44"/>
      <c r="G16" s="96">
        <v>2.7594268301821202E-2</v>
      </c>
      <c r="H16" s="82">
        <v>8.4863122559860303E-3</v>
      </c>
      <c r="I16" s="96">
        <v>2.9444584057176301E-2</v>
      </c>
      <c r="J16" s="77">
        <v>1.5892357782849299E-2</v>
      </c>
      <c r="K16" s="82">
        <v>0.48918211288476199</v>
      </c>
      <c r="L16" s="82">
        <v>6.4381058170186703E-2</v>
      </c>
      <c r="M16" s="96">
        <v>1.5824123285766298E-2</v>
      </c>
      <c r="N16" s="77">
        <v>8.7538368555150001E-3</v>
      </c>
      <c r="O16" s="82">
        <v>0.22876453611747699</v>
      </c>
      <c r="P16" s="82">
        <v>0.12107722724007</v>
      </c>
      <c r="Q16" s="96">
        <v>0.20260691322708499</v>
      </c>
      <c r="R16" s="77">
        <v>7.0876539484206798E-3</v>
      </c>
      <c r="S16" s="83">
        <v>0.70784543325526905</v>
      </c>
      <c r="T16" s="83">
        <v>1.6111344152010501E-2</v>
      </c>
      <c r="U16" s="96">
        <v>122</v>
      </c>
      <c r="V16" s="77">
        <v>138.500257864638</v>
      </c>
    </row>
    <row r="17" spans="2:22" ht="15.6" x14ac:dyDescent="0.3">
      <c r="B17" s="195"/>
      <c r="C17" s="190"/>
      <c r="D17" s="46">
        <v>3</v>
      </c>
      <c r="E17" s="166"/>
      <c r="F17" s="42"/>
      <c r="G17" s="96">
        <v>2.4992287002803999E-2</v>
      </c>
      <c r="H17" s="83">
        <v>1.0217086877466299E-2</v>
      </c>
      <c r="I17" s="96">
        <v>2.95366647722617E-2</v>
      </c>
      <c r="J17" s="77">
        <v>2.4826400051394502E-2</v>
      </c>
      <c r="K17" s="83">
        <v>0.48267200367393598</v>
      </c>
      <c r="L17" s="83">
        <v>0.109267067069796</v>
      </c>
      <c r="M17" s="96">
        <v>1.59239913501312E-2</v>
      </c>
      <c r="N17" s="77">
        <v>1.34917769101804E-2</v>
      </c>
      <c r="O17" s="83">
        <v>0.21803360038654099</v>
      </c>
      <c r="P17" s="83">
        <v>0.171675064801729</v>
      </c>
      <c r="Q17" s="96">
        <v>0.208754926023419</v>
      </c>
      <c r="R17" s="77">
        <v>6.5188459444146503E-3</v>
      </c>
      <c r="S17" s="83">
        <v>0.69042740046838402</v>
      </c>
      <c r="T17" s="83">
        <v>2.2706232229981201E-2</v>
      </c>
      <c r="U17" s="96">
        <v>122</v>
      </c>
      <c r="V17" s="77">
        <v>135.37368915075601</v>
      </c>
    </row>
    <row r="18" spans="2:22" ht="16.2" thickBot="1" x14ac:dyDescent="0.35">
      <c r="B18" s="196"/>
      <c r="C18" s="191"/>
      <c r="D18" s="66">
        <v>4</v>
      </c>
      <c r="E18" s="167"/>
      <c r="F18" s="67"/>
      <c r="G18" s="97">
        <v>2.8852999826865101E-2</v>
      </c>
      <c r="H18" s="85">
        <v>1.2789169530821799E-2</v>
      </c>
      <c r="I18" s="97">
        <v>3.6982694981449002E-2</v>
      </c>
      <c r="J18" s="86">
        <v>2.8497685178977501E-2</v>
      </c>
      <c r="K18" s="85">
        <v>0.50220300872735701</v>
      </c>
      <c r="L18" s="85">
        <v>0.10360769939204199</v>
      </c>
      <c r="M18" s="97">
        <v>2.0240308549993799E-2</v>
      </c>
      <c r="N18" s="86">
        <v>1.5683116550071499E-2</v>
      </c>
      <c r="O18" s="85">
        <v>0.225252921681493</v>
      </c>
      <c r="P18" s="85">
        <v>0.16846781390953999</v>
      </c>
      <c r="Q18" s="97">
        <v>0.19060911083131499</v>
      </c>
      <c r="R18" s="86">
        <v>3.1196963584348199E-3</v>
      </c>
      <c r="S18" s="85">
        <v>0.75292740046838402</v>
      </c>
      <c r="T18" s="85">
        <v>1.48318413827791E-2</v>
      </c>
      <c r="U18" s="97">
        <v>122</v>
      </c>
      <c r="V18" s="86">
        <v>147.11402283360201</v>
      </c>
    </row>
    <row r="19" spans="2:22" ht="15.6" x14ac:dyDescent="0.3">
      <c r="B19" s="194" t="s">
        <v>9</v>
      </c>
      <c r="C19" s="189" t="s">
        <v>41</v>
      </c>
      <c r="D19" s="47">
        <v>0</v>
      </c>
      <c r="E19" s="165"/>
      <c r="F19" s="44"/>
      <c r="G19" s="61"/>
      <c r="H19" s="54"/>
      <c r="I19" s="61"/>
      <c r="J19" s="62"/>
      <c r="K19" s="54"/>
      <c r="L19" s="54"/>
      <c r="M19" s="61"/>
      <c r="N19" s="62"/>
      <c r="O19" s="54"/>
      <c r="P19" s="54"/>
      <c r="Q19" s="61"/>
      <c r="R19" s="62"/>
      <c r="S19" s="54"/>
      <c r="T19" s="54"/>
      <c r="U19" s="61"/>
      <c r="V19" s="62"/>
    </row>
    <row r="20" spans="2:22" ht="15.6" x14ac:dyDescent="0.3">
      <c r="B20" s="195"/>
      <c r="C20" s="190"/>
      <c r="D20" s="46">
        <v>1</v>
      </c>
      <c r="E20" s="166"/>
      <c r="F20" s="42"/>
      <c r="G20" s="96">
        <v>2.527536250977E-2</v>
      </c>
      <c r="H20" s="83">
        <v>8.3417957780746003E-3</v>
      </c>
      <c r="I20" s="96">
        <v>4.1522028912059403E-2</v>
      </c>
      <c r="J20" s="77">
        <v>1.29882886557528E-2</v>
      </c>
      <c r="K20" s="83">
        <v>0.49600612153055901</v>
      </c>
      <c r="L20" s="83">
        <v>8.4219668148843796E-2</v>
      </c>
      <c r="M20" s="96">
        <v>2.1817856541199099E-2</v>
      </c>
      <c r="N20" s="77">
        <v>6.9558479240340596E-3</v>
      </c>
      <c r="O20" s="83">
        <v>0.45230582909154299</v>
      </c>
      <c r="P20" s="83">
        <v>0.115567569592294</v>
      </c>
      <c r="Q20" s="96">
        <v>0.25082700668062602</v>
      </c>
      <c r="R20" s="77">
        <v>5.8162257359986001E-3</v>
      </c>
      <c r="S20" s="83">
        <v>0.56454918032786805</v>
      </c>
      <c r="T20" s="83">
        <v>1.5773365080266999E-2</v>
      </c>
      <c r="U20" s="96">
        <v>122</v>
      </c>
      <c r="V20" s="77">
        <v>119.13197963363299</v>
      </c>
    </row>
    <row r="21" spans="2:22" ht="15.6" x14ac:dyDescent="0.3">
      <c r="B21" s="195"/>
      <c r="C21" s="190"/>
      <c r="D21" s="47">
        <v>2</v>
      </c>
      <c r="E21" s="165"/>
      <c r="F21" s="44"/>
      <c r="G21" s="96">
        <v>2.0592636531518101E-2</v>
      </c>
      <c r="H21" s="83">
        <v>9.1667620883445107E-3</v>
      </c>
      <c r="I21" s="96">
        <v>2.8137138971292001E-2</v>
      </c>
      <c r="J21" s="77">
        <v>1.7043518962502498E-2</v>
      </c>
      <c r="K21" s="83">
        <v>0.41844698612803899</v>
      </c>
      <c r="L21" s="83">
        <v>7.9525793159958905E-2</v>
      </c>
      <c r="M21" s="96">
        <v>1.4871940305081001E-2</v>
      </c>
      <c r="N21" s="77">
        <v>9.1938653379659094E-3</v>
      </c>
      <c r="O21" s="83">
        <v>0.29287389198103397</v>
      </c>
      <c r="P21" s="83">
        <v>0.13154846445339899</v>
      </c>
      <c r="Q21" s="96">
        <v>0.25822808168689398</v>
      </c>
      <c r="R21" s="77">
        <v>7.5197616874792999E-3</v>
      </c>
      <c r="S21" s="83">
        <v>0.56981850117096</v>
      </c>
      <c r="T21" s="83">
        <v>2.6429822386006399E-2</v>
      </c>
      <c r="U21" s="96">
        <v>122</v>
      </c>
      <c r="V21" s="77">
        <v>120.166848292577</v>
      </c>
    </row>
    <row r="22" spans="2:22" ht="15.6" x14ac:dyDescent="0.3">
      <c r="B22" s="195"/>
      <c r="C22" s="190"/>
      <c r="D22" s="46">
        <v>3</v>
      </c>
      <c r="E22" s="166"/>
      <c r="F22" s="42"/>
      <c r="G22" s="96">
        <v>2.4226236044033098E-2</v>
      </c>
      <c r="H22" s="83">
        <v>8.4579407155568696E-3</v>
      </c>
      <c r="I22" s="96">
        <v>3.20401435871491E-2</v>
      </c>
      <c r="J22" s="77">
        <v>1.6628886679578899E-2</v>
      </c>
      <c r="K22" s="83">
        <v>0.46475927603139899</v>
      </c>
      <c r="L22" s="83">
        <v>9.7529046700820396E-2</v>
      </c>
      <c r="M22" s="96">
        <v>1.6885434663346501E-2</v>
      </c>
      <c r="N22" s="77">
        <v>8.8005625063310496E-3</v>
      </c>
      <c r="O22" s="83">
        <v>0.328270538984824</v>
      </c>
      <c r="P22" s="83">
        <v>0.169391807106896</v>
      </c>
      <c r="Q22" s="96">
        <v>0.246959076078024</v>
      </c>
      <c r="R22" s="77">
        <v>5.2440946591470004E-3</v>
      </c>
      <c r="S22" s="83">
        <v>0.59148126463700201</v>
      </c>
      <c r="T22" s="83">
        <v>2.21057505478695E-2</v>
      </c>
      <c r="U22" s="96">
        <v>122</v>
      </c>
      <c r="V22" s="77">
        <v>121.85544714948099</v>
      </c>
    </row>
    <row r="23" spans="2:22" ht="16.2" thickBot="1" x14ac:dyDescent="0.35">
      <c r="B23" s="196"/>
      <c r="C23" s="191"/>
      <c r="D23" s="66">
        <v>4</v>
      </c>
      <c r="E23" s="165"/>
      <c r="F23" s="44"/>
      <c r="G23" s="96">
        <v>3.1239315327627599E-2</v>
      </c>
      <c r="H23" s="83">
        <v>1.52404558407761E-2</v>
      </c>
      <c r="I23" s="96">
        <v>4.3988158388909598E-2</v>
      </c>
      <c r="J23" s="77">
        <v>1.98674111297505E-2</v>
      </c>
      <c r="K23" s="83">
        <v>0.52198471668429802</v>
      </c>
      <c r="L23" s="83">
        <v>6.8824595575436007E-2</v>
      </c>
      <c r="M23" s="96">
        <v>2.3172135304505001E-2</v>
      </c>
      <c r="N23" s="77">
        <v>1.0697656261652999E-2</v>
      </c>
      <c r="O23" s="83">
        <v>0.47633517276374399</v>
      </c>
      <c r="P23" s="83">
        <v>0.14415237030807601</v>
      </c>
      <c r="Q23" s="96">
        <v>0.26274955819068802</v>
      </c>
      <c r="R23" s="77">
        <v>7.22164678710623E-3</v>
      </c>
      <c r="S23" s="83">
        <v>0.55649882903981196</v>
      </c>
      <c r="T23" s="83">
        <v>1.6910647674515399E-2</v>
      </c>
      <c r="U23" s="96">
        <v>122</v>
      </c>
      <c r="V23" s="77">
        <v>118.60272822687099</v>
      </c>
    </row>
    <row r="24" spans="2:22" ht="14.4" customHeight="1" x14ac:dyDescent="0.3">
      <c r="B24" s="186" t="s">
        <v>10</v>
      </c>
      <c r="C24" s="189" t="s">
        <v>38</v>
      </c>
      <c r="D24" s="47">
        <v>0</v>
      </c>
      <c r="E24" s="168"/>
      <c r="F24" s="117"/>
      <c r="G24" s="102">
        <v>3.0433455537865001E-2</v>
      </c>
      <c r="H24" s="103">
        <v>1.19777858360631E-2</v>
      </c>
      <c r="I24" s="102">
        <v>2.77608669964911E-2</v>
      </c>
      <c r="J24" s="109">
        <v>4.7469938432065699E-2</v>
      </c>
      <c r="K24" s="103">
        <v>0.52868396188538902</v>
      </c>
      <c r="L24" s="103">
        <v>9.4016741146870697E-2</v>
      </c>
      <c r="M24" s="102">
        <v>2.54911754911754E-2</v>
      </c>
      <c r="N24" s="109">
        <v>4.57840128204383E-2</v>
      </c>
      <c r="O24" s="103">
        <v>3.2814407814407802E-2</v>
      </c>
      <c r="P24" s="103">
        <v>5.3605334542273203E-2</v>
      </c>
      <c r="Q24" s="102">
        <v>8.53910688651736E-2</v>
      </c>
      <c r="R24" s="109">
        <v>4.9409617369700299E-3</v>
      </c>
      <c r="S24" s="103">
        <v>0.95111241217798603</v>
      </c>
      <c r="T24" s="103">
        <v>1.07559561304881E-2</v>
      </c>
      <c r="U24" s="110">
        <v>122</v>
      </c>
      <c r="V24" s="105">
        <v>197.42946299157001</v>
      </c>
    </row>
    <row r="25" spans="2:22" ht="15.6" x14ac:dyDescent="0.3">
      <c r="B25" s="187"/>
      <c r="C25" s="190"/>
      <c r="D25" s="46">
        <v>1</v>
      </c>
      <c r="E25" s="166"/>
      <c r="F25" s="42"/>
      <c r="G25" s="92">
        <v>2.8963422515318998E-2</v>
      </c>
      <c r="H25" s="82">
        <v>2.7666140755589801E-2</v>
      </c>
      <c r="I25" s="92">
        <v>4.7619047619047597E-3</v>
      </c>
      <c r="J25" s="93">
        <v>1.7169291787923702E-2</v>
      </c>
      <c r="K25" s="82">
        <v>0.46447905826803498</v>
      </c>
      <c r="L25" s="82">
        <v>9.1336539802377298E-2</v>
      </c>
      <c r="M25" s="92">
        <v>3.7593984962406E-3</v>
      </c>
      <c r="N25" s="93">
        <v>1.35547040430977E-2</v>
      </c>
      <c r="O25" s="82">
        <v>6.4935064935064896E-3</v>
      </c>
      <c r="P25" s="82">
        <v>2.3412670619895999E-2</v>
      </c>
      <c r="Q25" s="92">
        <v>8.6560352518151903E-2</v>
      </c>
      <c r="R25" s="93">
        <v>4.6500217166615104E-3</v>
      </c>
      <c r="S25" s="82">
        <v>0.94233021077283297</v>
      </c>
      <c r="T25" s="82">
        <v>9.7619039815767198E-3</v>
      </c>
      <c r="U25" s="96">
        <v>122</v>
      </c>
      <c r="V25" s="77">
        <v>195.154334529659</v>
      </c>
    </row>
    <row r="26" spans="2:22" ht="15.6" x14ac:dyDescent="0.3">
      <c r="B26" s="187"/>
      <c r="C26" s="190"/>
      <c r="D26" s="47">
        <v>2</v>
      </c>
      <c r="E26" s="165"/>
      <c r="F26" s="44"/>
      <c r="G26" s="92">
        <v>2.6689334843514999E-2</v>
      </c>
      <c r="H26" s="82">
        <v>1.1766829375607701E-2</v>
      </c>
      <c r="I26" s="92">
        <v>8.9285714285714194E-3</v>
      </c>
      <c r="J26" s="93">
        <v>3.2192422102357003E-2</v>
      </c>
      <c r="K26" s="82">
        <v>0.47499584463203798</v>
      </c>
      <c r="L26" s="82">
        <v>8.8210073264375105E-2</v>
      </c>
      <c r="M26" s="92">
        <v>8.9285714285714194E-3</v>
      </c>
      <c r="N26" s="93">
        <v>3.2192422102357003E-2</v>
      </c>
      <c r="O26" s="82">
        <v>8.9285714285714194E-3</v>
      </c>
      <c r="P26" s="82">
        <v>3.2192422102357003E-2</v>
      </c>
      <c r="Q26" s="92">
        <v>8.0860860627227998E-2</v>
      </c>
      <c r="R26" s="93">
        <v>3.6286348151426001E-3</v>
      </c>
      <c r="S26" s="82">
        <v>0.96033372365339598</v>
      </c>
      <c r="T26" s="82">
        <v>6.9967320858999602E-3</v>
      </c>
      <c r="U26" s="96">
        <v>122</v>
      </c>
      <c r="V26" s="77">
        <v>200.14699954925899</v>
      </c>
    </row>
    <row r="27" spans="2:22" ht="15.6" x14ac:dyDescent="0.3">
      <c r="B27" s="187"/>
      <c r="C27" s="190"/>
      <c r="D27" s="46">
        <v>3</v>
      </c>
      <c r="E27" s="166"/>
      <c r="F27" s="42"/>
      <c r="G27" s="96">
        <v>2.1221684105704301E-2</v>
      </c>
      <c r="H27" s="83">
        <v>1.0499676642980499E-3</v>
      </c>
      <c r="I27" s="96">
        <v>0</v>
      </c>
      <c r="J27" s="77">
        <v>0</v>
      </c>
      <c r="K27" s="83">
        <v>0.483898649746764</v>
      </c>
      <c r="L27" s="83">
        <v>5.95727258815602E-2</v>
      </c>
      <c r="M27" s="96">
        <v>0</v>
      </c>
      <c r="N27" s="77">
        <v>0</v>
      </c>
      <c r="O27" s="83">
        <v>0</v>
      </c>
      <c r="P27" s="83">
        <v>0</v>
      </c>
      <c r="Q27" s="96">
        <v>2.1456210811038399E-2</v>
      </c>
      <c r="R27" s="77">
        <v>2.1552339685171301E-3</v>
      </c>
      <c r="S27" s="83">
        <v>0.978689111747851</v>
      </c>
      <c r="T27" s="83">
        <v>2.1113585463022099E-3</v>
      </c>
      <c r="U27" s="96">
        <v>349</v>
      </c>
      <c r="V27" s="77">
        <v>587.43882660239603</v>
      </c>
    </row>
    <row r="28" spans="2:22" ht="16.2" thickBot="1" x14ac:dyDescent="0.35">
      <c r="B28" s="188"/>
      <c r="C28" s="191"/>
      <c r="D28" s="66">
        <v>4</v>
      </c>
      <c r="E28" s="167"/>
      <c r="F28" s="67"/>
      <c r="G28" s="97">
        <v>2.2225037589529598E-2</v>
      </c>
      <c r="H28" s="85">
        <v>4.9247807916242498E-3</v>
      </c>
      <c r="I28" s="97">
        <v>0</v>
      </c>
      <c r="J28" s="86">
        <v>0</v>
      </c>
      <c r="K28" s="97">
        <v>0.467565997390119</v>
      </c>
      <c r="L28" s="86">
        <v>6.34576682085949E-2</v>
      </c>
      <c r="M28" s="97">
        <v>0</v>
      </c>
      <c r="N28" s="86">
        <v>0</v>
      </c>
      <c r="O28" s="85">
        <v>0</v>
      </c>
      <c r="P28" s="85">
        <v>0</v>
      </c>
      <c r="Q28" s="97">
        <v>2.19171619600423E-2</v>
      </c>
      <c r="R28" s="86">
        <v>1.5997626801529099E-3</v>
      </c>
      <c r="S28" s="85">
        <v>0.97851002865329495</v>
      </c>
      <c r="T28" s="85">
        <v>1.50259147302312E-3</v>
      </c>
      <c r="U28" s="97">
        <v>349</v>
      </c>
      <c r="V28" s="86">
        <v>587.29481523337097</v>
      </c>
    </row>
    <row r="29" spans="2:22" ht="13.8" customHeight="1" x14ac:dyDescent="0.3">
      <c r="B29" s="186" t="s">
        <v>10</v>
      </c>
      <c r="C29" s="189" t="s">
        <v>40</v>
      </c>
      <c r="D29" s="47">
        <v>0</v>
      </c>
      <c r="E29" s="165"/>
      <c r="F29" s="44"/>
      <c r="G29" s="102">
        <v>2.47538245601336E-2</v>
      </c>
      <c r="H29" s="103">
        <v>7.0996215921451901E-3</v>
      </c>
      <c r="I29" s="102">
        <v>0</v>
      </c>
      <c r="J29" s="109">
        <v>0</v>
      </c>
      <c r="K29" s="103">
        <v>0.49785799842343098</v>
      </c>
      <c r="L29" s="103">
        <v>4.6958206378709601E-2</v>
      </c>
      <c r="M29" s="102">
        <v>0</v>
      </c>
      <c r="N29" s="109">
        <v>0</v>
      </c>
      <c r="O29" s="103">
        <v>0</v>
      </c>
      <c r="P29" s="103">
        <v>0</v>
      </c>
      <c r="Q29" s="102">
        <v>2.2097837992925501E-2</v>
      </c>
      <c r="R29" s="105">
        <v>2.5052273211812102E-3</v>
      </c>
      <c r="S29" s="104">
        <v>0.97833094555873901</v>
      </c>
      <c r="T29" s="104">
        <v>2.69815887774343E-3</v>
      </c>
      <c r="U29" s="110">
        <v>349</v>
      </c>
      <c r="V29" s="105">
        <v>587.15681465857097</v>
      </c>
    </row>
    <row r="30" spans="2:22" ht="15.6" x14ac:dyDescent="0.3">
      <c r="B30" s="187"/>
      <c r="C30" s="190"/>
      <c r="D30" s="46">
        <v>1</v>
      </c>
      <c r="E30" s="166"/>
      <c r="F30" s="42"/>
      <c r="G30" s="92">
        <v>2.0286945155397699E-2</v>
      </c>
      <c r="H30" s="82">
        <v>4.57352465555717E-3</v>
      </c>
      <c r="I30" s="92">
        <v>0</v>
      </c>
      <c r="J30" s="93">
        <v>0</v>
      </c>
      <c r="K30" s="82">
        <v>0.44869046739116603</v>
      </c>
      <c r="L30" s="82">
        <v>3.2418155584218997E-2</v>
      </c>
      <c r="M30" s="92">
        <v>0</v>
      </c>
      <c r="N30" s="93">
        <v>0</v>
      </c>
      <c r="O30" s="82">
        <v>0</v>
      </c>
      <c r="P30" s="82">
        <v>0</v>
      </c>
      <c r="Q30" s="92">
        <v>2.2020589273261899E-2</v>
      </c>
      <c r="R30" s="77">
        <v>2.8601312640906501E-3</v>
      </c>
      <c r="S30" s="83">
        <v>0.97865329512893895</v>
      </c>
      <c r="T30" s="83">
        <v>3.0526183026737199E-3</v>
      </c>
      <c r="U30" s="96">
        <v>349</v>
      </c>
      <c r="V30" s="77">
        <v>587.41441929867506</v>
      </c>
    </row>
    <row r="31" spans="2:22" ht="15.6" x14ac:dyDescent="0.3">
      <c r="B31" s="187"/>
      <c r="C31" s="190"/>
      <c r="D31" s="47">
        <v>2</v>
      </c>
      <c r="E31" s="165"/>
      <c r="F31" s="44"/>
      <c r="G31" s="61"/>
      <c r="H31" s="54"/>
      <c r="I31" s="61"/>
      <c r="J31" s="62"/>
      <c r="K31" s="54"/>
      <c r="L31" s="54"/>
      <c r="M31" s="61"/>
      <c r="N31" s="62"/>
      <c r="O31" s="54"/>
      <c r="P31" s="54"/>
      <c r="Q31" s="61"/>
      <c r="R31" s="62"/>
      <c r="S31" s="54"/>
      <c r="T31" s="54"/>
      <c r="U31" s="61"/>
      <c r="V31" s="62"/>
    </row>
    <row r="32" spans="2:22" ht="15.6" x14ac:dyDescent="0.3">
      <c r="B32" s="187"/>
      <c r="C32" s="190"/>
      <c r="D32" s="46">
        <v>3</v>
      </c>
      <c r="E32" s="166"/>
      <c r="F32" s="42"/>
      <c r="G32" s="61"/>
      <c r="H32" s="54"/>
      <c r="I32" s="61"/>
      <c r="J32" s="62"/>
      <c r="K32" s="54"/>
      <c r="L32" s="54"/>
      <c r="M32" s="61"/>
      <c r="N32" s="62"/>
      <c r="O32" s="54"/>
      <c r="P32" s="54"/>
      <c r="Q32" s="61"/>
      <c r="R32" s="62"/>
      <c r="S32" s="54"/>
      <c r="T32" s="54"/>
      <c r="U32" s="61"/>
      <c r="V32" s="62"/>
    </row>
    <row r="33" spans="2:22" ht="16.2" thickBot="1" x14ac:dyDescent="0.35">
      <c r="B33" s="188"/>
      <c r="C33" s="191"/>
      <c r="D33" s="66">
        <v>4</v>
      </c>
      <c r="E33" s="167"/>
      <c r="F33" s="67"/>
      <c r="G33" s="63"/>
      <c r="H33" s="64"/>
      <c r="I33" s="63"/>
      <c r="J33" s="65"/>
      <c r="K33" s="64"/>
      <c r="L33" s="64"/>
      <c r="M33" s="63"/>
      <c r="N33" s="65"/>
      <c r="O33" s="64"/>
      <c r="P33" s="64"/>
      <c r="Q33" s="63"/>
      <c r="R33" s="65"/>
      <c r="S33" s="64"/>
      <c r="T33" s="64"/>
      <c r="U33" s="63"/>
      <c r="V33" s="65"/>
    </row>
    <row r="34" spans="2:22" ht="15.6" customHeight="1" x14ac:dyDescent="0.3">
      <c r="B34" s="186" t="s">
        <v>10</v>
      </c>
      <c r="C34" s="189" t="s">
        <v>41</v>
      </c>
      <c r="D34" s="160">
        <v>0</v>
      </c>
      <c r="E34" s="168"/>
      <c r="F34" s="117"/>
      <c r="G34" s="120"/>
      <c r="H34" s="121"/>
      <c r="I34" s="120"/>
      <c r="J34" s="98"/>
      <c r="K34" s="121"/>
      <c r="L34" s="121"/>
      <c r="M34" s="120"/>
      <c r="N34" s="98"/>
      <c r="O34" s="121"/>
      <c r="P34" s="121"/>
      <c r="Q34" s="120"/>
      <c r="R34" s="98"/>
      <c r="S34" s="121"/>
      <c r="T34" s="121"/>
      <c r="U34" s="120"/>
      <c r="V34" s="98"/>
    </row>
    <row r="35" spans="2:22" ht="15.6" x14ac:dyDescent="0.3">
      <c r="B35" s="187"/>
      <c r="C35" s="190"/>
      <c r="D35" s="46">
        <v>1</v>
      </c>
      <c r="E35" s="166"/>
      <c r="F35" s="42"/>
      <c r="G35" s="61"/>
      <c r="H35" s="54"/>
      <c r="I35" s="61"/>
      <c r="J35" s="62"/>
      <c r="K35" s="54"/>
      <c r="L35" s="54"/>
      <c r="M35" s="61"/>
      <c r="N35" s="62"/>
      <c r="O35" s="54"/>
      <c r="P35" s="54"/>
      <c r="Q35" s="61"/>
      <c r="R35" s="62"/>
      <c r="S35" s="54"/>
      <c r="T35" s="54"/>
      <c r="U35" s="61"/>
      <c r="V35" s="62"/>
    </row>
    <row r="36" spans="2:22" ht="15.6" x14ac:dyDescent="0.3">
      <c r="B36" s="187"/>
      <c r="C36" s="190"/>
      <c r="D36" s="47">
        <v>2</v>
      </c>
      <c r="E36" s="165"/>
      <c r="F36" s="44"/>
      <c r="G36" s="61"/>
      <c r="H36" s="54"/>
      <c r="I36" s="61"/>
      <c r="J36" s="62"/>
      <c r="K36" s="54"/>
      <c r="L36" s="54"/>
      <c r="M36" s="61"/>
      <c r="N36" s="62"/>
      <c r="O36" s="54"/>
      <c r="P36" s="54"/>
      <c r="Q36" s="61"/>
      <c r="R36" s="62"/>
      <c r="S36" s="54"/>
      <c r="T36" s="54"/>
      <c r="U36" s="61"/>
      <c r="V36" s="62"/>
    </row>
    <row r="37" spans="2:22" ht="15.6" x14ac:dyDescent="0.3">
      <c r="B37" s="187"/>
      <c r="C37" s="190"/>
      <c r="D37" s="46">
        <v>3</v>
      </c>
      <c r="E37" s="166"/>
      <c r="F37" s="42"/>
      <c r="G37" s="61"/>
      <c r="H37" s="54"/>
      <c r="I37" s="61"/>
      <c r="J37" s="62"/>
      <c r="K37" s="54"/>
      <c r="L37" s="54"/>
      <c r="M37" s="61"/>
      <c r="N37" s="62"/>
      <c r="O37" s="54"/>
      <c r="P37" s="54"/>
      <c r="Q37" s="61"/>
      <c r="R37" s="62"/>
      <c r="S37" s="54"/>
      <c r="T37" s="54"/>
      <c r="U37" s="61"/>
      <c r="V37" s="62"/>
    </row>
    <row r="38" spans="2:22" ht="16.2" thickBot="1" x14ac:dyDescent="0.35">
      <c r="B38" s="188"/>
      <c r="C38" s="191"/>
      <c r="D38" s="66">
        <v>4</v>
      </c>
      <c r="E38" s="167"/>
      <c r="F38" s="67"/>
      <c r="G38" s="63"/>
      <c r="H38" s="64"/>
      <c r="I38" s="63"/>
      <c r="J38" s="65"/>
      <c r="K38" s="64"/>
      <c r="L38" s="64"/>
      <c r="M38" s="63"/>
      <c r="N38" s="65"/>
      <c r="O38" s="64"/>
      <c r="P38" s="64"/>
      <c r="Q38" s="63"/>
      <c r="R38" s="65"/>
      <c r="S38" s="64"/>
      <c r="T38" s="64"/>
      <c r="U38" s="63"/>
      <c r="V38" s="65"/>
    </row>
    <row r="39" spans="2:22" ht="15.6" x14ac:dyDescent="0.3">
      <c r="B39" s="186" t="s">
        <v>21</v>
      </c>
      <c r="C39" s="189" t="s">
        <v>38</v>
      </c>
      <c r="D39" s="47">
        <v>0</v>
      </c>
      <c r="E39" s="165"/>
      <c r="F39" s="44"/>
      <c r="G39" s="92"/>
      <c r="H39" s="82"/>
      <c r="I39" s="92"/>
      <c r="J39" s="93"/>
      <c r="K39" s="82"/>
      <c r="L39" s="82"/>
      <c r="M39" s="92"/>
      <c r="N39" s="93"/>
      <c r="O39" s="82"/>
      <c r="P39" s="82"/>
      <c r="Q39" s="92"/>
      <c r="R39" s="93"/>
      <c r="S39" s="82"/>
      <c r="T39" s="82"/>
      <c r="U39" s="96"/>
      <c r="V39" s="77"/>
    </row>
    <row r="40" spans="2:22" ht="15.6" x14ac:dyDescent="0.3">
      <c r="B40" s="187"/>
      <c r="C40" s="190"/>
      <c r="D40" s="46">
        <v>1</v>
      </c>
      <c r="E40" s="166"/>
      <c r="F40" s="42"/>
      <c r="G40" s="92"/>
      <c r="H40" s="82"/>
      <c r="I40" s="92"/>
      <c r="J40" s="93"/>
      <c r="K40" s="82"/>
      <c r="L40" s="82"/>
      <c r="M40" s="92"/>
      <c r="N40" s="93"/>
      <c r="O40" s="82"/>
      <c r="P40" s="82"/>
      <c r="Q40" s="92"/>
      <c r="R40" s="93"/>
      <c r="S40" s="82"/>
      <c r="T40" s="82"/>
      <c r="U40" s="96"/>
      <c r="V40" s="77"/>
    </row>
    <row r="41" spans="2:22" ht="15.6" x14ac:dyDescent="0.3">
      <c r="B41" s="187"/>
      <c r="C41" s="190"/>
      <c r="D41" s="47">
        <v>2</v>
      </c>
      <c r="E41" s="165"/>
      <c r="F41" s="44"/>
      <c r="G41" s="92"/>
      <c r="H41" s="82"/>
      <c r="I41" s="92"/>
      <c r="J41" s="93"/>
      <c r="K41" s="82"/>
      <c r="L41" s="82"/>
      <c r="M41" s="92"/>
      <c r="N41" s="93"/>
      <c r="O41" s="82"/>
      <c r="P41" s="82"/>
      <c r="Q41" s="92"/>
      <c r="R41" s="93"/>
      <c r="S41" s="82"/>
      <c r="T41" s="82"/>
      <c r="U41" s="96"/>
      <c r="V41" s="77"/>
    </row>
    <row r="42" spans="2:22" ht="15.6" x14ac:dyDescent="0.3">
      <c r="B42" s="187"/>
      <c r="C42" s="190"/>
      <c r="D42" s="46">
        <v>3</v>
      </c>
      <c r="E42" s="166"/>
      <c r="F42" s="42"/>
      <c r="G42" s="92"/>
      <c r="H42" s="82"/>
      <c r="I42" s="92"/>
      <c r="J42" s="93"/>
      <c r="K42" s="82"/>
      <c r="L42" s="82"/>
      <c r="M42" s="92"/>
      <c r="N42" s="93"/>
      <c r="O42" s="82"/>
      <c r="P42" s="82"/>
      <c r="Q42" s="92"/>
      <c r="R42" s="77"/>
      <c r="S42" s="83"/>
      <c r="T42" s="83"/>
      <c r="U42" s="96"/>
      <c r="V42" s="77"/>
    </row>
    <row r="43" spans="2:22" ht="16.2" thickBot="1" x14ac:dyDescent="0.35">
      <c r="B43" s="188"/>
      <c r="C43" s="191"/>
      <c r="D43" s="66">
        <v>4</v>
      </c>
      <c r="E43" s="167"/>
      <c r="F43" s="67"/>
      <c r="G43" s="94"/>
      <c r="H43" s="84"/>
      <c r="I43" s="94"/>
      <c r="J43" s="95"/>
      <c r="K43" s="84"/>
      <c r="L43" s="84"/>
      <c r="M43" s="94"/>
      <c r="N43" s="95"/>
      <c r="O43" s="84"/>
      <c r="P43" s="84"/>
      <c r="Q43" s="94"/>
      <c r="R43" s="86"/>
      <c r="S43" s="85"/>
      <c r="T43" s="85"/>
      <c r="U43" s="97"/>
      <c r="V43" s="86"/>
    </row>
    <row r="44" spans="2:22" ht="15.6" x14ac:dyDescent="0.3">
      <c r="B44" s="186" t="s">
        <v>21</v>
      </c>
      <c r="C44" s="189" t="s">
        <v>40</v>
      </c>
      <c r="D44" s="47">
        <v>0</v>
      </c>
      <c r="E44" s="165"/>
      <c r="F44" s="44"/>
      <c r="G44" s="102"/>
      <c r="H44" s="103"/>
      <c r="I44" s="102"/>
      <c r="J44" s="109"/>
      <c r="K44" s="103"/>
      <c r="L44" s="103"/>
      <c r="M44" s="102"/>
      <c r="N44" s="109"/>
      <c r="O44" s="103"/>
      <c r="P44" s="103"/>
      <c r="Q44" s="102"/>
      <c r="R44" s="105"/>
      <c r="S44" s="104"/>
      <c r="T44" s="104"/>
      <c r="U44" s="110"/>
      <c r="V44" s="105"/>
    </row>
    <row r="45" spans="2:22" ht="15.6" x14ac:dyDescent="0.3">
      <c r="B45" s="187"/>
      <c r="C45" s="190"/>
      <c r="D45" s="46">
        <v>1</v>
      </c>
      <c r="E45" s="166"/>
      <c r="F45" s="42"/>
      <c r="G45" s="92"/>
      <c r="H45" s="82"/>
      <c r="I45" s="92"/>
      <c r="J45" s="93"/>
      <c r="K45" s="82"/>
      <c r="L45" s="82"/>
      <c r="M45" s="92"/>
      <c r="N45" s="93"/>
      <c r="O45" s="82"/>
      <c r="P45" s="82"/>
      <c r="Q45" s="92"/>
      <c r="R45" s="77"/>
      <c r="S45" s="83"/>
      <c r="T45" s="83"/>
      <c r="U45" s="96"/>
      <c r="V45" s="77"/>
    </row>
    <row r="46" spans="2:22" ht="15.6" x14ac:dyDescent="0.3">
      <c r="B46" s="187"/>
      <c r="C46" s="190"/>
      <c r="D46" s="47">
        <v>2</v>
      </c>
      <c r="E46" s="165"/>
      <c r="F46" s="44"/>
      <c r="G46" s="61"/>
      <c r="H46" s="54"/>
      <c r="I46" s="61"/>
      <c r="J46" s="62"/>
      <c r="K46" s="54"/>
      <c r="L46" s="54"/>
      <c r="M46" s="61"/>
      <c r="N46" s="62"/>
      <c r="O46" s="54"/>
      <c r="P46" s="54"/>
      <c r="Q46" s="61"/>
      <c r="R46" s="62"/>
      <c r="S46" s="54"/>
      <c r="T46" s="54"/>
      <c r="U46" s="61"/>
      <c r="V46" s="62"/>
    </row>
    <row r="47" spans="2:22" ht="15.6" x14ac:dyDescent="0.3">
      <c r="B47" s="187"/>
      <c r="C47" s="190"/>
      <c r="D47" s="46">
        <v>3</v>
      </c>
      <c r="E47" s="166"/>
      <c r="F47" s="42"/>
      <c r="G47" s="61"/>
      <c r="H47" s="54"/>
      <c r="I47" s="61"/>
      <c r="J47" s="62"/>
      <c r="K47" s="54"/>
      <c r="L47" s="54"/>
      <c r="M47" s="61"/>
      <c r="N47" s="62"/>
      <c r="O47" s="54"/>
      <c r="P47" s="54"/>
      <c r="Q47" s="61"/>
      <c r="R47" s="62"/>
      <c r="S47" s="54"/>
      <c r="T47" s="54"/>
      <c r="U47" s="61"/>
      <c r="V47" s="62"/>
    </row>
    <row r="48" spans="2:22" ht="16.2" thickBot="1" x14ac:dyDescent="0.35">
      <c r="B48" s="188"/>
      <c r="C48" s="191"/>
      <c r="D48" s="66">
        <v>4</v>
      </c>
      <c r="E48" s="167"/>
      <c r="F48" s="67"/>
      <c r="G48" s="63"/>
      <c r="H48" s="64"/>
      <c r="I48" s="63"/>
      <c r="J48" s="65"/>
      <c r="K48" s="64"/>
      <c r="L48" s="64"/>
      <c r="M48" s="63"/>
      <c r="N48" s="65"/>
      <c r="O48" s="64"/>
      <c r="P48" s="64"/>
      <c r="Q48" s="63"/>
      <c r="R48" s="65"/>
      <c r="S48" s="64"/>
      <c r="T48" s="64"/>
      <c r="U48" s="63"/>
      <c r="V48" s="65"/>
    </row>
    <row r="49" spans="2:22" ht="15.6" x14ac:dyDescent="0.3">
      <c r="B49" s="186" t="s">
        <v>21</v>
      </c>
      <c r="C49" s="189" t="s">
        <v>41</v>
      </c>
      <c r="D49" s="47">
        <v>0</v>
      </c>
      <c r="E49" s="165"/>
      <c r="F49" s="44"/>
      <c r="G49" s="57"/>
      <c r="I49" s="57"/>
      <c r="J49" s="8"/>
      <c r="M49" s="57"/>
      <c r="N49" s="8"/>
      <c r="Q49" s="57"/>
      <c r="R49" s="8"/>
      <c r="U49" s="57"/>
      <c r="V49" s="8"/>
    </row>
    <row r="50" spans="2:22" ht="15" x14ac:dyDescent="0.3">
      <c r="B50" s="187"/>
      <c r="C50" s="190"/>
      <c r="D50" s="46">
        <v>1</v>
      </c>
      <c r="E50" s="166"/>
      <c r="F50" s="42"/>
      <c r="G50" s="57"/>
      <c r="I50" s="57"/>
      <c r="J50" s="8"/>
      <c r="M50" s="57"/>
      <c r="N50" s="8"/>
      <c r="Q50" s="57"/>
      <c r="R50" s="8"/>
      <c r="U50" s="57"/>
      <c r="V50" s="8"/>
    </row>
    <row r="51" spans="2:22" ht="15.6" x14ac:dyDescent="0.3">
      <c r="B51" s="187"/>
      <c r="C51" s="190"/>
      <c r="D51" s="47">
        <v>2</v>
      </c>
      <c r="E51" s="165"/>
      <c r="F51" s="44"/>
      <c r="G51" s="57"/>
      <c r="I51" s="57"/>
      <c r="J51" s="8"/>
      <c r="M51" s="57"/>
      <c r="N51" s="8"/>
      <c r="Q51" s="57"/>
      <c r="R51" s="8"/>
      <c r="U51" s="57"/>
      <c r="V51" s="8"/>
    </row>
    <row r="52" spans="2:22" ht="15" x14ac:dyDescent="0.3">
      <c r="B52" s="187"/>
      <c r="C52" s="190"/>
      <c r="D52" s="46">
        <v>3</v>
      </c>
      <c r="E52" s="166"/>
      <c r="F52" s="42"/>
      <c r="G52" s="57"/>
      <c r="I52" s="57"/>
      <c r="J52" s="8"/>
      <c r="M52" s="57"/>
      <c r="N52" s="8"/>
      <c r="Q52" s="57"/>
      <c r="R52" s="8"/>
      <c r="U52" s="57"/>
      <c r="V52" s="8"/>
    </row>
    <row r="53" spans="2:22" ht="16.2" thickBot="1" x14ac:dyDescent="0.35">
      <c r="B53" s="188"/>
      <c r="C53" s="191"/>
      <c r="D53" s="66">
        <v>4</v>
      </c>
      <c r="E53" s="165"/>
      <c r="F53" s="44"/>
      <c r="G53" s="57"/>
      <c r="I53" s="57"/>
      <c r="J53" s="8"/>
      <c r="M53" s="57"/>
      <c r="N53" s="8"/>
      <c r="Q53" s="57"/>
      <c r="R53" s="8"/>
      <c r="U53" s="57"/>
      <c r="V53" s="8"/>
    </row>
    <row r="54" spans="2:22" ht="15.6" x14ac:dyDescent="0.3">
      <c r="B54" s="186" t="s">
        <v>22</v>
      </c>
      <c r="C54" s="189" t="s">
        <v>38</v>
      </c>
      <c r="D54" s="47">
        <v>0</v>
      </c>
      <c r="E54" s="168"/>
      <c r="F54" s="117"/>
      <c r="G54" s="102"/>
      <c r="H54" s="103"/>
      <c r="I54" s="102"/>
      <c r="J54" s="109"/>
      <c r="K54" s="103"/>
      <c r="L54" s="103"/>
      <c r="M54" s="102"/>
      <c r="N54" s="109"/>
      <c r="O54" s="103"/>
      <c r="P54" s="103"/>
      <c r="Q54" s="102"/>
      <c r="R54" s="109"/>
      <c r="S54" s="103"/>
      <c r="T54" s="103"/>
      <c r="U54" s="110"/>
      <c r="V54" s="105"/>
    </row>
    <row r="55" spans="2:22" ht="15.6" x14ac:dyDescent="0.3">
      <c r="B55" s="187"/>
      <c r="C55" s="190"/>
      <c r="D55" s="46">
        <v>1</v>
      </c>
      <c r="E55" s="166"/>
      <c r="F55" s="42"/>
      <c r="G55" s="92"/>
      <c r="H55" s="82"/>
      <c r="I55" s="92"/>
      <c r="J55" s="93"/>
      <c r="K55" s="82"/>
      <c r="L55" s="82"/>
      <c r="M55" s="92"/>
      <c r="N55" s="93"/>
      <c r="O55" s="82"/>
      <c r="P55" s="82"/>
      <c r="Q55" s="92"/>
      <c r="R55" s="93"/>
      <c r="S55" s="82"/>
      <c r="T55" s="82"/>
      <c r="U55" s="96"/>
      <c r="V55" s="77"/>
    </row>
    <row r="56" spans="2:22" ht="15.6" x14ac:dyDescent="0.3">
      <c r="B56" s="187"/>
      <c r="C56" s="190"/>
      <c r="D56" s="47">
        <v>2</v>
      </c>
      <c r="E56" s="165"/>
      <c r="F56" s="44"/>
      <c r="G56" s="92"/>
      <c r="H56" s="82"/>
      <c r="I56" s="92"/>
      <c r="J56" s="93"/>
      <c r="K56" s="82"/>
      <c r="L56" s="82"/>
      <c r="M56" s="92"/>
      <c r="N56" s="93"/>
      <c r="O56" s="82"/>
      <c r="P56" s="82"/>
      <c r="Q56" s="92"/>
      <c r="R56" s="93"/>
      <c r="S56" s="82"/>
      <c r="T56" s="82"/>
      <c r="U56" s="96"/>
      <c r="V56" s="77"/>
    </row>
    <row r="57" spans="2:22" ht="15" x14ac:dyDescent="0.3">
      <c r="B57" s="187"/>
      <c r="C57" s="190"/>
      <c r="D57" s="46">
        <v>3</v>
      </c>
      <c r="E57" s="166"/>
      <c r="F57" s="42"/>
      <c r="G57" s="111"/>
      <c r="H57" s="112"/>
      <c r="I57" s="111"/>
      <c r="J57" s="113"/>
      <c r="K57" s="112"/>
      <c r="L57" s="112"/>
      <c r="M57" s="111"/>
      <c r="N57" s="113"/>
      <c r="O57" s="112"/>
      <c r="P57" s="112"/>
      <c r="Q57" s="111"/>
      <c r="R57" s="113"/>
      <c r="S57" s="112"/>
      <c r="T57" s="112"/>
      <c r="U57" s="111"/>
      <c r="V57" s="113"/>
    </row>
    <row r="58" spans="2:22" ht="16.2" thickBot="1" x14ac:dyDescent="0.35">
      <c r="B58" s="188"/>
      <c r="C58" s="191"/>
      <c r="D58" s="66">
        <v>4</v>
      </c>
      <c r="E58" s="167"/>
      <c r="F58" s="67"/>
      <c r="G58" s="114"/>
      <c r="H58" s="115"/>
      <c r="I58" s="114"/>
      <c r="J58" s="116"/>
      <c r="K58" s="115"/>
      <c r="L58" s="115"/>
      <c r="M58" s="114"/>
      <c r="N58" s="116"/>
      <c r="O58" s="115"/>
      <c r="P58" s="115"/>
      <c r="Q58" s="114"/>
      <c r="R58" s="116"/>
      <c r="S58" s="115"/>
      <c r="T58" s="115"/>
      <c r="U58" s="114"/>
      <c r="V58" s="116"/>
    </row>
    <row r="59" spans="2:22" ht="15.6" x14ac:dyDescent="0.3">
      <c r="B59" s="186" t="s">
        <v>22</v>
      </c>
      <c r="C59" s="189" t="s">
        <v>40</v>
      </c>
      <c r="D59" s="47">
        <v>0</v>
      </c>
      <c r="E59" s="165"/>
      <c r="F59" s="44"/>
      <c r="G59" s="102"/>
      <c r="H59" s="103"/>
      <c r="I59" s="102"/>
      <c r="J59" s="109"/>
      <c r="K59" s="103"/>
      <c r="L59" s="103"/>
      <c r="M59" s="102"/>
      <c r="N59" s="109"/>
      <c r="O59" s="103"/>
      <c r="P59" s="103"/>
      <c r="Q59" s="102"/>
      <c r="R59" s="105"/>
      <c r="S59" s="104"/>
      <c r="T59" s="104"/>
      <c r="U59" s="110"/>
      <c r="V59" s="105"/>
    </row>
    <row r="60" spans="2:22" ht="15.6" x14ac:dyDescent="0.3">
      <c r="B60" s="187"/>
      <c r="C60" s="190"/>
      <c r="D60" s="46">
        <v>1</v>
      </c>
      <c r="E60" s="166"/>
      <c r="F60" s="42"/>
      <c r="G60" s="92"/>
      <c r="H60" s="82"/>
      <c r="I60" s="92"/>
      <c r="J60" s="93"/>
      <c r="K60" s="82"/>
      <c r="L60" s="82"/>
      <c r="M60" s="92"/>
      <c r="N60" s="93"/>
      <c r="O60" s="82"/>
      <c r="P60" s="82"/>
      <c r="Q60" s="92"/>
      <c r="R60" s="77"/>
      <c r="S60" s="83"/>
      <c r="T60" s="83"/>
      <c r="U60" s="96"/>
      <c r="V60" s="77"/>
    </row>
    <row r="61" spans="2:22" ht="15.6" x14ac:dyDescent="0.3">
      <c r="B61" s="187"/>
      <c r="C61" s="190"/>
      <c r="D61" s="47">
        <v>2</v>
      </c>
      <c r="E61" s="165"/>
      <c r="F61" s="44"/>
      <c r="G61" s="57"/>
      <c r="I61" s="57"/>
      <c r="J61" s="8"/>
      <c r="M61" s="57"/>
      <c r="N61" s="8"/>
      <c r="Q61" s="57"/>
      <c r="R61" s="8"/>
      <c r="U61" s="57"/>
      <c r="V61" s="8"/>
    </row>
    <row r="62" spans="2:22" ht="15" x14ac:dyDescent="0.3">
      <c r="B62" s="187"/>
      <c r="C62" s="190"/>
      <c r="D62" s="46">
        <v>3</v>
      </c>
      <c r="E62" s="166"/>
      <c r="F62" s="42"/>
      <c r="G62" s="57"/>
      <c r="I62" s="57"/>
      <c r="J62" s="8"/>
      <c r="M62" s="57"/>
      <c r="N62" s="8"/>
      <c r="Q62" s="57"/>
      <c r="R62" s="8"/>
      <c r="U62" s="57"/>
      <c r="V62" s="8"/>
    </row>
    <row r="63" spans="2:22" ht="16.2" thickBot="1" x14ac:dyDescent="0.35">
      <c r="B63" s="188"/>
      <c r="C63" s="191"/>
      <c r="D63" s="66">
        <v>4</v>
      </c>
      <c r="E63" s="167"/>
      <c r="F63" s="67"/>
      <c r="G63" s="58"/>
      <c r="H63" s="59"/>
      <c r="I63" s="58"/>
      <c r="J63" s="60"/>
      <c r="K63" s="59"/>
      <c r="L63" s="59"/>
      <c r="M63" s="58"/>
      <c r="N63" s="60"/>
      <c r="O63" s="59"/>
      <c r="P63" s="59"/>
      <c r="Q63" s="58"/>
      <c r="R63" s="60"/>
      <c r="S63" s="59"/>
      <c r="T63" s="59"/>
      <c r="U63" s="58"/>
      <c r="V63" s="60"/>
    </row>
    <row r="64" spans="2:22" ht="15.6" x14ac:dyDescent="0.3">
      <c r="B64" s="186" t="s">
        <v>22</v>
      </c>
      <c r="C64" s="189" t="s">
        <v>41</v>
      </c>
      <c r="D64" s="160">
        <v>0</v>
      </c>
      <c r="E64" s="168"/>
      <c r="F64" s="117"/>
      <c r="G64" s="106"/>
      <c r="H64" s="107"/>
      <c r="I64" s="106"/>
      <c r="J64" s="108"/>
      <c r="K64" s="107"/>
      <c r="L64" s="107"/>
      <c r="M64" s="106"/>
      <c r="N64" s="108"/>
      <c r="O64" s="107"/>
      <c r="P64" s="107"/>
      <c r="Q64" s="106"/>
      <c r="R64" s="108"/>
      <c r="S64" s="107"/>
      <c r="T64" s="107"/>
      <c r="U64" s="106"/>
      <c r="V64" s="108"/>
    </row>
    <row r="65" spans="2:22" ht="15" x14ac:dyDescent="0.3">
      <c r="B65" s="187"/>
      <c r="C65" s="190"/>
      <c r="D65" s="46">
        <v>1</v>
      </c>
      <c r="E65" s="166"/>
      <c r="F65" s="42"/>
      <c r="G65" s="57"/>
      <c r="I65" s="57"/>
      <c r="J65" s="8"/>
      <c r="M65" s="57"/>
      <c r="N65" s="8"/>
      <c r="Q65" s="57"/>
      <c r="R65" s="8"/>
      <c r="U65" s="57"/>
      <c r="V65" s="8"/>
    </row>
    <row r="66" spans="2:22" ht="15.6" x14ac:dyDescent="0.3">
      <c r="B66" s="187"/>
      <c r="C66" s="190"/>
      <c r="D66" s="47">
        <v>2</v>
      </c>
      <c r="E66" s="165"/>
      <c r="F66" s="44"/>
      <c r="G66" s="57"/>
      <c r="I66" s="57"/>
      <c r="J66" s="8"/>
      <c r="M66" s="57"/>
      <c r="N66" s="8"/>
      <c r="Q66" s="57"/>
      <c r="R66" s="8"/>
      <c r="U66" s="57"/>
      <c r="V66" s="8"/>
    </row>
    <row r="67" spans="2:22" ht="15" x14ac:dyDescent="0.3">
      <c r="B67" s="187"/>
      <c r="C67" s="190"/>
      <c r="D67" s="46">
        <v>3</v>
      </c>
      <c r="E67" s="166"/>
      <c r="F67" s="42"/>
      <c r="G67" s="57"/>
      <c r="I67" s="57"/>
      <c r="J67" s="8"/>
      <c r="M67" s="57"/>
      <c r="N67" s="8"/>
      <c r="Q67" s="57"/>
      <c r="R67" s="8"/>
      <c r="U67" s="57"/>
      <c r="V67" s="8"/>
    </row>
    <row r="68" spans="2:22" ht="16.2" thickBot="1" x14ac:dyDescent="0.35">
      <c r="B68" s="188"/>
      <c r="C68" s="191"/>
      <c r="D68" s="66">
        <v>4</v>
      </c>
      <c r="E68" s="167"/>
      <c r="F68" s="67"/>
      <c r="G68" s="58"/>
      <c r="H68" s="59"/>
      <c r="I68" s="58"/>
      <c r="J68" s="60"/>
      <c r="K68" s="59"/>
      <c r="L68" s="59"/>
      <c r="M68" s="58"/>
      <c r="N68" s="60"/>
      <c r="O68" s="59"/>
      <c r="P68" s="59"/>
      <c r="Q68" s="58"/>
      <c r="R68" s="60"/>
      <c r="S68" s="59"/>
      <c r="T68" s="59"/>
      <c r="U68" s="58"/>
      <c r="V68" s="60"/>
    </row>
    <row r="69" spans="2:22" ht="16.2" customHeight="1" x14ac:dyDescent="0.3">
      <c r="B69" s="186" t="s">
        <v>42</v>
      </c>
      <c r="C69" s="189" t="s">
        <v>38</v>
      </c>
      <c r="D69" s="47">
        <v>0</v>
      </c>
      <c r="E69" s="165"/>
      <c r="F69" s="44"/>
      <c r="G69" s="92"/>
      <c r="H69" s="82"/>
      <c r="I69" s="92"/>
      <c r="J69" s="93"/>
      <c r="K69" s="82"/>
      <c r="L69" s="82"/>
      <c r="M69" s="92"/>
      <c r="N69" s="93"/>
      <c r="O69" s="82"/>
      <c r="P69" s="82"/>
      <c r="Q69" s="92"/>
      <c r="R69" s="93"/>
      <c r="S69" s="82"/>
      <c r="T69" s="82"/>
      <c r="U69" s="96"/>
      <c r="V69" s="77"/>
    </row>
    <row r="70" spans="2:22" ht="15.6" x14ac:dyDescent="0.3">
      <c r="B70" s="187"/>
      <c r="C70" s="190"/>
      <c r="D70" s="46">
        <v>1</v>
      </c>
      <c r="E70" s="166"/>
      <c r="F70" s="42"/>
      <c r="G70" s="92"/>
      <c r="H70" s="82"/>
      <c r="I70" s="92"/>
      <c r="J70" s="93"/>
      <c r="K70" s="82"/>
      <c r="L70" s="82"/>
      <c r="M70" s="92"/>
      <c r="N70" s="93"/>
      <c r="O70" s="82"/>
      <c r="P70" s="82"/>
      <c r="Q70" s="92"/>
      <c r="R70" s="93"/>
      <c r="S70" s="82"/>
      <c r="T70" s="82"/>
      <c r="U70" s="96"/>
      <c r="V70" s="77"/>
    </row>
    <row r="71" spans="2:22" ht="15.6" x14ac:dyDescent="0.3">
      <c r="B71" s="187"/>
      <c r="C71" s="190"/>
      <c r="D71" s="47">
        <v>2</v>
      </c>
      <c r="E71" s="165"/>
      <c r="F71" s="44"/>
      <c r="G71" s="92"/>
      <c r="H71" s="82"/>
      <c r="I71" s="92"/>
      <c r="J71" s="93"/>
      <c r="K71" s="82"/>
      <c r="L71" s="82"/>
      <c r="M71" s="92"/>
      <c r="N71" s="93"/>
      <c r="O71" s="82"/>
      <c r="P71" s="82"/>
      <c r="Q71" s="92"/>
      <c r="R71" s="93"/>
      <c r="S71" s="82"/>
      <c r="T71" s="82"/>
      <c r="U71" s="96"/>
      <c r="V71" s="77"/>
    </row>
    <row r="72" spans="2:22" ht="15.6" x14ac:dyDescent="0.3">
      <c r="B72" s="187"/>
      <c r="C72" s="190"/>
      <c r="D72" s="46">
        <v>3</v>
      </c>
      <c r="E72" s="166"/>
      <c r="F72" s="42"/>
      <c r="G72" s="92"/>
      <c r="H72" s="82"/>
      <c r="I72" s="92"/>
      <c r="J72" s="93"/>
      <c r="K72" s="82"/>
      <c r="L72" s="82"/>
      <c r="M72" s="92"/>
      <c r="N72" s="93"/>
      <c r="O72" s="82"/>
      <c r="P72" s="82"/>
      <c r="Q72" s="92"/>
      <c r="R72" s="77"/>
      <c r="S72" s="83"/>
      <c r="T72" s="83"/>
      <c r="U72" s="96"/>
      <c r="V72" s="77"/>
    </row>
    <row r="73" spans="2:22" ht="16.2" thickBot="1" x14ac:dyDescent="0.35">
      <c r="B73" s="188"/>
      <c r="C73" s="191"/>
      <c r="D73" s="66">
        <v>4</v>
      </c>
      <c r="E73" s="167"/>
      <c r="F73" s="67"/>
      <c r="G73" s="94"/>
      <c r="H73" s="84"/>
      <c r="I73" s="94"/>
      <c r="J73" s="95"/>
      <c r="K73" s="84"/>
      <c r="L73" s="84"/>
      <c r="M73" s="94"/>
      <c r="N73" s="95"/>
      <c r="O73" s="84"/>
      <c r="P73" s="84"/>
      <c r="Q73" s="94"/>
      <c r="R73" s="86"/>
      <c r="S73" s="85"/>
      <c r="T73" s="85"/>
      <c r="U73" s="97"/>
      <c r="V73" s="86"/>
    </row>
    <row r="74" spans="2:22" ht="15.6" x14ac:dyDescent="0.3">
      <c r="B74" s="186" t="s">
        <v>42</v>
      </c>
      <c r="C74" s="189" t="s">
        <v>40</v>
      </c>
      <c r="D74" s="47">
        <v>0</v>
      </c>
      <c r="E74" s="165"/>
      <c r="F74" s="44"/>
      <c r="G74" s="102"/>
      <c r="H74" s="103"/>
      <c r="I74" s="102"/>
      <c r="J74" s="109"/>
      <c r="K74" s="103"/>
      <c r="L74" s="103"/>
      <c r="M74" s="102"/>
      <c r="N74" s="109"/>
      <c r="O74" s="103"/>
      <c r="P74" s="103"/>
      <c r="Q74" s="102"/>
      <c r="R74" s="105"/>
      <c r="S74" s="104"/>
      <c r="T74" s="104"/>
      <c r="U74" s="110"/>
      <c r="V74" s="105"/>
    </row>
    <row r="75" spans="2:22" ht="15.6" x14ac:dyDescent="0.3">
      <c r="B75" s="187"/>
      <c r="C75" s="190"/>
      <c r="D75" s="46">
        <v>1</v>
      </c>
      <c r="E75" s="166"/>
      <c r="F75" s="42"/>
      <c r="G75" s="92"/>
      <c r="H75" s="82"/>
      <c r="I75" s="92"/>
      <c r="J75" s="93"/>
      <c r="K75" s="82"/>
      <c r="L75" s="82"/>
      <c r="M75" s="92"/>
      <c r="N75" s="93"/>
      <c r="O75" s="82"/>
      <c r="P75" s="82"/>
      <c r="Q75" s="92"/>
      <c r="R75" s="77"/>
      <c r="S75" s="83"/>
      <c r="T75" s="83"/>
      <c r="U75" s="96"/>
      <c r="V75" s="77"/>
    </row>
    <row r="76" spans="2:22" ht="15.6" x14ac:dyDescent="0.3">
      <c r="B76" s="187"/>
      <c r="C76" s="190"/>
      <c r="D76" s="47">
        <v>2</v>
      </c>
      <c r="E76" s="165"/>
      <c r="F76" s="44"/>
      <c r="G76" s="57"/>
      <c r="I76" s="57"/>
      <c r="J76" s="8"/>
      <c r="M76" s="57"/>
      <c r="N76" s="8"/>
      <c r="Q76" s="57"/>
      <c r="R76" s="8"/>
      <c r="U76" s="57"/>
      <c r="V76" s="8"/>
    </row>
    <row r="77" spans="2:22" ht="15" x14ac:dyDescent="0.3">
      <c r="B77" s="187"/>
      <c r="C77" s="190"/>
      <c r="D77" s="46">
        <v>3</v>
      </c>
      <c r="E77" s="166"/>
      <c r="F77" s="42"/>
      <c r="G77" s="57"/>
      <c r="I77" s="57"/>
      <c r="J77" s="8"/>
      <c r="M77" s="57"/>
      <c r="N77" s="8"/>
      <c r="Q77" s="57"/>
      <c r="R77" s="8"/>
      <c r="U77" s="57"/>
      <c r="V77" s="8"/>
    </row>
    <row r="78" spans="2:22" ht="16.2" thickBot="1" x14ac:dyDescent="0.35">
      <c r="B78" s="188"/>
      <c r="C78" s="191"/>
      <c r="D78" s="66">
        <v>4</v>
      </c>
      <c r="E78" s="167"/>
      <c r="F78" s="67"/>
      <c r="G78" s="58"/>
      <c r="H78" s="59"/>
      <c r="I78" s="58"/>
      <c r="J78" s="60"/>
      <c r="K78" s="59"/>
      <c r="L78" s="59"/>
      <c r="M78" s="58"/>
      <c r="N78" s="60"/>
      <c r="O78" s="59"/>
      <c r="P78" s="59"/>
      <c r="Q78" s="58"/>
      <c r="R78" s="60"/>
      <c r="S78" s="59"/>
      <c r="T78" s="59"/>
      <c r="U78" s="58"/>
      <c r="V78" s="60"/>
    </row>
    <row r="79" spans="2:22" ht="15.6" x14ac:dyDescent="0.3">
      <c r="B79" s="186" t="s">
        <v>42</v>
      </c>
      <c r="C79" s="189" t="s">
        <v>41</v>
      </c>
      <c r="D79" s="47">
        <v>0</v>
      </c>
      <c r="E79" s="165"/>
      <c r="F79" s="44"/>
      <c r="G79" s="57"/>
      <c r="I79" s="57"/>
      <c r="J79" s="8"/>
      <c r="M79" s="57"/>
      <c r="N79" s="8"/>
      <c r="Q79" s="57"/>
      <c r="R79" s="8"/>
      <c r="U79" s="57"/>
      <c r="V79" s="8"/>
    </row>
    <row r="80" spans="2:22" ht="15" x14ac:dyDescent="0.3">
      <c r="B80" s="187"/>
      <c r="C80" s="190"/>
      <c r="D80" s="46">
        <v>1</v>
      </c>
      <c r="E80" s="166"/>
      <c r="F80" s="42"/>
      <c r="G80" s="57"/>
      <c r="I80" s="57"/>
      <c r="J80" s="8"/>
      <c r="M80" s="57"/>
      <c r="N80" s="8"/>
      <c r="Q80" s="57"/>
      <c r="R80" s="8"/>
      <c r="U80" s="57"/>
      <c r="V80" s="8"/>
    </row>
    <row r="81" spans="2:22" ht="15.6" x14ac:dyDescent="0.3">
      <c r="B81" s="187"/>
      <c r="C81" s="190"/>
      <c r="D81" s="47">
        <v>2</v>
      </c>
      <c r="E81" s="165"/>
      <c r="F81" s="44"/>
      <c r="G81" s="57"/>
      <c r="I81" s="57"/>
      <c r="J81" s="8"/>
      <c r="M81" s="57"/>
      <c r="N81" s="8"/>
      <c r="Q81" s="57"/>
      <c r="R81" s="8"/>
      <c r="U81" s="57"/>
      <c r="V81" s="8"/>
    </row>
    <row r="82" spans="2:22" ht="15" x14ac:dyDescent="0.3">
      <c r="B82" s="187"/>
      <c r="C82" s="190"/>
      <c r="D82" s="46">
        <v>3</v>
      </c>
      <c r="E82" s="166"/>
      <c r="F82" s="42"/>
      <c r="G82" s="57"/>
      <c r="I82" s="57"/>
      <c r="J82" s="8"/>
      <c r="M82" s="57"/>
      <c r="N82" s="8"/>
      <c r="Q82" s="57"/>
      <c r="R82" s="8"/>
      <c r="U82" s="57"/>
      <c r="V82" s="8"/>
    </row>
    <row r="83" spans="2:22" ht="16.2" thickBot="1" x14ac:dyDescent="0.35">
      <c r="B83" s="188"/>
      <c r="C83" s="191"/>
      <c r="D83" s="66">
        <v>4</v>
      </c>
      <c r="E83" s="165"/>
      <c r="F83" s="44"/>
      <c r="G83" s="57"/>
      <c r="I83" s="57"/>
      <c r="J83" s="8"/>
      <c r="M83" s="57"/>
      <c r="N83" s="8"/>
      <c r="Q83" s="57"/>
      <c r="R83" s="8"/>
      <c r="U83" s="57"/>
      <c r="V83" s="8"/>
    </row>
    <row r="84" spans="2:22" ht="16.8" customHeight="1" x14ac:dyDescent="0.3">
      <c r="B84" s="186" t="s">
        <v>43</v>
      </c>
      <c r="C84" s="189" t="s">
        <v>38</v>
      </c>
      <c r="D84" s="47">
        <v>0</v>
      </c>
      <c r="E84" s="168"/>
      <c r="F84" s="117"/>
      <c r="G84" s="102"/>
      <c r="H84" s="103"/>
      <c r="I84" s="102"/>
      <c r="J84" s="109"/>
      <c r="K84" s="103"/>
      <c r="L84" s="103"/>
      <c r="M84" s="102"/>
      <c r="N84" s="109"/>
      <c r="O84" s="103"/>
      <c r="P84" s="103"/>
      <c r="Q84" s="102"/>
      <c r="R84" s="109"/>
      <c r="S84" s="103"/>
      <c r="T84" s="103"/>
      <c r="U84" s="110"/>
      <c r="V84" s="105"/>
    </row>
    <row r="85" spans="2:22" ht="15.6" x14ac:dyDescent="0.3">
      <c r="B85" s="187"/>
      <c r="C85" s="190"/>
      <c r="D85" s="46">
        <v>1</v>
      </c>
      <c r="E85" s="166"/>
      <c r="F85" s="42"/>
      <c r="G85" s="92"/>
      <c r="H85" s="82"/>
      <c r="I85" s="92"/>
      <c r="J85" s="93"/>
      <c r="K85" s="82"/>
      <c r="L85" s="82"/>
      <c r="M85" s="92"/>
      <c r="N85" s="93"/>
      <c r="O85" s="82"/>
      <c r="P85" s="82"/>
      <c r="Q85" s="92"/>
      <c r="R85" s="93"/>
      <c r="S85" s="82"/>
      <c r="T85" s="82"/>
      <c r="U85" s="96"/>
      <c r="V85" s="77"/>
    </row>
    <row r="86" spans="2:22" ht="15.6" x14ac:dyDescent="0.3">
      <c r="B86" s="187"/>
      <c r="C86" s="190"/>
      <c r="D86" s="47">
        <v>2</v>
      </c>
      <c r="E86" s="165"/>
      <c r="F86" s="44"/>
      <c r="G86" s="92"/>
      <c r="H86" s="82"/>
      <c r="I86" s="92"/>
      <c r="J86" s="93"/>
      <c r="K86" s="82"/>
      <c r="L86" s="82"/>
      <c r="M86" s="92"/>
      <c r="N86" s="93"/>
      <c r="O86" s="82"/>
      <c r="P86" s="82"/>
      <c r="Q86" s="92"/>
      <c r="R86" s="93"/>
      <c r="S86" s="82"/>
      <c r="T86" s="82"/>
      <c r="U86" s="96"/>
      <c r="V86" s="77"/>
    </row>
    <row r="87" spans="2:22" ht="15" x14ac:dyDescent="0.3">
      <c r="B87" s="187"/>
      <c r="C87" s="190"/>
      <c r="D87" s="46">
        <v>3</v>
      </c>
      <c r="E87" s="166"/>
      <c r="F87" s="42"/>
      <c r="G87" s="111"/>
      <c r="H87" s="112"/>
      <c r="I87" s="111"/>
      <c r="J87" s="113"/>
      <c r="K87" s="112"/>
      <c r="L87" s="112"/>
      <c r="M87" s="111"/>
      <c r="N87" s="113"/>
      <c r="O87" s="112"/>
      <c r="P87" s="112"/>
      <c r="Q87" s="111"/>
      <c r="R87" s="113"/>
      <c r="S87" s="112"/>
      <c r="T87" s="112"/>
      <c r="U87" s="111"/>
      <c r="V87" s="113"/>
    </row>
    <row r="88" spans="2:22" ht="16.2" thickBot="1" x14ac:dyDescent="0.35">
      <c r="B88" s="188"/>
      <c r="C88" s="191"/>
      <c r="D88" s="66">
        <v>4</v>
      </c>
      <c r="E88" s="167"/>
      <c r="F88" s="67"/>
      <c r="G88" s="114"/>
      <c r="H88" s="115"/>
      <c r="I88" s="114"/>
      <c r="J88" s="116"/>
      <c r="K88" s="115"/>
      <c r="L88" s="115"/>
      <c r="M88" s="114"/>
      <c r="N88" s="116"/>
      <c r="O88" s="115"/>
      <c r="P88" s="115"/>
      <c r="Q88" s="114"/>
      <c r="R88" s="116"/>
      <c r="S88" s="115"/>
      <c r="T88" s="115"/>
      <c r="U88" s="114"/>
      <c r="V88" s="116"/>
    </row>
    <row r="89" spans="2:22" ht="15.6" x14ac:dyDescent="0.3">
      <c r="B89" s="186" t="s">
        <v>43</v>
      </c>
      <c r="C89" s="189" t="s">
        <v>40</v>
      </c>
      <c r="D89" s="47">
        <v>0</v>
      </c>
      <c r="E89" s="165"/>
      <c r="F89" s="44"/>
      <c r="G89" s="102"/>
      <c r="H89" s="103"/>
      <c r="I89" s="102"/>
      <c r="J89" s="109"/>
      <c r="K89" s="103"/>
      <c r="L89" s="103"/>
      <c r="M89" s="102"/>
      <c r="N89" s="109"/>
      <c r="O89" s="103"/>
      <c r="P89" s="103"/>
      <c r="Q89" s="102"/>
      <c r="R89" s="105"/>
      <c r="S89" s="104"/>
      <c r="T89" s="104"/>
      <c r="U89" s="110"/>
      <c r="V89" s="105"/>
    </row>
    <row r="90" spans="2:22" ht="15.6" x14ac:dyDescent="0.3">
      <c r="B90" s="187"/>
      <c r="C90" s="190"/>
      <c r="D90" s="46">
        <v>1</v>
      </c>
      <c r="E90" s="166"/>
      <c r="F90" s="42"/>
      <c r="G90" s="92"/>
      <c r="H90" s="82"/>
      <c r="I90" s="92"/>
      <c r="J90" s="93"/>
      <c r="K90" s="82"/>
      <c r="L90" s="82"/>
      <c r="M90" s="92"/>
      <c r="N90" s="93"/>
      <c r="O90" s="82"/>
      <c r="P90" s="82"/>
      <c r="Q90" s="92"/>
      <c r="R90" s="77"/>
      <c r="S90" s="83"/>
      <c r="T90" s="83"/>
      <c r="U90" s="96"/>
      <c r="V90" s="77"/>
    </row>
    <row r="91" spans="2:22" ht="15.6" x14ac:dyDescent="0.3">
      <c r="B91" s="187"/>
      <c r="C91" s="190"/>
      <c r="D91" s="47">
        <v>2</v>
      </c>
      <c r="E91" s="165"/>
      <c r="F91" s="44"/>
      <c r="G91" s="57"/>
      <c r="I91" s="57"/>
      <c r="J91" s="8"/>
      <c r="M91" s="57"/>
      <c r="N91" s="8"/>
      <c r="Q91" s="57"/>
      <c r="R91" s="8"/>
      <c r="U91" s="57"/>
      <c r="V91" s="8"/>
    </row>
    <row r="92" spans="2:22" ht="15" x14ac:dyDescent="0.3">
      <c r="B92" s="187"/>
      <c r="C92" s="190"/>
      <c r="D92" s="46">
        <v>3</v>
      </c>
      <c r="E92" s="166"/>
      <c r="F92" s="42"/>
      <c r="G92" s="57"/>
      <c r="I92" s="57"/>
      <c r="J92" s="8"/>
      <c r="M92" s="57"/>
      <c r="N92" s="8"/>
      <c r="Q92" s="57"/>
      <c r="R92" s="8"/>
      <c r="U92" s="57"/>
      <c r="V92" s="8"/>
    </row>
    <row r="93" spans="2:22" ht="16.2" thickBot="1" x14ac:dyDescent="0.35">
      <c r="B93" s="188"/>
      <c r="C93" s="191"/>
      <c r="D93" s="66">
        <v>4</v>
      </c>
      <c r="E93" s="167"/>
      <c r="F93" s="67"/>
      <c r="G93" s="58"/>
      <c r="H93" s="59"/>
      <c r="I93" s="58"/>
      <c r="J93" s="60"/>
      <c r="K93" s="59"/>
      <c r="L93" s="59"/>
      <c r="M93" s="58"/>
      <c r="N93" s="60"/>
      <c r="O93" s="59"/>
      <c r="P93" s="59"/>
      <c r="Q93" s="58"/>
      <c r="R93" s="60"/>
      <c r="S93" s="59"/>
      <c r="T93" s="59"/>
      <c r="U93" s="58"/>
      <c r="V93" s="60"/>
    </row>
    <row r="94" spans="2:22" ht="15.6" x14ac:dyDescent="0.3">
      <c r="B94" s="186" t="s">
        <v>43</v>
      </c>
      <c r="C94" s="189" t="s">
        <v>41</v>
      </c>
      <c r="D94" s="160">
        <v>0</v>
      </c>
      <c r="E94" s="168"/>
      <c r="F94" s="117"/>
      <c r="G94" s="106"/>
      <c r="H94" s="107"/>
      <c r="I94" s="106"/>
      <c r="J94" s="108"/>
      <c r="K94" s="107"/>
      <c r="L94" s="107"/>
      <c r="M94" s="106"/>
      <c r="N94" s="108"/>
      <c r="O94" s="107"/>
      <c r="P94" s="107"/>
      <c r="Q94" s="106"/>
      <c r="R94" s="108"/>
      <c r="S94" s="107"/>
      <c r="T94" s="107"/>
      <c r="U94" s="106"/>
      <c r="V94" s="108"/>
    </row>
    <row r="95" spans="2:22" ht="15" x14ac:dyDescent="0.3">
      <c r="B95" s="187"/>
      <c r="C95" s="190"/>
      <c r="D95" s="46">
        <v>1</v>
      </c>
      <c r="E95" s="166"/>
      <c r="F95" s="42"/>
      <c r="G95" s="57"/>
      <c r="I95" s="57"/>
      <c r="J95" s="8"/>
      <c r="M95" s="57"/>
      <c r="N95" s="8"/>
      <c r="Q95" s="57"/>
      <c r="R95" s="8"/>
      <c r="U95" s="57"/>
      <c r="V95" s="8"/>
    </row>
    <row r="96" spans="2:22" ht="15.6" x14ac:dyDescent="0.3">
      <c r="B96" s="187"/>
      <c r="C96" s="190"/>
      <c r="D96" s="47">
        <v>2</v>
      </c>
      <c r="E96" s="165"/>
      <c r="F96" s="44"/>
      <c r="G96" s="57"/>
      <c r="I96" s="57"/>
      <c r="J96" s="8"/>
      <c r="M96" s="57"/>
      <c r="N96" s="8"/>
      <c r="Q96" s="57"/>
      <c r="R96" s="8"/>
      <c r="U96" s="57"/>
      <c r="V96" s="8"/>
    </row>
    <row r="97" spans="2:22" ht="15" x14ac:dyDescent="0.3">
      <c r="B97" s="187"/>
      <c r="C97" s="190"/>
      <c r="D97" s="46">
        <v>3</v>
      </c>
      <c r="E97" s="166"/>
      <c r="F97" s="42"/>
      <c r="G97" s="57"/>
      <c r="I97" s="57"/>
      <c r="J97" s="8"/>
      <c r="M97" s="57"/>
      <c r="N97" s="8"/>
      <c r="Q97" s="57"/>
      <c r="R97" s="8"/>
      <c r="U97" s="57"/>
      <c r="V97" s="8"/>
    </row>
    <row r="98" spans="2:22" ht="16.2" thickBot="1" x14ac:dyDescent="0.35">
      <c r="B98" s="188"/>
      <c r="C98" s="191"/>
      <c r="D98" s="66">
        <v>4</v>
      </c>
      <c r="E98" s="167"/>
      <c r="F98" s="67"/>
      <c r="G98" s="58"/>
      <c r="H98" s="59"/>
      <c r="I98" s="58"/>
      <c r="J98" s="60"/>
      <c r="K98" s="59"/>
      <c r="L98" s="59"/>
      <c r="M98" s="58"/>
      <c r="N98" s="60"/>
      <c r="O98" s="59"/>
      <c r="P98" s="59"/>
      <c r="Q98" s="58"/>
      <c r="R98" s="60"/>
      <c r="S98" s="59"/>
      <c r="T98" s="59"/>
      <c r="U98" s="58"/>
      <c r="V98" s="60"/>
    </row>
    <row r="99" spans="2:22" ht="15.6" x14ac:dyDescent="0.3">
      <c r="B99" s="186" t="s">
        <v>44</v>
      </c>
      <c r="C99" s="189" t="s">
        <v>38</v>
      </c>
      <c r="D99" s="47">
        <v>0</v>
      </c>
      <c r="E99" s="165"/>
      <c r="F99" s="44"/>
      <c r="G99" s="92"/>
      <c r="H99" s="82"/>
      <c r="I99" s="92"/>
      <c r="J99" s="93"/>
      <c r="K99" s="82"/>
      <c r="L99" s="82"/>
      <c r="M99" s="92"/>
      <c r="N99" s="93"/>
      <c r="O99" s="82"/>
      <c r="P99" s="82"/>
      <c r="Q99" s="92"/>
      <c r="R99" s="93"/>
      <c r="S99" s="82"/>
      <c r="T99" s="82"/>
      <c r="U99" s="96"/>
      <c r="V99" s="77"/>
    </row>
    <row r="100" spans="2:22" ht="15.6" x14ac:dyDescent="0.3">
      <c r="B100" s="187"/>
      <c r="C100" s="190"/>
      <c r="D100" s="46">
        <v>1</v>
      </c>
      <c r="E100" s="166"/>
      <c r="F100" s="42"/>
      <c r="G100" s="92"/>
      <c r="H100" s="82"/>
      <c r="I100" s="92"/>
      <c r="J100" s="93"/>
      <c r="K100" s="82"/>
      <c r="L100" s="82"/>
      <c r="M100" s="92"/>
      <c r="N100" s="93"/>
      <c r="O100" s="82"/>
      <c r="P100" s="82"/>
      <c r="Q100" s="92"/>
      <c r="R100" s="93"/>
      <c r="S100" s="82"/>
      <c r="T100" s="82"/>
      <c r="U100" s="96"/>
      <c r="V100" s="77"/>
    </row>
    <row r="101" spans="2:22" ht="15.6" x14ac:dyDescent="0.3">
      <c r="B101" s="187"/>
      <c r="C101" s="190"/>
      <c r="D101" s="47">
        <v>2</v>
      </c>
      <c r="E101" s="165"/>
      <c r="F101" s="44"/>
      <c r="G101" s="92"/>
      <c r="H101" s="82"/>
      <c r="I101" s="92"/>
      <c r="J101" s="93"/>
      <c r="K101" s="82"/>
      <c r="L101" s="82"/>
      <c r="M101" s="92"/>
      <c r="N101" s="93"/>
      <c r="O101" s="82"/>
      <c r="P101" s="82"/>
      <c r="Q101" s="92"/>
      <c r="R101" s="93"/>
      <c r="S101" s="82"/>
      <c r="T101" s="82"/>
      <c r="U101" s="96"/>
      <c r="V101" s="77"/>
    </row>
    <row r="102" spans="2:22" ht="15.6" x14ac:dyDescent="0.3">
      <c r="B102" s="187"/>
      <c r="C102" s="190"/>
      <c r="D102" s="46">
        <v>3</v>
      </c>
      <c r="E102" s="166"/>
      <c r="F102" s="42"/>
      <c r="G102" s="92"/>
      <c r="H102" s="82"/>
      <c r="I102" s="92"/>
      <c r="J102" s="93"/>
      <c r="K102" s="82"/>
      <c r="L102" s="82"/>
      <c r="M102" s="92"/>
      <c r="N102" s="93"/>
      <c r="O102" s="82"/>
      <c r="P102" s="82"/>
      <c r="Q102" s="92"/>
      <c r="R102" s="77"/>
      <c r="S102" s="83"/>
      <c r="T102" s="83"/>
      <c r="U102" s="96"/>
      <c r="V102" s="77"/>
    </row>
    <row r="103" spans="2:22" ht="16.2" thickBot="1" x14ac:dyDescent="0.35">
      <c r="B103" s="188"/>
      <c r="C103" s="191"/>
      <c r="D103" s="66">
        <v>4</v>
      </c>
      <c r="E103" s="167"/>
      <c r="F103" s="67"/>
      <c r="G103" s="94"/>
      <c r="H103" s="84"/>
      <c r="I103" s="94"/>
      <c r="J103" s="95"/>
      <c r="K103" s="84"/>
      <c r="L103" s="84"/>
      <c r="M103" s="94"/>
      <c r="N103" s="95"/>
      <c r="O103" s="84"/>
      <c r="P103" s="84"/>
      <c r="Q103" s="94"/>
      <c r="R103" s="86"/>
      <c r="S103" s="85"/>
      <c r="T103" s="85"/>
      <c r="U103" s="97"/>
      <c r="V103" s="86"/>
    </row>
    <row r="104" spans="2:22" ht="15.6" x14ac:dyDescent="0.3">
      <c r="B104" s="186" t="s">
        <v>44</v>
      </c>
      <c r="C104" s="189" t="s">
        <v>40</v>
      </c>
      <c r="D104" s="47">
        <v>0</v>
      </c>
      <c r="E104" s="165"/>
      <c r="F104" s="44"/>
      <c r="G104" s="102"/>
      <c r="H104" s="103"/>
      <c r="I104" s="102"/>
      <c r="J104" s="109"/>
      <c r="K104" s="103"/>
      <c r="L104" s="103"/>
      <c r="M104" s="102"/>
      <c r="N104" s="109"/>
      <c r="O104" s="103"/>
      <c r="P104" s="103"/>
      <c r="Q104" s="102"/>
      <c r="R104" s="105"/>
      <c r="S104" s="104"/>
      <c r="T104" s="104"/>
      <c r="U104" s="110"/>
      <c r="V104" s="105"/>
    </row>
    <row r="105" spans="2:22" ht="15.6" x14ac:dyDescent="0.3">
      <c r="B105" s="187"/>
      <c r="C105" s="190"/>
      <c r="D105" s="46">
        <v>1</v>
      </c>
      <c r="E105" s="166"/>
      <c r="F105" s="42"/>
      <c r="G105" s="92"/>
      <c r="H105" s="82"/>
      <c r="I105" s="92"/>
      <c r="J105" s="93"/>
      <c r="K105" s="82"/>
      <c r="L105" s="82"/>
      <c r="M105" s="92"/>
      <c r="N105" s="93"/>
      <c r="O105" s="82"/>
      <c r="P105" s="82"/>
      <c r="Q105" s="92"/>
      <c r="R105" s="77"/>
      <c r="S105" s="83"/>
      <c r="T105" s="83"/>
      <c r="U105" s="96"/>
      <c r="V105" s="77"/>
    </row>
    <row r="106" spans="2:22" ht="15.6" x14ac:dyDescent="0.3">
      <c r="B106" s="187"/>
      <c r="C106" s="190"/>
      <c r="D106" s="47">
        <v>2</v>
      </c>
      <c r="E106" s="165"/>
      <c r="F106" s="44"/>
      <c r="G106" s="57"/>
      <c r="I106" s="57"/>
      <c r="J106" s="8"/>
      <c r="M106" s="57"/>
      <c r="N106" s="8"/>
      <c r="Q106" s="57"/>
      <c r="R106" s="8"/>
      <c r="U106" s="57"/>
      <c r="V106" s="8"/>
    </row>
    <row r="107" spans="2:22" ht="15" x14ac:dyDescent="0.3">
      <c r="B107" s="187"/>
      <c r="C107" s="190"/>
      <c r="D107" s="46">
        <v>3</v>
      </c>
      <c r="E107" s="166"/>
      <c r="F107" s="42"/>
      <c r="G107" s="57"/>
      <c r="I107" s="57"/>
      <c r="J107" s="8"/>
      <c r="M107" s="57"/>
      <c r="N107" s="8"/>
      <c r="Q107" s="57"/>
      <c r="R107" s="8"/>
      <c r="U107" s="57"/>
      <c r="V107" s="8"/>
    </row>
    <row r="108" spans="2:22" ht="16.2" thickBot="1" x14ac:dyDescent="0.35">
      <c r="B108" s="188"/>
      <c r="C108" s="191"/>
      <c r="D108" s="66">
        <v>4</v>
      </c>
      <c r="E108" s="167"/>
      <c r="F108" s="67"/>
      <c r="G108" s="58"/>
      <c r="H108" s="59"/>
      <c r="I108" s="58"/>
      <c r="J108" s="60"/>
      <c r="K108" s="59"/>
      <c r="L108" s="59"/>
      <c r="M108" s="58"/>
      <c r="N108" s="60"/>
      <c r="O108" s="59"/>
      <c r="P108" s="59"/>
      <c r="Q108" s="58"/>
      <c r="R108" s="60"/>
      <c r="S108" s="59"/>
      <c r="T108" s="59"/>
      <c r="U108" s="58"/>
      <c r="V108" s="60"/>
    </row>
    <row r="109" spans="2:22" ht="15.6" x14ac:dyDescent="0.3">
      <c r="B109" s="186" t="s">
        <v>44</v>
      </c>
      <c r="C109" s="189" t="s">
        <v>41</v>
      </c>
      <c r="D109" s="47">
        <v>0</v>
      </c>
      <c r="E109" s="165"/>
      <c r="F109" s="44"/>
      <c r="G109" s="57"/>
      <c r="I109" s="57"/>
      <c r="J109" s="8"/>
      <c r="M109" s="57"/>
      <c r="N109" s="8"/>
      <c r="Q109" s="57"/>
      <c r="R109" s="8"/>
      <c r="U109" s="57"/>
      <c r="V109" s="8"/>
    </row>
    <row r="110" spans="2:22" ht="15" x14ac:dyDescent="0.3">
      <c r="B110" s="187"/>
      <c r="C110" s="190"/>
      <c r="D110" s="46">
        <v>1</v>
      </c>
      <c r="E110" s="166"/>
      <c r="F110" s="42"/>
      <c r="G110" s="57"/>
      <c r="I110" s="57"/>
      <c r="J110" s="8"/>
      <c r="M110" s="57"/>
      <c r="N110" s="8"/>
      <c r="Q110" s="57"/>
      <c r="R110" s="8"/>
      <c r="U110" s="57"/>
      <c r="V110" s="8"/>
    </row>
    <row r="111" spans="2:22" ht="15.6" x14ac:dyDescent="0.3">
      <c r="B111" s="187"/>
      <c r="C111" s="190"/>
      <c r="D111" s="47">
        <v>2</v>
      </c>
      <c r="E111" s="165"/>
      <c r="F111" s="44"/>
      <c r="G111" s="57"/>
      <c r="I111" s="57"/>
      <c r="J111" s="8"/>
      <c r="M111" s="57"/>
      <c r="N111" s="8"/>
      <c r="Q111" s="57"/>
      <c r="R111" s="8"/>
      <c r="U111" s="57"/>
      <c r="V111" s="8"/>
    </row>
    <row r="112" spans="2:22" ht="15" x14ac:dyDescent="0.3">
      <c r="B112" s="187"/>
      <c r="C112" s="190"/>
      <c r="D112" s="46">
        <v>3</v>
      </c>
      <c r="E112" s="166"/>
      <c r="F112" s="42"/>
      <c r="G112" s="57"/>
      <c r="I112" s="57"/>
      <c r="J112" s="8"/>
      <c r="M112" s="57"/>
      <c r="N112" s="8"/>
      <c r="Q112" s="57"/>
      <c r="R112" s="8"/>
      <c r="U112" s="57"/>
      <c r="V112" s="8"/>
    </row>
    <row r="113" spans="2:22" ht="16.2" thickBot="1" x14ac:dyDescent="0.35">
      <c r="B113" s="188"/>
      <c r="C113" s="191"/>
      <c r="D113" s="66">
        <v>4</v>
      </c>
      <c r="E113" s="165"/>
      <c r="F113" s="44"/>
      <c r="G113" s="57"/>
      <c r="I113" s="57"/>
      <c r="J113" s="8"/>
      <c r="M113" s="57"/>
      <c r="N113" s="8"/>
      <c r="Q113" s="57"/>
      <c r="R113" s="8"/>
      <c r="U113" s="57"/>
      <c r="V113" s="8"/>
    </row>
    <row r="114" spans="2:22" ht="15.6" x14ac:dyDescent="0.3">
      <c r="B114" s="186" t="s">
        <v>45</v>
      </c>
      <c r="C114" s="189" t="s">
        <v>38</v>
      </c>
      <c r="D114" s="47">
        <v>0</v>
      </c>
      <c r="E114" s="168"/>
      <c r="F114" s="117"/>
      <c r="G114" s="102"/>
      <c r="H114" s="103"/>
      <c r="I114" s="102"/>
      <c r="J114" s="109"/>
      <c r="K114" s="103"/>
      <c r="L114" s="103"/>
      <c r="M114" s="102"/>
      <c r="N114" s="109"/>
      <c r="O114" s="103"/>
      <c r="P114" s="103"/>
      <c r="Q114" s="102"/>
      <c r="R114" s="109"/>
      <c r="S114" s="103"/>
      <c r="T114" s="103"/>
      <c r="U114" s="110"/>
      <c r="V114" s="105"/>
    </row>
    <row r="115" spans="2:22" ht="15.6" x14ac:dyDescent="0.3">
      <c r="B115" s="187"/>
      <c r="C115" s="190"/>
      <c r="D115" s="46">
        <v>1</v>
      </c>
      <c r="E115" s="166"/>
      <c r="F115" s="42"/>
      <c r="G115" s="92"/>
      <c r="H115" s="82"/>
      <c r="I115" s="92"/>
      <c r="J115" s="93"/>
      <c r="K115" s="82"/>
      <c r="L115" s="82"/>
      <c r="M115" s="92"/>
      <c r="N115" s="93"/>
      <c r="O115" s="82"/>
      <c r="P115" s="82"/>
      <c r="Q115" s="92"/>
      <c r="R115" s="93"/>
      <c r="S115" s="82"/>
      <c r="T115" s="82"/>
      <c r="U115" s="96"/>
      <c r="V115" s="77"/>
    </row>
    <row r="116" spans="2:22" ht="15.6" x14ac:dyDescent="0.3">
      <c r="B116" s="187"/>
      <c r="C116" s="190"/>
      <c r="D116" s="47">
        <v>2</v>
      </c>
      <c r="E116" s="165"/>
      <c r="F116" s="44"/>
      <c r="G116" s="92"/>
      <c r="H116" s="82"/>
      <c r="I116" s="92"/>
      <c r="J116" s="93"/>
      <c r="K116" s="82"/>
      <c r="L116" s="82"/>
      <c r="M116" s="92"/>
      <c r="N116" s="93"/>
      <c r="O116" s="82"/>
      <c r="P116" s="82"/>
      <c r="Q116" s="92"/>
      <c r="R116" s="93"/>
      <c r="S116" s="82"/>
      <c r="T116" s="82"/>
      <c r="U116" s="96"/>
      <c r="V116" s="77"/>
    </row>
    <row r="117" spans="2:22" ht="15" x14ac:dyDescent="0.3">
      <c r="B117" s="187"/>
      <c r="C117" s="190"/>
      <c r="D117" s="46">
        <v>3</v>
      </c>
      <c r="E117" s="166"/>
      <c r="F117" s="42"/>
      <c r="G117" s="111"/>
      <c r="H117" s="112"/>
      <c r="I117" s="111"/>
      <c r="J117" s="113"/>
      <c r="K117" s="112"/>
      <c r="L117" s="112"/>
      <c r="M117" s="111"/>
      <c r="N117" s="113"/>
      <c r="O117" s="112"/>
      <c r="P117" s="112"/>
      <c r="Q117" s="111"/>
      <c r="R117" s="113"/>
      <c r="S117" s="112"/>
      <c r="T117" s="112"/>
      <c r="U117" s="111"/>
      <c r="V117" s="113"/>
    </row>
    <row r="118" spans="2:22" ht="16.2" thickBot="1" x14ac:dyDescent="0.35">
      <c r="B118" s="188"/>
      <c r="C118" s="191"/>
      <c r="D118" s="66">
        <v>4</v>
      </c>
      <c r="E118" s="167"/>
      <c r="F118" s="67"/>
      <c r="G118" s="114"/>
      <c r="H118" s="115"/>
      <c r="I118" s="114"/>
      <c r="J118" s="116"/>
      <c r="K118" s="115"/>
      <c r="L118" s="115"/>
      <c r="M118" s="114"/>
      <c r="N118" s="116"/>
      <c r="O118" s="115"/>
      <c r="P118" s="115"/>
      <c r="Q118" s="114"/>
      <c r="R118" s="116"/>
      <c r="S118" s="115"/>
      <c r="T118" s="115"/>
      <c r="U118" s="114"/>
      <c r="V118" s="116"/>
    </row>
    <row r="119" spans="2:22" ht="15.6" x14ac:dyDescent="0.3">
      <c r="B119" s="186" t="s">
        <v>45</v>
      </c>
      <c r="C119" s="189" t="s">
        <v>40</v>
      </c>
      <c r="D119" s="47">
        <v>0</v>
      </c>
      <c r="E119" s="165"/>
      <c r="F119" s="44"/>
      <c r="G119" s="102"/>
      <c r="H119" s="103"/>
      <c r="I119" s="102"/>
      <c r="J119" s="109"/>
      <c r="K119" s="103"/>
      <c r="L119" s="103"/>
      <c r="M119" s="102"/>
      <c r="N119" s="109"/>
      <c r="O119" s="103"/>
      <c r="P119" s="103"/>
      <c r="Q119" s="102"/>
      <c r="R119" s="105"/>
      <c r="S119" s="104"/>
      <c r="T119" s="104"/>
      <c r="U119" s="110"/>
      <c r="V119" s="105"/>
    </row>
    <row r="120" spans="2:22" ht="15.6" x14ac:dyDescent="0.3">
      <c r="B120" s="187"/>
      <c r="C120" s="190"/>
      <c r="D120" s="46">
        <v>1</v>
      </c>
      <c r="E120" s="166"/>
      <c r="F120" s="42"/>
      <c r="G120" s="92"/>
      <c r="H120" s="82"/>
      <c r="I120" s="92"/>
      <c r="J120" s="93"/>
      <c r="K120" s="82"/>
      <c r="L120" s="82"/>
      <c r="M120" s="92"/>
      <c r="N120" s="93"/>
      <c r="O120" s="82"/>
      <c r="P120" s="82"/>
      <c r="Q120" s="92"/>
      <c r="R120" s="77"/>
      <c r="S120" s="83"/>
      <c r="T120" s="83"/>
      <c r="U120" s="96"/>
      <c r="V120" s="77"/>
    </row>
    <row r="121" spans="2:22" ht="15.6" x14ac:dyDescent="0.3">
      <c r="B121" s="187"/>
      <c r="C121" s="190"/>
      <c r="D121" s="47">
        <v>2</v>
      </c>
      <c r="E121" s="165"/>
      <c r="F121" s="44"/>
      <c r="G121" s="57"/>
      <c r="I121" s="57"/>
      <c r="J121" s="8"/>
      <c r="M121" s="57"/>
      <c r="N121" s="8"/>
      <c r="Q121" s="57"/>
      <c r="R121" s="8"/>
      <c r="U121" s="57"/>
      <c r="V121" s="8"/>
    </row>
    <row r="122" spans="2:22" ht="15" x14ac:dyDescent="0.3">
      <c r="B122" s="187"/>
      <c r="C122" s="190"/>
      <c r="D122" s="46">
        <v>3</v>
      </c>
      <c r="E122" s="166"/>
      <c r="F122" s="42"/>
      <c r="G122" s="57"/>
      <c r="I122" s="57"/>
      <c r="J122" s="8"/>
      <c r="M122" s="57"/>
      <c r="N122" s="8"/>
      <c r="Q122" s="57"/>
      <c r="R122" s="8"/>
      <c r="U122" s="57"/>
      <c r="V122" s="8"/>
    </row>
    <row r="123" spans="2:22" ht="16.2" thickBot="1" x14ac:dyDescent="0.35">
      <c r="B123" s="188"/>
      <c r="C123" s="191"/>
      <c r="D123" s="66">
        <v>4</v>
      </c>
      <c r="E123" s="167"/>
      <c r="F123" s="67"/>
      <c r="G123" s="58"/>
      <c r="H123" s="59"/>
      <c r="I123" s="58"/>
      <c r="J123" s="60"/>
      <c r="K123" s="59"/>
      <c r="L123" s="59"/>
      <c r="M123" s="58"/>
      <c r="N123" s="60"/>
      <c r="O123" s="59"/>
      <c r="P123" s="59"/>
      <c r="Q123" s="58"/>
      <c r="R123" s="60"/>
      <c r="S123" s="59"/>
      <c r="T123" s="59"/>
      <c r="U123" s="58"/>
      <c r="V123" s="60"/>
    </row>
    <row r="124" spans="2:22" ht="15.6" x14ac:dyDescent="0.3">
      <c r="B124" s="186" t="s">
        <v>45</v>
      </c>
      <c r="C124" s="189" t="s">
        <v>41</v>
      </c>
      <c r="D124" s="160">
        <v>0</v>
      </c>
      <c r="E124" s="168"/>
      <c r="F124" s="117"/>
      <c r="G124" s="106"/>
      <c r="H124" s="107"/>
      <c r="I124" s="106"/>
      <c r="J124" s="108"/>
      <c r="K124" s="107"/>
      <c r="L124" s="107"/>
      <c r="M124" s="106"/>
      <c r="N124" s="108"/>
      <c r="O124" s="107"/>
      <c r="P124" s="107"/>
      <c r="Q124" s="106"/>
      <c r="R124" s="108"/>
      <c r="S124" s="107"/>
      <c r="T124" s="107"/>
      <c r="U124" s="106"/>
      <c r="V124" s="108"/>
    </row>
    <row r="125" spans="2:22" ht="15" x14ac:dyDescent="0.3">
      <c r="B125" s="187"/>
      <c r="C125" s="190"/>
      <c r="D125" s="46">
        <v>1</v>
      </c>
      <c r="E125" s="166"/>
      <c r="F125" s="42"/>
      <c r="G125" s="57"/>
      <c r="I125" s="57"/>
      <c r="J125" s="8"/>
      <c r="M125" s="57"/>
      <c r="N125" s="8"/>
      <c r="Q125" s="57"/>
      <c r="R125" s="8"/>
      <c r="U125" s="57"/>
      <c r="V125" s="8"/>
    </row>
    <row r="126" spans="2:22" ht="15.6" x14ac:dyDescent="0.3">
      <c r="B126" s="187"/>
      <c r="C126" s="190"/>
      <c r="D126" s="47">
        <v>2</v>
      </c>
      <c r="E126" s="165"/>
      <c r="F126" s="44"/>
      <c r="G126" s="57"/>
      <c r="I126" s="57"/>
      <c r="J126" s="8"/>
      <c r="M126" s="57"/>
      <c r="N126" s="8"/>
      <c r="Q126" s="57"/>
      <c r="R126" s="8"/>
      <c r="U126" s="57"/>
      <c r="V126" s="8"/>
    </row>
    <row r="127" spans="2:22" ht="15" x14ac:dyDescent="0.3">
      <c r="B127" s="187"/>
      <c r="C127" s="190"/>
      <c r="D127" s="46">
        <v>3</v>
      </c>
      <c r="E127" s="166"/>
      <c r="F127" s="42"/>
      <c r="G127" s="57"/>
      <c r="I127" s="57"/>
      <c r="J127" s="8"/>
      <c r="M127" s="57"/>
      <c r="N127" s="8"/>
      <c r="Q127" s="57"/>
      <c r="R127" s="8"/>
      <c r="U127" s="57"/>
      <c r="V127" s="8"/>
    </row>
    <row r="128" spans="2:22" ht="16.2" thickBot="1" x14ac:dyDescent="0.35">
      <c r="B128" s="188"/>
      <c r="C128" s="191"/>
      <c r="D128" s="66">
        <v>4</v>
      </c>
      <c r="E128" s="167"/>
      <c r="F128" s="67"/>
      <c r="G128" s="58"/>
      <c r="H128" s="59"/>
      <c r="I128" s="58"/>
      <c r="J128" s="60"/>
      <c r="K128" s="59"/>
      <c r="L128" s="59"/>
      <c r="M128" s="58"/>
      <c r="N128" s="60"/>
      <c r="O128" s="59"/>
      <c r="P128" s="59"/>
      <c r="Q128" s="58"/>
      <c r="R128" s="60"/>
      <c r="S128" s="59"/>
      <c r="T128" s="59"/>
      <c r="U128" s="58"/>
      <c r="V128" s="60"/>
    </row>
  </sheetData>
  <mergeCells count="51">
    <mergeCell ref="B19:B23"/>
    <mergeCell ref="C19:C23"/>
    <mergeCell ref="C14:C18"/>
    <mergeCell ref="C9:C13"/>
    <mergeCell ref="B7:B8"/>
    <mergeCell ref="C7:C8"/>
    <mergeCell ref="D7:D8"/>
    <mergeCell ref="B9:B13"/>
    <mergeCell ref="B14:B18"/>
    <mergeCell ref="B79:B83"/>
    <mergeCell ref="B24:B28"/>
    <mergeCell ref="B29:B33"/>
    <mergeCell ref="B34:B38"/>
    <mergeCell ref="B39:B43"/>
    <mergeCell ref="B44:B48"/>
    <mergeCell ref="B49:B53"/>
    <mergeCell ref="B54:B58"/>
    <mergeCell ref="B59:B63"/>
    <mergeCell ref="B64:B68"/>
    <mergeCell ref="B69:B73"/>
    <mergeCell ref="B74:B78"/>
    <mergeCell ref="C24:C28"/>
    <mergeCell ref="B89:B93"/>
    <mergeCell ref="B94:B98"/>
    <mergeCell ref="C94:C98"/>
    <mergeCell ref="C89:C93"/>
    <mergeCell ref="C84:C88"/>
    <mergeCell ref="C29:C33"/>
    <mergeCell ref="B99:B103"/>
    <mergeCell ref="C99:C103"/>
    <mergeCell ref="B104:B108"/>
    <mergeCell ref="C104:C108"/>
    <mergeCell ref="C54:C58"/>
    <mergeCell ref="C49:C53"/>
    <mergeCell ref="C44:C48"/>
    <mergeCell ref="C39:C43"/>
    <mergeCell ref="C34:C38"/>
    <mergeCell ref="C79:C83"/>
    <mergeCell ref="C74:C78"/>
    <mergeCell ref="C69:C73"/>
    <mergeCell ref="C64:C68"/>
    <mergeCell ref="C59:C63"/>
    <mergeCell ref="B84:B88"/>
    <mergeCell ref="B124:B128"/>
    <mergeCell ref="C124:C128"/>
    <mergeCell ref="B109:B113"/>
    <mergeCell ref="C109:C113"/>
    <mergeCell ref="B114:B118"/>
    <mergeCell ref="C114:C118"/>
    <mergeCell ref="B119:B123"/>
    <mergeCell ref="C119:C12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0D992-8195-4E3F-836F-072774341A0C}">
  <dimension ref="A2:AH34"/>
  <sheetViews>
    <sheetView topLeftCell="I1" zoomScale="83" zoomScaleNormal="83" workbookViewId="0">
      <selection activeCell="AF14" sqref="AF14:AF18"/>
    </sheetView>
  </sheetViews>
  <sheetFormatPr defaultRowHeight="14.4" x14ac:dyDescent="0.3"/>
  <cols>
    <col min="1" max="1" width="23.6640625" customWidth="1"/>
    <col min="2" max="2" width="15.5546875" customWidth="1"/>
    <col min="3" max="3" width="27.77734375" customWidth="1"/>
    <col min="4" max="4" width="28" customWidth="1"/>
    <col min="6" max="6" width="24.6640625" customWidth="1"/>
    <col min="7" max="7" width="13.21875" customWidth="1"/>
    <col min="8" max="9" width="29.109375" customWidth="1"/>
    <col min="10" max="10" width="22.6640625" customWidth="1"/>
    <col min="12" max="14" width="23.33203125" customWidth="1"/>
    <col min="16" max="18" width="23.77734375" customWidth="1"/>
    <col min="20" max="22" width="24.5546875" customWidth="1"/>
    <col min="24" max="26" width="23.44140625" customWidth="1"/>
    <col min="28" max="30" width="23.44140625" customWidth="1"/>
    <col min="32" max="34" width="24.44140625" customWidth="1"/>
  </cols>
  <sheetData>
    <row r="2" spans="1:34" ht="25.2" thickBot="1" x14ac:dyDescent="0.45">
      <c r="A2" s="1" t="s">
        <v>77</v>
      </c>
      <c r="F2" s="1" t="s">
        <v>68</v>
      </c>
      <c r="L2" s="1" t="s">
        <v>84</v>
      </c>
      <c r="P2" s="1" t="s">
        <v>85</v>
      </c>
      <c r="T2" s="1" t="s">
        <v>86</v>
      </c>
      <c r="X2" s="1" t="s">
        <v>87</v>
      </c>
      <c r="AB2" s="1" t="s">
        <v>88</v>
      </c>
      <c r="AF2" s="1" t="s">
        <v>89</v>
      </c>
    </row>
    <row r="3" spans="1:34" s="55" customFormat="1" ht="22.8" customHeight="1" thickBot="1" x14ac:dyDescent="0.35">
      <c r="A3" s="175" t="s">
        <v>78</v>
      </c>
      <c r="B3" s="175" t="s">
        <v>26</v>
      </c>
      <c r="C3" s="175" t="s">
        <v>70</v>
      </c>
      <c r="D3" s="175" t="s">
        <v>80</v>
      </c>
      <c r="F3" s="176" t="s">
        <v>78</v>
      </c>
      <c r="G3" s="177" t="s">
        <v>26</v>
      </c>
      <c r="H3" s="177" t="s">
        <v>81</v>
      </c>
      <c r="I3" s="177" t="s">
        <v>71</v>
      </c>
      <c r="J3" s="178" t="s">
        <v>79</v>
      </c>
      <c r="L3" s="176" t="s">
        <v>78</v>
      </c>
      <c r="M3" s="177" t="s">
        <v>26</v>
      </c>
      <c r="N3" s="178" t="s">
        <v>79</v>
      </c>
      <c r="P3" s="176" t="s">
        <v>78</v>
      </c>
      <c r="Q3" s="177" t="s">
        <v>26</v>
      </c>
      <c r="R3" s="178" t="s">
        <v>79</v>
      </c>
      <c r="T3" s="176" t="s">
        <v>78</v>
      </c>
      <c r="U3" s="177" t="s">
        <v>26</v>
      </c>
      <c r="V3" s="178" t="s">
        <v>79</v>
      </c>
      <c r="X3" s="176" t="s">
        <v>78</v>
      </c>
      <c r="Y3" s="177" t="s">
        <v>26</v>
      </c>
      <c r="Z3" s="178" t="s">
        <v>79</v>
      </c>
      <c r="AB3" s="176" t="s">
        <v>78</v>
      </c>
      <c r="AC3" s="177" t="s">
        <v>26</v>
      </c>
      <c r="AD3" s="178" t="s">
        <v>79</v>
      </c>
      <c r="AF3" s="176" t="s">
        <v>78</v>
      </c>
      <c r="AG3" s="177" t="s">
        <v>26</v>
      </c>
      <c r="AH3" s="178" t="s">
        <v>79</v>
      </c>
    </row>
    <row r="4" spans="1:34" s="55" customFormat="1" ht="22.8" customHeight="1" thickBot="1" x14ac:dyDescent="0.35">
      <c r="A4" s="201" t="s">
        <v>38</v>
      </c>
      <c r="B4" s="169">
        <v>0</v>
      </c>
      <c r="C4" s="180">
        <v>0.9</v>
      </c>
      <c r="D4" s="181">
        <v>3155.0144329070999</v>
      </c>
      <c r="F4" s="204" t="s">
        <v>38</v>
      </c>
      <c r="G4" s="169">
        <v>0</v>
      </c>
      <c r="H4" s="170">
        <v>0.28402679385354801</v>
      </c>
      <c r="I4" s="170">
        <v>0.46907744911239302</v>
      </c>
      <c r="J4" s="171">
        <v>3053.5882508754698</v>
      </c>
      <c r="L4" s="204" t="s">
        <v>38</v>
      </c>
      <c r="M4" s="169">
        <v>0</v>
      </c>
      <c r="N4" s="170"/>
      <c r="P4" s="204" t="s">
        <v>38</v>
      </c>
      <c r="Q4" s="169">
        <v>0</v>
      </c>
      <c r="R4" s="170"/>
      <c r="T4" s="204" t="s">
        <v>38</v>
      </c>
      <c r="U4" s="169">
        <v>0</v>
      </c>
      <c r="V4" s="170"/>
      <c r="X4" s="204" t="s">
        <v>38</v>
      </c>
      <c r="Y4" s="169">
        <v>0</v>
      </c>
      <c r="Z4" s="170"/>
      <c r="AB4" s="204" t="s">
        <v>38</v>
      </c>
      <c r="AC4" s="169">
        <v>0</v>
      </c>
      <c r="AD4" s="170"/>
      <c r="AF4" s="204" t="s">
        <v>38</v>
      </c>
      <c r="AG4" s="169">
        <v>0</v>
      </c>
      <c r="AH4" s="170"/>
    </row>
    <row r="5" spans="1:34" s="55" customFormat="1" ht="22.8" customHeight="1" thickBot="1" x14ac:dyDescent="0.35">
      <c r="A5" s="202"/>
      <c r="B5" s="169">
        <v>1</v>
      </c>
      <c r="C5" s="180">
        <v>0.89990000000000003</v>
      </c>
      <c r="D5" s="181">
        <v>2636.5017404556202</v>
      </c>
      <c r="F5" s="205"/>
      <c r="G5" s="169">
        <v>1</v>
      </c>
      <c r="H5" s="170">
        <v>0.356281569860811</v>
      </c>
      <c r="I5" s="170">
        <v>0.46161806468167699</v>
      </c>
      <c r="J5" s="171">
        <v>2701.97425937652</v>
      </c>
      <c r="L5" s="205"/>
      <c r="M5" s="169">
        <v>1</v>
      </c>
      <c r="N5" s="170"/>
      <c r="P5" s="205"/>
      <c r="Q5" s="169">
        <v>1</v>
      </c>
      <c r="R5" s="170"/>
      <c r="T5" s="205"/>
      <c r="U5" s="169">
        <v>1</v>
      </c>
      <c r="V5" s="170"/>
      <c r="X5" s="205"/>
      <c r="Y5" s="169">
        <v>1</v>
      </c>
      <c r="Z5" s="170"/>
      <c r="AB5" s="205"/>
      <c r="AC5" s="169">
        <v>1</v>
      </c>
      <c r="AD5" s="170"/>
      <c r="AF5" s="205"/>
      <c r="AG5" s="169">
        <v>1</v>
      </c>
      <c r="AH5" s="170"/>
    </row>
    <row r="6" spans="1:34" s="55" customFormat="1" ht="22.8" customHeight="1" thickBot="1" x14ac:dyDescent="0.35">
      <c r="A6" s="202"/>
      <c r="B6" s="169">
        <v>2</v>
      </c>
      <c r="C6" s="180">
        <v>0.9</v>
      </c>
      <c r="D6" s="181">
        <v>2091.2933750152501</v>
      </c>
      <c r="F6" s="205"/>
      <c r="G6" s="169">
        <v>2</v>
      </c>
      <c r="H6" s="170">
        <v>0.356281569860811</v>
      </c>
      <c r="I6" s="170">
        <v>0.46161806468167699</v>
      </c>
      <c r="J6" s="171">
        <v>2832.9516012668601</v>
      </c>
      <c r="L6" s="205"/>
      <c r="M6" s="169">
        <v>2</v>
      </c>
      <c r="N6" s="170"/>
      <c r="P6" s="205"/>
      <c r="Q6" s="169">
        <v>2</v>
      </c>
      <c r="R6" s="170"/>
      <c r="T6" s="205"/>
      <c r="U6" s="169">
        <v>2</v>
      </c>
      <c r="V6" s="170"/>
      <c r="X6" s="205"/>
      <c r="Y6" s="169">
        <v>2</v>
      </c>
      <c r="Z6" s="170"/>
      <c r="AB6" s="205"/>
      <c r="AC6" s="169">
        <v>2</v>
      </c>
      <c r="AD6" s="170"/>
      <c r="AF6" s="205"/>
      <c r="AG6" s="169">
        <v>2</v>
      </c>
      <c r="AH6" s="170"/>
    </row>
    <row r="7" spans="1:34" s="55" customFormat="1" ht="22.8" customHeight="1" thickBot="1" x14ac:dyDescent="0.35">
      <c r="A7" s="202"/>
      <c r="B7" s="169">
        <v>3</v>
      </c>
      <c r="C7" s="180">
        <v>0.90090000000000003</v>
      </c>
      <c r="D7" s="181">
        <v>2218.8224461078598</v>
      </c>
      <c r="F7" s="205"/>
      <c r="G7" s="169">
        <v>3</v>
      </c>
      <c r="H7" s="170">
        <v>0.35698260835046502</v>
      </c>
      <c r="I7" s="170">
        <v>0.45956345695489897</v>
      </c>
      <c r="J7" s="171">
        <v>3242.2395536899498</v>
      </c>
      <c r="L7" s="205"/>
      <c r="M7" s="169">
        <v>3</v>
      </c>
      <c r="N7" s="170"/>
      <c r="P7" s="205"/>
      <c r="Q7" s="169">
        <v>3</v>
      </c>
      <c r="R7" s="170"/>
      <c r="T7" s="205"/>
      <c r="U7" s="169">
        <v>3</v>
      </c>
      <c r="V7" s="170"/>
      <c r="X7" s="205"/>
      <c r="Y7" s="169">
        <v>3</v>
      </c>
      <c r="Z7" s="170"/>
      <c r="AB7" s="205"/>
      <c r="AC7" s="169">
        <v>3</v>
      </c>
      <c r="AD7" s="170"/>
      <c r="AF7" s="205"/>
      <c r="AG7" s="169">
        <v>3</v>
      </c>
      <c r="AH7" s="170"/>
    </row>
    <row r="8" spans="1:34" s="55" customFormat="1" ht="22.8" customHeight="1" thickBot="1" x14ac:dyDescent="0.35">
      <c r="A8" s="203"/>
      <c r="B8" s="169">
        <v>4</v>
      </c>
      <c r="C8" s="180">
        <v>0.90010000000000001</v>
      </c>
      <c r="D8" s="181">
        <v>1842.30260205268</v>
      </c>
      <c r="F8" s="206"/>
      <c r="G8" s="169">
        <v>4</v>
      </c>
      <c r="H8" s="170">
        <v>0.29973764832824401</v>
      </c>
      <c r="I8" s="170">
        <v>0.468079198091015</v>
      </c>
      <c r="J8" s="171">
        <v>2871.09475111961</v>
      </c>
      <c r="L8" s="206"/>
      <c r="M8" s="169">
        <v>4</v>
      </c>
      <c r="N8" s="170"/>
      <c r="P8" s="206"/>
      <c r="Q8" s="169">
        <v>4</v>
      </c>
      <c r="R8" s="170"/>
      <c r="T8" s="206"/>
      <c r="U8" s="169">
        <v>4</v>
      </c>
      <c r="V8" s="170"/>
      <c r="X8" s="206"/>
      <c r="Y8" s="169">
        <v>4</v>
      </c>
      <c r="Z8" s="170"/>
      <c r="AB8" s="206"/>
      <c r="AC8" s="169">
        <v>4</v>
      </c>
      <c r="AD8" s="170"/>
      <c r="AF8" s="206"/>
      <c r="AG8" s="169">
        <v>4</v>
      </c>
      <c r="AH8" s="170"/>
    </row>
    <row r="9" spans="1:34" s="55" customFormat="1" ht="22.8" customHeight="1" thickBot="1" x14ac:dyDescent="0.35">
      <c r="A9" s="201" t="s">
        <v>40</v>
      </c>
      <c r="B9" s="169">
        <v>0</v>
      </c>
      <c r="C9" s="180">
        <v>0.89980000000000004</v>
      </c>
      <c r="D9" s="181">
        <v>5359.1177518367704</v>
      </c>
      <c r="F9" s="204" t="s">
        <v>40</v>
      </c>
      <c r="G9" s="169">
        <v>0</v>
      </c>
      <c r="H9" s="170">
        <v>0.31235735861318298</v>
      </c>
      <c r="I9" s="170">
        <v>0.46828091474377798</v>
      </c>
      <c r="J9" s="171">
        <v>5991.5701889991697</v>
      </c>
      <c r="L9" s="204" t="s">
        <v>40</v>
      </c>
      <c r="M9" s="169">
        <v>0</v>
      </c>
      <c r="N9" s="170"/>
      <c r="P9" s="204" t="s">
        <v>40</v>
      </c>
      <c r="Q9" s="169">
        <v>0</v>
      </c>
      <c r="R9" s="170"/>
      <c r="T9" s="204" t="s">
        <v>40</v>
      </c>
      <c r="U9" s="169">
        <v>0</v>
      </c>
      <c r="V9" s="170"/>
      <c r="X9" s="204" t="s">
        <v>40</v>
      </c>
      <c r="Y9" s="169">
        <v>0</v>
      </c>
      <c r="Z9" s="170"/>
      <c r="AB9" s="204" t="s">
        <v>40</v>
      </c>
      <c r="AC9" s="169">
        <v>0</v>
      </c>
      <c r="AD9" s="170"/>
      <c r="AF9" s="204" t="s">
        <v>40</v>
      </c>
      <c r="AG9" s="169">
        <v>0</v>
      </c>
      <c r="AH9" s="170"/>
    </row>
    <row r="10" spans="1:34" s="55" customFormat="1" ht="22.8" customHeight="1" thickBot="1" x14ac:dyDescent="0.35">
      <c r="A10" s="202"/>
      <c r="B10" s="169">
        <v>1</v>
      </c>
      <c r="C10" s="180">
        <v>0.9</v>
      </c>
      <c r="D10" s="181">
        <v>5412.3821873664801</v>
      </c>
      <c r="F10" s="205"/>
      <c r="G10" s="169">
        <v>1</v>
      </c>
      <c r="H10" s="170">
        <v>0.28401409255989402</v>
      </c>
      <c r="I10" s="170">
        <v>0.46908109291796102</v>
      </c>
      <c r="J10" s="171">
        <v>4950.8582780361103</v>
      </c>
      <c r="L10" s="205"/>
      <c r="M10" s="169">
        <v>1</v>
      </c>
      <c r="N10" s="170"/>
      <c r="P10" s="205"/>
      <c r="Q10" s="169">
        <v>1</v>
      </c>
      <c r="R10" s="170"/>
      <c r="T10" s="205"/>
      <c r="U10" s="169">
        <v>1</v>
      </c>
      <c r="V10" s="170"/>
      <c r="X10" s="205"/>
      <c r="Y10" s="169">
        <v>1</v>
      </c>
      <c r="Z10" s="170"/>
      <c r="AB10" s="205"/>
      <c r="AC10" s="169">
        <v>1</v>
      </c>
      <c r="AD10" s="170"/>
      <c r="AF10" s="205"/>
      <c r="AG10" s="169">
        <v>1</v>
      </c>
      <c r="AH10" s="170"/>
    </row>
    <row r="11" spans="1:34" ht="22.8" customHeight="1" thickBot="1" x14ac:dyDescent="0.35">
      <c r="A11" s="202"/>
      <c r="B11" s="169">
        <v>2</v>
      </c>
      <c r="C11" s="180">
        <v>0.90090000000000003</v>
      </c>
      <c r="D11" s="181">
        <v>5370.50243377685</v>
      </c>
      <c r="F11" s="205"/>
      <c r="G11" s="169">
        <v>2</v>
      </c>
      <c r="H11" s="170">
        <v>0.36011425571043598</v>
      </c>
      <c r="I11" s="170">
        <v>0.461267699324313</v>
      </c>
      <c r="J11" s="171">
        <v>5998.9742870330801</v>
      </c>
      <c r="L11" s="205"/>
      <c r="M11" s="169">
        <v>2</v>
      </c>
      <c r="N11" s="170"/>
      <c r="P11" s="205"/>
      <c r="Q11" s="169">
        <v>2</v>
      </c>
      <c r="R11" s="170"/>
      <c r="T11" s="205"/>
      <c r="U11" s="169">
        <v>2</v>
      </c>
      <c r="V11" s="170"/>
      <c r="X11" s="205"/>
      <c r="Y11" s="169">
        <v>2</v>
      </c>
      <c r="Z11" s="170"/>
      <c r="AB11" s="205"/>
      <c r="AC11" s="169">
        <v>2</v>
      </c>
      <c r="AD11" s="170"/>
      <c r="AF11" s="205"/>
      <c r="AG11" s="169">
        <v>2</v>
      </c>
      <c r="AH11" s="170"/>
    </row>
    <row r="12" spans="1:34" ht="22.8" customHeight="1" thickBot="1" x14ac:dyDescent="0.35">
      <c r="A12" s="202"/>
      <c r="B12" s="169">
        <v>3</v>
      </c>
      <c r="C12" s="180">
        <v>0.9</v>
      </c>
      <c r="D12" s="181">
        <v>5326.6758000850596</v>
      </c>
      <c r="F12" s="205"/>
      <c r="G12" s="169">
        <v>3</v>
      </c>
      <c r="H12" s="170">
        <v>0.36524799558950599</v>
      </c>
      <c r="I12" s="170">
        <v>0.45845475649085399</v>
      </c>
      <c r="J12" s="171">
        <v>5649.7204973697599</v>
      </c>
      <c r="L12" s="205"/>
      <c r="M12" s="169">
        <v>3</v>
      </c>
      <c r="N12" s="170"/>
      <c r="P12" s="205"/>
      <c r="Q12" s="169">
        <v>3</v>
      </c>
      <c r="R12" s="170"/>
      <c r="T12" s="205"/>
      <c r="U12" s="169">
        <v>3</v>
      </c>
      <c r="V12" s="170"/>
      <c r="X12" s="205"/>
      <c r="Y12" s="169">
        <v>3</v>
      </c>
      <c r="Z12" s="170"/>
      <c r="AB12" s="205"/>
      <c r="AC12" s="169">
        <v>3</v>
      </c>
      <c r="AD12" s="170"/>
      <c r="AF12" s="205"/>
      <c r="AG12" s="169">
        <v>3</v>
      </c>
      <c r="AH12" s="170"/>
    </row>
    <row r="13" spans="1:34" ht="22.8" customHeight="1" thickBot="1" x14ac:dyDescent="0.35">
      <c r="A13" s="203"/>
      <c r="B13" s="169">
        <v>4</v>
      </c>
      <c r="C13" s="180">
        <v>0.90090000000000003</v>
      </c>
      <c r="D13" s="181">
        <v>5344.1938073635101</v>
      </c>
      <c r="F13" s="206"/>
      <c r="G13" s="169">
        <v>4</v>
      </c>
      <c r="H13" s="170">
        <v>0.288443856645138</v>
      </c>
      <c r="I13" s="170">
        <v>0.465269904466525</v>
      </c>
      <c r="J13" s="171">
        <v>5095.9311206340699</v>
      </c>
      <c r="L13" s="206"/>
      <c r="M13" s="169">
        <v>4</v>
      </c>
      <c r="N13" s="170"/>
      <c r="P13" s="206"/>
      <c r="Q13" s="169">
        <v>4</v>
      </c>
      <c r="R13" s="170"/>
      <c r="T13" s="206"/>
      <c r="U13" s="169">
        <v>4</v>
      </c>
      <c r="V13" s="170"/>
      <c r="X13" s="206"/>
      <c r="Y13" s="169">
        <v>4</v>
      </c>
      <c r="Z13" s="170"/>
      <c r="AB13" s="206"/>
      <c r="AC13" s="169">
        <v>4</v>
      </c>
      <c r="AD13" s="170"/>
      <c r="AF13" s="206"/>
      <c r="AG13" s="169">
        <v>4</v>
      </c>
      <c r="AH13" s="170"/>
    </row>
    <row r="14" spans="1:34" ht="22.8" customHeight="1" thickBot="1" x14ac:dyDescent="0.35">
      <c r="A14" s="201" t="s">
        <v>41</v>
      </c>
      <c r="B14" s="169">
        <v>0</v>
      </c>
      <c r="C14" s="180">
        <v>0.89429999999999998</v>
      </c>
      <c r="D14" s="181">
        <v>8659.6084311008399</v>
      </c>
      <c r="F14" s="204" t="s">
        <v>41</v>
      </c>
      <c r="G14" s="169">
        <v>0</v>
      </c>
      <c r="H14" s="170">
        <v>0.28403100945882098</v>
      </c>
      <c r="I14" s="170">
        <v>0.46866120903682601</v>
      </c>
      <c r="J14" s="171">
        <v>17827.313569545699</v>
      </c>
      <c r="L14" s="204" t="s">
        <v>41</v>
      </c>
      <c r="M14" s="169">
        <v>0</v>
      </c>
      <c r="N14" s="170"/>
      <c r="P14" s="204" t="s">
        <v>41</v>
      </c>
      <c r="Q14" s="169">
        <v>0</v>
      </c>
      <c r="R14" s="170"/>
      <c r="T14" s="204" t="s">
        <v>41</v>
      </c>
      <c r="U14" s="169">
        <v>0</v>
      </c>
      <c r="V14" s="170"/>
      <c r="X14" s="204" t="s">
        <v>41</v>
      </c>
      <c r="Y14" s="169">
        <v>0</v>
      </c>
      <c r="Z14" s="170"/>
      <c r="AB14" s="204" t="s">
        <v>41</v>
      </c>
      <c r="AC14" s="169">
        <v>0</v>
      </c>
      <c r="AD14" s="170"/>
      <c r="AF14" s="204" t="s">
        <v>41</v>
      </c>
      <c r="AG14" s="169">
        <v>0</v>
      </c>
      <c r="AH14" s="170"/>
    </row>
    <row r="15" spans="1:34" ht="22.8" customHeight="1" thickBot="1" x14ac:dyDescent="0.35">
      <c r="A15" s="202"/>
      <c r="B15" s="169">
        <v>1</v>
      </c>
      <c r="C15" s="180">
        <v>0.89449999999999996</v>
      </c>
      <c r="D15" s="181">
        <v>6755.6573908329001</v>
      </c>
      <c r="F15" s="205"/>
      <c r="G15" s="169">
        <v>1</v>
      </c>
      <c r="H15" s="170">
        <v>0.28185937233367803</v>
      </c>
      <c r="I15" s="170">
        <v>0.47064041406345303</v>
      </c>
      <c r="J15" s="171">
        <v>13362.660443544301</v>
      </c>
      <c r="L15" s="205"/>
      <c r="M15" s="169">
        <v>1</v>
      </c>
      <c r="N15" s="170"/>
      <c r="P15" s="205"/>
      <c r="Q15" s="169">
        <v>1</v>
      </c>
      <c r="R15" s="170"/>
      <c r="T15" s="205"/>
      <c r="U15" s="169">
        <v>1</v>
      </c>
      <c r="V15" s="170"/>
      <c r="X15" s="205"/>
      <c r="Y15" s="169">
        <v>1</v>
      </c>
      <c r="Z15" s="170"/>
      <c r="AB15" s="205"/>
      <c r="AC15" s="169">
        <v>1</v>
      </c>
      <c r="AD15" s="170"/>
      <c r="AF15" s="205"/>
      <c r="AG15" s="169">
        <v>1</v>
      </c>
      <c r="AH15" s="170"/>
    </row>
    <row r="16" spans="1:34" ht="22.8" customHeight="1" thickBot="1" x14ac:dyDescent="0.35">
      <c r="A16" s="202"/>
      <c r="B16" s="169">
        <v>2</v>
      </c>
      <c r="C16" s="180">
        <v>0.89539999999999997</v>
      </c>
      <c r="D16" s="181">
        <v>6362.3784897327396</v>
      </c>
      <c r="F16" s="205"/>
      <c r="G16" s="169">
        <v>2</v>
      </c>
      <c r="H16" s="170">
        <v>0.28601900761520999</v>
      </c>
      <c r="I16" s="170">
        <v>0.467328464165781</v>
      </c>
      <c r="J16" s="171">
        <v>16004.617029666901</v>
      </c>
      <c r="L16" s="205"/>
      <c r="M16" s="169">
        <v>2</v>
      </c>
      <c r="N16" s="170"/>
      <c r="P16" s="205"/>
      <c r="Q16" s="169">
        <v>2</v>
      </c>
      <c r="R16" s="170"/>
      <c r="T16" s="205"/>
      <c r="U16" s="169">
        <v>2</v>
      </c>
      <c r="V16" s="170"/>
      <c r="X16" s="205"/>
      <c r="Y16" s="169">
        <v>2</v>
      </c>
      <c r="Z16" s="170"/>
      <c r="AB16" s="205"/>
      <c r="AC16" s="169">
        <v>2</v>
      </c>
      <c r="AD16" s="170"/>
      <c r="AF16" s="205"/>
      <c r="AG16" s="169">
        <v>2</v>
      </c>
      <c r="AH16" s="170"/>
    </row>
    <row r="17" spans="1:34" ht="22.8" customHeight="1" thickBot="1" x14ac:dyDescent="0.35">
      <c r="A17" s="202"/>
      <c r="B17" s="169">
        <v>3</v>
      </c>
      <c r="C17" s="180">
        <v>0.89459999999999995</v>
      </c>
      <c r="D17" s="181">
        <v>5993.4028084278098</v>
      </c>
      <c r="F17" s="205"/>
      <c r="G17" s="169">
        <v>3</v>
      </c>
      <c r="H17" s="170">
        <v>0.35462420054988902</v>
      </c>
      <c r="I17" s="170">
        <v>0.46104993362728602</v>
      </c>
      <c r="J17" s="171">
        <v>14319.4987909793</v>
      </c>
      <c r="L17" s="205"/>
      <c r="M17" s="169">
        <v>3</v>
      </c>
      <c r="N17" s="170"/>
      <c r="P17" s="205"/>
      <c r="Q17" s="169">
        <v>3</v>
      </c>
      <c r="R17" s="170"/>
      <c r="T17" s="205"/>
      <c r="U17" s="169">
        <v>3</v>
      </c>
      <c r="V17" s="170"/>
      <c r="X17" s="205"/>
      <c r="Y17" s="169">
        <v>3</v>
      </c>
      <c r="Z17" s="170"/>
      <c r="AB17" s="205"/>
      <c r="AC17" s="169">
        <v>3</v>
      </c>
      <c r="AD17" s="170"/>
      <c r="AF17" s="205"/>
      <c r="AG17" s="169">
        <v>3</v>
      </c>
      <c r="AH17" s="170"/>
    </row>
    <row r="18" spans="1:34" ht="22.8" customHeight="1" thickBot="1" x14ac:dyDescent="0.35">
      <c r="A18" s="203"/>
      <c r="B18" s="169">
        <v>4</v>
      </c>
      <c r="C18" s="180">
        <v>0.89549999999999996</v>
      </c>
      <c r="D18" s="181">
        <v>6005.0088622570001</v>
      </c>
      <c r="F18" s="207"/>
      <c r="G18" s="172">
        <v>4</v>
      </c>
      <c r="H18" s="173">
        <v>0.36042135627140098</v>
      </c>
      <c r="I18" s="173">
        <v>0.461848086284527</v>
      </c>
      <c r="J18" s="174">
        <v>18752.488466024399</v>
      </c>
      <c r="L18" s="207"/>
      <c r="M18" s="172">
        <v>4</v>
      </c>
      <c r="N18" s="173"/>
      <c r="P18" s="207"/>
      <c r="Q18" s="172">
        <v>4</v>
      </c>
      <c r="R18" s="173"/>
      <c r="T18" s="207"/>
      <c r="U18" s="172">
        <v>4</v>
      </c>
      <c r="V18" s="173"/>
      <c r="X18" s="207"/>
      <c r="Y18" s="172">
        <v>4</v>
      </c>
      <c r="Z18" s="173"/>
      <c r="AB18" s="207"/>
      <c r="AC18" s="172">
        <v>4</v>
      </c>
      <c r="AD18" s="173"/>
      <c r="AF18" s="207"/>
      <c r="AG18" s="172">
        <v>4</v>
      </c>
      <c r="AH18" s="173"/>
    </row>
    <row r="19" spans="1:34" x14ac:dyDescent="0.3">
      <c r="C19" s="182"/>
      <c r="D19" s="182"/>
    </row>
    <row r="20" spans="1:34" ht="19.2" customHeight="1" x14ac:dyDescent="0.3">
      <c r="C20" s="182"/>
      <c r="D20" s="184" t="s">
        <v>82</v>
      </c>
    </row>
    <row r="21" spans="1:34" ht="25.2" customHeight="1" x14ac:dyDescent="0.3">
      <c r="A21" s="179" t="s">
        <v>38</v>
      </c>
      <c r="B21" s="179" t="s">
        <v>33</v>
      </c>
      <c r="C21" s="183">
        <f>AVERAGE(C4:C8)</f>
        <v>0.90017999999999998</v>
      </c>
      <c r="D21" s="183">
        <f>AVERAGE(D4:D8)</f>
        <v>2388.7869193077017</v>
      </c>
      <c r="F21" s="179" t="s">
        <v>38</v>
      </c>
      <c r="G21" s="179" t="s">
        <v>33</v>
      </c>
      <c r="H21" s="183">
        <f>AVERAGE(H4:H8)</f>
        <v>0.33066203805077582</v>
      </c>
      <c r="I21" s="183">
        <f>AVERAGE(I4:I8)</f>
        <v>0.46399124670433223</v>
      </c>
      <c r="J21" s="183">
        <f>AVERAGE(J4:J8)</f>
        <v>2940.3696832656815</v>
      </c>
    </row>
    <row r="22" spans="1:34" ht="25.2" customHeight="1" x14ac:dyDescent="0.3">
      <c r="B22" s="179" t="s">
        <v>34</v>
      </c>
      <c r="C22" s="183">
        <f>_xlfn.STDEV.S(C4:C8)</f>
        <v>4.0865633483405493E-4</v>
      </c>
      <c r="D22" s="183">
        <f>_xlfn.STDEV.S(D4:D8)</f>
        <v>515.87369463477796</v>
      </c>
      <c r="G22" s="179" t="s">
        <v>34</v>
      </c>
      <c r="H22" s="183">
        <f>_xlfn.STDEV.S(H4:H8)</f>
        <v>3.5835237972831266E-2</v>
      </c>
      <c r="I22" s="183">
        <f>_xlfn.STDEV.S(I4:I8)</f>
        <v>4.2851519624786715E-3</v>
      </c>
      <c r="J22" s="183">
        <f>_xlfn.STDEV.S(J4:J8)</f>
        <v>210.42451224668321</v>
      </c>
    </row>
    <row r="23" spans="1:34" ht="25.2" customHeight="1" x14ac:dyDescent="0.3">
      <c r="A23" s="179" t="s">
        <v>40</v>
      </c>
      <c r="B23" s="179" t="s">
        <v>33</v>
      </c>
      <c r="C23" s="183">
        <f>AVERAGE(C9:C13)</f>
        <v>0.90032000000000001</v>
      </c>
      <c r="D23" s="183">
        <f>AVERAGE(D9:D13)</f>
        <v>5362.5743960857344</v>
      </c>
      <c r="F23" s="179" t="s">
        <v>40</v>
      </c>
      <c r="G23" s="179" t="s">
        <v>33</v>
      </c>
      <c r="H23" s="183">
        <f>AVERAGE(H9:H13)</f>
        <v>0.32203551182363138</v>
      </c>
      <c r="I23" s="183">
        <f>AVERAGE(I9:I13)</f>
        <v>0.46447087358868622</v>
      </c>
      <c r="J23" s="183">
        <f>AVERAGE(J9:J13)</f>
        <v>5537.4108744144378</v>
      </c>
    </row>
    <row r="24" spans="1:34" ht="25.2" customHeight="1" x14ac:dyDescent="0.3">
      <c r="B24" s="179" t="s">
        <v>34</v>
      </c>
      <c r="C24" s="183">
        <f>_xlfn.STDEV.S(C9:C13)</f>
        <v>5.35723809439156E-4</v>
      </c>
      <c r="D24" s="183">
        <f>_xlfn.STDEV.S(D9:D13)</f>
        <v>32.334863073612986</v>
      </c>
      <c r="G24" s="179" t="s">
        <v>34</v>
      </c>
      <c r="H24" s="183">
        <f>_xlfn.STDEV.S(H9:H13)</f>
        <v>3.868140302276242E-2</v>
      </c>
      <c r="I24" s="183">
        <f>_xlfn.STDEV.S(I9:I13)</f>
        <v>4.5514551660437112E-3</v>
      </c>
      <c r="J24" s="183">
        <f>_xlfn.STDEV.S(J9:J13)</f>
        <v>492.6619631189165</v>
      </c>
    </row>
    <row r="25" spans="1:34" ht="25.2" customHeight="1" x14ac:dyDescent="0.3">
      <c r="A25" s="179" t="s">
        <v>41</v>
      </c>
      <c r="B25" s="179" t="s">
        <v>33</v>
      </c>
      <c r="C25" s="183">
        <f>AVERAGE(C14:C18)</f>
        <v>0.89485999999999988</v>
      </c>
      <c r="D25" s="183">
        <f>AVERAGE(D14:D18)</f>
        <v>6755.2111964702581</v>
      </c>
      <c r="F25" s="179" t="s">
        <v>41</v>
      </c>
      <c r="G25" s="179" t="s">
        <v>33</v>
      </c>
      <c r="H25" s="183">
        <f>AVERAGE(H14:H18)</f>
        <v>0.31339098924579978</v>
      </c>
      <c r="I25" s="183">
        <f>AVERAGE(I14:I18)</f>
        <v>0.46590562143557462</v>
      </c>
      <c r="J25" s="183">
        <f>AVERAGE(J14:J18)</f>
        <v>16053.315659952121</v>
      </c>
    </row>
    <row r="26" spans="1:34" ht="25.2" customHeight="1" x14ac:dyDescent="0.3">
      <c r="B26" s="179" t="s">
        <v>34</v>
      </c>
      <c r="C26" s="183">
        <f>_xlfn.STDEV.S(C14:C18)</f>
        <v>5.504543577809143E-4</v>
      </c>
      <c r="D26" s="183">
        <f>_xlfn.STDEV.S(D14:D18)</f>
        <v>1109.5271655294928</v>
      </c>
      <c r="G26" s="179" t="s">
        <v>34</v>
      </c>
      <c r="H26" s="183">
        <f>_xlfn.STDEV.S(H14:H18)</f>
        <v>4.0365547790103477E-2</v>
      </c>
      <c r="I26" s="183">
        <f>_xlfn.STDEV.S(I14:I18)</f>
        <v>4.2449175871161725E-3</v>
      </c>
      <c r="J26" s="183">
        <f>_xlfn.STDEV.S(J14:J18)</f>
        <v>2273.803004087617</v>
      </c>
    </row>
    <row r="28" spans="1:34" ht="22.2" customHeight="1" x14ac:dyDescent="0.3">
      <c r="D28" s="184" t="s">
        <v>83</v>
      </c>
      <c r="J28" s="184" t="s">
        <v>83</v>
      </c>
    </row>
    <row r="29" spans="1:34" ht="22.2" customHeight="1" x14ac:dyDescent="0.3">
      <c r="D29" s="185">
        <f>D21/60</f>
        <v>39.813115321795031</v>
      </c>
      <c r="J29" s="185">
        <f>J21/60</f>
        <v>49.00616138776136</v>
      </c>
    </row>
    <row r="30" spans="1:34" ht="22.2" customHeight="1" x14ac:dyDescent="0.3">
      <c r="D30" s="185">
        <f t="shared" ref="D30:D34" si="0">D22/60</f>
        <v>8.5978949105796332</v>
      </c>
      <c r="J30" s="185">
        <f t="shared" ref="J30:J34" si="1">J22/60</f>
        <v>3.5070752041113868</v>
      </c>
    </row>
    <row r="31" spans="1:34" ht="22.2" customHeight="1" x14ac:dyDescent="0.3">
      <c r="D31" s="185">
        <f t="shared" si="0"/>
        <v>89.376239934762239</v>
      </c>
      <c r="J31" s="185">
        <f t="shared" si="1"/>
        <v>92.290181240240628</v>
      </c>
    </row>
    <row r="32" spans="1:34" ht="22.2" customHeight="1" x14ac:dyDescent="0.3">
      <c r="D32" s="185">
        <f t="shared" si="0"/>
        <v>0.53891438456021645</v>
      </c>
      <c r="J32" s="185">
        <f t="shared" si="1"/>
        <v>8.2110327186486085</v>
      </c>
    </row>
    <row r="33" spans="4:10" ht="22.2" customHeight="1" x14ac:dyDescent="0.3">
      <c r="D33" s="185">
        <f t="shared" si="0"/>
        <v>112.58685327450431</v>
      </c>
      <c r="J33" s="185">
        <f t="shared" si="1"/>
        <v>267.55526099920201</v>
      </c>
    </row>
    <row r="34" spans="4:10" ht="22.2" customHeight="1" x14ac:dyDescent="0.3">
      <c r="D34" s="185">
        <f t="shared" si="0"/>
        <v>18.492119425491545</v>
      </c>
      <c r="J34" s="185">
        <f t="shared" si="1"/>
        <v>37.896716734793614</v>
      </c>
    </row>
  </sheetData>
  <mergeCells count="24">
    <mergeCell ref="AF4:AF8"/>
    <mergeCell ref="AF9:AF13"/>
    <mergeCell ref="AF14:AF18"/>
    <mergeCell ref="X4:X8"/>
    <mergeCell ref="X9:X13"/>
    <mergeCell ref="X14:X18"/>
    <mergeCell ref="AB4:AB8"/>
    <mergeCell ref="AB9:AB13"/>
    <mergeCell ref="AB14:AB18"/>
    <mergeCell ref="P4:P8"/>
    <mergeCell ref="P9:P13"/>
    <mergeCell ref="P14:P18"/>
    <mergeCell ref="T4:T8"/>
    <mergeCell ref="T9:T13"/>
    <mergeCell ref="T14:T18"/>
    <mergeCell ref="L4:L8"/>
    <mergeCell ref="L9:L13"/>
    <mergeCell ref="L14:L18"/>
    <mergeCell ref="A4:A8"/>
    <mergeCell ref="A9:A13"/>
    <mergeCell ref="A14:A18"/>
    <mergeCell ref="F4:F8"/>
    <mergeCell ref="F9:F13"/>
    <mergeCell ref="F14:F1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A2D9F-5646-4CDC-BA3F-4F54F2DFB8E5}">
  <dimension ref="A2:Q28"/>
  <sheetViews>
    <sheetView workbookViewId="0">
      <selection activeCell="F26" sqref="F26"/>
    </sheetView>
  </sheetViews>
  <sheetFormatPr defaultRowHeight="14.4" x14ac:dyDescent="0.3"/>
  <cols>
    <col min="1" max="2" width="17.21875" customWidth="1"/>
    <col min="3" max="3" width="15.21875" customWidth="1"/>
    <col min="4" max="4" width="14.6640625" customWidth="1"/>
    <col min="5" max="5" width="15.109375" customWidth="1"/>
    <col min="6" max="6" width="23.6640625" customWidth="1"/>
    <col min="8" max="8" width="17" customWidth="1"/>
    <col min="9" max="18" width="11.21875" customWidth="1"/>
    <col min="19" max="19" width="13" customWidth="1"/>
    <col min="20" max="20" width="23" customWidth="1"/>
  </cols>
  <sheetData>
    <row r="2" spans="1:6" ht="24.6" x14ac:dyDescent="0.4">
      <c r="A2" s="1" t="s">
        <v>9</v>
      </c>
    </row>
    <row r="3" spans="1:6" ht="24.6" customHeight="1" thickBot="1" x14ac:dyDescent="0.45">
      <c r="A3" s="1"/>
    </row>
    <row r="4" spans="1:6" ht="18.600000000000001" customHeight="1" thickBot="1" x14ac:dyDescent="0.35">
      <c r="A4" s="15" t="s">
        <v>0</v>
      </c>
      <c r="B4" s="20" t="s">
        <v>8</v>
      </c>
      <c r="C4" s="15" t="s">
        <v>1</v>
      </c>
      <c r="D4" s="19" t="s">
        <v>2</v>
      </c>
      <c r="E4" s="20" t="s">
        <v>3</v>
      </c>
      <c r="F4" s="27" t="s">
        <v>4</v>
      </c>
    </row>
    <row r="5" spans="1:6" ht="15" x14ac:dyDescent="0.3">
      <c r="A5" s="7">
        <v>800</v>
      </c>
      <c r="B5" s="6">
        <v>42</v>
      </c>
      <c r="C5" s="4">
        <v>0.01</v>
      </c>
      <c r="D5" s="3" t="s">
        <v>6</v>
      </c>
      <c r="E5" s="5">
        <v>1</v>
      </c>
      <c r="F5" s="11">
        <v>4.19E-2</v>
      </c>
    </row>
    <row r="6" spans="1:6" ht="16.2" customHeight="1" x14ac:dyDescent="0.3">
      <c r="A6" s="7">
        <v>800</v>
      </c>
      <c r="B6" s="6">
        <v>321</v>
      </c>
      <c r="C6" s="4">
        <v>1</v>
      </c>
      <c r="D6" s="3" t="s">
        <v>5</v>
      </c>
      <c r="E6" s="5">
        <v>1E-4</v>
      </c>
      <c r="F6" s="11">
        <v>3.8399999999999997E-2</v>
      </c>
    </row>
    <row r="7" spans="1:6" ht="16.2" customHeight="1" x14ac:dyDescent="0.3">
      <c r="A7" s="7">
        <v>800</v>
      </c>
      <c r="B7" s="6">
        <v>101</v>
      </c>
      <c r="C7" s="4">
        <v>1E-4</v>
      </c>
      <c r="D7" s="28" t="s">
        <v>6</v>
      </c>
      <c r="E7" s="12">
        <v>1E-4</v>
      </c>
      <c r="F7" s="10">
        <v>3.5299999999999998E-2</v>
      </c>
    </row>
    <row r="8" spans="1:6" ht="16.2" customHeight="1" x14ac:dyDescent="0.3">
      <c r="A8" s="7">
        <v>800</v>
      </c>
      <c r="B8" s="6">
        <v>123</v>
      </c>
      <c r="C8" s="4">
        <v>0.1</v>
      </c>
      <c r="D8" s="3" t="s">
        <v>7</v>
      </c>
      <c r="E8" s="5">
        <v>1E-3</v>
      </c>
      <c r="F8" s="11">
        <v>3.2500000000000001E-2</v>
      </c>
    </row>
    <row r="9" spans="1:6" ht="16.2" customHeight="1" x14ac:dyDescent="0.3">
      <c r="A9" s="7">
        <v>1600</v>
      </c>
      <c r="B9" s="6">
        <v>0</v>
      </c>
      <c r="C9" s="4">
        <v>1</v>
      </c>
      <c r="D9" s="3" t="s">
        <v>5</v>
      </c>
      <c r="E9" s="5">
        <v>1E-4</v>
      </c>
      <c r="F9" s="11">
        <v>3.15E-2</v>
      </c>
    </row>
    <row r="10" spans="1:6" ht="16.2" customHeight="1" x14ac:dyDescent="0.3">
      <c r="A10" s="7">
        <v>1600</v>
      </c>
      <c r="B10" s="6">
        <v>555</v>
      </c>
      <c r="C10" s="9">
        <v>1</v>
      </c>
      <c r="D10" s="28" t="s">
        <v>5</v>
      </c>
      <c r="E10" s="12">
        <v>1E-4</v>
      </c>
      <c r="F10" s="11">
        <v>3.04E-2</v>
      </c>
    </row>
    <row r="11" spans="1:6" ht="16.2" customHeight="1" x14ac:dyDescent="0.3">
      <c r="A11" s="7">
        <v>1600</v>
      </c>
      <c r="B11" s="6">
        <v>321</v>
      </c>
      <c r="C11" s="9">
        <v>1</v>
      </c>
      <c r="D11" s="28" t="s">
        <v>5</v>
      </c>
      <c r="E11" s="12">
        <v>1E-4</v>
      </c>
      <c r="F11" s="11">
        <v>2.9399999999999999E-2</v>
      </c>
    </row>
    <row r="12" spans="1:6" ht="16.2" customHeight="1" x14ac:dyDescent="0.3">
      <c r="A12" s="7">
        <v>800</v>
      </c>
      <c r="B12" s="6">
        <v>18</v>
      </c>
      <c r="C12" s="4">
        <v>1</v>
      </c>
      <c r="D12" s="3" t="s">
        <v>5</v>
      </c>
      <c r="E12" s="5">
        <v>1E-4</v>
      </c>
      <c r="F12" s="11">
        <v>2.92E-2</v>
      </c>
    </row>
    <row r="13" spans="1:6" ht="16.2" customHeight="1" x14ac:dyDescent="0.3">
      <c r="A13" s="7">
        <v>1600</v>
      </c>
      <c r="B13" s="6">
        <v>699</v>
      </c>
      <c r="C13" s="9">
        <v>1</v>
      </c>
      <c r="D13" s="28" t="s">
        <v>5</v>
      </c>
      <c r="E13" s="12">
        <v>1E-4</v>
      </c>
      <c r="F13" s="11">
        <v>2.7300000000000001E-2</v>
      </c>
    </row>
    <row r="14" spans="1:6" ht="16.2" customHeight="1" x14ac:dyDescent="0.3">
      <c r="A14" s="7">
        <v>1600</v>
      </c>
      <c r="B14" s="6">
        <v>101</v>
      </c>
      <c r="C14" s="9">
        <v>1</v>
      </c>
      <c r="D14" s="28" t="s">
        <v>5</v>
      </c>
      <c r="E14" s="12">
        <v>1E-4</v>
      </c>
      <c r="F14" s="10">
        <v>2.7E-2</v>
      </c>
    </row>
    <row r="15" spans="1:6" ht="16.2" customHeight="1" x14ac:dyDescent="0.3">
      <c r="A15" s="7">
        <v>1600</v>
      </c>
      <c r="B15" s="6">
        <v>18</v>
      </c>
      <c r="C15" s="4">
        <v>1</v>
      </c>
      <c r="D15" s="3" t="s">
        <v>5</v>
      </c>
      <c r="E15" s="5">
        <v>1</v>
      </c>
      <c r="F15" s="11">
        <v>2.6499999999999999E-2</v>
      </c>
    </row>
    <row r="16" spans="1:6" ht="16.2" customHeight="1" x14ac:dyDescent="0.3">
      <c r="A16" s="7">
        <v>800</v>
      </c>
      <c r="B16" s="6">
        <v>699</v>
      </c>
      <c r="C16" s="4">
        <v>1E-4</v>
      </c>
      <c r="D16" s="3" t="s">
        <v>6</v>
      </c>
      <c r="E16" s="5">
        <v>1E-4</v>
      </c>
      <c r="F16" s="11">
        <v>2.63E-2</v>
      </c>
    </row>
    <row r="17" spans="1:17" ht="16.2" customHeight="1" x14ac:dyDescent="0.3">
      <c r="A17" s="7">
        <v>1600</v>
      </c>
      <c r="B17" s="6">
        <v>42</v>
      </c>
      <c r="C17" s="4">
        <v>1</v>
      </c>
      <c r="D17" s="3" t="s">
        <v>5</v>
      </c>
      <c r="E17" s="5">
        <v>1E-3</v>
      </c>
      <c r="F17" s="11">
        <v>2.63E-2</v>
      </c>
    </row>
    <row r="18" spans="1:17" ht="16.2" customHeight="1" x14ac:dyDescent="0.3">
      <c r="A18" s="7">
        <v>1600</v>
      </c>
      <c r="B18" s="6">
        <v>123</v>
      </c>
      <c r="C18" s="4">
        <v>1</v>
      </c>
      <c r="D18" s="3" t="s">
        <v>5</v>
      </c>
      <c r="E18" s="5">
        <v>1E-4</v>
      </c>
      <c r="F18" s="11">
        <v>2.5600000000000001E-2</v>
      </c>
    </row>
    <row r="19" spans="1:17" ht="16.2" customHeight="1" x14ac:dyDescent="0.3">
      <c r="A19" s="7">
        <v>800</v>
      </c>
      <c r="B19" s="6">
        <v>555</v>
      </c>
      <c r="C19" s="4">
        <v>0.01</v>
      </c>
      <c r="D19" s="3" t="s">
        <v>6</v>
      </c>
      <c r="E19" s="5">
        <v>1</v>
      </c>
      <c r="F19" s="11">
        <v>2.52E-2</v>
      </c>
    </row>
    <row r="20" spans="1:17" ht="16.2" customHeight="1" x14ac:dyDescent="0.3">
      <c r="A20" s="7">
        <v>800</v>
      </c>
      <c r="B20" s="6">
        <v>88</v>
      </c>
      <c r="C20" s="4">
        <v>0.1</v>
      </c>
      <c r="D20" s="3" t="s">
        <v>7</v>
      </c>
      <c r="E20" s="5">
        <v>1E-3</v>
      </c>
      <c r="F20" s="11">
        <v>2.47E-2</v>
      </c>
    </row>
    <row r="21" spans="1:17" ht="16.2" customHeight="1" x14ac:dyDescent="0.3">
      <c r="A21" s="7">
        <v>1600</v>
      </c>
      <c r="B21" s="6">
        <v>88</v>
      </c>
      <c r="C21" s="4">
        <v>0.1</v>
      </c>
      <c r="D21" s="3" t="s">
        <v>7</v>
      </c>
      <c r="E21" s="5">
        <v>1E-3</v>
      </c>
      <c r="F21" s="11">
        <v>2.47E-2</v>
      </c>
    </row>
    <row r="22" spans="1:17" ht="16.2" customHeight="1" x14ac:dyDescent="0.3">
      <c r="A22" s="7">
        <v>800</v>
      </c>
      <c r="B22" s="6">
        <v>300</v>
      </c>
      <c r="C22" s="4">
        <v>1</v>
      </c>
      <c r="D22" s="3" t="s">
        <v>5</v>
      </c>
      <c r="E22" s="5">
        <v>1</v>
      </c>
      <c r="F22" s="11">
        <v>2.2700000000000001E-2</v>
      </c>
    </row>
    <row r="23" spans="1:17" ht="16.2" customHeight="1" x14ac:dyDescent="0.3">
      <c r="A23" s="7">
        <v>800</v>
      </c>
      <c r="B23" s="6">
        <v>0</v>
      </c>
      <c r="C23" s="7">
        <v>1</v>
      </c>
      <c r="D23" s="2" t="s">
        <v>5</v>
      </c>
      <c r="E23" s="29">
        <v>1</v>
      </c>
      <c r="F23" s="11">
        <v>2.18E-2</v>
      </c>
    </row>
    <row r="24" spans="1:17" ht="16.2" customHeight="1" thickBot="1" x14ac:dyDescent="0.35">
      <c r="A24" s="21">
        <v>1600</v>
      </c>
      <c r="B24" s="22">
        <v>300</v>
      </c>
      <c r="C24" s="9">
        <v>0.01</v>
      </c>
      <c r="D24" s="28" t="s">
        <v>6</v>
      </c>
      <c r="E24" s="12">
        <v>1</v>
      </c>
      <c r="F24" s="11">
        <v>2.1700000000000001E-2</v>
      </c>
    </row>
    <row r="25" spans="1:17" ht="16.2" customHeight="1" thickBot="1" x14ac:dyDescent="0.35">
      <c r="A25" s="2"/>
      <c r="B25" s="3"/>
      <c r="C25" s="25">
        <v>1</v>
      </c>
      <c r="D25" s="26" t="s">
        <v>5</v>
      </c>
      <c r="E25" s="30">
        <v>1E-4</v>
      </c>
      <c r="F25" s="31">
        <f>AVERAGE(F5:F24)</f>
        <v>2.8420000000000008E-2</v>
      </c>
      <c r="H25" s="54"/>
      <c r="I25" s="54"/>
      <c r="J25" s="54"/>
      <c r="K25" s="54"/>
      <c r="L25" s="54"/>
      <c r="M25" s="54"/>
      <c r="N25" s="54"/>
      <c r="O25" s="54"/>
      <c r="P25" s="54"/>
      <c r="Q25" s="54"/>
    </row>
    <row r="26" spans="1:17" ht="16.2" customHeight="1" x14ac:dyDescent="0.3">
      <c r="A26" s="2"/>
      <c r="B26" s="3"/>
      <c r="F26" s="208">
        <f>_xlfn.STDEV.S(F5:F24)</f>
        <v>5.3504156257641235E-3</v>
      </c>
      <c r="H26" s="54"/>
      <c r="I26" s="54"/>
      <c r="J26" s="54"/>
      <c r="K26" s="54"/>
      <c r="L26" s="54"/>
      <c r="M26" s="54"/>
      <c r="N26" s="54"/>
      <c r="O26" s="54"/>
      <c r="P26" s="54"/>
      <c r="Q26" s="54"/>
    </row>
    <row r="27" spans="1:17" ht="16.2" customHeight="1" x14ac:dyDescent="0.3">
      <c r="A27" s="2"/>
      <c r="B27" s="3"/>
      <c r="H27" s="54"/>
      <c r="I27" s="54"/>
      <c r="J27" s="54"/>
      <c r="K27" s="54"/>
      <c r="L27" s="54"/>
      <c r="M27" s="54"/>
      <c r="N27" s="54"/>
      <c r="O27" s="54"/>
      <c r="P27" s="54"/>
      <c r="Q27" s="54"/>
    </row>
    <row r="28" spans="1:17" ht="15.6" x14ac:dyDescent="0.3">
      <c r="H28" s="54"/>
      <c r="I28" s="54"/>
      <c r="J28" s="54"/>
      <c r="K28" s="54"/>
      <c r="L28" s="54"/>
      <c r="M28" s="54"/>
      <c r="N28" s="54"/>
      <c r="O28" s="54"/>
      <c r="P28" s="54"/>
      <c r="Q28" s="54"/>
    </row>
  </sheetData>
  <autoFilter ref="A4:F4" xr:uid="{165A2D9F-5646-4CDC-BA3F-4F54F2DFB8E5}">
    <sortState xmlns:xlrd2="http://schemas.microsoft.com/office/spreadsheetml/2017/richdata2" ref="A5:F24">
      <sortCondition descending="1" ref="F4"/>
    </sortState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499DD-5555-47B1-9078-42289095DD90}">
  <dimension ref="A2:G26"/>
  <sheetViews>
    <sheetView topLeftCell="B5" workbookViewId="0">
      <selection activeCell="G26" sqref="G26"/>
    </sheetView>
  </sheetViews>
  <sheetFormatPr defaultRowHeight="14.4" x14ac:dyDescent="0.3"/>
  <cols>
    <col min="1" max="1" width="17.21875" customWidth="1"/>
    <col min="2" max="2" width="17.88671875" customWidth="1"/>
    <col min="3" max="3" width="17.21875" customWidth="1"/>
    <col min="4" max="4" width="12.6640625" customWidth="1"/>
    <col min="5" max="5" width="17.88671875" customWidth="1"/>
    <col min="6" max="6" width="17.33203125" customWidth="1"/>
    <col min="7" max="7" width="22.5546875" customWidth="1"/>
    <col min="9" max="9" width="17.21875" customWidth="1"/>
    <col min="10" max="19" width="9.77734375" customWidth="1"/>
  </cols>
  <sheetData>
    <row r="2" spans="1:7" ht="24.6" x14ac:dyDescent="0.4">
      <c r="A2" s="1" t="s">
        <v>10</v>
      </c>
    </row>
    <row r="3" spans="1:7" ht="15" thickBot="1" x14ac:dyDescent="0.35"/>
    <row r="4" spans="1:7" ht="19.8" customHeight="1" thickBot="1" x14ac:dyDescent="0.35">
      <c r="A4" s="15" t="s">
        <v>0</v>
      </c>
      <c r="B4" s="20" t="s">
        <v>8</v>
      </c>
      <c r="C4" s="16" t="s">
        <v>11</v>
      </c>
      <c r="D4" s="17" t="s">
        <v>12</v>
      </c>
      <c r="E4" s="18" t="s">
        <v>13</v>
      </c>
      <c r="F4" s="41" t="s">
        <v>14</v>
      </c>
      <c r="G4" s="41" t="s">
        <v>4</v>
      </c>
    </row>
    <row r="5" spans="1:7" ht="18" customHeight="1" x14ac:dyDescent="0.3">
      <c r="A5" s="32">
        <v>800</v>
      </c>
      <c r="B5" s="33">
        <v>88</v>
      </c>
      <c r="C5" s="34">
        <v>20</v>
      </c>
      <c r="D5" s="46" t="s">
        <v>19</v>
      </c>
      <c r="E5" s="35">
        <v>1</v>
      </c>
      <c r="F5" s="42" t="s">
        <v>18</v>
      </c>
      <c r="G5" s="42">
        <v>3.9E-2</v>
      </c>
    </row>
    <row r="6" spans="1:7" ht="18" customHeight="1" x14ac:dyDescent="0.3">
      <c r="A6" s="32">
        <v>800</v>
      </c>
      <c r="B6" s="33">
        <v>300</v>
      </c>
      <c r="C6" s="34">
        <v>20</v>
      </c>
      <c r="D6" s="46" t="s">
        <v>19</v>
      </c>
      <c r="E6" s="35">
        <v>1</v>
      </c>
      <c r="F6" s="42" t="s">
        <v>18</v>
      </c>
      <c r="G6" s="42">
        <v>3.8100000000000002E-2</v>
      </c>
    </row>
    <row r="7" spans="1:7" ht="18" customHeight="1" x14ac:dyDescent="0.3">
      <c r="A7" s="32">
        <v>800</v>
      </c>
      <c r="B7" s="33">
        <v>321</v>
      </c>
      <c r="C7" s="34">
        <v>25</v>
      </c>
      <c r="D7" s="46" t="s">
        <v>15</v>
      </c>
      <c r="E7" s="35">
        <v>1</v>
      </c>
      <c r="F7" s="42" t="s">
        <v>16</v>
      </c>
      <c r="G7" s="43">
        <v>3.7699999999999997E-2</v>
      </c>
    </row>
    <row r="8" spans="1:7" ht="18" customHeight="1" x14ac:dyDescent="0.3">
      <c r="A8" s="32">
        <v>800</v>
      </c>
      <c r="B8" s="33">
        <v>0</v>
      </c>
      <c r="C8" s="34">
        <v>15</v>
      </c>
      <c r="D8" s="46" t="s">
        <v>17</v>
      </c>
      <c r="E8" s="35">
        <v>0.5</v>
      </c>
      <c r="F8" s="42" t="s">
        <v>18</v>
      </c>
      <c r="G8" s="42">
        <v>3.1199999999999999E-2</v>
      </c>
    </row>
    <row r="9" spans="1:7" ht="18" customHeight="1" x14ac:dyDescent="0.3">
      <c r="A9" s="32">
        <v>1600</v>
      </c>
      <c r="B9" s="33">
        <v>699</v>
      </c>
      <c r="C9" s="13">
        <v>5</v>
      </c>
      <c r="D9" s="47" t="s">
        <v>17</v>
      </c>
      <c r="E9" s="14">
        <v>0.8</v>
      </c>
      <c r="F9" s="44" t="s">
        <v>18</v>
      </c>
      <c r="G9" s="44">
        <v>3.0099999999999998E-2</v>
      </c>
    </row>
    <row r="10" spans="1:7" ht="18" customHeight="1" x14ac:dyDescent="0.3">
      <c r="A10" s="32">
        <v>1600</v>
      </c>
      <c r="B10" s="33">
        <v>42</v>
      </c>
      <c r="C10" s="36">
        <v>20</v>
      </c>
      <c r="D10" s="48" t="s">
        <v>15</v>
      </c>
      <c r="E10" s="37">
        <v>0.3</v>
      </c>
      <c r="F10" s="43" t="s">
        <v>18</v>
      </c>
      <c r="G10" s="43">
        <v>2.8400000000000002E-2</v>
      </c>
    </row>
    <row r="11" spans="1:7" ht="18" customHeight="1" x14ac:dyDescent="0.3">
      <c r="A11" s="32">
        <v>800</v>
      </c>
      <c r="B11" s="33">
        <v>42</v>
      </c>
      <c r="C11" s="36">
        <v>30</v>
      </c>
      <c r="D11" s="48" t="s">
        <v>15</v>
      </c>
      <c r="E11" s="37">
        <v>0.4</v>
      </c>
      <c r="F11" s="43" t="s">
        <v>16</v>
      </c>
      <c r="G11" s="43">
        <v>2.7199999999999998E-2</v>
      </c>
    </row>
    <row r="12" spans="1:7" ht="18" customHeight="1" x14ac:dyDescent="0.3">
      <c r="A12" s="32">
        <v>800</v>
      </c>
      <c r="B12" s="33">
        <v>101</v>
      </c>
      <c r="C12" s="34">
        <v>30</v>
      </c>
      <c r="D12" s="46" t="s">
        <v>17</v>
      </c>
      <c r="E12" s="35">
        <v>0.3</v>
      </c>
      <c r="F12" s="42" t="s">
        <v>18</v>
      </c>
      <c r="G12" s="42">
        <v>2.6599999999999999E-2</v>
      </c>
    </row>
    <row r="13" spans="1:7" ht="18" customHeight="1" x14ac:dyDescent="0.3">
      <c r="A13" s="32">
        <v>800</v>
      </c>
      <c r="B13" s="33">
        <v>699</v>
      </c>
      <c r="C13" s="34">
        <v>10</v>
      </c>
      <c r="D13" s="46" t="s">
        <v>19</v>
      </c>
      <c r="E13" s="35">
        <v>0.9</v>
      </c>
      <c r="F13" s="42" t="s">
        <v>16</v>
      </c>
      <c r="G13" s="42">
        <v>2.6599999999999999E-2</v>
      </c>
    </row>
    <row r="14" spans="1:7" ht="18" customHeight="1" x14ac:dyDescent="0.3">
      <c r="A14" s="32">
        <v>800</v>
      </c>
      <c r="B14" s="33">
        <v>123</v>
      </c>
      <c r="C14" s="36">
        <v>25</v>
      </c>
      <c r="D14" s="48" t="s">
        <v>15</v>
      </c>
      <c r="E14" s="37">
        <v>1</v>
      </c>
      <c r="F14" s="43" t="s">
        <v>16</v>
      </c>
      <c r="G14" s="43">
        <v>2.63E-2</v>
      </c>
    </row>
    <row r="15" spans="1:7" ht="18" customHeight="1" x14ac:dyDescent="0.3">
      <c r="A15" s="32">
        <v>1600</v>
      </c>
      <c r="B15" s="33">
        <v>18</v>
      </c>
      <c r="C15" s="36">
        <v>5</v>
      </c>
      <c r="D15" s="48" t="s">
        <v>19</v>
      </c>
      <c r="E15" s="37">
        <v>0.6</v>
      </c>
      <c r="F15" s="43" t="s">
        <v>18</v>
      </c>
      <c r="G15" s="43">
        <v>2.6200000000000001E-2</v>
      </c>
    </row>
    <row r="16" spans="1:7" ht="18" customHeight="1" x14ac:dyDescent="0.3">
      <c r="A16" s="32">
        <v>1600</v>
      </c>
      <c r="B16" s="33">
        <v>101</v>
      </c>
      <c r="C16" s="36">
        <v>25</v>
      </c>
      <c r="D16" s="48" t="s">
        <v>17</v>
      </c>
      <c r="E16" s="14">
        <v>0.8</v>
      </c>
      <c r="F16" s="43" t="s">
        <v>18</v>
      </c>
      <c r="G16" s="43">
        <v>2.5399999999999999E-2</v>
      </c>
    </row>
    <row r="17" spans="1:7" ht="18" customHeight="1" x14ac:dyDescent="0.3">
      <c r="A17" s="32">
        <v>1600</v>
      </c>
      <c r="B17" s="33">
        <v>300</v>
      </c>
      <c r="C17" s="13">
        <v>20</v>
      </c>
      <c r="D17" s="47" t="s">
        <v>15</v>
      </c>
      <c r="E17" s="14">
        <v>0.3</v>
      </c>
      <c r="F17" s="44" t="s">
        <v>18</v>
      </c>
      <c r="G17" s="44">
        <v>2.5000000000000001E-2</v>
      </c>
    </row>
    <row r="18" spans="1:7" ht="18" customHeight="1" x14ac:dyDescent="0.3">
      <c r="A18" s="32">
        <v>800</v>
      </c>
      <c r="B18" s="33">
        <v>18</v>
      </c>
      <c r="C18" s="34">
        <v>10</v>
      </c>
      <c r="D18" s="46" t="s">
        <v>17</v>
      </c>
      <c r="E18" s="35">
        <v>0.3</v>
      </c>
      <c r="F18" s="42" t="s">
        <v>18</v>
      </c>
      <c r="G18" s="42">
        <v>2.3699999999999999E-2</v>
      </c>
    </row>
    <row r="19" spans="1:7" ht="18" customHeight="1" x14ac:dyDescent="0.3">
      <c r="A19" s="32">
        <v>800</v>
      </c>
      <c r="B19" s="33">
        <v>555</v>
      </c>
      <c r="C19" s="34">
        <v>5</v>
      </c>
      <c r="D19" s="46" t="s">
        <v>19</v>
      </c>
      <c r="E19" s="35">
        <v>0.8</v>
      </c>
      <c r="F19" s="42" t="s">
        <v>20</v>
      </c>
      <c r="G19" s="42">
        <v>2.3199999999999998E-2</v>
      </c>
    </row>
    <row r="20" spans="1:7" ht="18" customHeight="1" x14ac:dyDescent="0.3">
      <c r="A20" s="32">
        <v>1600</v>
      </c>
      <c r="B20" s="33">
        <v>0</v>
      </c>
      <c r="C20" s="36">
        <v>30</v>
      </c>
      <c r="D20" s="48" t="s">
        <v>17</v>
      </c>
      <c r="E20" s="37">
        <v>0.2</v>
      </c>
      <c r="F20" s="43" t="s">
        <v>18</v>
      </c>
      <c r="G20" s="43">
        <v>2.3099999999999999E-2</v>
      </c>
    </row>
    <row r="21" spans="1:7" ht="18" customHeight="1" x14ac:dyDescent="0.3">
      <c r="A21" s="32">
        <v>1600</v>
      </c>
      <c r="B21" s="33">
        <v>123</v>
      </c>
      <c r="C21" s="13">
        <v>20</v>
      </c>
      <c r="D21" s="47" t="s">
        <v>15</v>
      </c>
      <c r="E21" s="37">
        <v>0.3</v>
      </c>
      <c r="F21" s="44" t="s">
        <v>18</v>
      </c>
      <c r="G21" s="44">
        <v>2.3099999999999999E-2</v>
      </c>
    </row>
    <row r="22" spans="1:7" ht="18" customHeight="1" x14ac:dyDescent="0.3">
      <c r="A22" s="32">
        <v>1600</v>
      </c>
      <c r="B22" s="33">
        <v>88</v>
      </c>
      <c r="C22" s="36">
        <v>20</v>
      </c>
      <c r="D22" s="48" t="s">
        <v>15</v>
      </c>
      <c r="E22" s="37">
        <v>0.3</v>
      </c>
      <c r="F22" s="43" t="s">
        <v>18</v>
      </c>
      <c r="G22" s="43">
        <v>2.24E-2</v>
      </c>
    </row>
    <row r="23" spans="1:7" ht="18" customHeight="1" x14ac:dyDescent="0.3">
      <c r="A23" s="32">
        <v>1600</v>
      </c>
      <c r="B23" s="33">
        <v>321</v>
      </c>
      <c r="C23" s="13">
        <v>20</v>
      </c>
      <c r="D23" s="47" t="s">
        <v>15</v>
      </c>
      <c r="E23" s="14">
        <v>0.3</v>
      </c>
      <c r="F23" s="44" t="s">
        <v>18</v>
      </c>
      <c r="G23" s="44">
        <v>2.1000000000000001E-2</v>
      </c>
    </row>
    <row r="24" spans="1:7" ht="18" customHeight="1" thickBot="1" x14ac:dyDescent="0.35">
      <c r="A24" s="38">
        <v>1600</v>
      </c>
      <c r="B24" s="39">
        <v>555</v>
      </c>
      <c r="C24" s="13">
        <v>5</v>
      </c>
      <c r="D24" s="47" t="s">
        <v>19</v>
      </c>
      <c r="E24" s="14">
        <v>0.6</v>
      </c>
      <c r="F24" s="44" t="s">
        <v>18</v>
      </c>
      <c r="G24" s="44">
        <v>2.1000000000000001E-2</v>
      </c>
    </row>
    <row r="25" spans="1:7" ht="18" customHeight="1" thickBot="1" x14ac:dyDescent="0.35">
      <c r="A25" s="2"/>
      <c r="B25" s="3"/>
      <c r="C25" s="23">
        <v>20</v>
      </c>
      <c r="D25" s="24" t="s">
        <v>15</v>
      </c>
      <c r="E25" s="24">
        <v>0.3</v>
      </c>
      <c r="F25" s="40" t="s">
        <v>18</v>
      </c>
      <c r="G25" s="45">
        <f>AVERAGE(G5:G24)</f>
        <v>2.7265000000000001E-2</v>
      </c>
    </row>
    <row r="26" spans="1:7" x14ac:dyDescent="0.3">
      <c r="G26" s="112">
        <f>_xlfn.STDEV.S(G5:G24)</f>
        <v>5.4602173660222193E-3</v>
      </c>
    </row>
  </sheetData>
  <autoFilter ref="A4:G4" xr:uid="{2FD499DD-5555-47B1-9078-42289095DD90}">
    <sortState xmlns:xlrd2="http://schemas.microsoft.com/office/spreadsheetml/2017/richdata2" ref="A5:G24">
      <sortCondition descending="1" ref="G4"/>
    </sortState>
  </autoFilter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763D-A9E0-4442-BF61-F42E25528E19}">
  <dimension ref="A2:F26"/>
  <sheetViews>
    <sheetView topLeftCell="A12" workbookViewId="0">
      <selection activeCell="F26" sqref="F26"/>
    </sheetView>
  </sheetViews>
  <sheetFormatPr defaultRowHeight="14.4" x14ac:dyDescent="0.3"/>
  <cols>
    <col min="1" max="1" width="16.44140625" customWidth="1"/>
    <col min="2" max="2" width="19.44140625" customWidth="1"/>
    <col min="3" max="3" width="13.6640625" customWidth="1"/>
    <col min="4" max="4" width="15" customWidth="1"/>
    <col min="5" max="5" width="14.109375" customWidth="1"/>
    <col min="6" max="6" width="22.44140625" customWidth="1"/>
  </cols>
  <sheetData>
    <row r="2" spans="1:6" ht="24.6" x14ac:dyDescent="0.4">
      <c r="A2" s="1" t="s">
        <v>21</v>
      </c>
    </row>
    <row r="3" spans="1:6" ht="25.2" thickBot="1" x14ac:dyDescent="0.45">
      <c r="A3" s="1"/>
    </row>
    <row r="4" spans="1:6" ht="22.2" customHeight="1" thickBot="1" x14ac:dyDescent="0.35">
      <c r="A4" s="69" t="s">
        <v>0</v>
      </c>
      <c r="B4" s="70" t="s">
        <v>8</v>
      </c>
      <c r="C4" s="15" t="s">
        <v>1</v>
      </c>
      <c r="D4" s="19" t="s">
        <v>2</v>
      </c>
      <c r="E4" s="20" t="s">
        <v>3</v>
      </c>
      <c r="F4" s="27" t="s">
        <v>4</v>
      </c>
    </row>
    <row r="5" spans="1:6" ht="17.399999999999999" customHeight="1" x14ac:dyDescent="0.3">
      <c r="A5" s="7">
        <v>800</v>
      </c>
      <c r="B5" s="6">
        <v>0</v>
      </c>
      <c r="C5" s="71">
        <v>1</v>
      </c>
      <c r="D5" s="46" t="s">
        <v>7</v>
      </c>
      <c r="E5" s="78">
        <v>1</v>
      </c>
      <c r="F5" s="75">
        <v>3.2188102588997902E-2</v>
      </c>
    </row>
    <row r="6" spans="1:6" ht="17.399999999999999" customHeight="1" x14ac:dyDescent="0.3">
      <c r="A6" s="7">
        <v>800</v>
      </c>
      <c r="B6" s="6">
        <v>18</v>
      </c>
      <c r="C6" s="71">
        <v>1</v>
      </c>
      <c r="D6" s="46" t="s">
        <v>7</v>
      </c>
      <c r="E6" s="78">
        <v>1</v>
      </c>
      <c r="F6" s="75">
        <v>2.3245152277711401E-2</v>
      </c>
    </row>
    <row r="7" spans="1:6" ht="17.399999999999999" customHeight="1" x14ac:dyDescent="0.3">
      <c r="A7" s="7">
        <v>800</v>
      </c>
      <c r="B7" s="6">
        <v>42</v>
      </c>
      <c r="C7" s="71">
        <v>0.01</v>
      </c>
      <c r="D7" s="46" t="s">
        <v>6</v>
      </c>
      <c r="E7" s="78">
        <v>1</v>
      </c>
      <c r="F7" s="75">
        <v>3.3826066547595901E-2</v>
      </c>
    </row>
    <row r="8" spans="1:6" ht="17.399999999999999" customHeight="1" x14ac:dyDescent="0.3">
      <c r="A8" s="7">
        <v>800</v>
      </c>
      <c r="B8" s="6">
        <v>88</v>
      </c>
      <c r="C8" s="71">
        <v>1</v>
      </c>
      <c r="D8" s="46" t="s">
        <v>7</v>
      </c>
      <c r="E8" s="78">
        <v>1</v>
      </c>
      <c r="F8" s="75">
        <v>2.69992222292488E-2</v>
      </c>
    </row>
    <row r="9" spans="1:6" ht="17.399999999999999" customHeight="1" x14ac:dyDescent="0.3">
      <c r="A9" s="7">
        <v>800</v>
      </c>
      <c r="B9" s="6">
        <v>101</v>
      </c>
      <c r="C9" s="72">
        <v>1E-4</v>
      </c>
      <c r="D9" s="48" t="s">
        <v>6</v>
      </c>
      <c r="E9" s="79">
        <v>1E-4</v>
      </c>
      <c r="F9" s="76">
        <v>3.9567836090709498E-2</v>
      </c>
    </row>
    <row r="10" spans="1:6" ht="17.399999999999999" customHeight="1" x14ac:dyDescent="0.3">
      <c r="A10" s="7">
        <v>800</v>
      </c>
      <c r="B10" s="6">
        <v>123</v>
      </c>
      <c r="C10" s="71">
        <v>1</v>
      </c>
      <c r="D10" s="46" t="s">
        <v>7</v>
      </c>
      <c r="E10" s="78">
        <v>1</v>
      </c>
      <c r="F10" s="75">
        <v>2.76546255879059E-2</v>
      </c>
    </row>
    <row r="11" spans="1:6" ht="17.399999999999999" customHeight="1" x14ac:dyDescent="0.3">
      <c r="A11" s="7">
        <v>800</v>
      </c>
      <c r="B11" s="6">
        <v>300</v>
      </c>
      <c r="C11" s="71">
        <v>0.01</v>
      </c>
      <c r="D11" s="46" t="s">
        <v>6</v>
      </c>
      <c r="E11" s="78">
        <v>1</v>
      </c>
      <c r="F11" s="75">
        <v>3.2707779312338703E-2</v>
      </c>
    </row>
    <row r="12" spans="1:6" ht="17.399999999999999" customHeight="1" x14ac:dyDescent="0.3">
      <c r="A12" s="7">
        <v>800</v>
      </c>
      <c r="B12" s="6">
        <v>321</v>
      </c>
      <c r="C12" s="71">
        <v>0.01</v>
      </c>
      <c r="D12" s="46" t="s">
        <v>6</v>
      </c>
      <c r="E12" s="78">
        <v>1</v>
      </c>
      <c r="F12" s="75">
        <v>3.8453219224252898E-2</v>
      </c>
    </row>
    <row r="13" spans="1:6" ht="17.399999999999999" customHeight="1" x14ac:dyDescent="0.3">
      <c r="A13" s="7">
        <v>800</v>
      </c>
      <c r="B13" s="6">
        <v>555</v>
      </c>
      <c r="C13" s="71">
        <v>1</v>
      </c>
      <c r="D13" s="46" t="s">
        <v>7</v>
      </c>
      <c r="E13" s="78">
        <v>1</v>
      </c>
      <c r="F13" s="75">
        <v>2.8779218087969901E-2</v>
      </c>
    </row>
    <row r="14" spans="1:6" ht="17.399999999999999" customHeight="1" x14ac:dyDescent="0.3">
      <c r="A14" s="7">
        <v>800</v>
      </c>
      <c r="B14" s="6">
        <v>699</v>
      </c>
      <c r="C14" s="71">
        <v>1</v>
      </c>
      <c r="D14" s="46" t="s">
        <v>7</v>
      </c>
      <c r="E14" s="78">
        <v>1</v>
      </c>
      <c r="F14" s="75">
        <v>3.32131810260472E-2</v>
      </c>
    </row>
    <row r="15" spans="1:6" ht="17.399999999999999" customHeight="1" x14ac:dyDescent="0.3">
      <c r="A15" s="7">
        <v>1600</v>
      </c>
      <c r="B15" s="6">
        <v>0</v>
      </c>
      <c r="C15" s="71">
        <v>1</v>
      </c>
      <c r="D15" s="46" t="s">
        <v>7</v>
      </c>
      <c r="E15" s="78">
        <v>1</v>
      </c>
      <c r="F15" s="75">
        <v>2.8430576364813699E-2</v>
      </c>
    </row>
    <row r="16" spans="1:6" ht="17.399999999999999" customHeight="1" x14ac:dyDescent="0.3">
      <c r="A16" s="7">
        <v>1600</v>
      </c>
      <c r="B16" s="6">
        <v>18</v>
      </c>
      <c r="C16" s="73">
        <v>1</v>
      </c>
      <c r="D16" s="46" t="s">
        <v>5</v>
      </c>
      <c r="E16" s="80">
        <v>1</v>
      </c>
      <c r="F16" s="75">
        <v>2.88388640640398E-2</v>
      </c>
    </row>
    <row r="17" spans="1:6" ht="17.399999999999999" customHeight="1" x14ac:dyDescent="0.3">
      <c r="A17" s="7">
        <v>1600</v>
      </c>
      <c r="B17" s="6">
        <v>42</v>
      </c>
      <c r="C17" s="73">
        <v>1</v>
      </c>
      <c r="D17" s="46" t="s">
        <v>5</v>
      </c>
      <c r="E17" s="80">
        <v>1E-4</v>
      </c>
      <c r="F17" s="75">
        <v>2.75583629014454E-2</v>
      </c>
    </row>
    <row r="18" spans="1:6" ht="17.399999999999999" customHeight="1" x14ac:dyDescent="0.3">
      <c r="A18" s="7">
        <v>1600</v>
      </c>
      <c r="B18" s="6">
        <v>88</v>
      </c>
      <c r="C18" s="73">
        <v>1</v>
      </c>
      <c r="D18" s="46" t="s">
        <v>5</v>
      </c>
      <c r="E18" s="80">
        <v>1</v>
      </c>
      <c r="F18" s="75">
        <v>2.6610921702653199E-2</v>
      </c>
    </row>
    <row r="19" spans="1:6" ht="17.399999999999999" customHeight="1" x14ac:dyDescent="0.3">
      <c r="A19" s="7">
        <v>1600</v>
      </c>
      <c r="B19" s="6">
        <v>101</v>
      </c>
      <c r="C19" s="72">
        <v>1</v>
      </c>
      <c r="D19" s="48" t="s">
        <v>5</v>
      </c>
      <c r="E19" s="79">
        <v>1E-4</v>
      </c>
      <c r="F19" s="76">
        <v>2.62967510790338E-2</v>
      </c>
    </row>
    <row r="20" spans="1:6" ht="17.399999999999999" customHeight="1" x14ac:dyDescent="0.3">
      <c r="A20" s="7">
        <v>1600</v>
      </c>
      <c r="B20" s="6">
        <v>123</v>
      </c>
      <c r="C20" s="73">
        <v>0.01</v>
      </c>
      <c r="D20" s="46" t="s">
        <v>6</v>
      </c>
      <c r="E20" s="80">
        <v>1</v>
      </c>
      <c r="F20" s="75">
        <v>2.2100553605758501E-2</v>
      </c>
    </row>
    <row r="21" spans="1:6" ht="17.399999999999999" customHeight="1" x14ac:dyDescent="0.3">
      <c r="A21" s="7">
        <v>1600</v>
      </c>
      <c r="B21" s="6">
        <v>300</v>
      </c>
      <c r="C21" s="73">
        <v>0.01</v>
      </c>
      <c r="D21" s="46" t="s">
        <v>6</v>
      </c>
      <c r="E21" s="80">
        <v>1</v>
      </c>
      <c r="F21" s="75">
        <v>2.71006215568248E-2</v>
      </c>
    </row>
    <row r="22" spans="1:6" ht="17.399999999999999" customHeight="1" x14ac:dyDescent="0.3">
      <c r="A22" s="7">
        <v>1600</v>
      </c>
      <c r="B22" s="6">
        <v>321</v>
      </c>
      <c r="C22" s="74">
        <v>1</v>
      </c>
      <c r="D22" s="47" t="s">
        <v>7</v>
      </c>
      <c r="E22" s="81">
        <v>1</v>
      </c>
      <c r="F22" s="77">
        <v>2.7115246289743999E-2</v>
      </c>
    </row>
    <row r="23" spans="1:6" ht="17.399999999999999" customHeight="1" x14ac:dyDescent="0.3">
      <c r="A23" s="7">
        <v>1600</v>
      </c>
      <c r="B23" s="6">
        <v>555</v>
      </c>
      <c r="C23" s="74">
        <v>1</v>
      </c>
      <c r="D23" s="47" t="s">
        <v>7</v>
      </c>
      <c r="E23" s="81">
        <v>1</v>
      </c>
      <c r="F23" s="77">
        <v>2.65491421774635E-2</v>
      </c>
    </row>
    <row r="24" spans="1:6" ht="17.399999999999999" customHeight="1" thickBot="1" x14ac:dyDescent="0.35">
      <c r="A24" s="21">
        <v>1600</v>
      </c>
      <c r="B24" s="22">
        <v>699</v>
      </c>
      <c r="C24" s="74">
        <v>1</v>
      </c>
      <c r="D24" s="47" t="s">
        <v>5</v>
      </c>
      <c r="E24" s="81">
        <v>1</v>
      </c>
      <c r="F24" s="77">
        <v>2.7158126627182502E-2</v>
      </c>
    </row>
    <row r="25" spans="1:6" ht="17.399999999999999" customHeight="1" thickBot="1" x14ac:dyDescent="0.35">
      <c r="A25" s="2"/>
      <c r="B25" s="3"/>
      <c r="C25" s="49">
        <v>1</v>
      </c>
      <c r="D25" s="24" t="str" cm="1">
        <f t="array" ref="D25">INDEX(D5:D24,MODE(MATCH(D5:D24,D5:D24,0)))</f>
        <v>elasticnet</v>
      </c>
      <c r="E25" s="51">
        <v>1</v>
      </c>
      <c r="F25" s="56">
        <f>AVERAGE(F5:F24)</f>
        <v>2.9219678467086875E-2</v>
      </c>
    </row>
    <row r="26" spans="1:6" x14ac:dyDescent="0.3">
      <c r="F26" s="209">
        <f>_xlfn.STDEV.S(F5:F24)</f>
        <v>4.4933647721134605E-3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3BA6D-90A8-4F3C-9017-39CE2C8EED42}">
  <dimension ref="A2:H26"/>
  <sheetViews>
    <sheetView topLeftCell="B6" workbookViewId="0">
      <selection activeCell="G26" sqref="G26"/>
    </sheetView>
  </sheetViews>
  <sheetFormatPr defaultRowHeight="14.4" x14ac:dyDescent="0.3"/>
  <cols>
    <col min="1" max="1" width="17.88671875" customWidth="1"/>
    <col min="2" max="2" width="18.109375" customWidth="1"/>
    <col min="3" max="3" width="16.77734375" customWidth="1"/>
    <col min="4" max="4" width="13.44140625" customWidth="1"/>
    <col min="5" max="5" width="16.33203125" customWidth="1"/>
    <col min="6" max="6" width="17.77734375" customWidth="1"/>
    <col min="7" max="7" width="23.109375" customWidth="1"/>
  </cols>
  <sheetData>
    <row r="2" spans="1:7" ht="24.6" x14ac:dyDescent="0.4">
      <c r="A2" s="1" t="s">
        <v>22</v>
      </c>
    </row>
    <row r="3" spans="1:7" ht="15" thickBot="1" x14ac:dyDescent="0.35"/>
    <row r="4" spans="1:7" ht="22.2" customHeight="1" thickBot="1" x14ac:dyDescent="0.35">
      <c r="A4" s="15" t="s">
        <v>0</v>
      </c>
      <c r="B4" s="20" t="s">
        <v>8</v>
      </c>
      <c r="C4" s="16" t="s">
        <v>11</v>
      </c>
      <c r="D4" s="17" t="s">
        <v>12</v>
      </c>
      <c r="E4" s="52" t="s">
        <v>13</v>
      </c>
      <c r="F4" s="53" t="s">
        <v>14</v>
      </c>
      <c r="G4" s="53" t="s">
        <v>4</v>
      </c>
    </row>
    <row r="5" spans="1:7" ht="19.2" customHeight="1" x14ac:dyDescent="0.3">
      <c r="A5" s="7">
        <v>800</v>
      </c>
      <c r="B5" s="6">
        <v>0</v>
      </c>
      <c r="C5" s="34">
        <v>10</v>
      </c>
      <c r="D5" s="46" t="s">
        <v>15</v>
      </c>
      <c r="E5" s="35">
        <v>0.9</v>
      </c>
      <c r="F5" s="42" t="s">
        <v>18</v>
      </c>
      <c r="G5" s="42">
        <v>2.63E-2</v>
      </c>
    </row>
    <row r="6" spans="1:7" ht="19.2" customHeight="1" x14ac:dyDescent="0.3">
      <c r="A6" s="7">
        <v>800</v>
      </c>
      <c r="B6" s="6">
        <v>18</v>
      </c>
      <c r="C6" s="34">
        <v>20</v>
      </c>
      <c r="D6" s="46" t="s">
        <v>19</v>
      </c>
      <c r="E6" s="35">
        <v>1</v>
      </c>
      <c r="F6" s="42" t="s">
        <v>18</v>
      </c>
      <c r="G6" s="42">
        <v>2.41E-2</v>
      </c>
    </row>
    <row r="7" spans="1:7" ht="19.2" customHeight="1" x14ac:dyDescent="0.3">
      <c r="A7" s="7">
        <v>800</v>
      </c>
      <c r="B7" s="6">
        <v>42</v>
      </c>
      <c r="C7" s="36">
        <v>30</v>
      </c>
      <c r="D7" s="48" t="s">
        <v>15</v>
      </c>
      <c r="E7" s="37">
        <v>0.4</v>
      </c>
      <c r="F7" s="43" t="s">
        <v>16</v>
      </c>
      <c r="G7" s="43">
        <v>4.3299999999999998E-2</v>
      </c>
    </row>
    <row r="8" spans="1:7" ht="19.2" customHeight="1" x14ac:dyDescent="0.3">
      <c r="A8" s="7">
        <v>800</v>
      </c>
      <c r="B8" s="6">
        <v>88</v>
      </c>
      <c r="C8" s="36">
        <v>20</v>
      </c>
      <c r="D8" s="48" t="s">
        <v>19</v>
      </c>
      <c r="E8" s="37">
        <v>1</v>
      </c>
      <c r="F8" s="43" t="s">
        <v>18</v>
      </c>
      <c r="G8" s="43">
        <v>2.6200000000000001E-2</v>
      </c>
    </row>
    <row r="9" spans="1:7" ht="19.2" customHeight="1" x14ac:dyDescent="0.3">
      <c r="A9" s="7">
        <v>800</v>
      </c>
      <c r="B9" s="6">
        <v>101</v>
      </c>
      <c r="C9" s="34">
        <v>30</v>
      </c>
      <c r="D9" s="46" t="s">
        <v>17</v>
      </c>
      <c r="E9" s="35">
        <v>0.3</v>
      </c>
      <c r="F9" s="42" t="s">
        <v>18</v>
      </c>
      <c r="G9" s="42">
        <v>5.62E-2</v>
      </c>
    </row>
    <row r="10" spans="1:7" ht="19.2" customHeight="1" x14ac:dyDescent="0.3">
      <c r="A10" s="7">
        <v>800</v>
      </c>
      <c r="B10" s="6">
        <v>123</v>
      </c>
      <c r="C10" s="36">
        <v>5</v>
      </c>
      <c r="D10" s="48" t="s">
        <v>19</v>
      </c>
      <c r="E10" s="37">
        <v>0.8</v>
      </c>
      <c r="F10" s="43" t="s">
        <v>20</v>
      </c>
      <c r="G10" s="43">
        <v>3.6400000000000002E-2</v>
      </c>
    </row>
    <row r="11" spans="1:7" ht="19.2" customHeight="1" x14ac:dyDescent="0.3">
      <c r="A11" s="7">
        <v>800</v>
      </c>
      <c r="B11" s="6">
        <v>300</v>
      </c>
      <c r="C11" s="13">
        <v>20</v>
      </c>
      <c r="D11" s="47" t="s">
        <v>19</v>
      </c>
      <c r="E11" s="14">
        <v>1</v>
      </c>
      <c r="F11" s="44" t="s">
        <v>18</v>
      </c>
      <c r="G11" s="44">
        <v>2.18E-2</v>
      </c>
    </row>
    <row r="12" spans="1:7" ht="19.2" customHeight="1" x14ac:dyDescent="0.3">
      <c r="A12" s="7">
        <v>800</v>
      </c>
      <c r="B12" s="6">
        <v>321</v>
      </c>
      <c r="C12" s="34">
        <v>15</v>
      </c>
      <c r="D12" s="46" t="s">
        <v>17</v>
      </c>
      <c r="E12" s="35">
        <v>0.5</v>
      </c>
      <c r="F12" s="42" t="s">
        <v>18</v>
      </c>
      <c r="G12" s="43">
        <v>3.9600000000000003E-2</v>
      </c>
    </row>
    <row r="13" spans="1:7" ht="19.2" customHeight="1" x14ac:dyDescent="0.3">
      <c r="A13" s="7">
        <v>800</v>
      </c>
      <c r="B13" s="6">
        <v>555</v>
      </c>
      <c r="C13" s="34">
        <v>30</v>
      </c>
      <c r="D13" s="46" t="s">
        <v>17</v>
      </c>
      <c r="E13" s="35">
        <v>0.3</v>
      </c>
      <c r="F13" s="42" t="s">
        <v>18</v>
      </c>
      <c r="G13" s="42">
        <v>3.8199999999999998E-2</v>
      </c>
    </row>
    <row r="14" spans="1:7" ht="19.2" customHeight="1" x14ac:dyDescent="0.3">
      <c r="A14" s="7">
        <v>800</v>
      </c>
      <c r="B14" s="6">
        <v>699</v>
      </c>
      <c r="C14" s="34">
        <v>10</v>
      </c>
      <c r="D14" s="46" t="s">
        <v>17</v>
      </c>
      <c r="E14" s="35">
        <v>0.3</v>
      </c>
      <c r="F14" s="42" t="s">
        <v>18</v>
      </c>
      <c r="G14" s="42">
        <v>3.8600000000000002E-2</v>
      </c>
    </row>
    <row r="15" spans="1:7" ht="19.2" customHeight="1" x14ac:dyDescent="0.3">
      <c r="A15" s="7">
        <v>1600</v>
      </c>
      <c r="B15" s="6">
        <v>0</v>
      </c>
      <c r="C15" s="36">
        <v>5</v>
      </c>
      <c r="D15" s="48" t="s">
        <v>19</v>
      </c>
      <c r="E15" s="37">
        <v>0.6</v>
      </c>
      <c r="F15" s="43" t="s">
        <v>18</v>
      </c>
      <c r="G15" s="43">
        <v>2.2499999999999999E-2</v>
      </c>
    </row>
    <row r="16" spans="1:7" ht="19.2" customHeight="1" x14ac:dyDescent="0.3">
      <c r="A16" s="7">
        <v>1600</v>
      </c>
      <c r="B16" s="6">
        <v>18</v>
      </c>
      <c r="C16" s="36">
        <v>5</v>
      </c>
      <c r="D16" s="48" t="s">
        <v>17</v>
      </c>
      <c r="E16" s="37">
        <v>0.8</v>
      </c>
      <c r="F16" s="43" t="s">
        <v>18</v>
      </c>
      <c r="G16" s="43">
        <v>2.5399999999999999E-2</v>
      </c>
    </row>
    <row r="17" spans="1:8" ht="19.2" customHeight="1" x14ac:dyDescent="0.3">
      <c r="A17" s="7">
        <v>1600</v>
      </c>
      <c r="B17" s="6">
        <v>42</v>
      </c>
      <c r="C17" s="36">
        <v>5</v>
      </c>
      <c r="D17" s="48" t="s">
        <v>17</v>
      </c>
      <c r="E17" s="37">
        <v>0.8</v>
      </c>
      <c r="F17" s="43" t="s">
        <v>18</v>
      </c>
      <c r="G17" s="43">
        <v>2.3599999999999999E-2</v>
      </c>
    </row>
    <row r="18" spans="1:8" ht="19.2" customHeight="1" x14ac:dyDescent="0.3">
      <c r="A18" s="7">
        <v>1600</v>
      </c>
      <c r="B18" s="6">
        <v>88</v>
      </c>
      <c r="C18" s="36">
        <v>30</v>
      </c>
      <c r="D18" s="48" t="s">
        <v>17</v>
      </c>
      <c r="E18" s="37">
        <v>0.2</v>
      </c>
      <c r="F18" s="43" t="s">
        <v>18</v>
      </c>
      <c r="G18" s="43">
        <v>3.4799999999999998E-2</v>
      </c>
    </row>
    <row r="19" spans="1:8" ht="19.2" customHeight="1" x14ac:dyDescent="0.3">
      <c r="A19" s="7">
        <v>1600</v>
      </c>
      <c r="B19" s="6">
        <v>101</v>
      </c>
      <c r="C19" s="36">
        <v>5</v>
      </c>
      <c r="D19" s="48" t="s">
        <v>19</v>
      </c>
      <c r="E19" s="37">
        <v>0.6</v>
      </c>
      <c r="F19" s="43" t="s">
        <v>18</v>
      </c>
      <c r="G19" s="43">
        <v>2.46E-2</v>
      </c>
    </row>
    <row r="20" spans="1:8" ht="19.2" customHeight="1" x14ac:dyDescent="0.3">
      <c r="A20" s="7">
        <v>1600</v>
      </c>
      <c r="B20" s="6">
        <v>123</v>
      </c>
      <c r="C20" s="13">
        <v>25</v>
      </c>
      <c r="D20" s="47" t="s">
        <v>17</v>
      </c>
      <c r="E20" s="14">
        <v>0.8</v>
      </c>
      <c r="F20" s="44" t="s">
        <v>18</v>
      </c>
      <c r="G20" s="44">
        <v>2.47E-2</v>
      </c>
    </row>
    <row r="21" spans="1:8" ht="19.2" customHeight="1" x14ac:dyDescent="0.3">
      <c r="A21" s="7">
        <v>1600</v>
      </c>
      <c r="B21" s="6">
        <v>300</v>
      </c>
      <c r="C21" s="13">
        <v>30</v>
      </c>
      <c r="D21" s="47" t="s">
        <v>17</v>
      </c>
      <c r="E21" s="14">
        <v>0.2</v>
      </c>
      <c r="F21" s="44" t="s">
        <v>18</v>
      </c>
      <c r="G21" s="44">
        <v>2.8799999999999999E-2</v>
      </c>
    </row>
    <row r="22" spans="1:8" ht="19.2" customHeight="1" x14ac:dyDescent="0.3">
      <c r="A22" s="7">
        <v>1600</v>
      </c>
      <c r="B22" s="6">
        <v>321</v>
      </c>
      <c r="C22" s="13">
        <v>20</v>
      </c>
      <c r="D22" s="47" t="s">
        <v>15</v>
      </c>
      <c r="E22" s="14">
        <v>0.3</v>
      </c>
      <c r="F22" s="44" t="s">
        <v>18</v>
      </c>
      <c r="G22" s="44">
        <v>2.7099999999999999E-2</v>
      </c>
    </row>
    <row r="23" spans="1:8" ht="19.2" customHeight="1" x14ac:dyDescent="0.3">
      <c r="A23" s="7">
        <v>1600</v>
      </c>
      <c r="B23" s="6">
        <v>555</v>
      </c>
      <c r="C23" s="13">
        <v>30</v>
      </c>
      <c r="D23" s="47" t="s">
        <v>17</v>
      </c>
      <c r="E23" s="14">
        <v>0.2</v>
      </c>
      <c r="F23" s="44" t="s">
        <v>18</v>
      </c>
      <c r="G23" s="44">
        <v>2.7199999999999998E-2</v>
      </c>
    </row>
    <row r="24" spans="1:8" ht="19.2" customHeight="1" thickBot="1" x14ac:dyDescent="0.35">
      <c r="A24" s="21">
        <v>1600</v>
      </c>
      <c r="B24" s="22">
        <v>699</v>
      </c>
      <c r="C24" s="13">
        <v>5</v>
      </c>
      <c r="D24" s="47" t="s">
        <v>19</v>
      </c>
      <c r="E24" s="14">
        <v>0.6</v>
      </c>
      <c r="F24" s="44" t="s">
        <v>18</v>
      </c>
      <c r="G24" s="44">
        <v>2.9899999999999999E-2</v>
      </c>
    </row>
    <row r="25" spans="1:8" ht="19.2" customHeight="1" thickBot="1" x14ac:dyDescent="0.35">
      <c r="A25" s="2"/>
      <c r="B25" s="3"/>
      <c r="C25" s="49">
        <f>MODE(C5:C24)</f>
        <v>30</v>
      </c>
      <c r="D25" s="24" t="str" cm="1">
        <f t="array" ref="D25">INDEX(D5:D24,MODE(MATCH(D5:D24,D5:D24,0)))</f>
        <v>gini</v>
      </c>
      <c r="E25" s="50">
        <f>MODE(E5:ME24)</f>
        <v>0.3</v>
      </c>
      <c r="F25" s="40" t="s">
        <v>18</v>
      </c>
      <c r="G25" s="56">
        <f>AVERAGE(G5:G24)</f>
        <v>3.096500000000001E-2</v>
      </c>
    </row>
    <row r="26" spans="1:8" ht="15.6" x14ac:dyDescent="0.3">
      <c r="C26" s="54" t="s">
        <v>23</v>
      </c>
      <c r="D26" s="55"/>
      <c r="E26" s="54" t="s">
        <v>24</v>
      </c>
      <c r="G26" s="112">
        <f>_xlfn.STDEV.S(G5:G24)</f>
        <v>8.7826548557818889E-3</v>
      </c>
      <c r="H26" s="54" t="s">
        <v>25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F4B4-166B-4B79-8796-6C45176F575A}">
  <dimension ref="A2:F25"/>
  <sheetViews>
    <sheetView topLeftCell="A4" workbookViewId="0">
      <selection activeCell="J19" sqref="J19"/>
    </sheetView>
  </sheetViews>
  <sheetFormatPr defaultRowHeight="14.4" x14ac:dyDescent="0.3"/>
  <cols>
    <col min="1" max="5" width="16.6640625" customWidth="1"/>
    <col min="6" max="6" width="23.44140625" customWidth="1"/>
  </cols>
  <sheetData>
    <row r="2" spans="1:6" ht="24.6" x14ac:dyDescent="0.4">
      <c r="A2" s="1" t="s">
        <v>42</v>
      </c>
    </row>
    <row r="3" spans="1:6" ht="25.2" thickBot="1" x14ac:dyDescent="0.45">
      <c r="A3" s="1"/>
    </row>
    <row r="4" spans="1:6" ht="18" customHeight="1" thickBot="1" x14ac:dyDescent="0.35">
      <c r="A4" s="69" t="s">
        <v>0</v>
      </c>
      <c r="B4" s="70" t="s">
        <v>8</v>
      </c>
      <c r="C4" s="15" t="s">
        <v>1</v>
      </c>
      <c r="D4" s="19" t="s">
        <v>2</v>
      </c>
      <c r="E4" s="20" t="s">
        <v>3</v>
      </c>
      <c r="F4" s="27" t="s">
        <v>4</v>
      </c>
    </row>
    <row r="5" spans="1:6" ht="18" customHeight="1" x14ac:dyDescent="0.3">
      <c r="A5" s="7">
        <v>800</v>
      </c>
      <c r="B5" s="6">
        <v>0</v>
      </c>
      <c r="C5" s="71">
        <v>0.01</v>
      </c>
      <c r="D5" s="46" t="s">
        <v>6</v>
      </c>
      <c r="E5" s="78">
        <v>1</v>
      </c>
      <c r="F5" s="75">
        <v>2.40916434366861E-2</v>
      </c>
    </row>
    <row r="6" spans="1:6" ht="18" customHeight="1" x14ac:dyDescent="0.3">
      <c r="A6" s="7">
        <v>800</v>
      </c>
      <c r="B6" s="6">
        <v>18</v>
      </c>
      <c r="C6" s="71"/>
      <c r="D6" s="46"/>
      <c r="E6" s="78"/>
      <c r="F6" s="75"/>
    </row>
    <row r="7" spans="1:6" ht="18" customHeight="1" x14ac:dyDescent="0.3">
      <c r="A7" s="7">
        <v>800</v>
      </c>
      <c r="B7" s="6">
        <v>42</v>
      </c>
      <c r="C7" s="71"/>
      <c r="D7" s="46"/>
      <c r="E7" s="78"/>
      <c r="F7" s="75"/>
    </row>
    <row r="8" spans="1:6" ht="18" customHeight="1" x14ac:dyDescent="0.3">
      <c r="A8" s="7">
        <v>800</v>
      </c>
      <c r="B8" s="6">
        <v>88</v>
      </c>
      <c r="C8" s="71"/>
      <c r="D8" s="46"/>
      <c r="E8" s="78"/>
      <c r="F8" s="75"/>
    </row>
    <row r="9" spans="1:6" ht="18" customHeight="1" x14ac:dyDescent="0.3">
      <c r="A9" s="7">
        <v>800</v>
      </c>
      <c r="B9" s="6">
        <v>101</v>
      </c>
      <c r="C9" s="72"/>
      <c r="D9" s="48"/>
      <c r="E9" s="79"/>
      <c r="F9" s="76"/>
    </row>
    <row r="10" spans="1:6" ht="18" customHeight="1" x14ac:dyDescent="0.3">
      <c r="A10" s="7">
        <v>800</v>
      </c>
      <c r="B10" s="6">
        <v>123</v>
      </c>
      <c r="C10" s="71"/>
      <c r="D10" s="46"/>
      <c r="E10" s="78"/>
      <c r="F10" s="75"/>
    </row>
    <row r="11" spans="1:6" ht="18" customHeight="1" x14ac:dyDescent="0.3">
      <c r="A11" s="7">
        <v>800</v>
      </c>
      <c r="B11" s="6">
        <v>300</v>
      </c>
      <c r="C11" s="71"/>
      <c r="D11" s="46"/>
      <c r="E11" s="78"/>
      <c r="F11" s="75"/>
    </row>
    <row r="12" spans="1:6" ht="18" customHeight="1" x14ac:dyDescent="0.3">
      <c r="A12" s="7">
        <v>800</v>
      </c>
      <c r="B12" s="6">
        <v>321</v>
      </c>
      <c r="C12" s="71"/>
      <c r="D12" s="46"/>
      <c r="E12" s="78"/>
      <c r="F12" s="75"/>
    </row>
    <row r="13" spans="1:6" ht="18" customHeight="1" x14ac:dyDescent="0.3">
      <c r="A13" s="7">
        <v>800</v>
      </c>
      <c r="B13" s="6">
        <v>555</v>
      </c>
      <c r="C13" s="71"/>
      <c r="D13" s="46"/>
      <c r="E13" s="78"/>
      <c r="F13" s="75"/>
    </row>
    <row r="14" spans="1:6" ht="18" customHeight="1" x14ac:dyDescent="0.3">
      <c r="A14" s="7">
        <v>800</v>
      </c>
      <c r="B14" s="6">
        <v>699</v>
      </c>
      <c r="C14" s="71"/>
      <c r="D14" s="46"/>
      <c r="E14" s="78"/>
      <c r="F14" s="75"/>
    </row>
    <row r="15" spans="1:6" ht="18" customHeight="1" x14ac:dyDescent="0.3">
      <c r="A15" s="7">
        <v>1600</v>
      </c>
      <c r="B15" s="6">
        <v>0</v>
      </c>
      <c r="C15" s="71"/>
      <c r="D15" s="46"/>
      <c r="E15" s="78"/>
      <c r="F15" s="75"/>
    </row>
    <row r="16" spans="1:6" ht="18" customHeight="1" x14ac:dyDescent="0.3">
      <c r="A16" s="7">
        <v>1600</v>
      </c>
      <c r="B16" s="6">
        <v>18</v>
      </c>
      <c r="C16" s="73"/>
      <c r="D16" s="46"/>
      <c r="E16" s="80"/>
      <c r="F16" s="75"/>
    </row>
    <row r="17" spans="1:6" ht="18" customHeight="1" x14ac:dyDescent="0.3">
      <c r="A17" s="7">
        <v>1600</v>
      </c>
      <c r="B17" s="6">
        <v>42</v>
      </c>
      <c r="C17" s="73"/>
      <c r="D17" s="46"/>
      <c r="E17" s="80"/>
      <c r="F17" s="75"/>
    </row>
    <row r="18" spans="1:6" ht="18" customHeight="1" x14ac:dyDescent="0.3">
      <c r="A18" s="7">
        <v>1600</v>
      </c>
      <c r="B18" s="6">
        <v>88</v>
      </c>
      <c r="C18" s="73"/>
      <c r="D18" s="46"/>
      <c r="E18" s="80"/>
      <c r="F18" s="75"/>
    </row>
    <row r="19" spans="1:6" ht="18" customHeight="1" x14ac:dyDescent="0.3">
      <c r="A19" s="7">
        <v>1600</v>
      </c>
      <c r="B19" s="6">
        <v>101</v>
      </c>
      <c r="C19" s="72"/>
      <c r="D19" s="48"/>
      <c r="E19" s="79"/>
      <c r="F19" s="76"/>
    </row>
    <row r="20" spans="1:6" ht="18" customHeight="1" x14ac:dyDescent="0.3">
      <c r="A20" s="7">
        <v>1600</v>
      </c>
      <c r="B20" s="6">
        <v>123</v>
      </c>
      <c r="C20" s="73"/>
      <c r="D20" s="46"/>
      <c r="E20" s="80"/>
      <c r="F20" s="75"/>
    </row>
    <row r="21" spans="1:6" ht="18" customHeight="1" x14ac:dyDescent="0.3">
      <c r="A21" s="7">
        <v>1600</v>
      </c>
      <c r="B21" s="6">
        <v>300</v>
      </c>
      <c r="C21" s="73"/>
      <c r="D21" s="46"/>
      <c r="E21" s="80"/>
      <c r="F21" s="75"/>
    </row>
    <row r="22" spans="1:6" ht="18" customHeight="1" x14ac:dyDescent="0.3">
      <c r="A22" s="7">
        <v>1600</v>
      </c>
      <c r="B22" s="6">
        <v>321</v>
      </c>
      <c r="C22" s="74"/>
      <c r="D22" s="47"/>
      <c r="E22" s="81"/>
      <c r="F22" s="77"/>
    </row>
    <row r="23" spans="1:6" ht="18" customHeight="1" x14ac:dyDescent="0.3">
      <c r="A23" s="7">
        <v>1600</v>
      </c>
      <c r="B23" s="6">
        <v>555</v>
      </c>
      <c r="C23" s="74"/>
      <c r="D23" s="47"/>
      <c r="E23" s="81"/>
      <c r="F23" s="77"/>
    </row>
    <row r="24" spans="1:6" ht="18" customHeight="1" thickBot="1" x14ac:dyDescent="0.35">
      <c r="A24" s="21">
        <v>1600</v>
      </c>
      <c r="B24" s="22">
        <v>699</v>
      </c>
      <c r="C24" s="74"/>
      <c r="D24" s="47"/>
      <c r="E24" s="81"/>
      <c r="F24" s="77"/>
    </row>
    <row r="25" spans="1:6" ht="18" customHeight="1" thickBot="1" x14ac:dyDescent="0.35">
      <c r="A25" s="2"/>
      <c r="B25" s="3"/>
      <c r="C25" s="49">
        <v>0.01</v>
      </c>
      <c r="D25" s="24" t="s">
        <v>6</v>
      </c>
      <c r="E25" s="51">
        <v>1</v>
      </c>
      <c r="F25" s="56">
        <f>AVERAGE(F5:F24)</f>
        <v>2.40916434366861E-2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B1C16-18C4-4AE4-A517-90AB77F8C466}">
  <dimension ref="A2:K28"/>
  <sheetViews>
    <sheetView topLeftCell="E4" workbookViewId="0">
      <selection activeCell="G26" sqref="G26"/>
    </sheetView>
  </sheetViews>
  <sheetFormatPr defaultRowHeight="14.4" x14ac:dyDescent="0.3"/>
  <cols>
    <col min="1" max="6" width="18.77734375" customWidth="1"/>
    <col min="7" max="7" width="22.21875" customWidth="1"/>
    <col min="9" max="9" width="27.5546875" customWidth="1"/>
    <col min="11" max="11" width="18.21875" customWidth="1"/>
  </cols>
  <sheetData>
    <row r="2" spans="1:11" ht="24.6" x14ac:dyDescent="0.4">
      <c r="A2" s="1" t="s">
        <v>43</v>
      </c>
    </row>
    <row r="3" spans="1:11" ht="15" thickBot="1" x14ac:dyDescent="0.35"/>
    <row r="4" spans="1:11" ht="16.8" customHeight="1" thickBot="1" x14ac:dyDescent="0.35">
      <c r="A4" s="15" t="s">
        <v>0</v>
      </c>
      <c r="B4" s="20" t="s">
        <v>8</v>
      </c>
      <c r="C4" s="16" t="s">
        <v>11</v>
      </c>
      <c r="D4" s="17" t="s">
        <v>12</v>
      </c>
      <c r="E4" s="52" t="s">
        <v>13</v>
      </c>
      <c r="F4" s="53" t="s">
        <v>14</v>
      </c>
      <c r="G4" s="53" t="s">
        <v>4</v>
      </c>
      <c r="I4" s="68" t="s">
        <v>48</v>
      </c>
      <c r="K4" s="68" t="s">
        <v>49</v>
      </c>
    </row>
    <row r="5" spans="1:11" ht="16.8" customHeight="1" x14ac:dyDescent="0.3">
      <c r="A5" s="7">
        <v>800</v>
      </c>
      <c r="B5" s="6">
        <v>0</v>
      </c>
      <c r="C5" s="34">
        <v>20</v>
      </c>
      <c r="D5" s="46" t="s">
        <v>19</v>
      </c>
      <c r="E5" s="35">
        <v>1</v>
      </c>
      <c r="F5" s="42" t="s">
        <v>18</v>
      </c>
      <c r="G5" s="118">
        <v>3.2498928739189199E-2</v>
      </c>
      <c r="I5" s="54">
        <f>E5*G5</f>
        <v>3.2498928739189199E-2</v>
      </c>
      <c r="K5" s="83">
        <f>SUM(G5:G24)</f>
        <v>0.64976155138769809</v>
      </c>
    </row>
    <row r="6" spans="1:11" ht="16.8" customHeight="1" x14ac:dyDescent="0.3">
      <c r="A6" s="7">
        <v>800</v>
      </c>
      <c r="B6" s="6">
        <v>18</v>
      </c>
      <c r="C6" s="34">
        <v>10</v>
      </c>
      <c r="D6" s="46" t="s">
        <v>15</v>
      </c>
      <c r="E6" s="35">
        <v>0.9</v>
      </c>
      <c r="F6" s="42" t="s">
        <v>18</v>
      </c>
      <c r="G6" s="118">
        <v>3.9615626832396202E-2</v>
      </c>
      <c r="I6" s="54">
        <f t="shared" ref="I6:I24" si="0">E6*G6</f>
        <v>3.5654064149156582E-2</v>
      </c>
    </row>
    <row r="7" spans="1:11" ht="16.8" customHeight="1" x14ac:dyDescent="0.3">
      <c r="A7" s="7">
        <v>800</v>
      </c>
      <c r="B7" s="6">
        <v>42</v>
      </c>
      <c r="C7" s="36">
        <v>10</v>
      </c>
      <c r="D7" s="48" t="s">
        <v>19</v>
      </c>
      <c r="E7" s="37">
        <v>0.9</v>
      </c>
      <c r="F7" s="43" t="s">
        <v>16</v>
      </c>
      <c r="G7" s="119">
        <v>5.4172770953962703E-2</v>
      </c>
      <c r="I7" s="54">
        <f t="shared" si="0"/>
        <v>4.875549385856643E-2</v>
      </c>
    </row>
    <row r="8" spans="1:11" ht="16.8" customHeight="1" x14ac:dyDescent="0.3">
      <c r="A8" s="7">
        <v>800</v>
      </c>
      <c r="B8" s="6">
        <v>88</v>
      </c>
      <c r="C8" s="36">
        <v>30</v>
      </c>
      <c r="D8" s="48" t="s">
        <v>15</v>
      </c>
      <c r="E8" s="37">
        <v>0.7</v>
      </c>
      <c r="F8" s="43" t="s">
        <v>20</v>
      </c>
      <c r="G8" s="119">
        <v>3.66604954781471E-2</v>
      </c>
      <c r="I8" s="54">
        <f t="shared" si="0"/>
        <v>2.5662346834702969E-2</v>
      </c>
    </row>
    <row r="9" spans="1:11" ht="16.8" customHeight="1" x14ac:dyDescent="0.3">
      <c r="A9" s="7">
        <v>800</v>
      </c>
      <c r="B9" s="6">
        <v>101</v>
      </c>
      <c r="C9" s="34">
        <v>5</v>
      </c>
      <c r="D9" s="46" t="s">
        <v>19</v>
      </c>
      <c r="E9" s="35">
        <v>0.8</v>
      </c>
      <c r="F9" s="42" t="s">
        <v>20</v>
      </c>
      <c r="G9" s="118">
        <v>3.4781518465645499E-2</v>
      </c>
      <c r="I9" s="54">
        <f t="shared" si="0"/>
        <v>2.7825214772516399E-2</v>
      </c>
    </row>
    <row r="10" spans="1:11" ht="16.8" customHeight="1" x14ac:dyDescent="0.3">
      <c r="A10" s="7">
        <v>800</v>
      </c>
      <c r="B10" s="6">
        <v>123</v>
      </c>
      <c r="C10" s="36">
        <v>30</v>
      </c>
      <c r="D10" s="48" t="s">
        <v>15</v>
      </c>
      <c r="E10" s="37">
        <v>0.7</v>
      </c>
      <c r="F10" s="43" t="s">
        <v>20</v>
      </c>
      <c r="G10" s="119">
        <v>4.21026903038519E-2</v>
      </c>
      <c r="I10" s="54">
        <f t="shared" si="0"/>
        <v>2.9471883212696327E-2</v>
      </c>
    </row>
    <row r="11" spans="1:11" ht="16.8" customHeight="1" x14ac:dyDescent="0.3">
      <c r="A11" s="7">
        <v>800</v>
      </c>
      <c r="B11" s="6">
        <v>300</v>
      </c>
      <c r="C11" s="13">
        <v>30</v>
      </c>
      <c r="D11" s="47" t="s">
        <v>15</v>
      </c>
      <c r="E11" s="14">
        <v>0.7</v>
      </c>
      <c r="F11" s="44" t="s">
        <v>20</v>
      </c>
      <c r="G11" s="93">
        <v>2.9294956088792401E-2</v>
      </c>
      <c r="I11" s="54">
        <f t="shared" si="0"/>
        <v>2.0506469262154679E-2</v>
      </c>
    </row>
    <row r="12" spans="1:11" ht="16.8" customHeight="1" x14ac:dyDescent="0.3">
      <c r="A12" s="7">
        <v>800</v>
      </c>
      <c r="B12" s="6">
        <v>321</v>
      </c>
      <c r="C12" s="34">
        <v>25</v>
      </c>
      <c r="D12" s="46" t="s">
        <v>15</v>
      </c>
      <c r="E12" s="35">
        <v>1</v>
      </c>
      <c r="F12" s="42" t="s">
        <v>16</v>
      </c>
      <c r="G12" s="119">
        <v>2.79096999921872E-2</v>
      </c>
      <c r="I12" s="54">
        <f t="shared" si="0"/>
        <v>2.79096999921872E-2</v>
      </c>
    </row>
    <row r="13" spans="1:11" ht="16.8" customHeight="1" x14ac:dyDescent="0.3">
      <c r="A13" s="7">
        <v>800</v>
      </c>
      <c r="B13" s="6">
        <v>555</v>
      </c>
      <c r="C13" s="34">
        <v>10</v>
      </c>
      <c r="D13" s="46" t="s">
        <v>19</v>
      </c>
      <c r="E13" s="35">
        <v>0.9</v>
      </c>
      <c r="F13" s="42" t="s">
        <v>16</v>
      </c>
      <c r="G13" s="118">
        <v>3.8703699707528003E-2</v>
      </c>
      <c r="I13" s="54">
        <f t="shared" si="0"/>
        <v>3.4833329736775206E-2</v>
      </c>
    </row>
    <row r="14" spans="1:11" ht="16.8" customHeight="1" x14ac:dyDescent="0.3">
      <c r="A14" s="7">
        <v>800</v>
      </c>
      <c r="B14" s="6">
        <v>699</v>
      </c>
      <c r="C14" s="34">
        <v>30</v>
      </c>
      <c r="D14" s="46" t="s">
        <v>15</v>
      </c>
      <c r="E14" s="35">
        <v>0.7</v>
      </c>
      <c r="F14" s="42" t="s">
        <v>20</v>
      </c>
      <c r="G14" s="118">
        <v>4.3650811929161003E-2</v>
      </c>
      <c r="I14" s="54">
        <f t="shared" si="0"/>
        <v>3.0555568350412701E-2</v>
      </c>
    </row>
    <row r="15" spans="1:11" ht="16.8" customHeight="1" x14ac:dyDescent="0.3">
      <c r="A15" s="7">
        <v>1600</v>
      </c>
      <c r="B15" s="6">
        <v>0</v>
      </c>
      <c r="C15" s="36">
        <v>20</v>
      </c>
      <c r="D15" s="48" t="s">
        <v>15</v>
      </c>
      <c r="E15" s="37">
        <v>0.3</v>
      </c>
      <c r="F15" s="43" t="s">
        <v>18</v>
      </c>
      <c r="G15" s="119">
        <v>3.1762111963034897E-2</v>
      </c>
      <c r="I15" s="54">
        <f t="shared" si="0"/>
        <v>9.5286335889104689E-3</v>
      </c>
    </row>
    <row r="16" spans="1:11" ht="16.8" customHeight="1" x14ac:dyDescent="0.3">
      <c r="A16" s="7">
        <v>1600</v>
      </c>
      <c r="B16" s="6">
        <v>18</v>
      </c>
      <c r="C16" s="36">
        <v>20</v>
      </c>
      <c r="D16" s="48" t="s">
        <v>15</v>
      </c>
      <c r="E16" s="37">
        <v>0.3</v>
      </c>
      <c r="F16" s="43" t="s">
        <v>18</v>
      </c>
      <c r="G16" s="119">
        <v>2.1632984575289001E-2</v>
      </c>
      <c r="I16" s="54">
        <f t="shared" si="0"/>
        <v>6.4898953725867001E-3</v>
      </c>
    </row>
    <row r="17" spans="1:9" ht="16.8" customHeight="1" x14ac:dyDescent="0.3">
      <c r="A17" s="7">
        <v>1600</v>
      </c>
      <c r="B17" s="6">
        <v>42</v>
      </c>
      <c r="C17" s="36">
        <v>5</v>
      </c>
      <c r="D17" s="48" t="s">
        <v>19</v>
      </c>
      <c r="E17" s="37">
        <v>0.6</v>
      </c>
      <c r="F17" s="43" t="s">
        <v>18</v>
      </c>
      <c r="G17" s="119">
        <v>2.1916289735915601E-2</v>
      </c>
      <c r="I17" s="54">
        <f t="shared" si="0"/>
        <v>1.314977384154936E-2</v>
      </c>
    </row>
    <row r="18" spans="1:9" ht="16.8" customHeight="1" x14ac:dyDescent="0.3">
      <c r="A18" s="7">
        <v>1600</v>
      </c>
      <c r="B18" s="6">
        <v>88</v>
      </c>
      <c r="C18" s="36">
        <v>30</v>
      </c>
      <c r="D18" s="48" t="s">
        <v>17</v>
      </c>
      <c r="E18" s="37">
        <v>0.2</v>
      </c>
      <c r="F18" s="43" t="s">
        <v>18</v>
      </c>
      <c r="G18" s="119">
        <v>3.0002677062569601E-2</v>
      </c>
      <c r="I18" s="54">
        <f t="shared" si="0"/>
        <v>6.0005354125139201E-3</v>
      </c>
    </row>
    <row r="19" spans="1:9" ht="16.8" customHeight="1" x14ac:dyDescent="0.3">
      <c r="A19" s="7">
        <v>1600</v>
      </c>
      <c r="B19" s="6">
        <v>101</v>
      </c>
      <c r="C19" s="36">
        <v>30</v>
      </c>
      <c r="D19" s="48" t="s">
        <v>17</v>
      </c>
      <c r="E19" s="37">
        <v>0.2</v>
      </c>
      <c r="F19" s="43" t="s">
        <v>18</v>
      </c>
      <c r="G19" s="119">
        <v>2.37153977743974E-2</v>
      </c>
      <c r="I19" s="54">
        <f t="shared" si="0"/>
        <v>4.7430795548794799E-3</v>
      </c>
    </row>
    <row r="20" spans="1:9" ht="16.8" customHeight="1" x14ac:dyDescent="0.3">
      <c r="A20" s="7">
        <v>1600</v>
      </c>
      <c r="B20" s="6">
        <v>123</v>
      </c>
      <c r="C20" s="13">
        <v>20</v>
      </c>
      <c r="D20" s="47" t="s">
        <v>15</v>
      </c>
      <c r="E20" s="14">
        <v>0.3</v>
      </c>
      <c r="F20" s="44" t="s">
        <v>18</v>
      </c>
      <c r="G20" s="93">
        <v>3.2207097097152498E-2</v>
      </c>
      <c r="I20" s="54">
        <f t="shared" si="0"/>
        <v>9.6621291291457499E-3</v>
      </c>
    </row>
    <row r="21" spans="1:9" ht="16.8" customHeight="1" x14ac:dyDescent="0.3">
      <c r="A21" s="7">
        <v>1600</v>
      </c>
      <c r="B21" s="6">
        <v>300</v>
      </c>
      <c r="C21" s="13">
        <v>5</v>
      </c>
      <c r="D21" s="47" t="s">
        <v>19</v>
      </c>
      <c r="E21" s="14">
        <v>0.6</v>
      </c>
      <c r="F21" s="44" t="s">
        <v>18</v>
      </c>
      <c r="G21" s="93">
        <v>2.1768298905398799E-2</v>
      </c>
      <c r="I21" s="54">
        <f t="shared" si="0"/>
        <v>1.3060979343239279E-2</v>
      </c>
    </row>
    <row r="22" spans="1:9" ht="16.8" customHeight="1" x14ac:dyDescent="0.3">
      <c r="A22" s="7">
        <v>1600</v>
      </c>
      <c r="B22" s="6">
        <v>321</v>
      </c>
      <c r="C22" s="13">
        <v>30</v>
      </c>
      <c r="D22" s="47" t="s">
        <v>17</v>
      </c>
      <c r="E22" s="14">
        <v>0.2</v>
      </c>
      <c r="F22" s="44" t="s">
        <v>18</v>
      </c>
      <c r="G22" s="93">
        <v>2.38275803849432E-2</v>
      </c>
      <c r="I22" s="54">
        <f t="shared" si="0"/>
        <v>4.7655160769886403E-3</v>
      </c>
    </row>
    <row r="23" spans="1:9" ht="16.8" customHeight="1" x14ac:dyDescent="0.3">
      <c r="A23" s="7">
        <v>1600</v>
      </c>
      <c r="B23" s="6">
        <v>555</v>
      </c>
      <c r="C23" s="13">
        <v>30</v>
      </c>
      <c r="D23" s="47" t="s">
        <v>17</v>
      </c>
      <c r="E23" s="14">
        <v>0.2</v>
      </c>
      <c r="F23" s="44" t="s">
        <v>18</v>
      </c>
      <c r="G23" s="93">
        <v>3.2211205820588999E-2</v>
      </c>
      <c r="I23" s="54">
        <f t="shared" si="0"/>
        <v>6.4422411641178005E-3</v>
      </c>
    </row>
    <row r="24" spans="1:9" ht="16.8" customHeight="1" thickBot="1" x14ac:dyDescent="0.35">
      <c r="A24" s="21">
        <v>1600</v>
      </c>
      <c r="B24" s="22">
        <v>699</v>
      </c>
      <c r="C24" s="13">
        <v>25</v>
      </c>
      <c r="D24" s="47" t="s">
        <v>17</v>
      </c>
      <c r="E24" s="14">
        <v>0.8</v>
      </c>
      <c r="F24" s="44" t="s">
        <v>18</v>
      </c>
      <c r="G24" s="93">
        <v>3.1326709577546998E-2</v>
      </c>
      <c r="I24" s="54">
        <f t="shared" si="0"/>
        <v>2.5061367662037599E-2</v>
      </c>
    </row>
    <row r="25" spans="1:9" ht="16.2" thickBot="1" x14ac:dyDescent="0.35">
      <c r="A25" s="2"/>
      <c r="B25" s="3"/>
      <c r="C25" s="50">
        <f>MODE(C5:MC24)</f>
        <v>30</v>
      </c>
      <c r="D25" s="24" t="str" cm="1">
        <f t="array" ref="D25">INDEX(D5:D24,MODE(MATCH(D5:D24,D5:D24,0)))</f>
        <v>log_loss</v>
      </c>
      <c r="E25" s="50">
        <f>MODE(E5:ME24)</f>
        <v>0.7</v>
      </c>
      <c r="F25" s="24" t="str" cm="1">
        <f t="array" ref="F25">INDEX(F5:F24,MODE(MATCH(F5:F24,F5:F24,0)))</f>
        <v>log2</v>
      </c>
      <c r="G25" s="56">
        <f>AVERAGE(G5:G24)</f>
        <v>3.2488077569384904E-2</v>
      </c>
    </row>
    <row r="26" spans="1:9" ht="15.6" x14ac:dyDescent="0.3">
      <c r="E26" s="54" t="s">
        <v>46</v>
      </c>
      <c r="G26" s="112">
        <f>_xlfn.STDEV.S(G5:G24)</f>
        <v>8.3829966721946318E-3</v>
      </c>
    </row>
    <row r="27" spans="1:9" ht="15.6" x14ac:dyDescent="0.3">
      <c r="D27" s="47" t="s">
        <v>47</v>
      </c>
      <c r="E27" s="54">
        <f>SUM(I5:I24) / K5</f>
        <v>0.63496701085680474</v>
      </c>
    </row>
    <row r="28" spans="1:9" ht="15.6" x14ac:dyDescent="0.3">
      <c r="E28" s="54">
        <v>0.6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CEC68-4872-444A-B321-2BF9D7BB7BDF}">
  <dimension ref="A2:R27"/>
  <sheetViews>
    <sheetView tabSelected="1" topLeftCell="A3" workbookViewId="0">
      <selection activeCell="J16" sqref="J16"/>
    </sheetView>
  </sheetViews>
  <sheetFormatPr defaultRowHeight="14.4" x14ac:dyDescent="0.3"/>
  <cols>
    <col min="1" max="1" width="11.44140625" customWidth="1"/>
    <col min="2" max="2" width="16.5546875" customWidth="1"/>
    <col min="3" max="3" width="25.5546875" customWidth="1"/>
    <col min="4" max="4" width="16.33203125" customWidth="1"/>
    <col min="5" max="5" width="17.88671875" customWidth="1"/>
    <col min="6" max="6" width="11.33203125" customWidth="1"/>
    <col min="7" max="7" width="20.5546875" customWidth="1"/>
    <col min="8" max="9" width="11.44140625" customWidth="1"/>
    <col min="10" max="10" width="22" customWidth="1"/>
    <col min="12" max="12" width="21.77734375" customWidth="1"/>
    <col min="14" max="14" width="22.109375" customWidth="1"/>
    <col min="15" max="15" width="24.44140625" customWidth="1"/>
    <col min="16" max="16" width="25.77734375" customWidth="1"/>
  </cols>
  <sheetData>
    <row r="2" spans="1:18" ht="24.6" x14ac:dyDescent="0.4">
      <c r="A2" s="1" t="s">
        <v>68</v>
      </c>
      <c r="L2" s="1" t="s">
        <v>69</v>
      </c>
    </row>
    <row r="3" spans="1:18" ht="15" thickBot="1" x14ac:dyDescent="0.35"/>
    <row r="4" spans="1:18" ht="20.399999999999999" customHeight="1" thickBot="1" x14ac:dyDescent="0.35">
      <c r="A4" s="123" t="s">
        <v>50</v>
      </c>
      <c r="B4" s="124" t="s">
        <v>0</v>
      </c>
      <c r="C4" s="124" t="s">
        <v>64</v>
      </c>
      <c r="D4" s="125" t="s">
        <v>8</v>
      </c>
      <c r="E4" s="124" t="s">
        <v>51</v>
      </c>
      <c r="F4" s="124" t="s">
        <v>52</v>
      </c>
      <c r="G4" s="124" t="s">
        <v>65</v>
      </c>
      <c r="H4" s="124" t="s">
        <v>53</v>
      </c>
      <c r="I4" s="124" t="s">
        <v>66</v>
      </c>
      <c r="J4" s="125" t="s">
        <v>4</v>
      </c>
      <c r="L4" s="147" t="s">
        <v>36</v>
      </c>
      <c r="M4" s="137" t="s">
        <v>26</v>
      </c>
      <c r="N4" s="148" t="s">
        <v>73</v>
      </c>
      <c r="O4" s="137" t="s">
        <v>70</v>
      </c>
      <c r="P4" s="122" t="s">
        <v>71</v>
      </c>
    </row>
    <row r="5" spans="1:18" ht="18.600000000000001" customHeight="1" x14ac:dyDescent="0.3">
      <c r="A5" s="127">
        <v>10000</v>
      </c>
      <c r="B5" s="128">
        <v>400</v>
      </c>
      <c r="C5" s="128" t="s">
        <v>54</v>
      </c>
      <c r="D5" s="129">
        <v>300</v>
      </c>
      <c r="E5" s="128">
        <v>46</v>
      </c>
      <c r="F5" s="128" t="s">
        <v>55</v>
      </c>
      <c r="G5" s="128" t="s">
        <v>56</v>
      </c>
      <c r="H5" s="128">
        <v>0.3</v>
      </c>
      <c r="I5" s="128">
        <v>0.1</v>
      </c>
      <c r="J5" s="129">
        <v>5.4300000000000001E-2</v>
      </c>
      <c r="L5" s="189" t="s">
        <v>38</v>
      </c>
      <c r="M5" s="138">
        <v>0</v>
      </c>
      <c r="N5" s="149">
        <v>3053.5882508754698</v>
      </c>
      <c r="O5" s="150">
        <v>0.2888415976116</v>
      </c>
      <c r="P5" s="151">
        <v>0.47032684457596102</v>
      </c>
      <c r="Q5" s="54"/>
      <c r="R5" s="54"/>
    </row>
    <row r="6" spans="1:18" ht="18.600000000000001" customHeight="1" x14ac:dyDescent="0.3">
      <c r="A6" s="127">
        <v>200</v>
      </c>
      <c r="B6" s="128">
        <v>400</v>
      </c>
      <c r="C6" s="128" t="s">
        <v>57</v>
      </c>
      <c r="D6" s="129">
        <v>321</v>
      </c>
      <c r="E6" s="128">
        <v>21</v>
      </c>
      <c r="F6" s="128" t="s">
        <v>58</v>
      </c>
      <c r="G6" s="128" t="s">
        <v>59</v>
      </c>
      <c r="H6" s="128">
        <v>0.9</v>
      </c>
      <c r="I6" s="128">
        <v>0.4</v>
      </c>
      <c r="J6" s="129">
        <v>5.0200000000000002E-2</v>
      </c>
      <c r="L6" s="190"/>
      <c r="M6" s="140">
        <v>1</v>
      </c>
      <c r="N6" s="149">
        <v>2701.97425937652</v>
      </c>
      <c r="O6" s="150">
        <v>0.28402679385354801</v>
      </c>
      <c r="P6" s="151">
        <v>0.46907744911239302</v>
      </c>
      <c r="Q6" s="54"/>
      <c r="R6" s="54"/>
    </row>
    <row r="7" spans="1:18" ht="18.600000000000001" customHeight="1" x14ac:dyDescent="0.3">
      <c r="A7" s="127">
        <v>200</v>
      </c>
      <c r="B7" s="128">
        <v>400</v>
      </c>
      <c r="C7" s="128" t="s">
        <v>57</v>
      </c>
      <c r="D7" s="129">
        <v>101</v>
      </c>
      <c r="E7" s="128">
        <v>23</v>
      </c>
      <c r="F7" s="128" t="s">
        <v>58</v>
      </c>
      <c r="G7" s="128" t="s">
        <v>56</v>
      </c>
      <c r="H7" s="128">
        <v>0.1</v>
      </c>
      <c r="I7" s="128">
        <v>0.4</v>
      </c>
      <c r="J7" s="129">
        <v>4.6600000000000003E-2</v>
      </c>
      <c r="L7" s="190"/>
      <c r="M7" s="140">
        <v>2</v>
      </c>
      <c r="N7" s="149">
        <v>2832.9516012668601</v>
      </c>
      <c r="O7" s="150">
        <v>0.356281569860811</v>
      </c>
      <c r="P7" s="151">
        <v>0.46161806468167699</v>
      </c>
      <c r="Q7" s="54"/>
      <c r="R7" s="54"/>
    </row>
    <row r="8" spans="1:18" ht="18.600000000000001" customHeight="1" x14ac:dyDescent="0.3">
      <c r="A8" s="127">
        <v>200</v>
      </c>
      <c r="B8" s="128">
        <v>400</v>
      </c>
      <c r="C8" s="128" t="s">
        <v>57</v>
      </c>
      <c r="D8" s="129">
        <v>0</v>
      </c>
      <c r="E8" s="128">
        <v>17</v>
      </c>
      <c r="F8" s="128" t="s">
        <v>55</v>
      </c>
      <c r="G8" s="128" t="s">
        <v>59</v>
      </c>
      <c r="H8" s="128">
        <v>0</v>
      </c>
      <c r="I8" s="128">
        <v>0.6</v>
      </c>
      <c r="J8" s="129">
        <v>4.4600000000000001E-2</v>
      </c>
      <c r="L8" s="190"/>
      <c r="M8" s="140">
        <v>3</v>
      </c>
      <c r="N8" s="149">
        <v>3242.2395536899498</v>
      </c>
      <c r="O8" s="150">
        <v>0.35698260835046502</v>
      </c>
      <c r="P8" s="151">
        <v>0.45956345695489897</v>
      </c>
      <c r="Q8" s="54"/>
      <c r="R8" s="54"/>
    </row>
    <row r="9" spans="1:18" ht="18.600000000000001" customHeight="1" thickBot="1" x14ac:dyDescent="0.35">
      <c r="A9" s="127">
        <v>200</v>
      </c>
      <c r="B9" s="128">
        <v>400</v>
      </c>
      <c r="C9" s="128" t="s">
        <v>54</v>
      </c>
      <c r="D9" s="129">
        <v>42</v>
      </c>
      <c r="E9" s="128">
        <v>43</v>
      </c>
      <c r="F9" s="128" t="s">
        <v>58</v>
      </c>
      <c r="G9" s="128" t="s">
        <v>56</v>
      </c>
      <c r="H9" s="128">
        <v>0.9</v>
      </c>
      <c r="I9" s="128">
        <v>0.1</v>
      </c>
      <c r="J9" s="129">
        <v>4.3700000000000003E-2</v>
      </c>
      <c r="L9" s="191"/>
      <c r="M9" s="140">
        <v>4</v>
      </c>
      <c r="N9" s="149">
        <v>2871.09475111961</v>
      </c>
      <c r="O9" s="150">
        <v>0.29973764832824401</v>
      </c>
      <c r="P9" s="151">
        <v>0.468079198091015</v>
      </c>
      <c r="Q9" s="54"/>
      <c r="R9" s="54"/>
    </row>
    <row r="10" spans="1:18" ht="18.600000000000001" customHeight="1" x14ac:dyDescent="0.3">
      <c r="A10" s="127">
        <v>10000</v>
      </c>
      <c r="B10" s="128" t="s">
        <v>60</v>
      </c>
      <c r="C10" s="128" t="s">
        <v>57</v>
      </c>
      <c r="D10" s="129">
        <v>42</v>
      </c>
      <c r="E10" s="128">
        <v>27</v>
      </c>
      <c r="F10" s="128" t="s">
        <v>58</v>
      </c>
      <c r="G10" s="128" t="s">
        <v>56</v>
      </c>
      <c r="H10" s="128">
        <v>0.9</v>
      </c>
      <c r="I10" s="128">
        <v>0.5</v>
      </c>
      <c r="J10" s="129">
        <v>3.7199999999999997E-2</v>
      </c>
      <c r="L10" s="155" t="s">
        <v>74</v>
      </c>
      <c r="M10" s="155"/>
      <c r="N10" s="152">
        <f>AVERAGE(N5:N9)</f>
        <v>2940.3696832656815</v>
      </c>
      <c r="O10" s="156">
        <f>AVERAGE(O5:O9)</f>
        <v>0.3171740436009336</v>
      </c>
      <c r="P10" s="158">
        <f>AVERAGE(P5:P9)</f>
        <v>0.46573300268318896</v>
      </c>
      <c r="Q10" s="54"/>
      <c r="R10" s="54"/>
    </row>
    <row r="11" spans="1:18" ht="18.600000000000001" customHeight="1" thickBot="1" x14ac:dyDescent="0.35">
      <c r="A11" s="127">
        <v>200</v>
      </c>
      <c r="B11" s="128">
        <v>400</v>
      </c>
      <c r="C11" s="128" t="s">
        <v>57</v>
      </c>
      <c r="D11" s="129">
        <v>42</v>
      </c>
      <c r="E11" s="128">
        <v>16</v>
      </c>
      <c r="F11" s="128" t="s">
        <v>58</v>
      </c>
      <c r="G11" s="128" t="s">
        <v>56</v>
      </c>
      <c r="H11" s="128">
        <v>0.9</v>
      </c>
      <c r="I11" s="128">
        <v>0</v>
      </c>
      <c r="J11" s="129">
        <v>3.6799999999999999E-2</v>
      </c>
      <c r="L11" s="153" t="s">
        <v>75</v>
      </c>
      <c r="M11" s="153"/>
      <c r="N11" s="154">
        <f>STDEVA(N5:N9)</f>
        <v>210.42451224668321</v>
      </c>
      <c r="O11" s="157">
        <f>STDEVA(O5:O9)</f>
        <v>3.6467848782331988E-2</v>
      </c>
      <c r="P11" s="159">
        <f>STDEVA(P5:P9)</f>
        <v>4.8163613702424772E-3</v>
      </c>
      <c r="Q11" s="54"/>
      <c r="R11" s="54"/>
    </row>
    <row r="12" spans="1:18" ht="18.600000000000001" customHeight="1" x14ac:dyDescent="0.3">
      <c r="A12" s="127">
        <v>200</v>
      </c>
      <c r="B12" s="128">
        <v>400</v>
      </c>
      <c r="C12" s="128" t="s">
        <v>54</v>
      </c>
      <c r="D12" s="129">
        <v>699</v>
      </c>
      <c r="E12" s="128">
        <v>27</v>
      </c>
      <c r="F12" s="128" t="s">
        <v>58</v>
      </c>
      <c r="G12" s="128" t="s">
        <v>59</v>
      </c>
      <c r="H12" s="128">
        <v>0.3</v>
      </c>
      <c r="I12" s="128">
        <v>0.5</v>
      </c>
      <c r="J12" s="129">
        <v>3.2500000000000001E-2</v>
      </c>
      <c r="L12" s="189" t="s">
        <v>40</v>
      </c>
      <c r="M12" s="138">
        <v>0</v>
      </c>
      <c r="N12" s="149">
        <v>5991.5701889991697</v>
      </c>
      <c r="O12" s="150">
        <v>0.31235735861318298</v>
      </c>
      <c r="P12" s="151">
        <v>0.46828091474377798</v>
      </c>
      <c r="Q12" s="54"/>
      <c r="R12" s="54"/>
    </row>
    <row r="13" spans="1:18" ht="18.600000000000001" customHeight="1" x14ac:dyDescent="0.3">
      <c r="A13" s="127">
        <v>10000</v>
      </c>
      <c r="B13" s="128">
        <v>400</v>
      </c>
      <c r="C13" s="128" t="s">
        <v>54</v>
      </c>
      <c r="D13" s="129">
        <v>18</v>
      </c>
      <c r="E13" s="128">
        <v>2</v>
      </c>
      <c r="F13" s="128" t="s">
        <v>55</v>
      </c>
      <c r="G13" s="128" t="s">
        <v>56</v>
      </c>
      <c r="H13" s="128">
        <v>0.1</v>
      </c>
      <c r="I13" s="128">
        <v>0</v>
      </c>
      <c r="J13" s="129">
        <v>2.7699999999999999E-2</v>
      </c>
      <c r="L13" s="190"/>
      <c r="M13" s="140">
        <v>1</v>
      </c>
      <c r="N13" s="149">
        <v>4950.8582780361103</v>
      </c>
      <c r="O13" s="150">
        <v>0.28401409255989402</v>
      </c>
      <c r="P13" s="151">
        <v>0.46908109291796102</v>
      </c>
      <c r="Q13" s="54"/>
      <c r="R13" s="54"/>
    </row>
    <row r="14" spans="1:18" ht="18.600000000000001" customHeight="1" thickBot="1" x14ac:dyDescent="0.35">
      <c r="A14" s="130">
        <v>200</v>
      </c>
      <c r="B14" s="131">
        <v>400</v>
      </c>
      <c r="C14" s="131" t="s">
        <v>57</v>
      </c>
      <c r="D14" s="132">
        <v>123</v>
      </c>
      <c r="E14" s="131">
        <v>30</v>
      </c>
      <c r="F14" s="131" t="s">
        <v>61</v>
      </c>
      <c r="G14" s="131" t="s">
        <v>56</v>
      </c>
      <c r="H14" s="131">
        <v>0.4</v>
      </c>
      <c r="I14" s="131">
        <v>0.6</v>
      </c>
      <c r="J14" s="132">
        <v>2.4500000000000001E-2</v>
      </c>
      <c r="L14" s="190"/>
      <c r="M14" s="140">
        <v>2</v>
      </c>
      <c r="N14" s="149">
        <v>5998.9742870330801</v>
      </c>
      <c r="O14" s="150"/>
      <c r="P14" s="151"/>
      <c r="Q14" s="54"/>
      <c r="R14" s="54"/>
    </row>
    <row r="15" spans="1:18" ht="19.8" customHeight="1" thickBot="1" x14ac:dyDescent="0.45">
      <c r="A15" s="133"/>
      <c r="B15" s="133"/>
      <c r="C15" s="133"/>
      <c r="D15" s="133"/>
      <c r="E15" s="134" t="s">
        <v>62</v>
      </c>
      <c r="F15" s="135" t="s">
        <v>58</v>
      </c>
      <c r="G15" s="135" t="s">
        <v>56</v>
      </c>
      <c r="H15" s="135">
        <v>0.9</v>
      </c>
      <c r="I15" s="135" t="s">
        <v>63</v>
      </c>
      <c r="J15" s="136">
        <f>AVERAGE(J5:J14)</f>
        <v>3.9809999999999998E-2</v>
      </c>
      <c r="L15" s="190"/>
      <c r="M15" s="140">
        <v>3</v>
      </c>
      <c r="N15" s="149">
        <v>5649.7204973697599</v>
      </c>
      <c r="O15" s="150"/>
      <c r="P15" s="151"/>
      <c r="Q15" s="54"/>
      <c r="R15" s="54"/>
    </row>
    <row r="16" spans="1:18" ht="15.6" thickBot="1" x14ac:dyDescent="0.35">
      <c r="J16" s="112">
        <f>_xlfn.STDEV.S(J5:J14)</f>
        <v>9.7322430896251109E-3</v>
      </c>
      <c r="L16" s="191"/>
      <c r="M16" s="140">
        <v>4</v>
      </c>
      <c r="N16" s="149">
        <v>5095.9311206340699</v>
      </c>
      <c r="O16" s="150"/>
      <c r="P16" s="151"/>
    </row>
    <row r="17" spans="1:16" ht="15" x14ac:dyDescent="0.3">
      <c r="E17" s="126" t="s">
        <v>67</v>
      </c>
      <c r="L17" s="155" t="s">
        <v>74</v>
      </c>
      <c r="M17" s="141"/>
      <c r="N17" s="141"/>
      <c r="O17" s="141"/>
      <c r="P17" s="142"/>
    </row>
    <row r="18" spans="1:16" ht="15.6" thickBot="1" x14ac:dyDescent="0.35">
      <c r="L18" s="153" t="s">
        <v>75</v>
      </c>
      <c r="M18" s="143"/>
      <c r="N18" s="143"/>
      <c r="O18" s="143"/>
      <c r="P18" s="144"/>
    </row>
    <row r="19" spans="1:16" ht="15" x14ac:dyDescent="0.3">
      <c r="L19" s="189" t="s">
        <v>41</v>
      </c>
      <c r="M19" s="138">
        <v>0</v>
      </c>
      <c r="N19" s="138"/>
      <c r="O19" s="138"/>
      <c r="P19" s="139"/>
    </row>
    <row r="20" spans="1:16" ht="13.2" customHeight="1" x14ac:dyDescent="0.4">
      <c r="A20" s="1"/>
      <c r="L20" s="190"/>
      <c r="M20" s="140">
        <v>1</v>
      </c>
      <c r="N20" s="145"/>
      <c r="O20" s="145"/>
      <c r="P20" s="146"/>
    </row>
    <row r="21" spans="1:16" ht="15" x14ac:dyDescent="0.3">
      <c r="L21" s="190"/>
      <c r="M21" s="140">
        <v>2</v>
      </c>
      <c r="N21" s="145"/>
      <c r="O21" s="145"/>
      <c r="P21" s="146"/>
    </row>
    <row r="22" spans="1:16" ht="15" x14ac:dyDescent="0.3">
      <c r="L22" s="190"/>
      <c r="M22" s="140">
        <v>3</v>
      </c>
      <c r="N22" s="145"/>
      <c r="O22" s="145"/>
      <c r="P22" s="146"/>
    </row>
    <row r="23" spans="1:16" ht="15.6" thickBot="1" x14ac:dyDescent="0.35">
      <c r="L23" s="191"/>
      <c r="M23" s="140">
        <v>4</v>
      </c>
      <c r="N23" s="145"/>
      <c r="O23" s="145"/>
      <c r="P23" s="146"/>
    </row>
    <row r="24" spans="1:16" ht="15" x14ac:dyDescent="0.3">
      <c r="L24" s="155" t="s">
        <v>74</v>
      </c>
      <c r="M24" s="141"/>
      <c r="N24" s="141"/>
      <c r="O24" s="141"/>
      <c r="P24" s="142"/>
    </row>
    <row r="25" spans="1:16" ht="15.6" thickBot="1" x14ac:dyDescent="0.35">
      <c r="L25" s="153" t="s">
        <v>75</v>
      </c>
      <c r="M25" s="143"/>
      <c r="N25" s="143"/>
      <c r="O25" s="143"/>
      <c r="P25" s="144"/>
    </row>
    <row r="27" spans="1:16" ht="15.6" x14ac:dyDescent="0.3">
      <c r="L27" s="54" t="s">
        <v>72</v>
      </c>
    </row>
  </sheetData>
  <mergeCells count="3">
    <mergeCell ref="L5:L9"/>
    <mergeCell ref="L12:L16"/>
    <mergeCell ref="L19:L2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Results</vt:lpstr>
      <vt:lpstr>Train Time</vt:lpstr>
      <vt:lpstr>PCA + Logit</vt:lpstr>
      <vt:lpstr>PCA + RFC</vt:lpstr>
      <vt:lpstr>NMF + Logit</vt:lpstr>
      <vt:lpstr>NMF + RFC</vt:lpstr>
      <vt:lpstr>ImageNet + Logit</vt:lpstr>
      <vt:lpstr>ImageNet + RFC</vt:lpstr>
      <vt:lpstr>NMF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 Boonthanom</dc:creator>
  <cp:lastModifiedBy>Irin Boonthanom</cp:lastModifiedBy>
  <dcterms:created xsi:type="dcterms:W3CDTF">2023-03-30T14:54:40Z</dcterms:created>
  <dcterms:modified xsi:type="dcterms:W3CDTF">2023-04-18T22:33:24Z</dcterms:modified>
</cp:coreProperties>
</file>