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0" yWindow="75" windowWidth="12780" windowHeight="8070" activeTab="1"/>
  </bookViews>
  <sheets>
    <sheet name="LF Base Input Data" sheetId="3" r:id="rId1"/>
    <sheet name="LF Scenario - LCFS" sheetId="9" r:id="rId2"/>
    <sheet name="LF Scenario - Flaring" sheetId="10" r:id="rId3"/>
    <sheet name="Tablaeu Inputs" sheetId="8" r:id="rId4"/>
    <sheet name="Input Meta Data" sheetId="1" r:id="rId5"/>
    <sheet name="Array Def and Ref Links" sheetId="4" r:id="rId6"/>
    <sheet name="Compostables" sheetId="5" r:id="rId7"/>
    <sheet name="US MSW and Pop" sheetId="6" r:id="rId8"/>
    <sheet name="Incentives $ per GJ" sheetId="7" r:id="rId9"/>
    <sheet name="Scenario Meta-Data" sheetId="11" r:id="rId10"/>
  </sheets>
  <calcPr calcId="145621" iterate="1" iterateCount="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0" l="1"/>
  <c r="K4" i="10"/>
  <c r="J4" i="10"/>
  <c r="I4" i="10"/>
  <c r="H4" i="10"/>
  <c r="G4" i="10"/>
  <c r="F4" i="10"/>
  <c r="E4" i="10"/>
  <c r="D4" i="10"/>
  <c r="C4" i="10"/>
  <c r="B4" i="10"/>
  <c r="L3" i="10" l="1"/>
  <c r="K3" i="10"/>
  <c r="J3" i="10"/>
  <c r="I3" i="10"/>
  <c r="H3" i="10"/>
  <c r="G3" i="10"/>
  <c r="F3" i="10"/>
  <c r="E3" i="10"/>
  <c r="D3" i="10"/>
  <c r="C3" i="10"/>
  <c r="F491" i="8" l="1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E454" i="8"/>
  <c r="E455" i="8" s="1"/>
  <c r="S6" i="9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E537" i="8"/>
  <c r="E536" i="8"/>
  <c r="E495" i="8"/>
  <c r="E331" i="8"/>
  <c r="E332" i="8" s="1"/>
  <c r="E659" i="8"/>
  <c r="F8" i="11"/>
  <c r="F7" i="1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E456" i="8" l="1"/>
  <c r="E538" i="8"/>
  <c r="E496" i="8"/>
  <c r="E660" i="8"/>
  <c r="E333" i="8"/>
  <c r="C13" i="7"/>
  <c r="E457" i="8" l="1"/>
  <c r="E539" i="8"/>
  <c r="E497" i="8"/>
  <c r="E661" i="8"/>
  <c r="E334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E458" i="8" l="1"/>
  <c r="E540" i="8"/>
  <c r="E498" i="8"/>
  <c r="E662" i="8"/>
  <c r="E335" i="8"/>
  <c r="T2" i="3"/>
  <c r="S2" i="3"/>
  <c r="R2" i="3"/>
  <c r="Q2" i="3"/>
  <c r="P2" i="3"/>
  <c r="O2" i="3"/>
  <c r="O3" i="3" s="1"/>
  <c r="N2" i="3"/>
  <c r="M2" i="3"/>
  <c r="L2" i="3"/>
  <c r="L3" i="3" s="1"/>
  <c r="K2" i="3"/>
  <c r="J2" i="3"/>
  <c r="I2" i="3"/>
  <c r="I3" i="3" s="1"/>
  <c r="H2" i="3"/>
  <c r="H3" i="3" s="1"/>
  <c r="G2" i="3"/>
  <c r="F2" i="3"/>
  <c r="F3" i="3" s="1"/>
  <c r="E2" i="3"/>
  <c r="E3" i="3" s="1"/>
  <c r="D2" i="3"/>
  <c r="D3" i="3" s="1"/>
  <c r="C2" i="3"/>
  <c r="C3" i="3" s="1"/>
  <c r="M9" i="5"/>
  <c r="N9" i="5"/>
  <c r="O9" i="5"/>
  <c r="Q9" i="5"/>
  <c r="K9" i="5"/>
  <c r="J9" i="5"/>
  <c r="I9" i="5"/>
  <c r="H9" i="5"/>
  <c r="J3" i="3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T9" i="5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U3" i="6"/>
  <c r="U4" i="6"/>
  <c r="C6" i="6"/>
  <c r="U6" i="6"/>
  <c r="U7" i="6"/>
  <c r="U8" i="6"/>
  <c r="V9" i="6"/>
  <c r="E459" i="8" l="1"/>
  <c r="E541" i="8"/>
  <c r="E499" i="8"/>
  <c r="E663" i="8"/>
  <c r="E336" i="8"/>
  <c r="B24" i="3"/>
  <c r="F699" i="8" s="1"/>
  <c r="C24" i="3"/>
  <c r="D24" i="3"/>
  <c r="E24" i="3"/>
  <c r="F24" i="3"/>
  <c r="G24" i="3"/>
  <c r="B33" i="3"/>
  <c r="B35" i="3"/>
  <c r="B37" i="3"/>
  <c r="B39" i="3"/>
  <c r="B41" i="3"/>
  <c r="B43" i="3"/>
  <c r="B45" i="3"/>
  <c r="B47" i="3"/>
  <c r="B49" i="3"/>
  <c r="B50" i="3"/>
  <c r="B51" i="3"/>
  <c r="B52" i="3"/>
  <c r="B53" i="3"/>
  <c r="B55" i="3"/>
  <c r="B56" i="3"/>
  <c r="B57" i="3"/>
  <c r="B58" i="3"/>
  <c r="B59" i="3"/>
  <c r="B61" i="3"/>
  <c r="E460" i="8" l="1"/>
  <c r="E542" i="8"/>
  <c r="E500" i="8"/>
  <c r="E664" i="8"/>
  <c r="E337" i="8"/>
  <c r="F863" i="8"/>
  <c r="F822" i="8"/>
  <c r="F781" i="8"/>
  <c r="F740" i="8"/>
  <c r="F576" i="8"/>
  <c r="F412" i="8"/>
  <c r="E290" i="8"/>
  <c r="F248" i="8"/>
  <c r="F125" i="8"/>
  <c r="F84" i="8"/>
  <c r="E864" i="8"/>
  <c r="E823" i="8"/>
  <c r="E782" i="8"/>
  <c r="E783" i="8" s="1"/>
  <c r="E741" i="8"/>
  <c r="E742" i="8" s="1"/>
  <c r="E700" i="8"/>
  <c r="E618" i="8"/>
  <c r="E577" i="8"/>
  <c r="E413" i="8"/>
  <c r="E414" i="8" s="1"/>
  <c r="E372" i="8"/>
  <c r="E249" i="8"/>
  <c r="E250" i="8" s="1"/>
  <c r="E208" i="8"/>
  <c r="E209" i="8" s="1"/>
  <c r="E210" i="8" s="1"/>
  <c r="E167" i="8"/>
  <c r="E168" i="8" s="1"/>
  <c r="E126" i="8"/>
  <c r="E127" i="8" s="1"/>
  <c r="E128" i="8" s="1"/>
  <c r="E85" i="8"/>
  <c r="E86" i="8" s="1"/>
  <c r="E87" i="8" s="1"/>
  <c r="E88" i="8" s="1"/>
  <c r="E44" i="8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3" i="8"/>
  <c r="E461" i="8" l="1"/>
  <c r="E543" i="8"/>
  <c r="E501" i="8"/>
  <c r="E291" i="8"/>
  <c r="E665" i="8"/>
  <c r="E338" i="8"/>
  <c r="E211" i="8"/>
  <c r="E578" i="8"/>
  <c r="E784" i="8"/>
  <c r="E89" i="8"/>
  <c r="E251" i="8"/>
  <c r="E619" i="8"/>
  <c r="E824" i="8"/>
  <c r="E129" i="8"/>
  <c r="E373" i="8"/>
  <c r="E701" i="8"/>
  <c r="E865" i="8"/>
  <c r="E169" i="8"/>
  <c r="E415" i="8"/>
  <c r="E743" i="8"/>
  <c r="E4" i="8"/>
  <c r="E462" i="8" l="1"/>
  <c r="E544" i="8"/>
  <c r="E502" i="8"/>
  <c r="E666" i="8"/>
  <c r="E292" i="8"/>
  <c r="E339" i="8"/>
  <c r="E744" i="8"/>
  <c r="E170" i="8"/>
  <c r="E702" i="8"/>
  <c r="E130" i="8"/>
  <c r="E620" i="8"/>
  <c r="E90" i="8"/>
  <c r="E579" i="8"/>
  <c r="E416" i="8"/>
  <c r="E866" i="8"/>
  <c r="E374" i="8"/>
  <c r="E825" i="8"/>
  <c r="E252" i="8"/>
  <c r="E785" i="8"/>
  <c r="E212" i="8"/>
  <c r="E5" i="8"/>
  <c r="E463" i="8" l="1"/>
  <c r="E545" i="8"/>
  <c r="E503" i="8"/>
  <c r="E293" i="8"/>
  <c r="E667" i="8"/>
  <c r="E340" i="8"/>
  <c r="E786" i="8"/>
  <c r="E826" i="8"/>
  <c r="E867" i="8"/>
  <c r="E621" i="8"/>
  <c r="E131" i="8"/>
  <c r="E745" i="8"/>
  <c r="E213" i="8"/>
  <c r="E253" i="8"/>
  <c r="E375" i="8"/>
  <c r="E417" i="8"/>
  <c r="E580" i="8"/>
  <c r="E91" i="8"/>
  <c r="E703" i="8"/>
  <c r="E171" i="8"/>
  <c r="E6" i="8"/>
  <c r="E464" i="8" l="1"/>
  <c r="E546" i="8"/>
  <c r="E504" i="8"/>
  <c r="E668" i="8"/>
  <c r="E294" i="8"/>
  <c r="E341" i="8"/>
  <c r="E172" i="8"/>
  <c r="E581" i="8"/>
  <c r="E376" i="8"/>
  <c r="E214" i="8"/>
  <c r="E622" i="8"/>
  <c r="E827" i="8"/>
  <c r="E704" i="8"/>
  <c r="E92" i="8"/>
  <c r="E418" i="8"/>
  <c r="E254" i="8"/>
  <c r="E746" i="8"/>
  <c r="E132" i="8"/>
  <c r="E868" i="8"/>
  <c r="E787" i="8"/>
  <c r="E7" i="8"/>
  <c r="E465" i="8" l="1"/>
  <c r="E547" i="8"/>
  <c r="E505" i="8"/>
  <c r="E295" i="8"/>
  <c r="E669" i="8"/>
  <c r="E342" i="8"/>
  <c r="E869" i="8"/>
  <c r="E133" i="8"/>
  <c r="E255" i="8"/>
  <c r="E93" i="8"/>
  <c r="E377" i="8"/>
  <c r="E788" i="8"/>
  <c r="E747" i="8"/>
  <c r="E419" i="8"/>
  <c r="E705" i="8"/>
  <c r="E828" i="8"/>
  <c r="E623" i="8"/>
  <c r="E215" i="8"/>
  <c r="E582" i="8"/>
  <c r="E173" i="8"/>
  <c r="E8" i="8"/>
  <c r="E466" i="8" l="1"/>
  <c r="E548" i="8"/>
  <c r="E506" i="8"/>
  <c r="E670" i="8"/>
  <c r="E296" i="8"/>
  <c r="E343" i="8"/>
  <c r="E583" i="8"/>
  <c r="E624" i="8"/>
  <c r="E706" i="8"/>
  <c r="E748" i="8"/>
  <c r="E789" i="8"/>
  <c r="E378" i="8"/>
  <c r="E94" i="8"/>
  <c r="E134" i="8"/>
  <c r="E174" i="8"/>
  <c r="E216" i="8"/>
  <c r="E829" i="8"/>
  <c r="E420" i="8"/>
  <c r="E256" i="8"/>
  <c r="E870" i="8"/>
  <c r="E9" i="8"/>
  <c r="E467" i="8" l="1"/>
  <c r="E549" i="8"/>
  <c r="E507" i="8"/>
  <c r="E297" i="8"/>
  <c r="E298" i="8" s="1"/>
  <c r="E299" i="8" s="1"/>
  <c r="E671" i="8"/>
  <c r="E344" i="8"/>
  <c r="E257" i="8"/>
  <c r="E830" i="8"/>
  <c r="E175" i="8"/>
  <c r="E95" i="8"/>
  <c r="E379" i="8"/>
  <c r="E749" i="8"/>
  <c r="E625" i="8"/>
  <c r="E871" i="8"/>
  <c r="E300" i="8"/>
  <c r="E421" i="8"/>
  <c r="E217" i="8"/>
  <c r="E135" i="8"/>
  <c r="E790" i="8"/>
  <c r="E707" i="8"/>
  <c r="E584" i="8"/>
  <c r="E10" i="8"/>
  <c r="E468" i="8" l="1"/>
  <c r="E550" i="8"/>
  <c r="E508" i="8"/>
  <c r="E672" i="8"/>
  <c r="E345" i="8"/>
  <c r="E708" i="8"/>
  <c r="E218" i="8"/>
  <c r="E872" i="8"/>
  <c r="E750" i="8"/>
  <c r="E96" i="8"/>
  <c r="E831" i="8"/>
  <c r="E585" i="8"/>
  <c r="E791" i="8"/>
  <c r="E136" i="8"/>
  <c r="E422" i="8"/>
  <c r="E301" i="8"/>
  <c r="E626" i="8"/>
  <c r="E380" i="8"/>
  <c r="E176" i="8"/>
  <c r="E258" i="8"/>
  <c r="E11" i="8"/>
  <c r="E469" i="8" l="1"/>
  <c r="E551" i="8"/>
  <c r="E509" i="8"/>
  <c r="E673" i="8"/>
  <c r="E346" i="8"/>
  <c r="E381" i="8"/>
  <c r="E302" i="8"/>
  <c r="E137" i="8"/>
  <c r="E586" i="8"/>
  <c r="E832" i="8"/>
  <c r="E751" i="8"/>
  <c r="E259" i="8"/>
  <c r="E177" i="8"/>
  <c r="E627" i="8"/>
  <c r="E423" i="8"/>
  <c r="E792" i="8"/>
  <c r="E97" i="8"/>
  <c r="E873" i="8"/>
  <c r="E219" i="8"/>
  <c r="E709" i="8"/>
  <c r="E12" i="8"/>
  <c r="E470" i="8" l="1"/>
  <c r="E552" i="8"/>
  <c r="E510" i="8"/>
  <c r="E674" i="8"/>
  <c r="E347" i="8"/>
  <c r="E220" i="8"/>
  <c r="E98" i="8"/>
  <c r="E793" i="8"/>
  <c r="E628" i="8"/>
  <c r="E260" i="8"/>
  <c r="E833" i="8"/>
  <c r="E138" i="8"/>
  <c r="E382" i="8"/>
  <c r="E710" i="8"/>
  <c r="E874" i="8"/>
  <c r="E424" i="8"/>
  <c r="E178" i="8"/>
  <c r="E752" i="8"/>
  <c r="E587" i="8"/>
  <c r="E303" i="8"/>
  <c r="E13" i="8"/>
  <c r="E471" i="8" l="1"/>
  <c r="E553" i="8"/>
  <c r="E511" i="8"/>
  <c r="E675" i="8"/>
  <c r="E348" i="8"/>
  <c r="E304" i="8"/>
  <c r="E753" i="8"/>
  <c r="E179" i="8"/>
  <c r="E711" i="8"/>
  <c r="E139" i="8"/>
  <c r="E629" i="8"/>
  <c r="E99" i="8"/>
  <c r="E588" i="8"/>
  <c r="E425" i="8"/>
  <c r="E875" i="8"/>
  <c r="E383" i="8"/>
  <c r="E834" i="8"/>
  <c r="E261" i="8"/>
  <c r="E794" i="8"/>
  <c r="E221" i="8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14" i="8"/>
  <c r="E472" i="8" l="1"/>
  <c r="E554" i="8"/>
  <c r="E512" i="8"/>
  <c r="E676" i="8"/>
  <c r="E349" i="8"/>
  <c r="E795" i="8"/>
  <c r="E835" i="8"/>
  <c r="E876" i="8"/>
  <c r="E630" i="8"/>
  <c r="E140" i="8"/>
  <c r="E754" i="8"/>
  <c r="E262" i="8"/>
  <c r="E384" i="8"/>
  <c r="E426" i="8"/>
  <c r="E589" i="8"/>
  <c r="E100" i="8"/>
  <c r="E712" i="8"/>
  <c r="E180" i="8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305" i="8"/>
  <c r="E15" i="8"/>
  <c r="E473" i="8" l="1"/>
  <c r="E555" i="8"/>
  <c r="E513" i="8"/>
  <c r="E677" i="8"/>
  <c r="E350" i="8"/>
  <c r="E306" i="8"/>
  <c r="E713" i="8"/>
  <c r="E101" i="8"/>
  <c r="E427" i="8"/>
  <c r="E263" i="8"/>
  <c r="E631" i="8"/>
  <c r="E836" i="8"/>
  <c r="E590" i="8"/>
  <c r="E385" i="8"/>
  <c r="E755" i="8"/>
  <c r="E141" i="8"/>
  <c r="E877" i="8"/>
  <c r="E796" i="8"/>
  <c r="E16" i="8"/>
  <c r="E474" i="8" l="1"/>
  <c r="E556" i="8"/>
  <c r="E514" i="8"/>
  <c r="E678" i="8"/>
  <c r="E351" i="8"/>
  <c r="E878" i="8"/>
  <c r="E142" i="8"/>
  <c r="E386" i="8"/>
  <c r="E428" i="8"/>
  <c r="E714" i="8"/>
  <c r="E797" i="8"/>
  <c r="E756" i="8"/>
  <c r="E591" i="8"/>
  <c r="E837" i="8"/>
  <c r="E632" i="8"/>
  <c r="E264" i="8"/>
  <c r="E102" i="8"/>
  <c r="E307" i="8"/>
  <c r="E17" i="8"/>
  <c r="E475" i="8" l="1"/>
  <c r="E557" i="8"/>
  <c r="E515" i="8"/>
  <c r="E679" i="8"/>
  <c r="E352" i="8"/>
  <c r="E103" i="8"/>
  <c r="E633" i="8"/>
  <c r="E592" i="8"/>
  <c r="E715" i="8"/>
  <c r="E143" i="8"/>
  <c r="E308" i="8"/>
  <c r="E265" i="8"/>
  <c r="E838" i="8"/>
  <c r="E757" i="8"/>
  <c r="E798" i="8"/>
  <c r="E429" i="8"/>
  <c r="E387" i="8"/>
  <c r="E879" i="8"/>
  <c r="E18" i="8"/>
  <c r="E476" i="8" l="1"/>
  <c r="E558" i="8"/>
  <c r="E516" i="8"/>
  <c r="E680" i="8"/>
  <c r="E353" i="8"/>
  <c r="E388" i="8"/>
  <c r="E430" i="8"/>
  <c r="E758" i="8"/>
  <c r="E266" i="8"/>
  <c r="E144" i="8"/>
  <c r="E634" i="8"/>
  <c r="E880" i="8"/>
  <c r="E799" i="8"/>
  <c r="E839" i="8"/>
  <c r="E309" i="8"/>
  <c r="E716" i="8"/>
  <c r="E593" i="8"/>
  <c r="E104" i="8"/>
  <c r="E19" i="8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C1" i="7"/>
  <c r="C1" i="3"/>
  <c r="E477" i="8" l="1"/>
  <c r="E559" i="8"/>
  <c r="E517" i="8"/>
  <c r="E681" i="8"/>
  <c r="E354" i="8"/>
  <c r="F413" i="8"/>
  <c r="F126" i="8"/>
  <c r="F85" i="8"/>
  <c r="F741" i="8"/>
  <c r="F3" i="8"/>
  <c r="F577" i="8"/>
  <c r="F700" i="8"/>
  <c r="F782" i="8"/>
  <c r="F44" i="8"/>
  <c r="F823" i="8"/>
  <c r="F864" i="8"/>
  <c r="F249" i="8"/>
  <c r="E594" i="8"/>
  <c r="E840" i="8"/>
  <c r="E635" i="8"/>
  <c r="E267" i="8"/>
  <c r="E431" i="8"/>
  <c r="E105" i="8"/>
  <c r="E717" i="8"/>
  <c r="E310" i="8"/>
  <c r="E800" i="8"/>
  <c r="E881" i="8"/>
  <c r="E145" i="8"/>
  <c r="E759" i="8"/>
  <c r="E389" i="8"/>
  <c r="E20" i="8"/>
  <c r="E478" i="8" l="1"/>
  <c r="E560" i="8"/>
  <c r="E518" i="8"/>
  <c r="E682" i="8"/>
  <c r="E355" i="8"/>
  <c r="E760" i="8"/>
  <c r="E801" i="8"/>
  <c r="E718" i="8"/>
  <c r="E432" i="8"/>
  <c r="E390" i="8"/>
  <c r="E146" i="8"/>
  <c r="E882" i="8"/>
  <c r="E311" i="8"/>
  <c r="E106" i="8"/>
  <c r="E268" i="8"/>
  <c r="E636" i="8"/>
  <c r="E841" i="8"/>
  <c r="E595" i="8"/>
  <c r="E21" i="8"/>
  <c r="B62" i="3"/>
  <c r="B63" i="3"/>
  <c r="B64" i="3"/>
  <c r="B65" i="3"/>
  <c r="B66" i="3"/>
  <c r="B67" i="3"/>
  <c r="B68" i="3"/>
  <c r="B69" i="3"/>
  <c r="B70" i="3"/>
  <c r="B72" i="3"/>
  <c r="B73" i="3"/>
  <c r="B74" i="3"/>
  <c r="B75" i="3"/>
  <c r="B76" i="3"/>
  <c r="B77" i="3"/>
  <c r="B78" i="3"/>
  <c r="B79" i="3"/>
  <c r="B80" i="3"/>
  <c r="B81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5" i="3"/>
  <c r="B126" i="3"/>
  <c r="B131" i="3"/>
  <c r="B132" i="3"/>
  <c r="B133" i="3"/>
  <c r="B134" i="3"/>
  <c r="B135" i="3"/>
  <c r="B136" i="3"/>
  <c r="B137" i="3"/>
  <c r="B138" i="3"/>
  <c r="B140" i="3"/>
  <c r="B141" i="3"/>
  <c r="B143" i="3"/>
  <c r="B145" i="3"/>
  <c r="B146" i="3"/>
  <c r="B147" i="3"/>
  <c r="B148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201" i="3"/>
  <c r="B202" i="3"/>
  <c r="B203" i="3"/>
  <c r="B204" i="3"/>
  <c r="B206" i="3"/>
  <c r="B207" i="3"/>
  <c r="B209" i="3"/>
  <c r="E479" i="8" l="1"/>
  <c r="E561" i="8"/>
  <c r="E519" i="8"/>
  <c r="E683" i="8"/>
  <c r="E356" i="8"/>
  <c r="E842" i="8"/>
  <c r="E269" i="8"/>
  <c r="E312" i="8"/>
  <c r="E147" i="8"/>
  <c r="E719" i="8"/>
  <c r="E596" i="8"/>
  <c r="E637" i="8"/>
  <c r="E107" i="8"/>
  <c r="E883" i="8"/>
  <c r="E391" i="8"/>
  <c r="E433" i="8"/>
  <c r="E802" i="8"/>
  <c r="E761" i="8"/>
  <c r="E22" i="8"/>
  <c r="B14" i="3"/>
  <c r="C14" i="3"/>
  <c r="D14" i="3"/>
  <c r="E14" i="3"/>
  <c r="F14" i="3"/>
  <c r="G14" i="3"/>
  <c r="H14" i="3"/>
  <c r="I14" i="3"/>
  <c r="J14" i="3"/>
  <c r="J4" i="9" s="1"/>
  <c r="F338" i="8" s="1"/>
  <c r="F543" i="8" s="1"/>
  <c r="K14" i="3"/>
  <c r="K4" i="9" s="1"/>
  <c r="F339" i="8" s="1"/>
  <c r="F544" i="8" s="1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S18" i="3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B22" i="3"/>
  <c r="C22" i="3"/>
  <c r="D22" i="3"/>
  <c r="D2" i="9" s="1"/>
  <c r="F660" i="8" s="1"/>
  <c r="E22" i="3"/>
  <c r="E2" i="9" s="1"/>
  <c r="F661" i="8" s="1"/>
  <c r="F22" i="3"/>
  <c r="F2" i="9" s="1"/>
  <c r="F662" i="8" s="1"/>
  <c r="G22" i="3"/>
  <c r="G2" i="9" s="1"/>
  <c r="F663" i="8" s="1"/>
  <c r="H22" i="3"/>
  <c r="H2" i="9" s="1"/>
  <c r="F664" i="8" s="1"/>
  <c r="I22" i="3"/>
  <c r="I2" i="9" s="1"/>
  <c r="F665" i="8" s="1"/>
  <c r="J22" i="3"/>
  <c r="J2" i="9" s="1"/>
  <c r="F666" i="8" s="1"/>
  <c r="K22" i="3"/>
  <c r="K2" i="9" s="1"/>
  <c r="F667" i="8" s="1"/>
  <c r="I4" i="9" l="1"/>
  <c r="F337" i="8" s="1"/>
  <c r="F542" i="8" s="1"/>
  <c r="F296" i="8"/>
  <c r="E4" i="9"/>
  <c r="F333" i="8" s="1"/>
  <c r="F538" i="8" s="1"/>
  <c r="F292" i="8"/>
  <c r="F618" i="8"/>
  <c r="C2" i="9"/>
  <c r="F659" i="8" s="1"/>
  <c r="H4" i="9"/>
  <c r="F336" i="8" s="1"/>
  <c r="F541" i="8" s="1"/>
  <c r="F295" i="8"/>
  <c r="D4" i="9"/>
  <c r="F332" i="8" s="1"/>
  <c r="F537" i="8" s="1"/>
  <c r="F291" i="8"/>
  <c r="F617" i="8"/>
  <c r="B2" i="9"/>
  <c r="F658" i="8" s="1"/>
  <c r="G4" i="9"/>
  <c r="F335" i="8" s="1"/>
  <c r="F540" i="8" s="1"/>
  <c r="F294" i="8"/>
  <c r="C4" i="9"/>
  <c r="F331" i="8" s="1"/>
  <c r="F536" i="8" s="1"/>
  <c r="F495" i="8"/>
  <c r="F290" i="8"/>
  <c r="F4" i="9"/>
  <c r="F334" i="8" s="1"/>
  <c r="F539" i="8" s="1"/>
  <c r="F293" i="8"/>
  <c r="B4" i="9"/>
  <c r="F330" i="8" s="1"/>
  <c r="F535" i="8" s="1"/>
  <c r="F289" i="8"/>
  <c r="F494" i="8" s="1"/>
  <c r="E480" i="8"/>
  <c r="E562" i="8"/>
  <c r="E520" i="8"/>
  <c r="E684" i="8"/>
  <c r="E357" i="8"/>
  <c r="E803" i="8"/>
  <c r="E884" i="8"/>
  <c r="E638" i="8"/>
  <c r="E148" i="8"/>
  <c r="E270" i="8"/>
  <c r="E762" i="8"/>
  <c r="E434" i="8"/>
  <c r="E392" i="8"/>
  <c r="E108" i="8"/>
  <c r="E597" i="8"/>
  <c r="E720" i="8"/>
  <c r="E313" i="8"/>
  <c r="E843" i="8"/>
  <c r="E23" i="8"/>
  <c r="B8" i="3"/>
  <c r="F166" i="8" s="1"/>
  <c r="C8" i="3"/>
  <c r="F167" i="8" s="1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B10" i="3"/>
  <c r="F207" i="8" s="1"/>
  <c r="C10" i="3"/>
  <c r="F208" i="8" s="1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E481" i="8" l="1"/>
  <c r="E563" i="8"/>
  <c r="E521" i="8"/>
  <c r="E685" i="8"/>
  <c r="E358" i="8"/>
  <c r="E314" i="8"/>
  <c r="E721" i="8"/>
  <c r="E109" i="8"/>
  <c r="E435" i="8"/>
  <c r="E271" i="8"/>
  <c r="E639" i="8"/>
  <c r="E844" i="8"/>
  <c r="E598" i="8"/>
  <c r="E393" i="8"/>
  <c r="E763" i="8"/>
  <c r="E149" i="8"/>
  <c r="E885" i="8"/>
  <c r="E804" i="8"/>
  <c r="E24" i="8"/>
  <c r="C29" i="7"/>
  <c r="L8" i="7"/>
  <c r="L16" i="3" s="1"/>
  <c r="O8" i="7"/>
  <c r="O16" i="3" s="1"/>
  <c r="C24" i="7"/>
  <c r="AM2" i="7" s="1"/>
  <c r="AM22" i="3" s="1"/>
  <c r="AM2" i="9" s="1"/>
  <c r="C22" i="7"/>
  <c r="AI4" i="7" s="1"/>
  <c r="AI14" i="3" s="1"/>
  <c r="AI4" i="9" s="1"/>
  <c r="D1" i="7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E482" i="8" l="1"/>
  <c r="E564" i="8"/>
  <c r="E522" i="8"/>
  <c r="F357" i="8"/>
  <c r="F562" i="8" s="1"/>
  <c r="E686" i="8"/>
  <c r="E359" i="8"/>
  <c r="M4" i="7"/>
  <c r="M14" i="3" s="1"/>
  <c r="M4" i="9" s="1"/>
  <c r="F341" i="8" s="1"/>
  <c r="F546" i="8" s="1"/>
  <c r="N2" i="7"/>
  <c r="N22" i="3" s="1"/>
  <c r="N2" i="9" s="1"/>
  <c r="F670" i="8" s="1"/>
  <c r="X2" i="7"/>
  <c r="X22" i="3" s="1"/>
  <c r="X2" i="9" s="1"/>
  <c r="AL2" i="7"/>
  <c r="AL22" i="3" s="1"/>
  <c r="AL2" i="9" s="1"/>
  <c r="C16" i="7"/>
  <c r="C18" i="7"/>
  <c r="R2" i="7"/>
  <c r="R22" i="3" s="1"/>
  <c r="R2" i="9" s="1"/>
  <c r="F674" i="8" s="1"/>
  <c r="AB2" i="7"/>
  <c r="AB22" i="3" s="1"/>
  <c r="AB2" i="9" s="1"/>
  <c r="L2" i="7"/>
  <c r="L22" i="3" s="1"/>
  <c r="L2" i="9" s="1"/>
  <c r="F668" i="8" s="1"/>
  <c r="S2" i="7"/>
  <c r="S22" i="3" s="1"/>
  <c r="S2" i="9" s="1"/>
  <c r="F675" i="8" s="1"/>
  <c r="AC2" i="7"/>
  <c r="AC22" i="3" s="1"/>
  <c r="AC2" i="9" s="1"/>
  <c r="V2" i="7"/>
  <c r="V22" i="3" s="1"/>
  <c r="V2" i="9" s="1"/>
  <c r="AH2" i="7"/>
  <c r="AH22" i="3" s="1"/>
  <c r="AH2" i="9" s="1"/>
  <c r="E886" i="8"/>
  <c r="E150" i="8"/>
  <c r="E394" i="8"/>
  <c r="E436" i="8"/>
  <c r="E722" i="8"/>
  <c r="E805" i="8"/>
  <c r="E764" i="8"/>
  <c r="E599" i="8"/>
  <c r="E845" i="8"/>
  <c r="E640" i="8"/>
  <c r="E272" i="8"/>
  <c r="E110" i="8"/>
  <c r="E315" i="8"/>
  <c r="E25" i="8"/>
  <c r="P8" i="7"/>
  <c r="P16" i="3" s="1"/>
  <c r="D8" i="7"/>
  <c r="D16" i="3" s="1"/>
  <c r="H8" i="7"/>
  <c r="H16" i="3" s="1"/>
  <c r="E8" i="7"/>
  <c r="E16" i="3" s="1"/>
  <c r="M8" i="7"/>
  <c r="M16" i="3" s="1"/>
  <c r="P2" i="7"/>
  <c r="P22" i="3" s="1"/>
  <c r="P2" i="9" s="1"/>
  <c r="F672" i="8" s="1"/>
  <c r="AF2" i="7"/>
  <c r="AF22" i="3" s="1"/>
  <c r="AF2" i="9" s="1"/>
  <c r="B8" i="7"/>
  <c r="B16" i="3" s="1"/>
  <c r="F371" i="8" s="1"/>
  <c r="F8" i="7"/>
  <c r="F16" i="3" s="1"/>
  <c r="J8" i="7"/>
  <c r="J16" i="3" s="1"/>
  <c r="N8" i="7"/>
  <c r="N16" i="3" s="1"/>
  <c r="AP4" i="7"/>
  <c r="AP14" i="3" s="1"/>
  <c r="AP4" i="9" s="1"/>
  <c r="L4" i="7"/>
  <c r="L14" i="3" s="1"/>
  <c r="L4" i="9" s="1"/>
  <c r="F340" i="8" s="1"/>
  <c r="F545" i="8" s="1"/>
  <c r="I8" i="7"/>
  <c r="I16" i="3" s="1"/>
  <c r="U2" i="7"/>
  <c r="U22" i="3" s="1"/>
  <c r="U2" i="9" s="1"/>
  <c r="F677" i="8" s="1"/>
  <c r="Y2" i="7"/>
  <c r="Y22" i="3" s="1"/>
  <c r="Y2" i="9" s="1"/>
  <c r="AN2" i="7"/>
  <c r="AN22" i="3" s="1"/>
  <c r="AN2" i="9" s="1"/>
  <c r="M2" i="7"/>
  <c r="M22" i="3" s="1"/>
  <c r="M2" i="9" s="1"/>
  <c r="F669" i="8" s="1"/>
  <c r="Q2" i="7"/>
  <c r="Q22" i="3" s="1"/>
  <c r="Q2" i="9" s="1"/>
  <c r="F673" i="8" s="1"/>
  <c r="U4" i="7"/>
  <c r="U14" i="3" s="1"/>
  <c r="U4" i="9" s="1"/>
  <c r="F349" i="8" s="1"/>
  <c r="F554" i="8" s="1"/>
  <c r="Z2" i="7"/>
  <c r="Z22" i="3" s="1"/>
  <c r="Z2" i="9" s="1"/>
  <c r="AG2" i="7"/>
  <c r="AG22" i="3" s="1"/>
  <c r="AG2" i="9" s="1"/>
  <c r="AA4" i="7"/>
  <c r="AA14" i="3" s="1"/>
  <c r="AA4" i="9" s="1"/>
  <c r="F355" i="8" s="1"/>
  <c r="F560" i="8" s="1"/>
  <c r="C8" i="7"/>
  <c r="C16" i="3" s="1"/>
  <c r="F372" i="8" s="1"/>
  <c r="G8" i="7"/>
  <c r="G16" i="3" s="1"/>
  <c r="K8" i="7"/>
  <c r="K16" i="3" s="1"/>
  <c r="S4" i="7"/>
  <c r="S14" i="3" s="1"/>
  <c r="S4" i="9" s="1"/>
  <c r="F347" i="8" s="1"/>
  <c r="F552" i="8" s="1"/>
  <c r="AB4" i="7"/>
  <c r="AB14" i="3" s="1"/>
  <c r="AB4" i="9" s="1"/>
  <c r="F356" i="8" s="1"/>
  <c r="F561" i="8" s="1"/>
  <c r="AJ4" i="7"/>
  <c r="AJ14" i="3" s="1"/>
  <c r="AJ4" i="9" s="1"/>
  <c r="O2" i="7"/>
  <c r="O22" i="3" s="1"/>
  <c r="O2" i="9" s="1"/>
  <c r="F671" i="8" s="1"/>
  <c r="Q4" i="7"/>
  <c r="Q14" i="3" s="1"/>
  <c r="Q4" i="9" s="1"/>
  <c r="F345" i="8" s="1"/>
  <c r="F550" i="8" s="1"/>
  <c r="T2" i="7"/>
  <c r="T22" i="3" s="1"/>
  <c r="T2" i="9" s="1"/>
  <c r="F676" i="8" s="1"/>
  <c r="W2" i="7"/>
  <c r="W22" i="3" s="1"/>
  <c r="W2" i="9" s="1"/>
  <c r="Y4" i="7"/>
  <c r="Y14" i="3" s="1"/>
  <c r="Y4" i="9" s="1"/>
  <c r="F353" i="8" s="1"/>
  <c r="F558" i="8" s="1"/>
  <c r="AD2" i="7"/>
  <c r="AD22" i="3" s="1"/>
  <c r="AD2" i="9" s="1"/>
  <c r="AJ2" i="7"/>
  <c r="AJ22" i="3" s="1"/>
  <c r="AJ2" i="9" s="1"/>
  <c r="AO2" i="7"/>
  <c r="AO22" i="3" s="1"/>
  <c r="AO2" i="9" s="1"/>
  <c r="AE4" i="7"/>
  <c r="AE14" i="3" s="1"/>
  <c r="AE4" i="9" s="1"/>
  <c r="AM4" i="7"/>
  <c r="AM14" i="3" s="1"/>
  <c r="AM4" i="9" s="1"/>
  <c r="O4" i="7"/>
  <c r="O14" i="3" s="1"/>
  <c r="O4" i="9" s="1"/>
  <c r="F343" i="8" s="1"/>
  <c r="F548" i="8" s="1"/>
  <c r="W4" i="7"/>
  <c r="W14" i="3" s="1"/>
  <c r="W4" i="9" s="1"/>
  <c r="F351" i="8" s="1"/>
  <c r="F556" i="8" s="1"/>
  <c r="AK2" i="7"/>
  <c r="AK22" i="3" s="1"/>
  <c r="AK2" i="9" s="1"/>
  <c r="AP2" i="7"/>
  <c r="AP22" i="3" s="1"/>
  <c r="AP2" i="9" s="1"/>
  <c r="AF4" i="7"/>
  <c r="AF14" i="3" s="1"/>
  <c r="AF4" i="9" s="1"/>
  <c r="AN4" i="7"/>
  <c r="AN14" i="3" s="1"/>
  <c r="AN4" i="9" s="1"/>
  <c r="AC4" i="7"/>
  <c r="AC14" i="3" s="1"/>
  <c r="AC4" i="9" s="1"/>
  <c r="AG4" i="7"/>
  <c r="AG14" i="3" s="1"/>
  <c r="AG4" i="9" s="1"/>
  <c r="AK4" i="7"/>
  <c r="AK14" i="3" s="1"/>
  <c r="AK4" i="9" s="1"/>
  <c r="AO4" i="7"/>
  <c r="AO14" i="3" s="1"/>
  <c r="AO4" i="9" s="1"/>
  <c r="N4" i="7"/>
  <c r="N14" i="3" s="1"/>
  <c r="N4" i="9" s="1"/>
  <c r="F342" i="8" s="1"/>
  <c r="F547" i="8" s="1"/>
  <c r="P4" i="7"/>
  <c r="P14" i="3" s="1"/>
  <c r="P4" i="9" s="1"/>
  <c r="F344" i="8" s="1"/>
  <c r="F549" i="8" s="1"/>
  <c r="R4" i="7"/>
  <c r="R14" i="3" s="1"/>
  <c r="R4" i="9" s="1"/>
  <c r="F346" i="8" s="1"/>
  <c r="F551" i="8" s="1"/>
  <c r="T4" i="7"/>
  <c r="T14" i="3" s="1"/>
  <c r="T4" i="9" s="1"/>
  <c r="F348" i="8" s="1"/>
  <c r="F553" i="8" s="1"/>
  <c r="V4" i="7"/>
  <c r="V14" i="3" s="1"/>
  <c r="V4" i="9" s="1"/>
  <c r="F350" i="8" s="1"/>
  <c r="F555" i="8" s="1"/>
  <c r="X4" i="7"/>
  <c r="X14" i="3" s="1"/>
  <c r="X4" i="9" s="1"/>
  <c r="F352" i="8" s="1"/>
  <c r="F557" i="8" s="1"/>
  <c r="AA2" i="7"/>
  <c r="AA22" i="3" s="1"/>
  <c r="AA2" i="9" s="1"/>
  <c r="AE2" i="7"/>
  <c r="AE22" i="3" s="1"/>
  <c r="AE2" i="9" s="1"/>
  <c r="AI2" i="7"/>
  <c r="AI22" i="3" s="1"/>
  <c r="AI2" i="9" s="1"/>
  <c r="Z4" i="7"/>
  <c r="Z14" i="3" s="1"/>
  <c r="Z4" i="9" s="1"/>
  <c r="F354" i="8" s="1"/>
  <c r="F559" i="8" s="1"/>
  <c r="AD4" i="7"/>
  <c r="AD14" i="3" s="1"/>
  <c r="AD4" i="9" s="1"/>
  <c r="AH4" i="7"/>
  <c r="AH14" i="3" s="1"/>
  <c r="AH4" i="9" s="1"/>
  <c r="AL4" i="7"/>
  <c r="AL14" i="3" s="1"/>
  <c r="AL4" i="9" s="1"/>
  <c r="E483" i="8" l="1"/>
  <c r="E565" i="8"/>
  <c r="E523" i="8"/>
  <c r="F358" i="8"/>
  <c r="F563" i="8" s="1"/>
  <c r="E687" i="8"/>
  <c r="E360" i="8"/>
  <c r="AM6" i="7"/>
  <c r="AM24" i="3" s="1"/>
  <c r="AI6" i="7"/>
  <c r="AI24" i="3" s="1"/>
  <c r="AE6" i="7"/>
  <c r="AE24" i="3" s="1"/>
  <c r="AA6" i="7"/>
  <c r="AA24" i="3" s="1"/>
  <c r="F683" i="8" s="1"/>
  <c r="W6" i="7"/>
  <c r="W24" i="3" s="1"/>
  <c r="F679" i="8" s="1"/>
  <c r="S6" i="7"/>
  <c r="S24" i="3" s="1"/>
  <c r="O6" i="7"/>
  <c r="O24" i="3" s="1"/>
  <c r="K6" i="7"/>
  <c r="K24" i="3" s="1"/>
  <c r="AP6" i="7"/>
  <c r="AP24" i="3" s="1"/>
  <c r="AL6" i="7"/>
  <c r="AL24" i="3" s="1"/>
  <c r="AH6" i="7"/>
  <c r="AH24" i="3" s="1"/>
  <c r="AD6" i="7"/>
  <c r="AD24" i="3" s="1"/>
  <c r="F686" i="8" s="1"/>
  <c r="Z6" i="7"/>
  <c r="Z24" i="3" s="1"/>
  <c r="F682" i="8" s="1"/>
  <c r="V6" i="7"/>
  <c r="V24" i="3" s="1"/>
  <c r="F678" i="8" s="1"/>
  <c r="R6" i="7"/>
  <c r="R24" i="3" s="1"/>
  <c r="N6" i="7"/>
  <c r="N24" i="3" s="1"/>
  <c r="J6" i="7"/>
  <c r="J24" i="3" s="1"/>
  <c r="AO6" i="7"/>
  <c r="AO24" i="3" s="1"/>
  <c r="AK6" i="7"/>
  <c r="AK24" i="3" s="1"/>
  <c r="AG6" i="7"/>
  <c r="AG24" i="3" s="1"/>
  <c r="AC6" i="7"/>
  <c r="AC24" i="3" s="1"/>
  <c r="F685" i="8" s="1"/>
  <c r="Y6" i="7"/>
  <c r="Y24" i="3" s="1"/>
  <c r="F681" i="8" s="1"/>
  <c r="U6" i="7"/>
  <c r="U24" i="3" s="1"/>
  <c r="Q6" i="7"/>
  <c r="Q24" i="3" s="1"/>
  <c r="M6" i="7"/>
  <c r="M24" i="3" s="1"/>
  <c r="I6" i="7"/>
  <c r="I24" i="3" s="1"/>
  <c r="AN6" i="7"/>
  <c r="AN24" i="3" s="1"/>
  <c r="AJ6" i="7"/>
  <c r="AJ24" i="3" s="1"/>
  <c r="AF6" i="7"/>
  <c r="AF24" i="3" s="1"/>
  <c r="AB6" i="7"/>
  <c r="AB24" i="3" s="1"/>
  <c r="F684" i="8" s="1"/>
  <c r="X6" i="7"/>
  <c r="X24" i="3" s="1"/>
  <c r="F680" i="8" s="1"/>
  <c r="T6" i="7"/>
  <c r="T24" i="3" s="1"/>
  <c r="P6" i="7"/>
  <c r="P24" i="3" s="1"/>
  <c r="L6" i="7"/>
  <c r="L24" i="3" s="1"/>
  <c r="H6" i="7"/>
  <c r="H24" i="3" s="1"/>
  <c r="E111" i="8"/>
  <c r="E641" i="8"/>
  <c r="E600" i="8"/>
  <c r="E723" i="8"/>
  <c r="E151" i="8"/>
  <c r="E316" i="8"/>
  <c r="E273" i="8"/>
  <c r="E846" i="8"/>
  <c r="E765" i="8"/>
  <c r="E806" i="8"/>
  <c r="E437" i="8"/>
  <c r="E395" i="8"/>
  <c r="E887" i="8"/>
  <c r="E26" i="8"/>
  <c r="Q8" i="6"/>
  <c r="Q7" i="6"/>
  <c r="Q6" i="6"/>
  <c r="O8" i="6"/>
  <c r="N8" i="6"/>
  <c r="M8" i="6"/>
  <c r="M7" i="6"/>
  <c r="N7" i="6"/>
  <c r="O7" i="6"/>
  <c r="O6" i="6"/>
  <c r="N6" i="6"/>
  <c r="M6" i="6"/>
  <c r="K8" i="6"/>
  <c r="J8" i="6"/>
  <c r="I8" i="6"/>
  <c r="H8" i="6"/>
  <c r="K7" i="6"/>
  <c r="J7" i="6"/>
  <c r="I7" i="6"/>
  <c r="H7" i="6"/>
  <c r="K6" i="6"/>
  <c r="J6" i="6"/>
  <c r="I6" i="6"/>
  <c r="H6" i="6"/>
  <c r="Q1" i="6"/>
  <c r="M1" i="6"/>
  <c r="N1" i="6" s="1"/>
  <c r="O1" i="6" s="1"/>
  <c r="H1" i="6"/>
  <c r="I1" i="6" s="1"/>
  <c r="T7" i="6"/>
  <c r="S7" i="6"/>
  <c r="R7" i="6"/>
  <c r="P7" i="6"/>
  <c r="L7" i="6"/>
  <c r="G7" i="6"/>
  <c r="F7" i="6"/>
  <c r="E7" i="6"/>
  <c r="D7" i="6"/>
  <c r="D8" i="6" s="1"/>
  <c r="C7" i="6"/>
  <c r="T6" i="6"/>
  <c r="S6" i="6"/>
  <c r="R6" i="6"/>
  <c r="R8" i="6" s="1"/>
  <c r="P6" i="6"/>
  <c r="L6" i="6"/>
  <c r="G6" i="6"/>
  <c r="F6" i="6"/>
  <c r="F8" i="6" s="1"/>
  <c r="E6" i="6"/>
  <c r="D6" i="6"/>
  <c r="T4" i="6"/>
  <c r="S4" i="6"/>
  <c r="R4" i="6"/>
  <c r="P4" i="6"/>
  <c r="L4" i="6"/>
  <c r="G4" i="6"/>
  <c r="F4" i="6"/>
  <c r="E4" i="6"/>
  <c r="D4" i="6"/>
  <c r="C4" i="6"/>
  <c r="U1" i="6"/>
  <c r="E484" i="8" l="1"/>
  <c r="E566" i="8"/>
  <c r="E524" i="8"/>
  <c r="F359" i="8"/>
  <c r="F564" i="8" s="1"/>
  <c r="E688" i="8"/>
  <c r="F688" i="8" s="1"/>
  <c r="F687" i="8"/>
  <c r="E361" i="8"/>
  <c r="E396" i="8"/>
  <c r="E438" i="8"/>
  <c r="E766" i="8"/>
  <c r="E274" i="8"/>
  <c r="E152" i="8"/>
  <c r="E642" i="8"/>
  <c r="E888" i="8"/>
  <c r="E807" i="8"/>
  <c r="E847" i="8"/>
  <c r="E317" i="8"/>
  <c r="E724" i="8"/>
  <c r="E601" i="8"/>
  <c r="E112" i="8"/>
  <c r="E27" i="8"/>
  <c r="J1" i="6"/>
  <c r="K1" i="6" s="1"/>
  <c r="C8" i="6"/>
  <c r="G8" i="6"/>
  <c r="S8" i="6"/>
  <c r="L8" i="6"/>
  <c r="T8" i="6"/>
  <c r="E8" i="6"/>
  <c r="P8" i="6"/>
  <c r="V1" i="6"/>
  <c r="D1" i="3"/>
  <c r="E485" i="8" l="1"/>
  <c r="E567" i="8"/>
  <c r="E525" i="8"/>
  <c r="F360" i="8"/>
  <c r="F565" i="8" s="1"/>
  <c r="E689" i="8"/>
  <c r="E362" i="8"/>
  <c r="E1" i="3"/>
  <c r="F127" i="8"/>
  <c r="F250" i="8"/>
  <c r="F45" i="8"/>
  <c r="F701" i="8"/>
  <c r="F415" i="8"/>
  <c r="F497" i="8" s="1"/>
  <c r="F743" i="8"/>
  <c r="F784" i="8"/>
  <c r="F374" i="8"/>
  <c r="F5" i="8"/>
  <c r="F210" i="8"/>
  <c r="F209" i="8"/>
  <c r="F168" i="8"/>
  <c r="F783" i="8"/>
  <c r="F46" i="8"/>
  <c r="F865" i="8"/>
  <c r="F702" i="8"/>
  <c r="F128" i="8"/>
  <c r="F742" i="8"/>
  <c r="F87" i="8"/>
  <c r="F414" i="8"/>
  <c r="F496" i="8" s="1"/>
  <c r="F169" i="8"/>
  <c r="F4" i="8"/>
  <c r="F824" i="8"/>
  <c r="F251" i="8"/>
  <c r="F579" i="8"/>
  <c r="F86" i="8"/>
  <c r="F578" i="8"/>
  <c r="F619" i="8"/>
  <c r="F866" i="8"/>
  <c r="F825" i="8"/>
  <c r="F373" i="8"/>
  <c r="F620" i="8"/>
  <c r="E602" i="8"/>
  <c r="E848" i="8"/>
  <c r="E643" i="8"/>
  <c r="E275" i="8"/>
  <c r="E439" i="8"/>
  <c r="E113" i="8"/>
  <c r="E725" i="8"/>
  <c r="E318" i="8"/>
  <c r="E808" i="8"/>
  <c r="E889" i="8"/>
  <c r="E153" i="8"/>
  <c r="E767" i="8"/>
  <c r="E397" i="8"/>
  <c r="E28" i="8"/>
  <c r="W1" i="6"/>
  <c r="E486" i="8" l="1"/>
  <c r="E568" i="8"/>
  <c r="E526" i="8"/>
  <c r="F361" i="8"/>
  <c r="F566" i="8" s="1"/>
  <c r="F689" i="8"/>
  <c r="E690" i="8"/>
  <c r="E363" i="8"/>
  <c r="F1" i="3"/>
  <c r="E768" i="8"/>
  <c r="E809" i="8"/>
  <c r="E726" i="8"/>
  <c r="E440" i="8"/>
  <c r="E398" i="8"/>
  <c r="E154" i="8"/>
  <c r="E890" i="8"/>
  <c r="E319" i="8"/>
  <c r="E114" i="8"/>
  <c r="E276" i="8"/>
  <c r="E644" i="8"/>
  <c r="E849" i="8"/>
  <c r="E603" i="8"/>
  <c r="E29" i="8"/>
  <c r="X1" i="6"/>
  <c r="C9" i="5"/>
  <c r="D9" i="5"/>
  <c r="E9" i="5"/>
  <c r="F9" i="5"/>
  <c r="G9" i="5"/>
  <c r="L9" i="5"/>
  <c r="P9" i="5"/>
  <c r="R9" i="5"/>
  <c r="S9" i="5"/>
  <c r="E487" i="8" l="1"/>
  <c r="E569" i="8"/>
  <c r="E527" i="8"/>
  <c r="F362" i="8"/>
  <c r="F567" i="8" s="1"/>
  <c r="F690" i="8"/>
  <c r="E691" i="8"/>
  <c r="E364" i="8"/>
  <c r="G1" i="3"/>
  <c r="F6" i="8"/>
  <c r="F252" i="8"/>
  <c r="F867" i="8"/>
  <c r="F703" i="8"/>
  <c r="F88" i="8"/>
  <c r="F416" i="8"/>
  <c r="F498" i="8" s="1"/>
  <c r="F622" i="8"/>
  <c r="F211" i="8"/>
  <c r="F744" i="8"/>
  <c r="F171" i="8"/>
  <c r="F580" i="8"/>
  <c r="F621" i="8"/>
  <c r="F130" i="8"/>
  <c r="F129" i="8"/>
  <c r="F868" i="8"/>
  <c r="F376" i="8"/>
  <c r="F212" i="8"/>
  <c r="F417" i="8"/>
  <c r="F499" i="8" s="1"/>
  <c r="F47" i="8"/>
  <c r="F785" i="8"/>
  <c r="F826" i="8"/>
  <c r="F786" i="8"/>
  <c r="F170" i="8"/>
  <c r="F89" i="8"/>
  <c r="F375" i="8"/>
  <c r="E850" i="8"/>
  <c r="E277" i="8"/>
  <c r="E320" i="8"/>
  <c r="E155" i="8"/>
  <c r="E727" i="8"/>
  <c r="E604" i="8"/>
  <c r="E645" i="8"/>
  <c r="E115" i="8"/>
  <c r="E891" i="8"/>
  <c r="E399" i="8"/>
  <c r="E441" i="8"/>
  <c r="E810" i="8"/>
  <c r="E769" i="8"/>
  <c r="N3" i="3"/>
  <c r="G3" i="3"/>
  <c r="F48" i="8" s="1"/>
  <c r="F7" i="8"/>
  <c r="B2" i="3"/>
  <c r="J44" i="1"/>
  <c r="M3" i="3"/>
  <c r="AR9" i="5"/>
  <c r="AM2" i="3" s="1"/>
  <c r="AM3" i="3" s="1"/>
  <c r="AN9" i="5"/>
  <c r="AI2" i="3" s="1"/>
  <c r="AI3" i="3" s="1"/>
  <c r="AJ9" i="5"/>
  <c r="AE2" i="3" s="1"/>
  <c r="AE3" i="3" s="1"/>
  <c r="AF9" i="5"/>
  <c r="AA2" i="3" s="1"/>
  <c r="AB9" i="5"/>
  <c r="W2" i="3" s="1"/>
  <c r="X9" i="5"/>
  <c r="AD9" i="5"/>
  <c r="Y2" i="3" s="1"/>
  <c r="V9" i="5"/>
  <c r="AO9" i="5"/>
  <c r="AJ2" i="3" s="1"/>
  <c r="AJ3" i="3" s="1"/>
  <c r="AG9" i="5"/>
  <c r="AB2" i="3" s="1"/>
  <c r="AC9" i="5"/>
  <c r="X2" i="3" s="1"/>
  <c r="U9" i="5"/>
  <c r="AU9" i="5"/>
  <c r="AP2" i="3" s="1"/>
  <c r="AP3" i="3" s="1"/>
  <c r="AQ9" i="5"/>
  <c r="AL2" i="3" s="1"/>
  <c r="AL3" i="3" s="1"/>
  <c r="AM9" i="5"/>
  <c r="AH2" i="3" s="1"/>
  <c r="AH3" i="3" s="1"/>
  <c r="AI9" i="5"/>
  <c r="AD2" i="3" s="1"/>
  <c r="AD3" i="3" s="1"/>
  <c r="AE9" i="5"/>
  <c r="Z2" i="3" s="1"/>
  <c r="AA9" i="5"/>
  <c r="V2" i="3" s="1"/>
  <c r="W9" i="5"/>
  <c r="AT9" i="5"/>
  <c r="AO2" i="3" s="1"/>
  <c r="AO3" i="3" s="1"/>
  <c r="AP9" i="5"/>
  <c r="AK2" i="3" s="1"/>
  <c r="AK3" i="3" s="1"/>
  <c r="AL9" i="5"/>
  <c r="AG2" i="3" s="1"/>
  <c r="AG3" i="3" s="1"/>
  <c r="AH9" i="5"/>
  <c r="AC2" i="3" s="1"/>
  <c r="AC3" i="3" s="1"/>
  <c r="Z9" i="5"/>
  <c r="U2" i="3" s="1"/>
  <c r="AS9" i="5"/>
  <c r="AN2" i="3" s="1"/>
  <c r="AN3" i="3" s="1"/>
  <c r="AK9" i="5"/>
  <c r="AF2" i="3" s="1"/>
  <c r="AF3" i="3" s="1"/>
  <c r="Y9" i="5"/>
  <c r="E30" i="8"/>
  <c r="Y1" i="6"/>
  <c r="E488" i="8" l="1"/>
  <c r="E570" i="8"/>
  <c r="E528" i="8"/>
  <c r="F691" i="8"/>
  <c r="F363" i="8"/>
  <c r="F568" i="8" s="1"/>
  <c r="E692" i="8"/>
  <c r="E365" i="8"/>
  <c r="H1" i="3"/>
  <c r="F827" i="8"/>
  <c r="F8" i="8"/>
  <c r="F704" i="8"/>
  <c r="F253" i="8"/>
  <c r="F745" i="8"/>
  <c r="F582" i="8"/>
  <c r="F581" i="8"/>
  <c r="F787" i="8"/>
  <c r="F705" i="8"/>
  <c r="E811" i="8"/>
  <c r="E892" i="8"/>
  <c r="E646" i="8"/>
  <c r="E156" i="8"/>
  <c r="E278" i="8"/>
  <c r="E770" i="8"/>
  <c r="E442" i="8"/>
  <c r="E400" i="8"/>
  <c r="E116" i="8"/>
  <c r="E605" i="8"/>
  <c r="E728" i="8"/>
  <c r="E321" i="8"/>
  <c r="E851" i="8"/>
  <c r="U3" i="3"/>
  <c r="P3" i="3"/>
  <c r="Q3" i="3"/>
  <c r="AA3" i="3"/>
  <c r="K3" i="3"/>
  <c r="B3" i="3"/>
  <c r="F43" i="8" s="1"/>
  <c r="F2" i="8"/>
  <c r="T3" i="3"/>
  <c r="R3" i="3"/>
  <c r="X3" i="3"/>
  <c r="Y3" i="3"/>
  <c r="V3" i="3"/>
  <c r="AB3" i="3"/>
  <c r="S3" i="3"/>
  <c r="Z3" i="3"/>
  <c r="W3" i="3"/>
  <c r="J46" i="1"/>
  <c r="J45" i="1"/>
  <c r="B192" i="3"/>
  <c r="E31" i="8"/>
  <c r="Z1" i="6"/>
  <c r="E489" i="8" l="1"/>
  <c r="E571" i="8"/>
  <c r="E529" i="8"/>
  <c r="F692" i="8"/>
  <c r="F364" i="8"/>
  <c r="F569" i="8" s="1"/>
  <c r="E693" i="8"/>
  <c r="E366" i="8"/>
  <c r="F131" i="8"/>
  <c r="I1" i="3"/>
  <c r="F255" i="8" s="1"/>
  <c r="F624" i="8"/>
  <c r="F213" i="8"/>
  <c r="F49" i="8"/>
  <c r="F418" i="8"/>
  <c r="F500" i="8" s="1"/>
  <c r="F254" i="8"/>
  <c r="F869" i="8"/>
  <c r="F829" i="8"/>
  <c r="F746" i="8"/>
  <c r="F90" i="8"/>
  <c r="F377" i="8"/>
  <c r="F623" i="8"/>
  <c r="F828" i="8"/>
  <c r="F172" i="8"/>
  <c r="F870" i="8"/>
  <c r="F419" i="8"/>
  <c r="F501" i="8" s="1"/>
  <c r="E322" i="8"/>
  <c r="E729" i="8"/>
  <c r="E117" i="8"/>
  <c r="E443" i="8"/>
  <c r="E279" i="8"/>
  <c r="E647" i="8"/>
  <c r="E852" i="8"/>
  <c r="E606" i="8"/>
  <c r="E401" i="8"/>
  <c r="E771" i="8"/>
  <c r="E157" i="8"/>
  <c r="E893" i="8"/>
  <c r="E812" i="8"/>
  <c r="J47" i="1"/>
  <c r="B193" i="3"/>
  <c r="J48" i="1"/>
  <c r="B194" i="3"/>
  <c r="E32" i="8"/>
  <c r="AA1" i="6"/>
  <c r="E490" i="8" l="1"/>
  <c r="E572" i="8"/>
  <c r="E530" i="8"/>
  <c r="F693" i="8"/>
  <c r="F365" i="8"/>
  <c r="F570" i="8" s="1"/>
  <c r="E694" i="8"/>
  <c r="E367" i="8"/>
  <c r="F747" i="8"/>
  <c r="F9" i="8"/>
  <c r="F214" i="8"/>
  <c r="F706" i="8"/>
  <c r="F583" i="8"/>
  <c r="J1" i="3"/>
  <c r="F871" i="8" s="1"/>
  <c r="F91" i="8"/>
  <c r="F379" i="8"/>
  <c r="F50" i="8"/>
  <c r="F132" i="8"/>
  <c r="F378" i="8"/>
  <c r="F173" i="8"/>
  <c r="F788" i="8"/>
  <c r="E894" i="8"/>
  <c r="E158" i="8"/>
  <c r="E402" i="8"/>
  <c r="E444" i="8"/>
  <c r="E730" i="8"/>
  <c r="E813" i="8"/>
  <c r="E772" i="8"/>
  <c r="E607" i="8"/>
  <c r="E853" i="8"/>
  <c r="E648" i="8"/>
  <c r="E280" i="8"/>
  <c r="E118" i="8"/>
  <c r="E323" i="8"/>
  <c r="J49" i="1"/>
  <c r="B195" i="3"/>
  <c r="J50" i="1"/>
  <c r="B198" i="3" s="1"/>
  <c r="B196" i="3"/>
  <c r="E33" i="8"/>
  <c r="AB1" i="6"/>
  <c r="E491" i="8" l="1"/>
  <c r="E573" i="8"/>
  <c r="E531" i="8"/>
  <c r="F694" i="8"/>
  <c r="F366" i="8"/>
  <c r="F571" i="8" s="1"/>
  <c r="E695" i="8"/>
  <c r="E368" i="8"/>
  <c r="F92" i="8"/>
  <c r="F707" i="8"/>
  <c r="K1" i="3"/>
  <c r="F134" i="8"/>
  <c r="F790" i="8"/>
  <c r="F380" i="8"/>
  <c r="F298" i="8"/>
  <c r="F420" i="8"/>
  <c r="F256" i="8"/>
  <c r="F789" i="8"/>
  <c r="F257" i="8"/>
  <c r="F830" i="8"/>
  <c r="F52" i="8"/>
  <c r="F625" i="8"/>
  <c r="F831" i="8"/>
  <c r="F175" i="8"/>
  <c r="F133" i="8"/>
  <c r="F421" i="8"/>
  <c r="F749" i="8"/>
  <c r="F748" i="8"/>
  <c r="F174" i="8"/>
  <c r="F215" i="8"/>
  <c r="F297" i="8"/>
  <c r="F51" i="8"/>
  <c r="E119" i="8"/>
  <c r="E649" i="8"/>
  <c r="E608" i="8"/>
  <c r="E731" i="8"/>
  <c r="E159" i="8"/>
  <c r="E324" i="8"/>
  <c r="E281" i="8"/>
  <c r="E854" i="8"/>
  <c r="E773" i="8"/>
  <c r="E814" i="8"/>
  <c r="E445" i="8"/>
  <c r="E403" i="8"/>
  <c r="E895" i="8"/>
  <c r="J51" i="1"/>
  <c r="B199" i="3" s="1"/>
  <c r="B197" i="3"/>
  <c r="E34" i="8"/>
  <c r="AC1" i="6"/>
  <c r="F502" i="8" l="1"/>
  <c r="F503" i="8"/>
  <c r="E492" i="8"/>
  <c r="E574" i="8"/>
  <c r="E532" i="8"/>
  <c r="F695" i="8"/>
  <c r="F367" i="8"/>
  <c r="F572" i="8" s="1"/>
  <c r="E696" i="8"/>
  <c r="E369" i="8"/>
  <c r="L1" i="3"/>
  <c r="F11" i="8"/>
  <c r="E404" i="8"/>
  <c r="E446" i="8"/>
  <c r="E774" i="8"/>
  <c r="E282" i="8"/>
  <c r="E160" i="8"/>
  <c r="E650" i="8"/>
  <c r="E896" i="8"/>
  <c r="E815" i="8"/>
  <c r="E855" i="8"/>
  <c r="E325" i="8"/>
  <c r="E732" i="8"/>
  <c r="E609" i="8"/>
  <c r="E120" i="8"/>
  <c r="E35" i="8"/>
  <c r="AD1" i="6"/>
  <c r="E493" i="8" l="1"/>
  <c r="E575" i="8"/>
  <c r="E533" i="8"/>
  <c r="F696" i="8"/>
  <c r="F368" i="8"/>
  <c r="F573" i="8" s="1"/>
  <c r="E697" i="8"/>
  <c r="F492" i="8" s="1"/>
  <c r="E370" i="8"/>
  <c r="M1" i="3"/>
  <c r="F13" i="8" s="1"/>
  <c r="F54" i="8"/>
  <c r="E610" i="8"/>
  <c r="E856" i="8"/>
  <c r="E651" i="8"/>
  <c r="E283" i="8"/>
  <c r="E447" i="8"/>
  <c r="E121" i="8"/>
  <c r="E733" i="8"/>
  <c r="E326" i="8"/>
  <c r="E816" i="8"/>
  <c r="E897" i="8"/>
  <c r="E161" i="8"/>
  <c r="E775" i="8"/>
  <c r="E405" i="8"/>
  <c r="E36" i="8"/>
  <c r="AE1" i="6"/>
  <c r="E534" i="8" l="1"/>
  <c r="F697" i="8"/>
  <c r="F369" i="8"/>
  <c r="F574" i="8" s="1"/>
  <c r="E698" i="8"/>
  <c r="F493" i="8" s="1"/>
  <c r="N1" i="3"/>
  <c r="F55" i="8"/>
  <c r="E776" i="8"/>
  <c r="E817" i="8"/>
  <c r="E734" i="8"/>
  <c r="E448" i="8"/>
  <c r="E406" i="8"/>
  <c r="E162" i="8"/>
  <c r="E898" i="8"/>
  <c r="E327" i="8"/>
  <c r="E122" i="8"/>
  <c r="E284" i="8"/>
  <c r="E652" i="8"/>
  <c r="E857" i="8"/>
  <c r="E611" i="8"/>
  <c r="E37" i="8"/>
  <c r="AF1" i="6"/>
  <c r="F698" i="8" l="1"/>
  <c r="F370" i="8"/>
  <c r="F575" i="8" s="1"/>
  <c r="O1" i="3"/>
  <c r="F14" i="8"/>
  <c r="E858" i="8"/>
  <c r="E285" i="8"/>
  <c r="E328" i="8"/>
  <c r="E163" i="8"/>
  <c r="E735" i="8"/>
  <c r="E612" i="8"/>
  <c r="E653" i="8"/>
  <c r="E123" i="8"/>
  <c r="E899" i="8"/>
  <c r="E407" i="8"/>
  <c r="E449" i="8"/>
  <c r="E818" i="8"/>
  <c r="E777" i="8"/>
  <c r="E38" i="8"/>
  <c r="AG1" i="6"/>
  <c r="P1" i="3" l="1"/>
  <c r="F16" i="8"/>
  <c r="E819" i="8"/>
  <c r="E900" i="8"/>
  <c r="E654" i="8"/>
  <c r="E164" i="8"/>
  <c r="E286" i="8"/>
  <c r="E778" i="8"/>
  <c r="E450" i="8"/>
  <c r="E408" i="8"/>
  <c r="E124" i="8"/>
  <c r="E613" i="8"/>
  <c r="E736" i="8"/>
  <c r="E329" i="8"/>
  <c r="E859" i="8"/>
  <c r="E39" i="8"/>
  <c r="AH1" i="6"/>
  <c r="Q1" i="3" l="1"/>
  <c r="F57" i="8"/>
  <c r="E737" i="8"/>
  <c r="E451" i="8"/>
  <c r="E287" i="8"/>
  <c r="E655" i="8"/>
  <c r="E860" i="8"/>
  <c r="E614" i="8"/>
  <c r="E409" i="8"/>
  <c r="E779" i="8"/>
  <c r="E165" i="8"/>
  <c r="E901" i="8"/>
  <c r="E820" i="8"/>
  <c r="E40" i="8"/>
  <c r="AI1" i="6"/>
  <c r="R1" i="3" l="1"/>
  <c r="F18" i="8"/>
  <c r="F17" i="8"/>
  <c r="E902" i="8"/>
  <c r="E410" i="8"/>
  <c r="E452" i="8"/>
  <c r="E821" i="8"/>
  <c r="E780" i="8"/>
  <c r="E615" i="8"/>
  <c r="E861" i="8"/>
  <c r="E656" i="8"/>
  <c r="E288" i="8"/>
  <c r="E738" i="8"/>
  <c r="E41" i="8"/>
  <c r="AJ1" i="6"/>
  <c r="S1" i="3" l="1"/>
  <c r="E739" i="8"/>
  <c r="E657" i="8"/>
  <c r="E616" i="8"/>
  <c r="E411" i="8"/>
  <c r="E862" i="8"/>
  <c r="E903" i="8"/>
  <c r="E42" i="8"/>
  <c r="AK1" i="6"/>
  <c r="T1" i="3" l="1"/>
  <c r="AL1" i="6"/>
  <c r="U1" i="3" l="1"/>
  <c r="AM1" i="6"/>
  <c r="V1" i="3" l="1"/>
  <c r="AN1" i="6"/>
  <c r="W1" i="3" l="1"/>
  <c r="AO1" i="6"/>
  <c r="X1" i="3" l="1"/>
  <c r="AP1" i="6"/>
  <c r="Y1" i="3" l="1"/>
  <c r="AQ1" i="6"/>
  <c r="Z1" i="3" l="1"/>
  <c r="AR1" i="6"/>
  <c r="AA1" i="3" l="1"/>
  <c r="AS1" i="6"/>
  <c r="AB1" i="3" l="1"/>
  <c r="AT1" i="6"/>
  <c r="AC1" i="3" l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U1" i="6"/>
  <c r="F765" i="8" l="1"/>
  <c r="F838" i="8"/>
  <c r="F10" i="8"/>
  <c r="F425" i="8"/>
  <c r="F584" i="8"/>
  <c r="F216" i="8"/>
  <c r="F143" i="8"/>
  <c r="F753" i="8"/>
  <c r="F264" i="8"/>
  <c r="F710" i="8"/>
  <c r="F99" i="8"/>
  <c r="F383" i="8"/>
  <c r="F203" i="8"/>
  <c r="F708" i="8"/>
  <c r="F224" i="8"/>
  <c r="F181" i="8"/>
  <c r="F590" i="8"/>
  <c r="F261" i="8"/>
  <c r="F101" i="8"/>
  <c r="F195" i="8"/>
  <c r="F237" i="8"/>
  <c r="F752" i="8"/>
  <c r="F201" i="8"/>
  <c r="F244" i="8"/>
  <c r="F243" i="8"/>
  <c r="F217" i="8"/>
  <c r="F586" i="8"/>
  <c r="F750" i="8"/>
  <c r="F198" i="8"/>
  <c r="F191" i="8"/>
  <c r="F234" i="8"/>
  <c r="F592" i="8"/>
  <c r="F178" i="8"/>
  <c r="F589" i="8"/>
  <c r="F757" i="8"/>
  <c r="F585" i="8"/>
  <c r="F629" i="8"/>
  <c r="F873" i="8"/>
  <c r="F221" i="8"/>
  <c r="F630" i="8"/>
  <c r="F182" i="8"/>
  <c r="F260" i="8"/>
  <c r="F626" i="8"/>
  <c r="F437" i="8"/>
  <c r="F308" i="8"/>
  <c r="F751" i="8"/>
  <c r="F633" i="8"/>
  <c r="F835" i="8"/>
  <c r="F876" i="8"/>
  <c r="F306" i="8"/>
  <c r="F511" i="8" s="1"/>
  <c r="F874" i="8"/>
  <c r="F226" i="8"/>
  <c r="F220" i="8"/>
  <c r="F836" i="8"/>
  <c r="F93" i="8"/>
  <c r="F196" i="8"/>
  <c r="F229" i="8"/>
  <c r="F241" i="8"/>
  <c r="F233" i="8"/>
  <c r="F382" i="8"/>
  <c r="F429" i="8"/>
  <c r="F834" i="8"/>
  <c r="F219" i="8"/>
  <c r="F95" i="8"/>
  <c r="F193" i="8"/>
  <c r="F176" i="8"/>
  <c r="F303" i="8"/>
  <c r="F142" i="8"/>
  <c r="F837" i="8"/>
  <c r="F194" i="8"/>
  <c r="F56" i="8"/>
  <c r="F141" i="8"/>
  <c r="F235" i="8"/>
  <c r="F15" i="8"/>
  <c r="F218" i="8"/>
  <c r="F424" i="8"/>
  <c r="F179" i="8"/>
  <c r="F872" i="8"/>
  <c r="F102" i="8"/>
  <c r="F96" i="8"/>
  <c r="F188" i="8"/>
  <c r="F232" i="8"/>
  <c r="F301" i="8"/>
  <c r="F135" i="8"/>
  <c r="F100" i="8"/>
  <c r="F797" i="8"/>
  <c r="F302" i="8"/>
  <c r="F792" i="8"/>
  <c r="F878" i="8"/>
  <c r="F423" i="8"/>
  <c r="F263" i="8"/>
  <c r="F631" i="8"/>
  <c r="F138" i="8"/>
  <c r="F97" i="8"/>
  <c r="F183" i="8"/>
  <c r="F190" i="8"/>
  <c r="F796" i="8"/>
  <c r="F225" i="8"/>
  <c r="F204" i="8"/>
  <c r="F231" i="8"/>
  <c r="F795" i="8"/>
  <c r="F265" i="8"/>
  <c r="F798" i="8"/>
  <c r="F223" i="8"/>
  <c r="F189" i="8"/>
  <c r="F632" i="8"/>
  <c r="F184" i="8"/>
  <c r="F844" i="8"/>
  <c r="F307" i="8"/>
  <c r="F186" i="8"/>
  <c r="F94" i="8"/>
  <c r="F712" i="8"/>
  <c r="F299" i="8"/>
  <c r="F755" i="8"/>
  <c r="F427" i="8"/>
  <c r="F53" i="8"/>
  <c r="F238" i="8"/>
  <c r="F192" i="8"/>
  <c r="F230" i="8"/>
  <c r="F594" i="8"/>
  <c r="F381" i="8"/>
  <c r="F793" i="8"/>
  <c r="F187" i="8"/>
  <c r="F386" i="8"/>
  <c r="F428" i="8"/>
  <c r="F197" i="8"/>
  <c r="F754" i="8"/>
  <c r="F258" i="8"/>
  <c r="F199" i="8"/>
  <c r="F875" i="8"/>
  <c r="F262" i="8"/>
  <c r="F832" i="8"/>
  <c r="F304" i="8"/>
  <c r="F509" i="8" s="1"/>
  <c r="F390" i="8"/>
  <c r="F12" i="8"/>
  <c r="F384" i="8"/>
  <c r="F98" i="8"/>
  <c r="F227" i="8"/>
  <c r="F713" i="8"/>
  <c r="F389" i="8"/>
  <c r="F185" i="8"/>
  <c r="F627" i="8"/>
  <c r="F300" i="8"/>
  <c r="F879" i="8"/>
  <c r="F242" i="8"/>
  <c r="F137" i="8"/>
  <c r="F236" i="8"/>
  <c r="F598" i="8"/>
  <c r="F628" i="8"/>
  <c r="F833" i="8"/>
  <c r="F180" i="8"/>
  <c r="F228" i="8"/>
  <c r="F202" i="8"/>
  <c r="F222" i="8"/>
  <c r="F205" i="8"/>
  <c r="F247" i="8"/>
  <c r="F600" i="8"/>
  <c r="F246" i="8"/>
  <c r="F177" i="8"/>
  <c r="F718" i="8"/>
  <c r="F385" i="8"/>
  <c r="F140" i="8"/>
  <c r="F110" i="8"/>
  <c r="F240" i="8"/>
  <c r="F711" i="8"/>
  <c r="F756" i="8"/>
  <c r="F387" i="8"/>
  <c r="F794" i="8"/>
  <c r="F877" i="8"/>
  <c r="F259" i="8"/>
  <c r="F709" i="8"/>
  <c r="F305" i="8"/>
  <c r="F510" i="8" s="1"/>
  <c r="F139" i="8"/>
  <c r="F136" i="8"/>
  <c r="F200" i="8"/>
  <c r="F591" i="8"/>
  <c r="F239" i="8"/>
  <c r="F588" i="8"/>
  <c r="F245" i="8"/>
  <c r="F206" i="8"/>
  <c r="F714" i="8"/>
  <c r="F587" i="8"/>
  <c r="F426" i="8"/>
  <c r="F422" i="8"/>
  <c r="F881" i="8"/>
  <c r="F791" i="8"/>
  <c r="F432" i="8"/>
  <c r="F802" i="8"/>
  <c r="F845" i="8"/>
  <c r="F106" i="8"/>
  <c r="F720" i="8"/>
  <c r="F799" i="8"/>
  <c r="F311" i="8"/>
  <c r="F721" i="8"/>
  <c r="F107" i="8"/>
  <c r="F719" i="8"/>
  <c r="F639" i="8"/>
  <c r="F880" i="8"/>
  <c r="F272" i="8"/>
  <c r="F595" i="8"/>
  <c r="F839" i="8"/>
  <c r="F596" i="8"/>
  <c r="F716" i="8"/>
  <c r="F388" i="8"/>
  <c r="F436" i="8"/>
  <c r="F393" i="8"/>
  <c r="F886" i="8"/>
  <c r="F882" i="8"/>
  <c r="F267" i="8"/>
  <c r="F885" i="8"/>
  <c r="F273" i="8"/>
  <c r="F430" i="8"/>
  <c r="F391" i="8"/>
  <c r="F316" i="8"/>
  <c r="F521" i="8" s="1"/>
  <c r="F805" i="8"/>
  <c r="F433" i="8"/>
  <c r="F635" i="8"/>
  <c r="F593" i="8"/>
  <c r="F312" i="8"/>
  <c r="F431" i="8"/>
  <c r="F597" i="8"/>
  <c r="F145" i="8"/>
  <c r="F149" i="8"/>
  <c r="F803" i="8"/>
  <c r="F144" i="8"/>
  <c r="F147" i="8"/>
  <c r="F394" i="8"/>
  <c r="F270" i="8"/>
  <c r="F434" i="8"/>
  <c r="F74" i="8"/>
  <c r="F760" i="8"/>
  <c r="F641" i="8"/>
  <c r="F842" i="8"/>
  <c r="F266" i="8"/>
  <c r="F314" i="8"/>
  <c r="F150" i="8"/>
  <c r="F761" i="8"/>
  <c r="F637" i="8"/>
  <c r="F764" i="8"/>
  <c r="F883" i="8"/>
  <c r="F884" i="8"/>
  <c r="F804" i="8"/>
  <c r="F840" i="8"/>
  <c r="F108" i="8"/>
  <c r="F715" i="8"/>
  <c r="F763" i="8"/>
  <c r="F146" i="8"/>
  <c r="F104" i="8"/>
  <c r="F640" i="8"/>
  <c r="F274" i="8"/>
  <c r="F800" i="8"/>
  <c r="F392" i="8"/>
  <c r="F762" i="8"/>
  <c r="F269" i="8"/>
  <c r="F843" i="8"/>
  <c r="F271" i="8"/>
  <c r="F599" i="8"/>
  <c r="F722" i="8"/>
  <c r="F315" i="8"/>
  <c r="F103" i="8"/>
  <c r="F801" i="8"/>
  <c r="F638" i="8"/>
  <c r="F758" i="8"/>
  <c r="F268" i="8"/>
  <c r="F310" i="8"/>
  <c r="F634" i="8"/>
  <c r="F841" i="8"/>
  <c r="F105" i="8"/>
  <c r="F435" i="8"/>
  <c r="F309" i="8"/>
  <c r="F514" i="8" s="1"/>
  <c r="F636" i="8"/>
  <c r="F846" i="8"/>
  <c r="F313" i="8"/>
  <c r="F518" i="8" s="1"/>
  <c r="F109" i="8"/>
  <c r="F759" i="8"/>
  <c r="F717" i="8"/>
  <c r="F148" i="8"/>
  <c r="F766" i="8"/>
  <c r="F723" i="8"/>
  <c r="F806" i="8"/>
  <c r="F152" i="8"/>
  <c r="F151" i="8"/>
  <c r="F395" i="8"/>
  <c r="F807" i="8"/>
  <c r="F438" i="8"/>
  <c r="F111" i="8"/>
  <c r="F887" i="8"/>
  <c r="F808" i="8"/>
  <c r="F73" i="8"/>
  <c r="F276" i="8"/>
  <c r="F112" i="8"/>
  <c r="F70" i="8"/>
  <c r="F439" i="8"/>
  <c r="F75" i="8"/>
  <c r="F888" i="8"/>
  <c r="F78" i="8"/>
  <c r="F396" i="8"/>
  <c r="F81" i="8"/>
  <c r="F80" i="8"/>
  <c r="F72" i="8"/>
  <c r="F317" i="8"/>
  <c r="F522" i="8" s="1"/>
  <c r="F275" i="8"/>
  <c r="F724" i="8"/>
  <c r="F847" i="8"/>
  <c r="F644" i="8"/>
  <c r="F643" i="8"/>
  <c r="F642" i="8"/>
  <c r="F601" i="8"/>
  <c r="F83" i="8"/>
  <c r="F726" i="8"/>
  <c r="F440" i="8"/>
  <c r="F113" i="8"/>
  <c r="F318" i="8"/>
  <c r="F76" i="8"/>
  <c r="F725" i="8"/>
  <c r="F114" i="8"/>
  <c r="F61" i="8"/>
  <c r="F66" i="8"/>
  <c r="F79" i="8"/>
  <c r="F848" i="8"/>
  <c r="F153" i="8"/>
  <c r="F809" i="8"/>
  <c r="F77" i="8"/>
  <c r="F63" i="8"/>
  <c r="F68" i="8"/>
  <c r="F320" i="8"/>
  <c r="F82" i="8"/>
  <c r="F602" i="8"/>
  <c r="F889" i="8"/>
  <c r="F71" i="8"/>
  <c r="F154" i="8"/>
  <c r="F767" i="8"/>
  <c r="F58" i="8"/>
  <c r="F277" i="8"/>
  <c r="F64" i="8"/>
  <c r="F397" i="8"/>
  <c r="F890" i="8"/>
  <c r="F441" i="8"/>
  <c r="F69" i="8"/>
  <c r="F605" i="8"/>
  <c r="F319" i="8"/>
  <c r="F65" i="8"/>
  <c r="F645" i="8"/>
  <c r="F67" i="8"/>
  <c r="F22" i="8"/>
  <c r="F768" i="8"/>
  <c r="F849" i="8"/>
  <c r="F62" i="8"/>
  <c r="F727" i="8"/>
  <c r="F115" i="8"/>
  <c r="F603" i="8"/>
  <c r="F59" i="8"/>
  <c r="F60" i="8"/>
  <c r="F30" i="8"/>
  <c r="F398" i="8"/>
  <c r="F399" i="8"/>
  <c r="F29" i="8"/>
  <c r="F321" i="8"/>
  <c r="F116" i="8"/>
  <c r="F604" i="8"/>
  <c r="F850" i="8"/>
  <c r="F891" i="8"/>
  <c r="F28" i="8"/>
  <c r="F278" i="8"/>
  <c r="F20" i="8"/>
  <c r="F21" i="8"/>
  <c r="F25" i="8"/>
  <c r="F27" i="8"/>
  <c r="F851" i="8"/>
  <c r="F24" i="8"/>
  <c r="F23" i="8"/>
  <c r="F892" i="8"/>
  <c r="F155" i="8"/>
  <c r="F769" i="8"/>
  <c r="F811" i="8"/>
  <c r="F19" i="8"/>
  <c r="F810" i="8"/>
  <c r="F26" i="8"/>
  <c r="F446" i="8"/>
  <c r="F31" i="8"/>
  <c r="F728" i="8"/>
  <c r="F400" i="8"/>
  <c r="F646" i="8"/>
  <c r="F158" i="8"/>
  <c r="F156" i="8"/>
  <c r="F770" i="8"/>
  <c r="F730" i="8"/>
  <c r="F442" i="8"/>
  <c r="F279" i="8"/>
  <c r="F729" i="8"/>
  <c r="F322" i="8"/>
  <c r="F443" i="8"/>
  <c r="F606" i="8"/>
  <c r="F771" i="8"/>
  <c r="F853" i="8"/>
  <c r="F852" i="8"/>
  <c r="F894" i="8"/>
  <c r="F607" i="8"/>
  <c r="F402" i="8"/>
  <c r="F812" i="8"/>
  <c r="F647" i="8"/>
  <c r="F280" i="8"/>
  <c r="F157" i="8"/>
  <c r="F35" i="8"/>
  <c r="F893" i="8"/>
  <c r="F401" i="8"/>
  <c r="F117" i="8"/>
  <c r="F32" i="8"/>
  <c r="F773" i="8"/>
  <c r="F118" i="8"/>
  <c r="F648" i="8"/>
  <c r="F281" i="8"/>
  <c r="F731" i="8"/>
  <c r="F403" i="8"/>
  <c r="F609" i="8"/>
  <c r="F895" i="8"/>
  <c r="F329" i="8"/>
  <c r="F34" i="8"/>
  <c r="F649" i="8"/>
  <c r="F33" i="8"/>
  <c r="F323" i="8"/>
  <c r="F528" i="8" s="1"/>
  <c r="F444" i="8"/>
  <c r="F732" i="8"/>
  <c r="F404" i="8"/>
  <c r="F650" i="8"/>
  <c r="F772" i="8"/>
  <c r="F813" i="8"/>
  <c r="F896" i="8"/>
  <c r="F608" i="8"/>
  <c r="F898" i="8"/>
  <c r="F120" i="8"/>
  <c r="F814" i="8"/>
  <c r="F324" i="8"/>
  <c r="F159" i="8"/>
  <c r="F854" i="8"/>
  <c r="F119" i="8"/>
  <c r="F445" i="8"/>
  <c r="F610" i="8"/>
  <c r="F815" i="8"/>
  <c r="F36" i="8"/>
  <c r="F283" i="8"/>
  <c r="F161" i="8"/>
  <c r="F774" i="8"/>
  <c r="F325" i="8"/>
  <c r="F530" i="8" s="1"/>
  <c r="F160" i="8"/>
  <c r="F282" i="8"/>
  <c r="F897" i="8"/>
  <c r="F855" i="8"/>
  <c r="F821" i="8"/>
  <c r="F328" i="8"/>
  <c r="F448" i="8"/>
  <c r="F651" i="8"/>
  <c r="F653" i="8"/>
  <c r="F121" i="8"/>
  <c r="F407" i="8"/>
  <c r="F777" i="8"/>
  <c r="F452" i="8"/>
  <c r="F733" i="8"/>
  <c r="F735" i="8"/>
  <c r="F652" i="8"/>
  <c r="F165" i="8"/>
  <c r="F163" i="8"/>
  <c r="F326" i="8"/>
  <c r="F775" i="8"/>
  <c r="F611" i="8"/>
  <c r="F405" i="8"/>
  <c r="F447" i="8"/>
  <c r="F816" i="8"/>
  <c r="F449" i="8"/>
  <c r="F856" i="8"/>
  <c r="F857" i="8"/>
  <c r="F122" i="8"/>
  <c r="F37" i="8"/>
  <c r="F616" i="8"/>
  <c r="F411" i="8"/>
  <c r="F288" i="8"/>
  <c r="F776" i="8"/>
  <c r="F124" i="8"/>
  <c r="F162" i="8"/>
  <c r="F859" i="8"/>
  <c r="F38" i="8"/>
  <c r="F903" i="8"/>
  <c r="F900" i="8"/>
  <c r="F285" i="8"/>
  <c r="F817" i="8"/>
  <c r="F734" i="8"/>
  <c r="F327" i="8"/>
  <c r="F612" i="8"/>
  <c r="F778" i="8"/>
  <c r="F284" i="8"/>
  <c r="F406" i="8"/>
  <c r="F450" i="8"/>
  <c r="F899" i="8"/>
  <c r="F286" i="8"/>
  <c r="F736" i="8"/>
  <c r="F654" i="8"/>
  <c r="F820" i="8"/>
  <c r="F40" i="8"/>
  <c r="F862" i="8"/>
  <c r="F818" i="8"/>
  <c r="F613" i="8"/>
  <c r="F858" i="8"/>
  <c r="F123" i="8"/>
  <c r="F901" i="8"/>
  <c r="F408" i="8"/>
  <c r="F451" i="8"/>
  <c r="F655" i="8"/>
  <c r="F861" i="8"/>
  <c r="F409" i="8"/>
  <c r="F42" i="8"/>
  <c r="F164" i="8"/>
  <c r="F902" i="8"/>
  <c r="F41" i="8"/>
  <c r="F819" i="8"/>
  <c r="F860" i="8"/>
  <c r="F780" i="8"/>
  <c r="F656" i="8"/>
  <c r="F739" i="8"/>
  <c r="F737" i="8"/>
  <c r="F39" i="8"/>
  <c r="F410" i="8"/>
  <c r="F657" i="8"/>
  <c r="F614" i="8"/>
  <c r="F779" i="8"/>
  <c r="F738" i="8"/>
  <c r="F287" i="8"/>
  <c r="F615" i="8"/>
  <c r="F532" i="8" l="1"/>
  <c r="F531" i="8"/>
  <c r="F527" i="8"/>
  <c r="F520" i="8"/>
  <c r="F519" i="8"/>
  <c r="F517" i="8"/>
  <c r="F505" i="8"/>
  <c r="F507" i="8"/>
  <c r="F506" i="8"/>
  <c r="F508" i="8"/>
  <c r="F533" i="8"/>
  <c r="F526" i="8"/>
  <c r="F525" i="8"/>
  <c r="F529" i="8"/>
  <c r="F534" i="8"/>
  <c r="F524" i="8"/>
  <c r="F523" i="8"/>
  <c r="F515" i="8"/>
  <c r="F516" i="8"/>
  <c r="F504" i="8"/>
  <c r="F512" i="8"/>
  <c r="F513" i="8"/>
</calcChain>
</file>

<file path=xl/comments1.xml><?xml version="1.0" encoding="utf-8"?>
<comments xmlns="http://schemas.openxmlformats.org/spreadsheetml/2006/main">
  <authors>
    <author>ewarner</author>
  </authors>
  <commentList>
    <comment ref="N3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M44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Develop based on survey dataset?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What historic data is needed here? LMOP data indicates about 20-40 years of methane generation from a ton of waste. I would calibrate to 30 years.
</t>
        </r>
      </text>
    </comment>
    <comment ref="M64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At least based on state landfill data and our crude four methane generation rates.</t>
        </r>
      </text>
    </comment>
    <comment ref="M76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Could estimate regional rates.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Q76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What historic data is needed here? LMOP data indicates about 20-40 years of methane generation from a ton of waste. I would calibrate to 30 years.
</t>
        </r>
      </text>
    </comment>
    <comment ref="M85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Could estimate regional costs from LMOP.</t>
        </r>
      </text>
    </comment>
    <comment ref="M95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Could estimate regional costs from LMOP.</t>
        </r>
      </text>
    </comment>
    <comment ref="M129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We had some limited product prices, by PADD region. We also could use gate prices and final product prices to extrapolate missing regional product prices.</t>
        </r>
      </text>
    </comment>
    <comment ref="M130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We had some limited product prices, by PADD region. We also could use gate prices and final product prices to extrapolate missing regional product prices.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Develop based on survey data?</t>
        </r>
      </text>
    </comment>
    <comment ref="N139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Develop based on survey data?</t>
        </r>
      </text>
    </comment>
  </commentList>
</comments>
</file>

<file path=xl/comments2.xml><?xml version="1.0" encoding="utf-8"?>
<comments xmlns="http://schemas.openxmlformats.org/spreadsheetml/2006/main">
  <authors>
    <author>ewarner</author>
  </authors>
  <commentList>
    <comment ref="I6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Not the best citation, but general data confirmed by other public sources.</t>
        </r>
      </text>
    </comment>
  </commentList>
</comments>
</file>

<file path=xl/sharedStrings.xml><?xml version="1.0" encoding="utf-8"?>
<sst xmlns="http://schemas.openxmlformats.org/spreadsheetml/2006/main" count="3980" uniqueCount="523">
  <si>
    <t>Variable</t>
  </si>
  <si>
    <t>Potential</t>
  </si>
  <si>
    <t>LFStatus</t>
  </si>
  <si>
    <t>LFSize</t>
  </si>
  <si>
    <t>Candidate</t>
  </si>
  <si>
    <t>Flare Dev</t>
  </si>
  <si>
    <t>Elec Dev</t>
  </si>
  <si>
    <t>F to E</t>
  </si>
  <si>
    <t>Flare</t>
  </si>
  <si>
    <t>WasteType</t>
  </si>
  <si>
    <t>InvestType</t>
  </si>
  <si>
    <t>x</t>
  </si>
  <si>
    <t>CNG Dev</t>
  </si>
  <si>
    <t>Elec</t>
  </si>
  <si>
    <t>F to CNG</t>
  </si>
  <si>
    <t>CNG</t>
  </si>
  <si>
    <t>Units</t>
  </si>
  <si>
    <t>arrayed constant</t>
  </si>
  <si>
    <t>facility</t>
  </si>
  <si>
    <t>Value type</t>
  </si>
  <si>
    <t>-</t>
  </si>
  <si>
    <t>Array Usage</t>
  </si>
  <si>
    <t>Init per LF Loading</t>
  </si>
  <si>
    <t>Init LF composition distn</t>
  </si>
  <si>
    <t>three</t>
  </si>
  <si>
    <t>unitless</t>
  </si>
  <si>
    <t>constant</t>
  </si>
  <si>
    <t>LF decomposition rate</t>
  </si>
  <si>
    <t>1/yr</t>
  </si>
  <si>
    <t>shift coeffs for LF close</t>
  </si>
  <si>
    <t>one hundred Pct</t>
  </si>
  <si>
    <t>landfill close rate</t>
  </si>
  <si>
    <t>arrayed graphical function</t>
  </si>
  <si>
    <t>landfill physical parameters</t>
  </si>
  <si>
    <t>Landfill TEA and investment parameters</t>
  </si>
  <si>
    <t>Coproduct Sales Rev Input</t>
  </si>
  <si>
    <t>Threshold NPV</t>
  </si>
  <si>
    <t>development dwell time</t>
  </si>
  <si>
    <t>Plant Economic lifetime</t>
  </si>
  <si>
    <t>depreciation period</t>
  </si>
  <si>
    <t>term of loan</t>
  </si>
  <si>
    <t>Expected Tax Rate</t>
  </si>
  <si>
    <t>Reqd Rate of Return as Pct</t>
  </si>
  <si>
    <t>Debt Interest Rate as Pct</t>
  </si>
  <si>
    <t>frac potential to cand</t>
  </si>
  <si>
    <t>frac cand to flare</t>
  </si>
  <si>
    <t>frac cand to elec</t>
  </si>
  <si>
    <t>frac Flare to Elec</t>
  </si>
  <si>
    <t>Frac Flare to CNG</t>
  </si>
  <si>
    <t>decomp mix</t>
  </si>
  <si>
    <t>USD/yr</t>
  </si>
  <si>
    <t>USD</t>
  </si>
  <si>
    <t>pct/yr</t>
  </si>
  <si>
    <t>pct</t>
  </si>
  <si>
    <t>behavioral graphical fns</t>
  </si>
  <si>
    <t>NO DATA</t>
  </si>
  <si>
    <t>Avg landfill capacity by size</t>
  </si>
  <si>
    <t>Regional?</t>
  </si>
  <si>
    <t>Yes</t>
  </si>
  <si>
    <t>N/A</t>
  </si>
  <si>
    <t>Maybe</t>
  </si>
  <si>
    <t>Source</t>
  </si>
  <si>
    <t>National?</t>
  </si>
  <si>
    <t>No</t>
  </si>
  <si>
    <t>Murray et al. 2014</t>
  </si>
  <si>
    <t>None</t>
  </si>
  <si>
    <t>Not applicable to this variable</t>
  </si>
  <si>
    <t>DATA IS AVAILABLE</t>
  </si>
  <si>
    <t>COLOR KEY:</t>
  </si>
  <si>
    <t>BG CH4 yield factor</t>
  </si>
  <si>
    <t>CNG Price Scenario</t>
  </si>
  <si>
    <t>time dependent graphical function</t>
  </si>
  <si>
    <t>Elec Price Scenario</t>
  </si>
  <si>
    <t>unit price of Elec at landfill, before subsidy, before RIN</t>
  </si>
  <si>
    <t>unit price of CNG at landfill, before subsidy, before RIN</t>
  </si>
  <si>
    <t>CNG Price Incentive</t>
  </si>
  <si>
    <t>CNG RIN Scenario</t>
  </si>
  <si>
    <t>Elec Price Incentive</t>
  </si>
  <si>
    <t>Elec RIN Scenario</t>
  </si>
  <si>
    <t>Sales revenue generation</t>
  </si>
  <si>
    <t>other</t>
  </si>
  <si>
    <t>Elec Coeffs</t>
  </si>
  <si>
    <t>used to line up arrays and keep units straight</t>
  </si>
  <si>
    <t>CNG Coeffs</t>
  </si>
  <si>
    <t>Reference point</t>
  </si>
  <si>
    <t>assumption</t>
  </si>
  <si>
    <t>We may want to take a close look at how these things are financed since in a lot of cases the landfill is owned by a municipality and/or government agency, which may mean you can borrow the entire capital expense.</t>
  </si>
  <si>
    <t>elec conversion efficiency</t>
  </si>
  <si>
    <t>CNG conversion efficiency</t>
  </si>
  <si>
    <t>frac cand to CNG</t>
  </si>
  <si>
    <t>Responsibility</t>
  </si>
  <si>
    <t>Steve</t>
  </si>
  <si>
    <t>Priority</t>
  </si>
  <si>
    <t>LOW</t>
  </si>
  <si>
    <t>Next Task</t>
  </si>
  <si>
    <t>HIGH</t>
  </si>
  <si>
    <t>Methane conversion coeffs</t>
  </si>
  <si>
    <t>Ling</t>
  </si>
  <si>
    <t>Under review</t>
  </si>
  <si>
    <t>Ethan/Emily</t>
  </si>
  <si>
    <t>MODERATE</t>
  </si>
  <si>
    <t>USD/GJ</t>
  </si>
  <si>
    <t>yr</t>
  </si>
  <si>
    <t>tonnes</t>
  </si>
  <si>
    <t>m3/tonne/yr</t>
  </si>
  <si>
    <t>tonne</t>
  </si>
  <si>
    <t>Range</t>
  </si>
  <si>
    <t>Description/Comments</t>
  </si>
  <si>
    <t>Arrays</t>
  </si>
  <si>
    <t>Array Category</t>
  </si>
  <si>
    <t>Data Source</t>
  </si>
  <si>
    <t>small</t>
  </si>
  <si>
    <t>large</t>
  </si>
  <si>
    <t>inactive</t>
  </si>
  <si>
    <t>active</t>
  </si>
  <si>
    <t>IncentiveType</t>
  </si>
  <si>
    <t>compostable</t>
  </si>
  <si>
    <t>FCI</t>
  </si>
  <si>
    <t>loan</t>
  </si>
  <si>
    <t>flare</t>
  </si>
  <si>
    <t>flaretoelec</t>
  </si>
  <si>
    <t>flaretoCNG</t>
  </si>
  <si>
    <t>Definition Source</t>
  </si>
  <si>
    <t>EPA defines a "large" landfill as having a design capacity of at least 2.5 million metric tons and 2.5 million cubic meters and a calculated or measured uncontrolled NMOC emission rate of at least 50 metric tons (megagrams) per year. We used this to divide out LMOP data.</t>
  </si>
  <si>
    <t>LMOP. 2015</t>
  </si>
  <si>
    <t>http://www.epa.gov/lmop/projects-candidates/</t>
  </si>
  <si>
    <t>Link</t>
  </si>
  <si>
    <t>http://epa.gov/lmop/faq/public.html</t>
  </si>
  <si>
    <t>EPA. 2015b</t>
  </si>
  <si>
    <t>EPA. 2015a.
LMOP. 2015.</t>
  </si>
  <si>
    <t>EPA. 2015a</t>
  </si>
  <si>
    <t>http://www.epa.gov/solidwaste/nonhaz/municipal/pubs/2013_advncng_smm_rpt.pdf</t>
  </si>
  <si>
    <t>Product</t>
  </si>
  <si>
    <t>Category</t>
  </si>
  <si>
    <t>Conainers and Packing</t>
  </si>
  <si>
    <t>Paper and Paperboard</t>
  </si>
  <si>
    <t>Wood</t>
  </si>
  <si>
    <t>Food</t>
  </si>
  <si>
    <t>Other Wastes</t>
  </si>
  <si>
    <t>Yard Trimmings</t>
  </si>
  <si>
    <t>Source:</t>
  </si>
  <si>
    <t>Total</t>
  </si>
  <si>
    <t>Nondurable Goods</t>
  </si>
  <si>
    <t>Paper Goods</t>
  </si>
  <si>
    <t>Newspapers</t>
  </si>
  <si>
    <t>Compostable are defined as paper, wood, yard waste, and food waste materials. Other is everythign else such as glass, metal, plastics, textiles, etc.</t>
  </si>
  <si>
    <t>The LMOP dataset classifies most landfills as either open or clessed which we are defining as active or inactive for the purposes of WtE generation. A small number of landfills are classifed as "unknown". We classify these as active, absent other information.</t>
  </si>
  <si>
    <t>Assumption of the model structure. Related to the scope of work.</t>
  </si>
  <si>
    <t>Uses Tables 14, 17, and 14: http://www.epa.gov/solidwaste/nonhaz/municipal/pubs/2013_advncng_smm_rpt.pdf</t>
  </si>
  <si>
    <t>PARTIAL DATA EXTRACT:</t>
  </si>
  <si>
    <t>Assumption</t>
  </si>
  <si>
    <t>metric tonnes</t>
  </si>
  <si>
    <t>Description</t>
  </si>
  <si>
    <t>Input Type</t>
  </si>
  <si>
    <t>Data Assessment</t>
  </si>
  <si>
    <t>INITIALIZATION</t>
  </si>
  <si>
    <t>arrayed constant, initial stock</t>
  </si>
  <si>
    <t>Value</t>
  </si>
  <si>
    <t>Other Wte</t>
  </si>
  <si>
    <t>Excluded multiple projects on the same landfill.</t>
  </si>
  <si>
    <t>Data Notes</t>
  </si>
  <si>
    <t>Historic?</t>
  </si>
  <si>
    <t>Maybe?</t>
  </si>
  <si>
    <t>Find data?</t>
  </si>
  <si>
    <t>% of initial waste that is compostable or not. Used in initialization of decomposition stocks.</t>
  </si>
  <si>
    <t>Develop regional data?</t>
  </si>
  <si>
    <r>
      <rPr>
        <sz val="11"/>
        <color rgb="FFFF0000"/>
        <rFont val="Calibri"/>
        <family val="2"/>
        <scheme val="minor"/>
      </rPr>
      <t>????</t>
    </r>
    <r>
      <rPr>
        <sz val="11"/>
        <color theme="1"/>
        <rFont val="Calibri"/>
        <family val="2"/>
        <scheme val="minor"/>
      </rPr>
      <t>. Used in initialization of decomposition stocks.</t>
    </r>
  </si>
  <si>
    <t>Rate of landfill decomposition for managing landfill decomposition stocks and flows.</t>
  </si>
  <si>
    <t>Calibration?</t>
  </si>
  <si>
    <t>Steve needs to calibrate and fill in meta data here</t>
  </si>
  <si>
    <t>Milbrandt. 2005</t>
  </si>
  <si>
    <t>http://www.nrel.gov/docs/fy06osti/39181.pdf</t>
  </si>
  <si>
    <t>May further develop in FY2016</t>
  </si>
  <si>
    <t>Translates decomposing product into methane.</t>
  </si>
  <si>
    <t>Model structure for shifting facilities from active to inactive.</t>
  </si>
  <si>
    <t>Always wants to be [1-,1]</t>
  </si>
  <si>
    <t>N/A model structure</t>
  </si>
  <si>
    <t>Always wants to be 100</t>
  </si>
  <si>
    <t>Conversion to/from fraction/percent</t>
  </si>
  <si>
    <t>50-70%</t>
  </si>
  <si>
    <t>LMOP. 2015b.</t>
  </si>
  <si>
    <t>Milbrandt. 2005
LMOP. 2015a</t>
  </si>
  <si>
    <t>LMOP. 2015a</t>
  </si>
  <si>
    <t>LMOP. 2015b</t>
  </si>
  <si>
    <t>http://www.epa.gov/lmop/publications-tools/handbook.html</t>
  </si>
  <si>
    <t>% of methane in biogas. Used to modify energy production yields from landfill gas.</t>
  </si>
  <si>
    <t>Efficiency of converting methane to electricity production.</t>
  </si>
  <si>
    <t>Efficiency of converting methane to CNG.</t>
  </si>
  <si>
    <t>Ling Tao.</t>
  </si>
  <si>
    <t>98-100%</t>
  </si>
  <si>
    <t>30-40%</t>
  </si>
  <si>
    <t>Not applicable to FY2015 technologies</t>
  </si>
  <si>
    <t>Expected Equity Fraction</t>
  </si>
  <si>
    <t>Expected FCI</t>
  </si>
  <si>
    <t>Expected Op Cost</t>
  </si>
  <si>
    <t>all var.</t>
  </si>
  <si>
    <t>elec</t>
  </si>
  <si>
    <t>Expected operating costs for each technology. Includes gas clean-up, operations, and maintenance.</t>
  </si>
  <si>
    <t>Expected FCI costs for each technology. Can include infrastructure for gas collection, gas compression, pipelines or combustion of gas for electricity production.</t>
  </si>
  <si>
    <t>Reference point for model structure.</t>
  </si>
  <si>
    <t>Revenue from the sale of co-products</t>
  </si>
  <si>
    <t>From 2012-2040 60% of previous active small and 40% of active large landfills are inactive</t>
  </si>
  <si>
    <t>0.3 appears common for large-scale capital project--&gt; 70% debt financing.</t>
  </si>
  <si>
    <t>7-15</t>
  </si>
  <si>
    <t>15 years is the default used in the LMOP model.  This is based on IRS guidelines for electricity and fuel pipeline projects.  It might be different for CNG/LNG projects, but the user manual does not have information about this. (model originally had 7 years)</t>
  </si>
  <si>
    <t>10-15</t>
  </si>
  <si>
    <t>10 is default in LMOP model.  "It is common for project loan periods to be limited to half or two-thirds of the equipment lifetime" (i.e. 7 years). "loan lifetime should not exceed the project lifetime" (i.e. 15 years). (10 was originally used in BSM model)</t>
  </si>
  <si>
    <t>0-0.39</t>
  </si>
  <si>
    <t>0.39 - from BSM; 0.35 - LMOP LFGCost-Web Manual - based on recent privately funded projects; 0 - LMOP LFGCost-Web - for government-owned projected</t>
  </si>
  <si>
    <t>10-30</t>
  </si>
  <si>
    <t>Manual says "Generally, 15 years is considered the average lifetime for the equipment installed in LFG energy projects"  (Ling suggests 20 years)</t>
  </si>
  <si>
    <t>5-15</t>
  </si>
  <si>
    <t>Citation?</t>
  </si>
  <si>
    <t>0-6</t>
  </si>
  <si>
    <t>2% - from BSM; 6% - from LFGCost-Web, based on 5-yr average value of Moody Corporate AAA and BAA bond rates from 2008-2012; 5% - LFGCost-Web, recommended for facilities owned by municipalities, based on 5-yr average value of State and Local bond rates, from 2008-2012; 0% - for government owned facilities financed by the budget, rather than by bonds</t>
  </si>
  <si>
    <t>BSM Model</t>
  </si>
  <si>
    <t>Better citation?</t>
  </si>
  <si>
    <t>MAYBE DATA IS AVAILABLE (or the data element may not applicable)</t>
  </si>
  <si>
    <t>Expected equity fraction for a WtE project.</t>
  </si>
  <si>
    <t>Needed time to develop a WtE project.</t>
  </si>
  <si>
    <t>Economic lifetime of a WtE project.</t>
  </si>
  <si>
    <t>Expected depreciation period</t>
  </si>
  <si>
    <t>Expected terms of the loan</t>
  </si>
  <si>
    <t>Expected tax rate</t>
  </si>
  <si>
    <t>Required rate of return</t>
  </si>
  <si>
    <t>Expected debt interest rate</t>
  </si>
  <si>
    <t>Used LMOP data to estimate an annual rate of potential landfills transitioning to candidate landfills.</t>
  </si>
  <si>
    <t>Small = 42,000 scfh and large = 120,000 scfh. Technology represents a steam turbine</t>
  </si>
  <si>
    <t>LMOP. 2015a and EPA. 2015a</t>
  </si>
  <si>
    <t>Assumed that large landfills as classified EPA would be required to have flaring technology because of methane production levels.</t>
  </si>
  <si>
    <t>USD/m3</t>
  </si>
  <si>
    <t>USD/kWh</t>
  </si>
  <si>
    <t>EIA. 2015a</t>
  </si>
  <si>
    <t>http://www.eia.gov/forecasts/steo/realprices/</t>
  </si>
  <si>
    <t>DOE. 2015a</t>
  </si>
  <si>
    <t>http://www.afdc.energy.gov/fuels/prices.html</t>
  </si>
  <si>
    <t>Assuming electricity use for transportation</t>
  </si>
  <si>
    <t>Waste generation</t>
  </si>
  <si>
    <t>See "Compostables" tab for the historic data.</t>
  </si>
  <si>
    <t>population</t>
  </si>
  <si>
    <t>per capita waste generation</t>
  </si>
  <si>
    <t>people</t>
  </si>
  <si>
    <t>tonne/people</t>
  </si>
  <si>
    <t>waste going to a landfill by size</t>
  </si>
  <si>
    <t>Discards to landfill,
other disposal</t>
  </si>
  <si>
    <t>thousand tons</t>
  </si>
  <si>
    <t>Population</t>
  </si>
  <si>
    <t>Per Capita Generation</t>
  </si>
  <si>
    <t>tons/people</t>
  </si>
  <si>
    <t>thousands of people</t>
  </si>
  <si>
    <t>Uses Tables ES-1: http://www.epa.gov/solidwaste/nonhaz/municipal/pubs/2013_advncng_smm_rpt.pdf</t>
  </si>
  <si>
    <t>metric tonnes/ton</t>
  </si>
  <si>
    <t>metric tonnes/ people</t>
  </si>
  <si>
    <t>See "US MSW and Pop" tab for the data.</t>
  </si>
  <si>
    <t>Add calculations to database</t>
  </si>
  <si>
    <t>graphical function</t>
  </si>
  <si>
    <t>decomp mix[compostable]</t>
  </si>
  <si>
    <t>decomp mix[other]</t>
  </si>
  <si>
    <t>waste going to a landfill by size[small]</t>
  </si>
  <si>
    <t>waste going to a landfill by size[large]</t>
  </si>
  <si>
    <t>Frac of Elec for Trans</t>
  </si>
  <si>
    <t>Needs Review</t>
  </si>
  <si>
    <t>Team</t>
  </si>
  <si>
    <t>Placeholder</t>
  </si>
  <si>
    <t>RIN PRICE:</t>
  </si>
  <si>
    <t>$/RIN</t>
  </si>
  <si>
    <t>kWh/RIN</t>
  </si>
  <si>
    <t>btu/RIN</t>
  </si>
  <si>
    <t>MJ/kWh</t>
  </si>
  <si>
    <t>MJ/Btu</t>
  </si>
  <si>
    <t>GJ/RIN</t>
  </si>
  <si>
    <t>CNG RIN</t>
  </si>
  <si>
    <t>Electricity RIN</t>
  </si>
  <si>
    <t>Elec EV</t>
  </si>
  <si>
    <t>CNG EV</t>
  </si>
  <si>
    <t>CNG Incentives</t>
  </si>
  <si>
    <t>Elec. Incentives</t>
  </si>
  <si>
    <t>$/kWh</t>
  </si>
  <si>
    <t>$/GJ</t>
  </si>
  <si>
    <t>Elec Incentive</t>
  </si>
  <si>
    <t>CNG Incentive</t>
  </si>
  <si>
    <t>$/gge</t>
  </si>
  <si>
    <t>CNG Tax</t>
  </si>
  <si>
    <t>MJ/L gas</t>
  </si>
  <si>
    <t>L/gal</t>
  </si>
  <si>
    <t>MJ/gal gas</t>
  </si>
  <si>
    <t>DOE. 2015b</t>
  </si>
  <si>
    <t>http://www.afdc.energy.gov/fuels/laws/NG/US</t>
  </si>
  <si>
    <t>Improve scenario?</t>
  </si>
  <si>
    <t>EPA. 2015c</t>
  </si>
  <si>
    <t>http://www.epa.gov/lmop/publications-tools/funding-guide/federal-resources/treasury.html</t>
  </si>
  <si>
    <t>EPA 2015c</t>
  </si>
  <si>
    <t>frac potential to cand[inactive,small]</t>
  </si>
  <si>
    <t>frac potential to cand[inactive,large]</t>
  </si>
  <si>
    <t>frac potential to cand[active,small]</t>
  </si>
  <si>
    <t>frac potential to cand[active,large]</t>
  </si>
  <si>
    <t>development dwell time[flare]</t>
  </si>
  <si>
    <t>development dwell time[flaretoelec]</t>
  </si>
  <si>
    <t>development dwell time[elec]</t>
  </si>
  <si>
    <t>development dwell time[flaretoCNG]</t>
  </si>
  <si>
    <t>development dwell time[CNG]</t>
  </si>
  <si>
    <t>Expected Equity Fraction[small,flare]</t>
  </si>
  <si>
    <t>Expected Equity Fraction[small,flaretoelec]</t>
  </si>
  <si>
    <t>Expected Equity Fraction[small,elec]</t>
  </si>
  <si>
    <t>Expected Equity Fraction[small,flaretoCNG]</t>
  </si>
  <si>
    <t>Expected Equity Fraction[small,CNG]</t>
  </si>
  <si>
    <t>Expected FCI[small,flare]</t>
  </si>
  <si>
    <t>Expected FCI[small,flaretoelec]</t>
  </si>
  <si>
    <t>Expected FCI[small,elec]</t>
  </si>
  <si>
    <t>Expected FCI[small,flaretoCNG]</t>
  </si>
  <si>
    <t>Expected FCI[small,CNG]</t>
  </si>
  <si>
    <t>Expected FCI[large,flare]</t>
  </si>
  <si>
    <t>Expected FCI[large,flaretoelec]</t>
  </si>
  <si>
    <t>Expected FCI[large,elec]</t>
  </si>
  <si>
    <t>Expected FCI[large,flaretoCNG]</t>
  </si>
  <si>
    <t>Expected FCI[large,CNG]</t>
  </si>
  <si>
    <t>Threshold NPV[inactive,small,flare]</t>
  </si>
  <si>
    <t>Threshold NPV[inactive,small,flaretoelec]</t>
  </si>
  <si>
    <t>Threshold NPV[inactive,small,elec]</t>
  </si>
  <si>
    <t>Threshold NPV[inactive,small,flaretoCNG]</t>
  </si>
  <si>
    <t>Threshold NPV[inactive,small,CNG]</t>
  </si>
  <si>
    <t>Threshold NPV[inactive,large,flare]</t>
  </si>
  <si>
    <t>Threshold NPV[inactive,large,flaretoelec]</t>
  </si>
  <si>
    <t>Threshold NPV[inactive,large,elec]</t>
  </si>
  <si>
    <t>Threshold NPV[inactive,large,flaretoCNG]</t>
  </si>
  <si>
    <t>Threshold NPV[inactive,large,CNG]</t>
  </si>
  <si>
    <t>Threshold NPV[active,small,flare]</t>
  </si>
  <si>
    <t>Threshold NPV[active,small,flaretoelec]</t>
  </si>
  <si>
    <t>Threshold NPV[active,small,elec]</t>
  </si>
  <si>
    <t>Threshold NPV[active,small,flaretoCNG]</t>
  </si>
  <si>
    <t>Threshold NPV[active,small,CNG]</t>
  </si>
  <si>
    <t>Threshold NPV[active,large,flare]</t>
  </si>
  <si>
    <t>Threshold NPV[active,large,flaretoelec]</t>
  </si>
  <si>
    <t>Threshold NPV[active,large,elec]</t>
  </si>
  <si>
    <t>Threshold NPV[active,large,flaretoCNG]</t>
  </si>
  <si>
    <t>Threshold NPV[active,large,CNG]</t>
  </si>
  <si>
    <t>Coproduct Sales Rev Input[inactive,small,flare]</t>
  </si>
  <si>
    <t>Coproduct Sales Rev Input[inactive,small,flaretoelec]</t>
  </si>
  <si>
    <t>Coproduct Sales Rev Input[inactive,small,elec]</t>
  </si>
  <si>
    <t>Coproduct Sales Rev Input[inactive,small,flaretoCNG]</t>
  </si>
  <si>
    <t>Coproduct Sales Rev Input[inactive,small,CNG]</t>
  </si>
  <si>
    <t>Coproduct Sales Rev Input[inactive,large,flare]</t>
  </si>
  <si>
    <t>Coproduct Sales Rev Input[inactive,large,flaretoelec]</t>
  </si>
  <si>
    <t>Coproduct Sales Rev Input[inactive,large,elec]</t>
  </si>
  <si>
    <t>Coproduct Sales Rev Input[inactive,large,flaretoCNG]</t>
  </si>
  <si>
    <t>Coproduct Sales Rev Input[inactive,large,CNG]</t>
  </si>
  <si>
    <t>Coproduct Sales Rev Input[active,small,flare]</t>
  </si>
  <si>
    <t>Coproduct Sales Rev Input[active,small,flaretoelec]</t>
  </si>
  <si>
    <t>Coproduct Sales Rev Input[active,small,elec]</t>
  </si>
  <si>
    <t>Coproduct Sales Rev Input[active,small,flaretoCNG]</t>
  </si>
  <si>
    <t>Coproduct Sales Rev Input[active,small,CNG]</t>
  </si>
  <si>
    <t>Coproduct Sales Rev Input[active,large,flare]</t>
  </si>
  <si>
    <t>Coproduct Sales Rev Input[active,large,flaretoelec]</t>
  </si>
  <si>
    <t>Coproduct Sales Rev Input[active,large,elec]</t>
  </si>
  <si>
    <t>Coproduct Sales Rev Input[active,large,flaretoCNG]</t>
  </si>
  <si>
    <t>Coproduct Sales Rev Input[active,large,CNG]</t>
  </si>
  <si>
    <t>Avg landfill capacity by size[small]</t>
  </si>
  <si>
    <t>Avg landfill capacity by size[large]</t>
  </si>
  <si>
    <t>LF decomposition rate[compostable]</t>
  </si>
  <si>
    <t>LF decomposition rate[other]</t>
  </si>
  <si>
    <t>shift coeffs for LF close[inactive]</t>
  </si>
  <si>
    <t>shift coeffs for LF close[active]</t>
  </si>
  <si>
    <t>BG CH4 yield factor[inactive,small]</t>
  </si>
  <si>
    <t>BG CH4 yield factor[inactive,large]</t>
  </si>
  <si>
    <t>BG CH4 yield factor[active,small]</t>
  </si>
  <si>
    <t>BG CH4 yield factor[active,large]</t>
  </si>
  <si>
    <t>Methane conversion coeffs[inactive, small,compostable]</t>
  </si>
  <si>
    <t>Methane conversion coeffs[inactive, small,other]</t>
  </si>
  <si>
    <t>Methane conversion coeffs[inactive, large,compostable]</t>
  </si>
  <si>
    <t>Methane conversion coeffs[inactive, large,other]</t>
  </si>
  <si>
    <t>Methane conversion coeffs[active, small,compostable]</t>
  </si>
  <si>
    <t>Methane conversion coeffs[active, small,other]</t>
  </si>
  <si>
    <t>Methane conversion coeffs[active, large,compostable]</t>
  </si>
  <si>
    <t>Methane conversion coeffs[active, large,other]</t>
  </si>
  <si>
    <t>Elec[inactive,small]</t>
  </si>
  <si>
    <t>Elec[inactive,large]</t>
  </si>
  <si>
    <t>Elec[active,small]</t>
  </si>
  <si>
    <t>Elec[active,large]</t>
  </si>
  <si>
    <t>Candidate[inactive,small]</t>
  </si>
  <si>
    <t>Candidate[inactive,large]</t>
  </si>
  <si>
    <t>Candidate[active,small]</t>
  </si>
  <si>
    <t>Candidate[active,large]</t>
  </si>
  <si>
    <t>CNG[inactive,small]</t>
  </si>
  <si>
    <t>CNG[inactive,large]</t>
  </si>
  <si>
    <t>CNG[active,small]</t>
  </si>
  <si>
    <t>CNG[active,large]</t>
  </si>
  <si>
    <t>CNG Dev[inactive,small]</t>
  </si>
  <si>
    <t>CNG Dev[inactive,large]</t>
  </si>
  <si>
    <t>CNG Dev[active,small]</t>
  </si>
  <si>
    <t>CNG Dev[active,large]</t>
  </si>
  <si>
    <t>Elec Dev[inactive,small]</t>
  </si>
  <si>
    <t>Elec Dev[inactive,large]</t>
  </si>
  <si>
    <t>Elec Dev[active,small]</t>
  </si>
  <si>
    <t>Elec Dev[active,large]</t>
  </si>
  <si>
    <t>F to CNG[inactive,small]</t>
  </si>
  <si>
    <t>F to CNG[inactive,large]</t>
  </si>
  <si>
    <t>F to CNG[active,small]</t>
  </si>
  <si>
    <t>F to CNG[active,large]</t>
  </si>
  <si>
    <t>F to E[inactive,small]</t>
  </si>
  <si>
    <t>F to E[inactive,large]</t>
  </si>
  <si>
    <t>F to E[active,small]</t>
  </si>
  <si>
    <t>F to E[active,large]</t>
  </si>
  <si>
    <t>frac init load decomposible[compostable]</t>
  </si>
  <si>
    <t>frac init load decomposible[other]</t>
  </si>
  <si>
    <t>Init per LF Loading[inactive,small]</t>
  </si>
  <si>
    <t>Init per LF Loading[inactive,large]</t>
  </si>
  <si>
    <t>Init per LF Loading[active,large]</t>
  </si>
  <si>
    <t>Init per LF Loading[active,small]</t>
  </si>
  <si>
    <t>Flare[inactive,small]</t>
  </si>
  <si>
    <t>Flare[inactive,large]</t>
  </si>
  <si>
    <t>Flare[active,small]</t>
  </si>
  <si>
    <t>Flare[active,large]</t>
  </si>
  <si>
    <t>Flare Dev[inactive,small]</t>
  </si>
  <si>
    <t>Flare Dev[inactive,large]</t>
  </si>
  <si>
    <t>Flare Dev[active,small]</t>
  </si>
  <si>
    <t>Flare Dev[active,large]</t>
  </si>
  <si>
    <t>Potential[inactive,small]</t>
  </si>
  <si>
    <t>Potential[inactive,large]</t>
  </si>
  <si>
    <t>Potential[active,small]</t>
  </si>
  <si>
    <t>Potential[active,large]</t>
  </si>
  <si>
    <t>Emily/Ethan</t>
  </si>
  <si>
    <t>Expected Op Cost Input[small,flare]</t>
  </si>
  <si>
    <t>Expected Op Cost Input[small,flaretoelec]</t>
  </si>
  <si>
    <t>Expected Op Cost Input[small,elec]</t>
  </si>
  <si>
    <t>Expected Op Cost Input[small,flaretoCNG]</t>
  </si>
  <si>
    <t>Expected Op Cost Input[small,CNG]</t>
  </si>
  <si>
    <t>Expected Op Cost Input[large,flare]</t>
  </si>
  <si>
    <t>Expected Op Cost Input[large,flaretoelec]</t>
  </si>
  <si>
    <t>Expected Op Cost Input[large,elec]</t>
  </si>
  <si>
    <t>Expected Op Cost Input[large,flaretoCNG]</t>
  </si>
  <si>
    <t>Expected Op Cost Input[large,CNG]</t>
  </si>
  <si>
    <t>Init LF compostible distn[inactive,small,compostable]</t>
  </si>
  <si>
    <t>Init LF compostible distn[inactive,small,other]</t>
  </si>
  <si>
    <t>Init LF compostible distn[inactive,large,compostable]</t>
  </si>
  <si>
    <t>Init LF compostible distn[inactive,large,other]</t>
  </si>
  <si>
    <t>Init LF compostible distn[active,small,compostable]</t>
  </si>
  <si>
    <t>Init LF compostible distn[active,small,other]</t>
  </si>
  <si>
    <t>Init LF compostible distn[active,large,compostable]</t>
  </si>
  <si>
    <t>Init LF compostible distn[active,large,other]</t>
  </si>
  <si>
    <t>Needs 2015 update</t>
  </si>
  <si>
    <t>Steve does this need to be calibrated?</t>
  </si>
  <si>
    <t>Translating landfill volume relative to capacity, to closure rate for active landfills</t>
  </si>
  <si>
    <t>Scenario for potential landfills becoming candidate landfills</t>
  </si>
  <si>
    <t>Scenario for candidate landfills adding flaring technology.</t>
  </si>
  <si>
    <t>Relationship between NPV and candidate landfills to CNG</t>
  </si>
  <si>
    <t>Relationship between NPV and candidate landfills to electricity</t>
  </si>
  <si>
    <t>Misc. CNG price incentives</t>
  </si>
  <si>
    <t>Misc. elec price incentives</t>
  </si>
  <si>
    <t>RIN price scenario</t>
  </si>
  <si>
    <t>Population growth scenario</t>
  </si>
  <si>
    <t>Per capita waste generation scenario</t>
  </si>
  <si>
    <t>Scenario for waste going to large and small landfills</t>
  </si>
  <si>
    <t>Scenario for the composition of the waste.</t>
  </si>
  <si>
    <t>Controls the effect of the electricity RIN based on electricity used for transportation</t>
  </si>
  <si>
    <t>frac init load decomposable</t>
  </si>
  <si>
    <t>Initial amount of waste that can decompose and lose mass. Used in initialization of decomposition stocks.</t>
  </si>
  <si>
    <t>Average landfill capacity Used in calculation of co-flow associated with closure of landfill.</t>
  </si>
  <si>
    <t>Classified each LMOP landfill as arid, non-arid, and between two size classes based on waste in place. Applied the  methane generation rates from Anelia 2005.</t>
  </si>
  <si>
    <t>A very landfill specific assumption that can not be easily improved. Regional and historic data is unlikely.</t>
  </si>
  <si>
    <t>Landfills that are candidates for WtE projects that do not have flaring systems.</t>
  </si>
  <si>
    <t>Landfills w/o flaring systems with a CNG WtE project under construction.</t>
  </si>
  <si>
    <t>Landfills w/ flaring systems with a CNG WtE projects under construction.</t>
  </si>
  <si>
    <t>Landfills w/o flaring systems with an electricity WtE projects under construction.</t>
  </si>
  <si>
    <t>Landfills with an operational electricity WtE projects.</t>
  </si>
  <si>
    <t>Landfills with a operational CNG WtE projects.</t>
  </si>
  <si>
    <t>Landfills w/ flaring systems with an electricity WtE projects under construction.</t>
  </si>
  <si>
    <t>Landfills w/ flaring systems that are candidates for WtE projects.</t>
  </si>
  <si>
    <t>Candidate landfills with a flaring system under construction.</t>
  </si>
  <si>
    <t>Landfills w/o a WtE project and not classified as candidates for a WtE project by the EPA.</t>
  </si>
  <si>
    <t>Landfills with WtE projects under construction or operational that are not producing electricity or CNG.</t>
  </si>
  <si>
    <t>Using 2000 data for model start. See "Compostables" tab for the historic data. Compostables include yard, food, wood, and paper wastes</t>
  </si>
  <si>
    <t>Initial waste in place at landfills. Used in initialization of decomposition stocks.</t>
  </si>
  <si>
    <t>Currently a placeholder, needs update</t>
  </si>
  <si>
    <t>Renewable Electricity Production Tax Credit (1992-2016) and declining by 20% through 2020</t>
  </si>
  <si>
    <t>Excise Tax Credit to the Seller of CNG or LNG (2006-2016) is used, plus the Alternative Fuel Tax (2016+) is not used.</t>
  </si>
  <si>
    <t>Year</t>
  </si>
  <si>
    <t>Subscript 1</t>
  </si>
  <si>
    <t>Subscript 2</t>
  </si>
  <si>
    <t>Other WtE</t>
  </si>
  <si>
    <t>Scenario</t>
  </si>
  <si>
    <t>Base</t>
  </si>
  <si>
    <t>CARB. 2014. Table 7. Carbon Intensity Lookup Table for Diesel and Fuels that Substitute for Diesel.</t>
  </si>
  <si>
    <t>CARB. 2014. LCFS Regulation: Final Rule</t>
  </si>
  <si>
    <t>LG</t>
  </si>
  <si>
    <t>Landfill gas</t>
  </si>
  <si>
    <t>DS</t>
  </si>
  <si>
    <t>CP</t>
  </si>
  <si>
    <t>20 to 80</t>
  </si>
  <si>
    <t>LCFS</t>
  </si>
  <si>
    <t>LCFS Implementation Proposal:</t>
  </si>
  <si>
    <t>Estimated</t>
  </si>
  <si>
    <t>California's Low Carbon Fuel Standard: Evaluation of the Potential to Meet or Exceed the Standards</t>
  </si>
  <si>
    <t>Constants:</t>
  </si>
  <si>
    <t>Low Carbon Fuel Standard (LCFS):</t>
  </si>
  <si>
    <t>Background:</t>
  </si>
  <si>
    <t>Credits are traded on the market.</t>
  </si>
  <si>
    <t>Data Sources</t>
  </si>
  <si>
    <t>Diesel standard in 2020</t>
  </si>
  <si>
    <t>Credit price</t>
  </si>
  <si>
    <t>$/metric ton</t>
  </si>
  <si>
    <r>
      <t>kg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e/GJ</t>
    </r>
  </si>
  <si>
    <t>LG B</t>
  </si>
  <si>
    <t>CAFO B</t>
  </si>
  <si>
    <t>CAFO</t>
  </si>
  <si>
    <t>Equations:</t>
  </si>
  <si>
    <t>B = ((DS - LG))/1,000 ∗ CP</t>
  </si>
  <si>
    <t>B = ((DS - CAFO))/1,000 ∗ CP</t>
  </si>
  <si>
    <t>The LCFS requires a 10% absolute GHG emissions reduction from diesel and gasoline fuels by 2020.</t>
  </si>
  <si>
    <t>Credits are generated for fuels produced with lower than the GHG emission standard.</t>
  </si>
  <si>
    <t>Included in modeling as a subsidy for CNG based on LCFS credit prices.</t>
  </si>
  <si>
    <t>Implemented in 2020 Across the U.S. in the form of a "subsidy" from the credit.</t>
  </si>
  <si>
    <t>Landfill Gas Flaring:</t>
  </si>
  <si>
    <t>Scenario 1:</t>
  </si>
  <si>
    <t>Scenario 2:</t>
  </si>
  <si>
    <t>EPA’s general guidelines to install gas collection and flaring equipment for landfills with a capacity &gt;2.5 million metric tons.
- Approximation based on the regulation of NMVOCs</t>
  </si>
  <si>
    <t>California, beginning in 2010, requires installation of gas collection and flaring equipment for landfills with a capacity &gt;450,000 metric tons of waste to control GHG emissions</t>
  </si>
  <si>
    <t>The LCFS subsidy is implement only directly on CNG as there is a clear direct/indirect benefit. There is likely an effect on electricity as well, but the process is a little less clear when the LCFS is based on grid mixes so we implement it with RIN as it only applies to electricity being used for transportation.</t>
  </si>
  <si>
    <t>Landfill gas to CNG LCFS benefit or
Landfill gas to Elec. LCFS benefit</t>
  </si>
  <si>
    <t>CAFO to CNG LCFS benefit or
CAFO to Elec. LCFS benefit</t>
  </si>
  <si>
    <t>LCFS Proposed Implementation:</t>
  </si>
  <si>
    <t>Impact of Trans. Policy</t>
  </si>
  <si>
    <t>Based on LMOP data, by 2040 about 25% of U.S. candidate landfills that would normally not include flares would need to install flaring technology when using the 450,000 metric tons of waste threshold.</t>
  </si>
  <si>
    <t>Increased the models conversion of candidate landfills to flares by increasing the "frac cand to flares" curve by 25%.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</si>
</sst>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quotePrefix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6" borderId="0" xfId="0" applyFill="1"/>
    <xf numFmtId="0" fontId="5" fillId="0" borderId="0" xfId="0" applyFont="1"/>
    <xf numFmtId="0" fontId="6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6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7" fillId="0" borderId="0" xfId="1"/>
    <xf numFmtId="1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8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2" fillId="3" borderId="0" xfId="0" applyFont="1" applyFill="1" applyAlignment="1">
      <alignment horizontal="left" wrapText="1"/>
    </xf>
    <xf numFmtId="9" fontId="0" fillId="0" borderId="0" xfId="0" applyNumberFormat="1" applyFill="1" applyAlignment="1">
      <alignment horizontal="left"/>
    </xf>
    <xf numFmtId="16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2" borderId="0" xfId="0" applyFill="1" applyAlignment="1">
      <alignment horizontal="left"/>
    </xf>
    <xf numFmtId="0" fontId="2" fillId="5" borderId="0" xfId="0" applyFont="1" applyFill="1"/>
    <xf numFmtId="9" fontId="0" fillId="0" borderId="0" xfId="0" applyNumberFormat="1"/>
    <xf numFmtId="0" fontId="2" fillId="0" borderId="0" xfId="0" applyFont="1" applyFill="1" applyAlignment="1">
      <alignment horizontal="left" wrapText="1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0" fillId="7" borderId="0" xfId="0" applyFill="1"/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28575</xdr:colOff>
      <xdr:row>111</xdr:row>
      <xdr:rowOff>94052</xdr:rowOff>
    </xdr:from>
    <xdr:to>
      <xdr:col>26</xdr:col>
      <xdr:colOff>136199</xdr:colOff>
      <xdr:row>127</xdr:row>
      <xdr:rowOff>25529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54550" y="20668052"/>
          <a:ext cx="4374824" cy="2979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2076450</xdr:colOff>
      <xdr:row>12</xdr:row>
      <xdr:rowOff>0</xdr:rowOff>
    </xdr:from>
    <xdr:to>
      <xdr:col>4</xdr:col>
      <xdr:colOff>2209800</xdr:colOff>
      <xdr:row>28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4191000"/>
          <a:ext cx="4495800" cy="3057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28574</xdr:colOff>
      <xdr:row>11</xdr:row>
      <xdr:rowOff>57150</xdr:rowOff>
    </xdr:from>
    <xdr:to>
      <xdr:col>1</xdr:col>
      <xdr:colOff>1828799</xdr:colOff>
      <xdr:row>26</xdr:row>
      <xdr:rowOff>144287</xdr:rowOff>
    </xdr:to>
    <xdr:pic>
      <xdr:nvPicPr>
        <xdr:cNvPr id="3" name="Content Placeholder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" y="4057650"/>
          <a:ext cx="4343400" cy="2944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fdc.energy.gov/fuels/laws/NG/US" TargetMode="External"/><Relationship Id="rId3" Type="http://schemas.openxmlformats.org/officeDocument/2006/relationships/hyperlink" Target="http://www.epa.gov/solidwaste/nonhaz/municipal/pubs/2013_advncng_smm_rpt.pdf" TargetMode="External"/><Relationship Id="rId7" Type="http://schemas.openxmlformats.org/officeDocument/2006/relationships/hyperlink" Target="http://www.afdc.energy.gov/fuels/prices.html" TargetMode="External"/><Relationship Id="rId2" Type="http://schemas.openxmlformats.org/officeDocument/2006/relationships/hyperlink" Target="http://www.epa.gov/lmop/projects-candidates/" TargetMode="External"/><Relationship Id="rId1" Type="http://schemas.openxmlformats.org/officeDocument/2006/relationships/hyperlink" Target="http://epa.gov/lmop/faq/public.html" TargetMode="External"/><Relationship Id="rId6" Type="http://schemas.openxmlformats.org/officeDocument/2006/relationships/hyperlink" Target="http://www.eia.gov/forecasts/steo/realprices/" TargetMode="External"/><Relationship Id="rId5" Type="http://schemas.openxmlformats.org/officeDocument/2006/relationships/hyperlink" Target="http://www.epa.gov/lmop/publications-tools/handbook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nrel.gov/docs/fy06osti/39181.pdf" TargetMode="External"/><Relationship Id="rId9" Type="http://schemas.openxmlformats.org/officeDocument/2006/relationships/hyperlink" Target="http://www.epa.gov/lmop/publications-tools/funding-guide/federal-resources/treasu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8"/>
  <sheetViews>
    <sheetView topLeftCell="A7" workbookViewId="0">
      <selection activeCell="C46" sqref="C46"/>
    </sheetView>
  </sheetViews>
  <sheetFormatPr defaultRowHeight="15" x14ac:dyDescent="0.25"/>
  <cols>
    <col min="1" max="1" width="35.7109375" customWidth="1"/>
    <col min="2" max="2" width="10" bestFit="1" customWidth="1"/>
    <col min="3" max="42" width="12" bestFit="1" customWidth="1"/>
  </cols>
  <sheetData>
    <row r="1" spans="1:42" x14ac:dyDescent="0.25">
      <c r="B1">
        <v>2000</v>
      </c>
      <c r="C1">
        <f>B1+1</f>
        <v>2001</v>
      </c>
      <c r="D1">
        <f t="shared" ref="D1:AP1" si="0">C1+1</f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 t="shared" si="0"/>
        <v>2007</v>
      </c>
      <c r="J1">
        <f t="shared" si="0"/>
        <v>2008</v>
      </c>
      <c r="K1">
        <f t="shared" si="0"/>
        <v>2009</v>
      </c>
      <c r="L1">
        <f t="shared" si="0"/>
        <v>2010</v>
      </c>
      <c r="M1">
        <f t="shared" si="0"/>
        <v>2011</v>
      </c>
      <c r="N1">
        <f t="shared" si="0"/>
        <v>2012</v>
      </c>
      <c r="O1">
        <f t="shared" si="0"/>
        <v>2013</v>
      </c>
      <c r="P1">
        <f t="shared" si="0"/>
        <v>2014</v>
      </c>
      <c r="Q1">
        <f t="shared" si="0"/>
        <v>2015</v>
      </c>
      <c r="R1">
        <f t="shared" si="0"/>
        <v>2016</v>
      </c>
      <c r="S1">
        <f t="shared" si="0"/>
        <v>2017</v>
      </c>
      <c r="T1">
        <f t="shared" si="0"/>
        <v>2018</v>
      </c>
      <c r="U1">
        <f t="shared" si="0"/>
        <v>2019</v>
      </c>
      <c r="V1">
        <f t="shared" si="0"/>
        <v>2020</v>
      </c>
      <c r="W1">
        <f t="shared" si="0"/>
        <v>2021</v>
      </c>
      <c r="X1">
        <f t="shared" si="0"/>
        <v>2022</v>
      </c>
      <c r="Y1">
        <f t="shared" si="0"/>
        <v>2023</v>
      </c>
      <c r="Z1">
        <f t="shared" si="0"/>
        <v>2024</v>
      </c>
      <c r="AA1">
        <f t="shared" si="0"/>
        <v>2025</v>
      </c>
      <c r="AB1">
        <f t="shared" si="0"/>
        <v>2026</v>
      </c>
      <c r="AC1">
        <f t="shared" si="0"/>
        <v>2027</v>
      </c>
      <c r="AD1">
        <f t="shared" si="0"/>
        <v>2028</v>
      </c>
      <c r="AE1">
        <f t="shared" si="0"/>
        <v>2029</v>
      </c>
      <c r="AF1">
        <f t="shared" si="0"/>
        <v>2030</v>
      </c>
      <c r="AG1">
        <f t="shared" si="0"/>
        <v>2031</v>
      </c>
      <c r="AH1">
        <f t="shared" si="0"/>
        <v>2032</v>
      </c>
      <c r="AI1">
        <f t="shared" si="0"/>
        <v>2033</v>
      </c>
      <c r="AJ1">
        <f t="shared" si="0"/>
        <v>2034</v>
      </c>
      <c r="AK1">
        <f t="shared" si="0"/>
        <v>2035</v>
      </c>
      <c r="AL1">
        <f t="shared" si="0"/>
        <v>2036</v>
      </c>
      <c r="AM1">
        <f t="shared" si="0"/>
        <v>2037</v>
      </c>
      <c r="AN1">
        <f t="shared" si="0"/>
        <v>2038</v>
      </c>
      <c r="AO1">
        <f t="shared" si="0"/>
        <v>2039</v>
      </c>
      <c r="AP1">
        <f t="shared" si="0"/>
        <v>2040</v>
      </c>
    </row>
    <row r="2" spans="1:42" x14ac:dyDescent="0.25">
      <c r="A2" t="s">
        <v>256</v>
      </c>
      <c r="B2" s="44">
        <f>Compostables!G9</f>
        <v>0.58899999999999997</v>
      </c>
      <c r="C2" s="44">
        <f>Compostables!H9</f>
        <v>0.58019999999999994</v>
      </c>
      <c r="D2" s="44">
        <f>Compostables!I9</f>
        <v>0.57139999999999991</v>
      </c>
      <c r="E2" s="44">
        <f>Compostables!J9</f>
        <v>0.56259999999999999</v>
      </c>
      <c r="F2" s="44">
        <f>Compostables!K9</f>
        <v>0.55379999999999996</v>
      </c>
      <c r="G2" s="44">
        <f>Compostables!L9</f>
        <v>0.54499999999999993</v>
      </c>
      <c r="H2" s="44">
        <f>Compostables!M9</f>
        <v>0.53299999999999992</v>
      </c>
      <c r="I2" s="44">
        <f>Compostables!N9</f>
        <v>0.52100000000000002</v>
      </c>
      <c r="J2" s="44">
        <f>Compostables!O9</f>
        <v>0.50900000000000001</v>
      </c>
      <c r="K2" s="44">
        <f>Compostables!P9</f>
        <v>0.49700000000000005</v>
      </c>
      <c r="L2" s="44">
        <f>Compostables!Q9</f>
        <v>0.495</v>
      </c>
      <c r="M2" s="44">
        <f>Compostables!R9</f>
        <v>0.49299999999999999</v>
      </c>
      <c r="N2" s="44">
        <f>Compostables!S9</f>
        <v>0.48899999999999999</v>
      </c>
      <c r="O2" s="44">
        <f>Compostables!T9</f>
        <v>0.48500000000000004</v>
      </c>
      <c r="P2" s="44">
        <f>Compostables!U9</f>
        <v>0.48280000000000012</v>
      </c>
      <c r="Q2" s="44">
        <f>Compostables!V9</f>
        <v>0.4798</v>
      </c>
      <c r="R2" s="44">
        <f>Compostables!W9</f>
        <v>0.47679999999999989</v>
      </c>
      <c r="S2" s="44">
        <f>Compostables!X9</f>
        <v>0.47379999999999978</v>
      </c>
      <c r="T2" s="44">
        <f>Compostables!Y9</f>
        <v>0.47079999999999966</v>
      </c>
      <c r="U2" s="44">
        <f>Compostables!Z9</f>
        <v>0.46779999999999955</v>
      </c>
      <c r="V2" s="44">
        <f>Compostables!AA9</f>
        <v>0.46479999999999944</v>
      </c>
      <c r="W2" s="44">
        <f>Compostables!AB9</f>
        <v>0.46180000000000021</v>
      </c>
      <c r="X2" s="44">
        <f>Compostables!AC9</f>
        <v>0.4588000000000001</v>
      </c>
      <c r="Y2" s="44">
        <f>Compostables!AD9</f>
        <v>0.45579999999999998</v>
      </c>
      <c r="Z2" s="44">
        <f>Compostables!AE9</f>
        <v>0.45279999999999987</v>
      </c>
      <c r="AA2" s="44">
        <f>Compostables!AF9</f>
        <v>0.44979999999999976</v>
      </c>
      <c r="AB2" s="44">
        <f>Compostables!AG9</f>
        <v>0.44679999999999964</v>
      </c>
      <c r="AC2" s="44">
        <f>Compostables!AH9</f>
        <v>0.44379999999999953</v>
      </c>
      <c r="AD2" s="44">
        <f>Compostables!AI9</f>
        <v>0.4408000000000003</v>
      </c>
      <c r="AE2" s="44">
        <f>Compostables!AJ9</f>
        <v>0.43780000000000019</v>
      </c>
      <c r="AF2" s="44">
        <f>Compostables!AK9</f>
        <v>0.43480000000000008</v>
      </c>
      <c r="AG2" s="44">
        <f>Compostables!AL9</f>
        <v>0.43179999999999996</v>
      </c>
      <c r="AH2" s="44">
        <f>Compostables!AM9</f>
        <v>0.42879999999999985</v>
      </c>
      <c r="AI2" s="44">
        <f>Compostables!AN9</f>
        <v>0.42579999999999973</v>
      </c>
      <c r="AJ2" s="44">
        <f>Compostables!AO9</f>
        <v>0.42279999999999962</v>
      </c>
      <c r="AK2" s="44">
        <f>Compostables!AP9</f>
        <v>0.41979999999999951</v>
      </c>
      <c r="AL2" s="44">
        <f>Compostables!AQ9</f>
        <v>0.41679999999999939</v>
      </c>
      <c r="AM2" s="44">
        <f>Compostables!AR9</f>
        <v>0.41380000000000017</v>
      </c>
      <c r="AN2" s="44">
        <f>Compostables!AS9</f>
        <v>0.41080000000000005</v>
      </c>
      <c r="AO2" s="44">
        <f>Compostables!AT9</f>
        <v>0.40779999999999994</v>
      </c>
      <c r="AP2" s="44">
        <f>Compostables!AU9</f>
        <v>0.40479999999999983</v>
      </c>
    </row>
    <row r="3" spans="1:42" x14ac:dyDescent="0.25">
      <c r="A3" t="s">
        <v>257</v>
      </c>
      <c r="B3" s="44">
        <f t="shared" ref="B3:N3" si="1">1-B2</f>
        <v>0.41100000000000003</v>
      </c>
      <c r="C3" s="44">
        <f t="shared" si="1"/>
        <v>0.41980000000000006</v>
      </c>
      <c r="D3" s="44">
        <f t="shared" si="1"/>
        <v>0.42860000000000009</v>
      </c>
      <c r="E3" s="44">
        <f t="shared" si="1"/>
        <v>0.43740000000000001</v>
      </c>
      <c r="F3" s="44">
        <f t="shared" si="1"/>
        <v>0.44620000000000004</v>
      </c>
      <c r="G3" s="44">
        <f t="shared" si="1"/>
        <v>0.45500000000000007</v>
      </c>
      <c r="H3" s="44">
        <f t="shared" si="1"/>
        <v>0.46700000000000008</v>
      </c>
      <c r="I3" s="44">
        <f t="shared" si="1"/>
        <v>0.47899999999999998</v>
      </c>
      <c r="J3" s="44">
        <f t="shared" si="1"/>
        <v>0.49099999999999999</v>
      </c>
      <c r="K3" s="44">
        <f t="shared" si="1"/>
        <v>0.50299999999999989</v>
      </c>
      <c r="L3" s="44">
        <f t="shared" si="1"/>
        <v>0.505</v>
      </c>
      <c r="M3" s="44">
        <f t="shared" si="1"/>
        <v>0.50700000000000001</v>
      </c>
      <c r="N3" s="44">
        <f t="shared" si="1"/>
        <v>0.51100000000000001</v>
      </c>
      <c r="O3" s="44">
        <f>1-O2</f>
        <v>0.5149999999999999</v>
      </c>
      <c r="P3" s="44">
        <f t="shared" ref="P3:AP3" si="2">1-P2</f>
        <v>0.51719999999999988</v>
      </c>
      <c r="Q3" s="44">
        <f t="shared" si="2"/>
        <v>0.5202</v>
      </c>
      <c r="R3" s="44">
        <f t="shared" si="2"/>
        <v>0.52320000000000011</v>
      </c>
      <c r="S3" s="44">
        <f t="shared" si="2"/>
        <v>0.52620000000000022</v>
      </c>
      <c r="T3" s="44">
        <f t="shared" si="2"/>
        <v>0.52920000000000034</v>
      </c>
      <c r="U3" s="44">
        <f t="shared" si="2"/>
        <v>0.53220000000000045</v>
      </c>
      <c r="V3" s="44">
        <f t="shared" si="2"/>
        <v>0.53520000000000056</v>
      </c>
      <c r="W3" s="44">
        <f t="shared" si="2"/>
        <v>0.53819999999999979</v>
      </c>
      <c r="X3" s="44">
        <f t="shared" si="2"/>
        <v>0.5411999999999999</v>
      </c>
      <c r="Y3" s="44">
        <f t="shared" si="2"/>
        <v>0.54420000000000002</v>
      </c>
      <c r="Z3" s="44">
        <f t="shared" si="2"/>
        <v>0.54720000000000013</v>
      </c>
      <c r="AA3" s="44">
        <f t="shared" si="2"/>
        <v>0.55020000000000024</v>
      </c>
      <c r="AB3" s="44">
        <f t="shared" si="2"/>
        <v>0.55320000000000036</v>
      </c>
      <c r="AC3" s="44">
        <f t="shared" si="2"/>
        <v>0.55620000000000047</v>
      </c>
      <c r="AD3" s="44">
        <f t="shared" si="2"/>
        <v>0.5591999999999997</v>
      </c>
      <c r="AE3" s="44">
        <f t="shared" si="2"/>
        <v>0.56219999999999981</v>
      </c>
      <c r="AF3" s="44">
        <f t="shared" si="2"/>
        <v>0.56519999999999992</v>
      </c>
      <c r="AG3" s="44">
        <f t="shared" si="2"/>
        <v>0.56820000000000004</v>
      </c>
      <c r="AH3" s="44">
        <f t="shared" si="2"/>
        <v>0.57120000000000015</v>
      </c>
      <c r="AI3" s="44">
        <f t="shared" si="2"/>
        <v>0.57420000000000027</v>
      </c>
      <c r="AJ3" s="44">
        <f t="shared" si="2"/>
        <v>0.57720000000000038</v>
      </c>
      <c r="AK3" s="44">
        <f t="shared" si="2"/>
        <v>0.58020000000000049</v>
      </c>
      <c r="AL3" s="44">
        <f t="shared" si="2"/>
        <v>0.58320000000000061</v>
      </c>
      <c r="AM3" s="44">
        <f t="shared" si="2"/>
        <v>0.58619999999999983</v>
      </c>
      <c r="AN3" s="44">
        <f t="shared" si="2"/>
        <v>0.58919999999999995</v>
      </c>
      <c r="AO3" s="44">
        <f t="shared" si="2"/>
        <v>0.59220000000000006</v>
      </c>
      <c r="AP3" s="44">
        <f t="shared" si="2"/>
        <v>0.59520000000000017</v>
      </c>
    </row>
    <row r="5" spans="1:42" x14ac:dyDescent="0.25">
      <c r="A5" t="s">
        <v>258</v>
      </c>
      <c r="B5">
        <v>0.64</v>
      </c>
      <c r="C5">
        <v>0.64</v>
      </c>
      <c r="D5">
        <v>0.64</v>
      </c>
      <c r="E5">
        <v>0.64</v>
      </c>
      <c r="F5">
        <v>0.64</v>
      </c>
      <c r="G5">
        <v>0.64</v>
      </c>
      <c r="H5">
        <v>0.64</v>
      </c>
      <c r="I5">
        <v>0.64</v>
      </c>
      <c r="J5">
        <v>0.64</v>
      </c>
      <c r="K5">
        <v>0.64</v>
      </c>
      <c r="L5">
        <v>0.64</v>
      </c>
      <c r="M5">
        <v>0.64</v>
      </c>
      <c r="N5">
        <v>0.64</v>
      </c>
      <c r="O5">
        <v>0.64</v>
      </c>
      <c r="P5">
        <v>0.64</v>
      </c>
      <c r="Q5">
        <v>0.64</v>
      </c>
      <c r="R5">
        <v>0.64</v>
      </c>
      <c r="S5">
        <v>0.64</v>
      </c>
      <c r="T5">
        <v>0.64</v>
      </c>
      <c r="U5">
        <v>0.64</v>
      </c>
      <c r="V5">
        <v>0.64</v>
      </c>
      <c r="W5">
        <v>0.64</v>
      </c>
      <c r="X5">
        <v>0.64</v>
      </c>
      <c r="Y5">
        <v>0.64</v>
      </c>
      <c r="Z5">
        <v>0.64</v>
      </c>
      <c r="AA5">
        <v>0.64</v>
      </c>
      <c r="AB5">
        <v>0.64</v>
      </c>
      <c r="AC5">
        <v>0.64</v>
      </c>
      <c r="AD5">
        <v>0.64</v>
      </c>
      <c r="AE5">
        <v>0.64</v>
      </c>
      <c r="AF5">
        <v>0.64</v>
      </c>
      <c r="AG5">
        <v>0.64</v>
      </c>
      <c r="AH5">
        <v>0.64</v>
      </c>
      <c r="AI5">
        <v>0.64</v>
      </c>
      <c r="AJ5">
        <v>0.64</v>
      </c>
      <c r="AK5">
        <v>0.64</v>
      </c>
      <c r="AL5">
        <v>0.64</v>
      </c>
      <c r="AM5">
        <v>0.64</v>
      </c>
      <c r="AN5">
        <v>0.64</v>
      </c>
      <c r="AO5">
        <v>0.64</v>
      </c>
      <c r="AP5">
        <v>0.64</v>
      </c>
    </row>
    <row r="6" spans="1:42" x14ac:dyDescent="0.25">
      <c r="A6" t="s">
        <v>259</v>
      </c>
      <c r="B6">
        <v>0.36</v>
      </c>
      <c r="C6">
        <v>0.36</v>
      </c>
      <c r="D6">
        <v>0.36</v>
      </c>
      <c r="E6">
        <v>0.36</v>
      </c>
      <c r="F6">
        <v>0.36</v>
      </c>
      <c r="G6">
        <v>0.36</v>
      </c>
      <c r="H6">
        <v>0.36</v>
      </c>
      <c r="I6">
        <v>0.36</v>
      </c>
      <c r="J6">
        <v>0.36</v>
      </c>
      <c r="K6">
        <v>0.36</v>
      </c>
      <c r="L6">
        <v>0.36</v>
      </c>
      <c r="M6">
        <v>0.36</v>
      </c>
      <c r="N6">
        <v>0.36</v>
      </c>
      <c r="O6">
        <v>0.36</v>
      </c>
      <c r="P6">
        <v>0.36</v>
      </c>
      <c r="Q6">
        <v>0.36</v>
      </c>
      <c r="R6">
        <v>0.36</v>
      </c>
      <c r="S6">
        <v>0.36</v>
      </c>
      <c r="T6">
        <v>0.36</v>
      </c>
      <c r="U6">
        <v>0.36</v>
      </c>
      <c r="V6">
        <v>0.36</v>
      </c>
      <c r="W6">
        <v>0.36</v>
      </c>
      <c r="X6">
        <v>0.36</v>
      </c>
      <c r="Y6">
        <v>0.36</v>
      </c>
      <c r="Z6">
        <v>0.36</v>
      </c>
      <c r="AA6">
        <v>0.36</v>
      </c>
      <c r="AB6">
        <v>0.36</v>
      </c>
      <c r="AC6">
        <v>0.36</v>
      </c>
      <c r="AD6">
        <v>0.36</v>
      </c>
      <c r="AE6">
        <v>0.36</v>
      </c>
      <c r="AF6">
        <v>0.36</v>
      </c>
      <c r="AG6">
        <v>0.36</v>
      </c>
      <c r="AH6">
        <v>0.36</v>
      </c>
      <c r="AI6">
        <v>0.36</v>
      </c>
      <c r="AJ6">
        <v>0.36</v>
      </c>
      <c r="AK6">
        <v>0.36</v>
      </c>
      <c r="AL6">
        <v>0.36</v>
      </c>
      <c r="AM6">
        <v>0.36</v>
      </c>
      <c r="AN6">
        <v>0.36</v>
      </c>
      <c r="AO6">
        <v>0.36</v>
      </c>
      <c r="AP6">
        <v>0.36</v>
      </c>
    </row>
    <row r="8" spans="1:42" x14ac:dyDescent="0.25">
      <c r="A8" t="s">
        <v>240</v>
      </c>
      <c r="B8">
        <f>'US MSW and Pop'!G8</f>
        <v>0.45213866755264337</v>
      </c>
      <c r="C8">
        <f>'US MSW and Pop'!H8</f>
        <v>0.44882713740907265</v>
      </c>
      <c r="D8">
        <f>'US MSW and Pop'!I8</f>
        <v>0.44551560726550188</v>
      </c>
      <c r="E8">
        <f>'US MSW and Pop'!J8</f>
        <v>0.44220407712193116</v>
      </c>
      <c r="F8">
        <f>'US MSW and Pop'!K8</f>
        <v>0.43889254697836039</v>
      </c>
      <c r="G8">
        <f>'US MSW and Pop'!L8</f>
        <v>0.43558101683478967</v>
      </c>
      <c r="H8">
        <f>'US MSW and Pop'!M8</f>
        <v>0.42490033570585917</v>
      </c>
      <c r="I8">
        <f>'US MSW and Pop'!N8</f>
        <v>0.41421965457692866</v>
      </c>
      <c r="J8">
        <f>'US MSW and Pop'!O8</f>
        <v>0.40353897344799816</v>
      </c>
      <c r="K8">
        <f>'US MSW and Pop'!P8</f>
        <v>0.39285829231906766</v>
      </c>
      <c r="L8">
        <f>'US MSW and Pop'!Q8</f>
        <v>0.388250129127646</v>
      </c>
      <c r="M8">
        <f>'US MSW and Pop'!R8</f>
        <v>0.38364196593622429</v>
      </c>
      <c r="N8">
        <f>'US MSW and Pop'!S8</f>
        <v>0.38224915088208872</v>
      </c>
      <c r="O8">
        <f>'US MSW and Pop'!T8</f>
        <v>0.38531020548573525</v>
      </c>
      <c r="P8">
        <f>'US MSW and Pop'!U8</f>
        <v>0.36965781227935324</v>
      </c>
      <c r="Q8">
        <f>'US MSW and Pop'!V8</f>
        <v>0.36334430381523042</v>
      </c>
      <c r="R8">
        <f>'US MSW and Pop'!W8</f>
        <v>0.3570307953511076</v>
      </c>
      <c r="S8">
        <f>'US MSW and Pop'!X8</f>
        <v>0.35071728688698478</v>
      </c>
      <c r="T8">
        <f>'US MSW and Pop'!Y8</f>
        <v>0.34440377842286196</v>
      </c>
      <c r="U8">
        <f>'US MSW and Pop'!Z8</f>
        <v>0.33809026995873914</v>
      </c>
      <c r="V8">
        <f>'US MSW and Pop'!AA8</f>
        <v>0.33177676149461632</v>
      </c>
      <c r="W8">
        <f>'US MSW and Pop'!AB8</f>
        <v>0.3254632530304935</v>
      </c>
      <c r="X8">
        <f>'US MSW and Pop'!AC8</f>
        <v>0.31914974456637069</v>
      </c>
      <c r="Y8">
        <f>'US MSW and Pop'!AD8</f>
        <v>0.31283623610224787</v>
      </c>
      <c r="Z8">
        <f>'US MSW and Pop'!AE8</f>
        <v>0.30652272763812505</v>
      </c>
      <c r="AA8">
        <f>'US MSW and Pop'!AF8</f>
        <v>0.30020921917400223</v>
      </c>
      <c r="AB8">
        <f>'US MSW and Pop'!AG8</f>
        <v>0.29389571070987941</v>
      </c>
      <c r="AC8">
        <f>'US MSW and Pop'!AH8</f>
        <v>0.28758220224575659</v>
      </c>
      <c r="AD8">
        <f>'US MSW and Pop'!AI8</f>
        <v>0.28126869378163377</v>
      </c>
      <c r="AE8">
        <f>'US MSW and Pop'!AJ8</f>
        <v>0.27495518531751095</v>
      </c>
      <c r="AF8">
        <f>'US MSW and Pop'!AK8</f>
        <v>0.26864167685338813</v>
      </c>
      <c r="AG8">
        <f>'US MSW and Pop'!AL8</f>
        <v>0.26232816838926531</v>
      </c>
      <c r="AH8">
        <f>'US MSW and Pop'!AM8</f>
        <v>0.2560146599251425</v>
      </c>
      <c r="AI8">
        <f>'US MSW and Pop'!AN8</f>
        <v>0.24970115146101968</v>
      </c>
      <c r="AJ8">
        <f>'US MSW and Pop'!AO8</f>
        <v>0.24338764299689686</v>
      </c>
      <c r="AK8">
        <f>'US MSW and Pop'!AP8</f>
        <v>0.23707413453277404</v>
      </c>
      <c r="AL8">
        <f>'US MSW and Pop'!AQ8</f>
        <v>0.23076062606865122</v>
      </c>
      <c r="AM8">
        <f>'US MSW and Pop'!AR8</f>
        <v>0.2244471176045284</v>
      </c>
      <c r="AN8">
        <f>'US MSW and Pop'!AS8</f>
        <v>0.21813360914040558</v>
      </c>
      <c r="AO8">
        <f>'US MSW and Pop'!AT8</f>
        <v>0.21182010067628276</v>
      </c>
      <c r="AP8">
        <f>'US MSW and Pop'!AU8</f>
        <v>0.20550659221215994</v>
      </c>
    </row>
    <row r="10" spans="1:42" x14ac:dyDescent="0.25">
      <c r="A10" t="s">
        <v>239</v>
      </c>
      <c r="B10">
        <f>'US MSW and Pop'!G7</f>
        <v>281422000</v>
      </c>
      <c r="C10">
        <f>'US MSW and Pop'!H7</f>
        <v>284419600</v>
      </c>
      <c r="D10">
        <f>'US MSW and Pop'!I7</f>
        <v>287417200</v>
      </c>
      <c r="E10">
        <f>'US MSW and Pop'!J7</f>
        <v>290414800</v>
      </c>
      <c r="F10">
        <f>'US MSW and Pop'!K7</f>
        <v>293412400</v>
      </c>
      <c r="G10">
        <f>'US MSW and Pop'!L7</f>
        <v>296410000</v>
      </c>
      <c r="H10">
        <f>'US MSW and Pop'!M7</f>
        <v>299059250</v>
      </c>
      <c r="I10">
        <f>'US MSW and Pop'!N7</f>
        <v>301708500</v>
      </c>
      <c r="J10">
        <f>'US MSW and Pop'!O7</f>
        <v>304357750</v>
      </c>
      <c r="K10">
        <f>'US MSW and Pop'!P7</f>
        <v>307007000</v>
      </c>
      <c r="L10">
        <f>'US MSW and Pop'!Q7</f>
        <v>309299500</v>
      </c>
      <c r="M10">
        <f>'US MSW and Pop'!R7</f>
        <v>311592000</v>
      </c>
      <c r="N10">
        <f>'US MSW and Pop'!S7</f>
        <v>313914000</v>
      </c>
      <c r="O10">
        <f>'US MSW and Pop'!T7</f>
        <v>316129000</v>
      </c>
      <c r="P10">
        <f>'US MSW and Pop'!U7</f>
        <v>319862098.90109921</v>
      </c>
      <c r="Q10">
        <f>'US MSW and Pop'!V7</f>
        <v>322543112.08791256</v>
      </c>
      <c r="R10">
        <f>'US MSW and Pop'!W7</f>
        <v>325224125.27472591</v>
      </c>
      <c r="S10">
        <f>'US MSW and Pop'!X7</f>
        <v>327905138.46153831</v>
      </c>
      <c r="T10">
        <f>'US MSW and Pop'!Y7</f>
        <v>330586151.64835167</v>
      </c>
      <c r="U10">
        <f>'US MSW and Pop'!Z7</f>
        <v>333267164.83516502</v>
      </c>
      <c r="V10">
        <f>'US MSW and Pop'!AA7</f>
        <v>335948178.02197838</v>
      </c>
      <c r="W10">
        <f>'US MSW and Pop'!AB7</f>
        <v>338629191.20879173</v>
      </c>
      <c r="X10">
        <f>'US MSW and Pop'!AC7</f>
        <v>341310204.39560509</v>
      </c>
      <c r="Y10">
        <f>'US MSW and Pop'!AD7</f>
        <v>343991217.58241749</v>
      </c>
      <c r="Z10">
        <f>'US MSW and Pop'!AE7</f>
        <v>346672230.76923084</v>
      </c>
      <c r="AA10">
        <f>'US MSW and Pop'!AF7</f>
        <v>349353243.9560442</v>
      </c>
      <c r="AB10">
        <f>'US MSW and Pop'!AG7</f>
        <v>352034257.14285755</v>
      </c>
      <c r="AC10">
        <f>'US MSW and Pop'!AH7</f>
        <v>354715270.32967091</v>
      </c>
      <c r="AD10">
        <f>'US MSW and Pop'!AI7</f>
        <v>357396283.51648426</v>
      </c>
      <c r="AE10">
        <f>'US MSW and Pop'!AJ7</f>
        <v>360077296.70329666</v>
      </c>
      <c r="AF10">
        <f>'US MSW and Pop'!AK7</f>
        <v>362758309.89011002</v>
      </c>
      <c r="AG10">
        <f>'US MSW and Pop'!AL7</f>
        <v>365439323.07692337</v>
      </c>
      <c r="AH10">
        <f>'US MSW and Pop'!AM7</f>
        <v>368120336.26373672</v>
      </c>
      <c r="AI10">
        <f>'US MSW and Pop'!AN7</f>
        <v>370801349.45055008</v>
      </c>
      <c r="AJ10">
        <f>'US MSW and Pop'!AO7</f>
        <v>373482362.63736248</v>
      </c>
      <c r="AK10">
        <f>'US MSW and Pop'!AP7</f>
        <v>376163375.82417583</v>
      </c>
      <c r="AL10">
        <f>'US MSW and Pop'!AQ7</f>
        <v>378844389.01098919</v>
      </c>
      <c r="AM10">
        <f>'US MSW and Pop'!AR7</f>
        <v>381525402.19780254</v>
      </c>
      <c r="AN10">
        <f>'US MSW and Pop'!AS7</f>
        <v>384206415.3846159</v>
      </c>
      <c r="AO10">
        <f>'US MSW and Pop'!AT7</f>
        <v>386887428.57142925</v>
      </c>
      <c r="AP10">
        <f>'US MSW and Pop'!AU7</f>
        <v>389568441.75824165</v>
      </c>
    </row>
    <row r="12" spans="1:42" x14ac:dyDescent="0.25">
      <c r="A12" t="s">
        <v>72</v>
      </c>
      <c r="B12">
        <v>29.053299519297223</v>
      </c>
      <c r="C12">
        <v>29.330086886166672</v>
      </c>
      <c r="D12">
        <v>28.386840268691664</v>
      </c>
      <c r="E12">
        <v>28.824375535841668</v>
      </c>
      <c r="F12">
        <v>28.577365232777776</v>
      </c>
      <c r="G12">
        <v>29.330202698844445</v>
      </c>
      <c r="H12">
        <v>31.208249513999998</v>
      </c>
      <c r="I12">
        <v>31.065589240000001</v>
      </c>
      <c r="J12">
        <v>31.598870128055552</v>
      </c>
      <c r="K12">
        <v>32.605543762499998</v>
      </c>
      <c r="L12">
        <v>32.044678300000001</v>
      </c>
      <c r="M12">
        <v>31.570437863583329</v>
      </c>
      <c r="N12">
        <v>31.345970055138888</v>
      </c>
      <c r="O12">
        <v>31.911578022833329</v>
      </c>
      <c r="P12">
        <v>31.950339083777777</v>
      </c>
      <c r="Q12">
        <v>32.549766744888892</v>
      </c>
      <c r="R12">
        <v>33.301540911555556</v>
      </c>
      <c r="S12">
        <v>33.502082790924945</v>
      </c>
      <c r="T12">
        <v>33.703832333491896</v>
      </c>
      <c r="U12">
        <v>33.906796811804185</v>
      </c>
      <c r="V12">
        <v>34.11098354220487</v>
      </c>
      <c r="W12">
        <v>34.316399885096025</v>
      </c>
      <c r="X12">
        <v>34.523053245204075</v>
      </c>
      <c r="Y12">
        <v>34.73095107184669</v>
      </c>
      <c r="Z12">
        <v>34.940100859201358</v>
      </c>
      <c r="AA12">
        <v>35.150510146575463</v>
      </c>
      <c r="AB12">
        <v>35.362186518678136</v>
      </c>
      <c r="AC12">
        <v>35.575137605893623</v>
      </c>
      <c r="AD12">
        <v>35.789371084556315</v>
      </c>
      <c r="AE12">
        <v>36.004894677227504</v>
      </c>
      <c r="AF12">
        <v>36.221716152973777</v>
      </c>
      <c r="AG12">
        <v>36.439843327646983</v>
      </c>
      <c r="AH12">
        <v>36.659284064166073</v>
      </c>
      <c r="AI12">
        <v>36.880046272800485</v>
      </c>
      <c r="AJ12">
        <v>37.102137911455287</v>
      </c>
      <c r="AK12">
        <v>37.325566985958069</v>
      </c>
      <c r="AL12">
        <v>37.550341550347511</v>
      </c>
      <c r="AM12">
        <v>37.776469707163706</v>
      </c>
      <c r="AN12">
        <v>38.003959607740235</v>
      </c>
      <c r="AO12">
        <v>38.232819452498056</v>
      </c>
      <c r="AP12">
        <v>38.463057491240995</v>
      </c>
    </row>
    <row r="14" spans="1:42" x14ac:dyDescent="0.25">
      <c r="A14" t="s">
        <v>78</v>
      </c>
      <c r="B14">
        <f>'Incentives $ per GJ'!B4</f>
        <v>0</v>
      </c>
      <c r="C14">
        <f>'Incentives $ per GJ'!C4</f>
        <v>0</v>
      </c>
      <c r="D14">
        <f>'Incentives $ per GJ'!D4</f>
        <v>0</v>
      </c>
      <c r="E14">
        <f>'Incentives $ per GJ'!E4</f>
        <v>0</v>
      </c>
      <c r="F14">
        <f>'Incentives $ per GJ'!F4</f>
        <v>0</v>
      </c>
      <c r="G14">
        <f>'Incentives $ per GJ'!G4</f>
        <v>0</v>
      </c>
      <c r="H14">
        <f>'Incentives $ per GJ'!H4</f>
        <v>0</v>
      </c>
      <c r="I14">
        <f>'Incentives $ per GJ'!I4</f>
        <v>0</v>
      </c>
      <c r="J14">
        <f>'Incentives $ per GJ'!J4</f>
        <v>0</v>
      </c>
      <c r="K14">
        <f>'Incentives $ per GJ'!K4</f>
        <v>0</v>
      </c>
      <c r="L14">
        <f>'Incentives $ per GJ'!L4</f>
        <v>6.145526057030481</v>
      </c>
      <c r="M14">
        <f>'Incentives $ per GJ'!M4</f>
        <v>6.145526057030481</v>
      </c>
      <c r="N14">
        <f>'Incentives $ per GJ'!N4</f>
        <v>6.145526057030481</v>
      </c>
      <c r="O14">
        <f>'Incentives $ per GJ'!O4</f>
        <v>6.145526057030481</v>
      </c>
      <c r="P14">
        <f>'Incentives $ per GJ'!P4</f>
        <v>6.145526057030481</v>
      </c>
      <c r="Q14">
        <f>'Incentives $ per GJ'!Q4</f>
        <v>6.145526057030481</v>
      </c>
      <c r="R14">
        <f>'Incentives $ per GJ'!R4</f>
        <v>6.145526057030481</v>
      </c>
      <c r="S14">
        <f>'Incentives $ per GJ'!S4</f>
        <v>6.145526057030481</v>
      </c>
      <c r="T14">
        <f>'Incentives $ per GJ'!T4</f>
        <v>6.145526057030481</v>
      </c>
      <c r="U14">
        <f>'Incentives $ per GJ'!U4</f>
        <v>6.145526057030481</v>
      </c>
      <c r="V14">
        <f>'Incentives $ per GJ'!V4</f>
        <v>6.145526057030481</v>
      </c>
      <c r="W14">
        <f>'Incentives $ per GJ'!W4</f>
        <v>6.145526057030481</v>
      </c>
      <c r="X14">
        <f>'Incentives $ per GJ'!X4</f>
        <v>6.145526057030481</v>
      </c>
      <c r="Y14">
        <f>'Incentives $ per GJ'!Y4</f>
        <v>6.145526057030481</v>
      </c>
      <c r="Z14">
        <f>'Incentives $ per GJ'!Z4</f>
        <v>6.145526057030481</v>
      </c>
      <c r="AA14">
        <f>'Incentives $ per GJ'!AA4</f>
        <v>6.145526057030481</v>
      </c>
      <c r="AB14">
        <f>'Incentives $ per GJ'!AB4</f>
        <v>6.145526057030481</v>
      </c>
      <c r="AC14">
        <f>'Incentives $ per GJ'!AC4</f>
        <v>6.145526057030481</v>
      </c>
      <c r="AD14">
        <f>'Incentives $ per GJ'!AD4</f>
        <v>6.145526057030481</v>
      </c>
      <c r="AE14">
        <f>'Incentives $ per GJ'!AE4</f>
        <v>6.145526057030481</v>
      </c>
      <c r="AF14">
        <f>'Incentives $ per GJ'!AF4</f>
        <v>6.145526057030481</v>
      </c>
      <c r="AG14">
        <f>'Incentives $ per GJ'!AG4</f>
        <v>6.145526057030481</v>
      </c>
      <c r="AH14">
        <f>'Incentives $ per GJ'!AH4</f>
        <v>6.145526057030481</v>
      </c>
      <c r="AI14">
        <f>'Incentives $ per GJ'!AI4</f>
        <v>6.145526057030481</v>
      </c>
      <c r="AJ14">
        <f>'Incentives $ per GJ'!AJ4</f>
        <v>6.145526057030481</v>
      </c>
      <c r="AK14">
        <f>'Incentives $ per GJ'!AK4</f>
        <v>6.145526057030481</v>
      </c>
      <c r="AL14">
        <f>'Incentives $ per GJ'!AL4</f>
        <v>6.145526057030481</v>
      </c>
      <c r="AM14">
        <f>'Incentives $ per GJ'!AM4</f>
        <v>6.145526057030481</v>
      </c>
      <c r="AN14">
        <f>'Incentives $ per GJ'!AN4</f>
        <v>6.145526057030481</v>
      </c>
      <c r="AO14">
        <f>'Incentives $ per GJ'!AO4</f>
        <v>6.145526057030481</v>
      </c>
      <c r="AP14">
        <f>'Incentives $ per GJ'!AP4</f>
        <v>6.145526057030481</v>
      </c>
    </row>
    <row r="16" spans="1:42" x14ac:dyDescent="0.25">
      <c r="A16" t="s">
        <v>77</v>
      </c>
      <c r="B16">
        <f>'Incentives $ per GJ'!B8</f>
        <v>3.0555555555555554</v>
      </c>
      <c r="C16">
        <f>'Incentives $ per GJ'!C8</f>
        <v>3.0555555555555554</v>
      </c>
      <c r="D16">
        <f>'Incentives $ per GJ'!D8</f>
        <v>3.0555555555555554</v>
      </c>
      <c r="E16">
        <f>'Incentives $ per GJ'!E8</f>
        <v>3.0555555555555554</v>
      </c>
      <c r="F16">
        <f>'Incentives $ per GJ'!F8</f>
        <v>3.0555555555555554</v>
      </c>
      <c r="G16">
        <f>'Incentives $ per GJ'!G8</f>
        <v>3.0555555555555554</v>
      </c>
      <c r="H16">
        <f>'Incentives $ per GJ'!H8</f>
        <v>3.0555555555555554</v>
      </c>
      <c r="I16">
        <f>'Incentives $ per GJ'!I8</f>
        <v>3.0555555555555554</v>
      </c>
      <c r="J16">
        <f>'Incentives $ per GJ'!J8</f>
        <v>3.0555555555555554</v>
      </c>
      <c r="K16">
        <f>'Incentives $ per GJ'!K8</f>
        <v>3.0555555555555554</v>
      </c>
      <c r="L16">
        <f>'Incentives $ per GJ'!L8</f>
        <v>3.0555555555555554</v>
      </c>
      <c r="M16">
        <f>'Incentives $ per GJ'!M8</f>
        <v>3.0555555555555554</v>
      </c>
      <c r="N16">
        <f>'Incentives $ per GJ'!N8</f>
        <v>3.0555555555555554</v>
      </c>
      <c r="O16">
        <f>'Incentives $ per GJ'!O8</f>
        <v>3.0555555555555554</v>
      </c>
      <c r="P16">
        <f>'Incentives $ per GJ'!P8</f>
        <v>3.0555555555555554</v>
      </c>
      <c r="Q16">
        <f>'Incentives $ per GJ'!Q8</f>
        <v>3.0555555555555554</v>
      </c>
      <c r="R16">
        <f>'Incentives $ per GJ'!R8</f>
        <v>3.0555555555555554</v>
      </c>
      <c r="S16">
        <f>'Incentives $ per GJ'!S8</f>
        <v>3.0555555555555554</v>
      </c>
      <c r="T16">
        <f>'Incentives $ per GJ'!T8</f>
        <v>3.0555555555555554</v>
      </c>
      <c r="U16">
        <f>'Incentives $ per GJ'!U8</f>
        <v>3.0555555555555554</v>
      </c>
      <c r="V16">
        <f>'Incentives $ per GJ'!V8</f>
        <v>3.0555555555555554</v>
      </c>
      <c r="W16">
        <f>'Incentives $ per GJ'!W8</f>
        <v>3.0555555555555554</v>
      </c>
      <c r="X16">
        <f>'Incentives $ per GJ'!X8</f>
        <v>3.0555555555555554</v>
      </c>
      <c r="Y16">
        <f>'Incentives $ per GJ'!Y8</f>
        <v>3.0555555555555554</v>
      </c>
      <c r="Z16">
        <f>'Incentives $ per GJ'!Z8</f>
        <v>3.0555555555555554</v>
      </c>
      <c r="AA16">
        <f>'Incentives $ per GJ'!AA8</f>
        <v>3.0555555555555554</v>
      </c>
      <c r="AB16">
        <f>'Incentives $ per GJ'!AB8</f>
        <v>3.0555555555555554</v>
      </c>
      <c r="AC16">
        <f>'Incentives $ per GJ'!AC8</f>
        <v>3.0555555555555554</v>
      </c>
      <c r="AD16">
        <f>'Incentives $ per GJ'!AD8</f>
        <v>3.0555555555555554</v>
      </c>
      <c r="AE16">
        <f>'Incentives $ per GJ'!AE8</f>
        <v>3.0555555555555554</v>
      </c>
      <c r="AF16">
        <f>'Incentives $ per GJ'!AF8</f>
        <v>3.0555555555555554</v>
      </c>
      <c r="AG16">
        <f>'Incentives $ per GJ'!AG8</f>
        <v>3.0555555555555554</v>
      </c>
      <c r="AH16">
        <f>'Incentives $ per GJ'!AH8</f>
        <v>3.0555555555555554</v>
      </c>
      <c r="AI16">
        <f>'Incentives $ per GJ'!AI8</f>
        <v>3.0555555555555554</v>
      </c>
      <c r="AJ16">
        <f>'Incentives $ per GJ'!AJ8</f>
        <v>3.0555555555555554</v>
      </c>
      <c r="AK16">
        <f>'Incentives $ per GJ'!AK8</f>
        <v>3.0555555555555554</v>
      </c>
      <c r="AL16">
        <f>'Incentives $ per GJ'!AL8</f>
        <v>3.0555555555555554</v>
      </c>
      <c r="AM16">
        <f>'Incentives $ per GJ'!AM8</f>
        <v>3.0555555555555554</v>
      </c>
      <c r="AN16">
        <f>'Incentives $ per GJ'!AN8</f>
        <v>3.0555555555555554</v>
      </c>
      <c r="AO16">
        <f>'Incentives $ per GJ'!AO8</f>
        <v>3.0555555555555554</v>
      </c>
      <c r="AP16">
        <f>'Incentives $ per GJ'!AP8</f>
        <v>3.0555555555555554</v>
      </c>
    </row>
    <row r="18" spans="1:42" x14ac:dyDescent="0.2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0.01</v>
      </c>
      <c r="S18">
        <f t="shared" ref="S18:AF18" si="3">R18+0.01</f>
        <v>0.02</v>
      </c>
      <c r="T18">
        <f t="shared" si="3"/>
        <v>0.03</v>
      </c>
      <c r="U18">
        <f t="shared" si="3"/>
        <v>0.04</v>
      </c>
      <c r="V18">
        <f t="shared" si="3"/>
        <v>0.05</v>
      </c>
      <c r="W18">
        <f t="shared" si="3"/>
        <v>6.0000000000000005E-2</v>
      </c>
      <c r="X18">
        <f t="shared" si="3"/>
        <v>7.0000000000000007E-2</v>
      </c>
      <c r="Y18">
        <f t="shared" si="3"/>
        <v>0.08</v>
      </c>
      <c r="Z18">
        <f t="shared" si="3"/>
        <v>0.09</v>
      </c>
      <c r="AA18">
        <f t="shared" si="3"/>
        <v>9.9999999999999992E-2</v>
      </c>
      <c r="AB18">
        <f t="shared" si="3"/>
        <v>0.10999999999999999</v>
      </c>
      <c r="AC18">
        <f t="shared" si="3"/>
        <v>0.11999999999999998</v>
      </c>
      <c r="AD18">
        <f t="shared" si="3"/>
        <v>0.12999999999999998</v>
      </c>
      <c r="AE18">
        <f t="shared" si="3"/>
        <v>0.13999999999999999</v>
      </c>
      <c r="AF18">
        <f t="shared" si="3"/>
        <v>0.15</v>
      </c>
      <c r="AG18">
        <f t="shared" ref="AG18:AP18" si="4">AF18</f>
        <v>0.15</v>
      </c>
      <c r="AH18">
        <f t="shared" si="4"/>
        <v>0.15</v>
      </c>
      <c r="AI18">
        <f t="shared" si="4"/>
        <v>0.15</v>
      </c>
      <c r="AJ18">
        <f t="shared" si="4"/>
        <v>0.15</v>
      </c>
      <c r="AK18">
        <f t="shared" si="4"/>
        <v>0.15</v>
      </c>
      <c r="AL18">
        <f t="shared" si="4"/>
        <v>0.15</v>
      </c>
      <c r="AM18">
        <f t="shared" si="4"/>
        <v>0.15</v>
      </c>
      <c r="AN18">
        <f t="shared" si="4"/>
        <v>0.15</v>
      </c>
      <c r="AO18">
        <f t="shared" si="4"/>
        <v>0.15</v>
      </c>
      <c r="AP18">
        <f t="shared" si="4"/>
        <v>0.15</v>
      </c>
    </row>
    <row r="20" spans="1:42" x14ac:dyDescent="0.25">
      <c r="A20" t="s">
        <v>70</v>
      </c>
      <c r="B20">
        <v>9.9448170681710089</v>
      </c>
      <c r="C20">
        <v>12.556371865724264</v>
      </c>
      <c r="D20">
        <v>11.236040276160644</v>
      </c>
      <c r="E20">
        <v>12.440758293838861</v>
      </c>
      <c r="F20">
        <v>13.704171381404526</v>
      </c>
      <c r="G20">
        <v>16.915407632323735</v>
      </c>
      <c r="H20">
        <v>16.720932290555602</v>
      </c>
      <c r="I20">
        <v>16.684213940552187</v>
      </c>
      <c r="J20">
        <v>17.225602256514534</v>
      </c>
      <c r="K20">
        <v>14.343462503484805</v>
      </c>
      <c r="L20">
        <v>15.558634939897338</v>
      </c>
      <c r="M20">
        <v>16.205373981206641</v>
      </c>
      <c r="N20">
        <v>16.31914265566834</v>
      </c>
      <c r="O20">
        <v>16.243706849899141</v>
      </c>
      <c r="P20">
        <v>16.162121386050934</v>
      </c>
      <c r="Q20">
        <v>15.841519211531837</v>
      </c>
      <c r="R20">
        <v>15.828737821217137</v>
      </c>
      <c r="S20">
        <v>15.891641225318654</v>
      </c>
      <c r="T20">
        <v>15.95479460754807</v>
      </c>
      <c r="U20">
        <v>16.018198961318468</v>
      </c>
      <c r="V20">
        <v>16.081855283990748</v>
      </c>
      <c r="W20">
        <v>16.145764576889331</v>
      </c>
      <c r="X20">
        <v>16.209927845317885</v>
      </c>
      <c r="Y20">
        <v>16.27434609857518</v>
      </c>
      <c r="Z20">
        <v>16.339020349970916</v>
      </c>
      <c r="AA20">
        <v>16.403951616841699</v>
      </c>
      <c r="AB20">
        <v>16.469140920567025</v>
      </c>
      <c r="AC20">
        <v>16.534589286585362</v>
      </c>
      <c r="AD20">
        <v>16.600297744410252</v>
      </c>
      <c r="AE20">
        <v>16.666267327646537</v>
      </c>
      <c r="AF20">
        <v>16.732499074006601</v>
      </c>
      <c r="AG20">
        <v>16.798994025326706</v>
      </c>
      <c r="AH20">
        <v>16.865753227583351</v>
      </c>
      <c r="AI20">
        <v>16.93277773090977</v>
      </c>
      <c r="AJ20">
        <v>17.000068589612404</v>
      </c>
      <c r="AK20">
        <v>17.067626862187524</v>
      </c>
      <c r="AL20">
        <v>17.135453611337859</v>
      </c>
      <c r="AM20">
        <v>17.203549903989316</v>
      </c>
      <c r="AN20">
        <v>17.271916811307769</v>
      </c>
      <c r="AO20">
        <v>17.340555408715904</v>
      </c>
      <c r="AP20">
        <v>17.409466775910143</v>
      </c>
    </row>
    <row r="22" spans="1:42" x14ac:dyDescent="0.25">
      <c r="A22" t="s">
        <v>76</v>
      </c>
      <c r="B22">
        <f>'Incentives $ per GJ'!B2</f>
        <v>0</v>
      </c>
      <c r="C22">
        <f>'Incentives $ per GJ'!C2</f>
        <v>0</v>
      </c>
      <c r="D22">
        <f>'Incentives $ per GJ'!D2</f>
        <v>0</v>
      </c>
      <c r="E22">
        <f>'Incentives $ per GJ'!E2</f>
        <v>0</v>
      </c>
      <c r="F22">
        <f>'Incentives $ per GJ'!F2</f>
        <v>0</v>
      </c>
      <c r="G22">
        <f>'Incentives $ per GJ'!G2</f>
        <v>0</v>
      </c>
      <c r="H22">
        <f>'Incentives $ per GJ'!H2</f>
        <v>0</v>
      </c>
      <c r="I22">
        <f>'Incentives $ per GJ'!I2</f>
        <v>0</v>
      </c>
      <c r="J22">
        <f>'Incentives $ per GJ'!J2</f>
        <v>0</v>
      </c>
      <c r="K22">
        <f>'Incentives $ per GJ'!K2</f>
        <v>0</v>
      </c>
      <c r="L22">
        <f>'Incentives $ per GJ'!L2</f>
        <v>6.1546566406948928</v>
      </c>
      <c r="M22">
        <f>'Incentives $ per GJ'!M2</f>
        <v>6.1546566406948928</v>
      </c>
      <c r="N22">
        <f>'Incentives $ per GJ'!N2</f>
        <v>6.1546566406948928</v>
      </c>
      <c r="O22">
        <f>'Incentives $ per GJ'!O2</f>
        <v>6.1546566406948928</v>
      </c>
      <c r="P22">
        <f>'Incentives $ per GJ'!P2</f>
        <v>6.1546566406948928</v>
      </c>
      <c r="Q22">
        <f>'Incentives $ per GJ'!Q2</f>
        <v>6.1546566406948928</v>
      </c>
      <c r="R22">
        <f>'Incentives $ per GJ'!R2</f>
        <v>6.1546566406948928</v>
      </c>
      <c r="S22">
        <f>'Incentives $ per GJ'!S2</f>
        <v>6.1546566406948928</v>
      </c>
      <c r="T22">
        <f>'Incentives $ per GJ'!T2</f>
        <v>6.1546566406948928</v>
      </c>
      <c r="U22">
        <f>'Incentives $ per GJ'!U2</f>
        <v>6.1546566406948928</v>
      </c>
      <c r="V22">
        <f>'Incentives $ per GJ'!V2</f>
        <v>6.1546566406948928</v>
      </c>
      <c r="W22">
        <f>'Incentives $ per GJ'!W2</f>
        <v>6.1546566406948928</v>
      </c>
      <c r="X22">
        <f>'Incentives $ per GJ'!X2</f>
        <v>6.1546566406948928</v>
      </c>
      <c r="Y22">
        <f>'Incentives $ per GJ'!Y2</f>
        <v>6.1546566406948928</v>
      </c>
      <c r="Z22">
        <f>'Incentives $ per GJ'!Z2</f>
        <v>6.1546566406948928</v>
      </c>
      <c r="AA22">
        <f>'Incentives $ per GJ'!AA2</f>
        <v>6.1546566406948928</v>
      </c>
      <c r="AB22">
        <f>'Incentives $ per GJ'!AB2</f>
        <v>6.1546566406948928</v>
      </c>
      <c r="AC22">
        <f>'Incentives $ per GJ'!AC2</f>
        <v>6.1546566406948928</v>
      </c>
      <c r="AD22">
        <f>'Incentives $ per GJ'!AD2</f>
        <v>6.1546566406948928</v>
      </c>
      <c r="AE22">
        <f>'Incentives $ per GJ'!AE2</f>
        <v>6.1546566406948928</v>
      </c>
      <c r="AF22">
        <f>'Incentives $ per GJ'!AF2</f>
        <v>6.1546566406948928</v>
      </c>
      <c r="AG22">
        <f>'Incentives $ per GJ'!AG2</f>
        <v>6.1546566406948928</v>
      </c>
      <c r="AH22">
        <f>'Incentives $ per GJ'!AH2</f>
        <v>6.1546566406948928</v>
      </c>
      <c r="AI22">
        <f>'Incentives $ per GJ'!AI2</f>
        <v>6.1546566406948928</v>
      </c>
      <c r="AJ22">
        <f>'Incentives $ per GJ'!AJ2</f>
        <v>6.1546566406948928</v>
      </c>
      <c r="AK22">
        <f>'Incentives $ per GJ'!AK2</f>
        <v>6.1546566406948928</v>
      </c>
      <c r="AL22">
        <f>'Incentives $ per GJ'!AL2</f>
        <v>6.1546566406948928</v>
      </c>
      <c r="AM22">
        <f>'Incentives $ per GJ'!AM2</f>
        <v>6.1546566406948928</v>
      </c>
      <c r="AN22">
        <f>'Incentives $ per GJ'!AN2</f>
        <v>6.1546566406948928</v>
      </c>
      <c r="AO22">
        <f>'Incentives $ per GJ'!AO2</f>
        <v>6.1546566406948928</v>
      </c>
      <c r="AP22">
        <f>'Incentives $ per GJ'!AP2</f>
        <v>6.1546566406948928</v>
      </c>
    </row>
    <row r="24" spans="1:42" x14ac:dyDescent="0.25">
      <c r="A24" t="s">
        <v>75</v>
      </c>
      <c r="B24">
        <f>'Incentives $ per GJ'!B6</f>
        <v>0</v>
      </c>
      <c r="C24">
        <f>'Incentives $ per GJ'!C6</f>
        <v>0</v>
      </c>
      <c r="D24">
        <f>'Incentives $ per GJ'!D6</f>
        <v>0</v>
      </c>
      <c r="E24">
        <f>'Incentives $ per GJ'!E6</f>
        <v>0</v>
      </c>
      <c r="F24">
        <f>'Incentives $ per GJ'!F6</f>
        <v>0</v>
      </c>
      <c r="G24">
        <f>'Incentives $ per GJ'!G6</f>
        <v>0</v>
      </c>
      <c r="H24">
        <f>'Incentives $ per GJ'!H6</f>
        <v>37.036289301227796</v>
      </c>
      <c r="I24">
        <f>'Incentives $ per GJ'!I6</f>
        <v>37.036289301227796</v>
      </c>
      <c r="J24">
        <f>'Incentives $ per GJ'!J6</f>
        <v>37.036289301227796</v>
      </c>
      <c r="K24">
        <f>'Incentives $ per GJ'!K6</f>
        <v>37.036289301227796</v>
      </c>
      <c r="L24">
        <f>'Incentives $ per GJ'!L6</f>
        <v>37.036289301227796</v>
      </c>
      <c r="M24">
        <f>'Incentives $ per GJ'!M6</f>
        <v>37.036289301227796</v>
      </c>
      <c r="N24">
        <f>'Incentives $ per GJ'!N6</f>
        <v>37.036289301227796</v>
      </c>
      <c r="O24">
        <f>'Incentives $ per GJ'!O6</f>
        <v>37.036289301227796</v>
      </c>
      <c r="P24">
        <f>'Incentives $ per GJ'!P6</f>
        <v>37.036289301227796</v>
      </c>
      <c r="Q24">
        <f>'Incentives $ per GJ'!Q6</f>
        <v>37.036289301227796</v>
      </c>
      <c r="R24">
        <f>'Incentives $ per GJ'!R6</f>
        <v>37.036289301227796</v>
      </c>
      <c r="S24">
        <f>'Incentives $ per GJ'!S6</f>
        <v>37.036289301227796</v>
      </c>
      <c r="T24">
        <f>'Incentives $ per GJ'!T6</f>
        <v>37.036289301227796</v>
      </c>
      <c r="U24">
        <f>'Incentives $ per GJ'!U6</f>
        <v>37.036289301227796</v>
      </c>
      <c r="V24">
        <f>'Incentives $ per GJ'!V6</f>
        <v>37.036289301227796</v>
      </c>
      <c r="W24">
        <f>'Incentives $ per GJ'!W6</f>
        <v>37.036289301227796</v>
      </c>
      <c r="X24">
        <f>'Incentives $ per GJ'!X6</f>
        <v>37.036289301227796</v>
      </c>
      <c r="Y24">
        <f>'Incentives $ per GJ'!Y6</f>
        <v>37.036289301227796</v>
      </c>
      <c r="Z24">
        <f>'Incentives $ per GJ'!Z6</f>
        <v>37.036289301227796</v>
      </c>
      <c r="AA24">
        <f>'Incentives $ per GJ'!AA6</f>
        <v>37.036289301227796</v>
      </c>
      <c r="AB24">
        <f>'Incentives $ per GJ'!AB6</f>
        <v>37.036289301227796</v>
      </c>
      <c r="AC24">
        <f>'Incentives $ per GJ'!AC6</f>
        <v>37.036289301227796</v>
      </c>
      <c r="AD24">
        <f>'Incentives $ per GJ'!AD6</f>
        <v>37.036289301227796</v>
      </c>
      <c r="AE24">
        <f>'Incentives $ per GJ'!AE6</f>
        <v>37.036289301227796</v>
      </c>
      <c r="AF24">
        <f>'Incentives $ per GJ'!AF6</f>
        <v>37.036289301227796</v>
      </c>
      <c r="AG24">
        <f>'Incentives $ per GJ'!AG6</f>
        <v>37.036289301227796</v>
      </c>
      <c r="AH24">
        <f>'Incentives $ per GJ'!AH6</f>
        <v>37.036289301227796</v>
      </c>
      <c r="AI24">
        <f>'Incentives $ per GJ'!AI6</f>
        <v>37.036289301227796</v>
      </c>
      <c r="AJ24">
        <f>'Incentives $ per GJ'!AJ6</f>
        <v>37.036289301227796</v>
      </c>
      <c r="AK24">
        <f>'Incentives $ per GJ'!AK6</f>
        <v>37.036289301227796</v>
      </c>
      <c r="AL24">
        <f>'Incentives $ per GJ'!AL6</f>
        <v>37.036289301227796</v>
      </c>
      <c r="AM24">
        <f>'Incentives $ per GJ'!AM6</f>
        <v>37.036289301227796</v>
      </c>
      <c r="AN24">
        <f>'Incentives $ per GJ'!AN6</f>
        <v>37.036289301227796</v>
      </c>
      <c r="AO24">
        <f>'Incentives $ per GJ'!AO6</f>
        <v>37.036289301227796</v>
      </c>
      <c r="AP24">
        <f>'Incentives $ per GJ'!AP6</f>
        <v>37.036289301227796</v>
      </c>
    </row>
    <row r="26" spans="1:42" x14ac:dyDescent="0.25">
      <c r="A26" t="s">
        <v>292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294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1.456E-3</v>
      </c>
      <c r="R28">
        <v>1.456E-3</v>
      </c>
      <c r="S28">
        <v>1.456E-3</v>
      </c>
      <c r="T28">
        <v>1.456E-3</v>
      </c>
      <c r="U28">
        <v>1.456E-3</v>
      </c>
      <c r="V28">
        <v>1.456E-3</v>
      </c>
      <c r="W28">
        <v>1.456E-3</v>
      </c>
      <c r="X28">
        <v>1.456E-3</v>
      </c>
      <c r="Y28">
        <v>1.456E-3</v>
      </c>
      <c r="Z28">
        <v>1.456E-3</v>
      </c>
      <c r="AA28">
        <v>1.456E-3</v>
      </c>
      <c r="AB28">
        <v>1.456E-3</v>
      </c>
      <c r="AC28">
        <v>1.456E-3</v>
      </c>
      <c r="AD28">
        <v>1.456E-3</v>
      </c>
      <c r="AE28">
        <v>1.456E-3</v>
      </c>
      <c r="AF28">
        <v>1.456E-3</v>
      </c>
      <c r="AG28">
        <v>1.456E-3</v>
      </c>
      <c r="AH28">
        <v>1.456E-3</v>
      </c>
      <c r="AI28">
        <v>1.456E-3</v>
      </c>
      <c r="AJ28">
        <v>1.456E-3</v>
      </c>
      <c r="AK28">
        <v>1.456E-3</v>
      </c>
      <c r="AL28">
        <v>1.456E-3</v>
      </c>
      <c r="AM28">
        <v>1.456E-3</v>
      </c>
      <c r="AN28">
        <v>1.456E-3</v>
      </c>
      <c r="AO28">
        <v>1.456E-3</v>
      </c>
      <c r="AP28">
        <v>1.456E-3</v>
      </c>
    </row>
    <row r="29" spans="1:42" x14ac:dyDescent="0.25">
      <c r="A29" t="s">
        <v>295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1.456E-3</v>
      </c>
      <c r="R29">
        <v>1.456E-3</v>
      </c>
      <c r="S29">
        <v>1.456E-3</v>
      </c>
      <c r="T29">
        <v>1.456E-3</v>
      </c>
      <c r="U29">
        <v>1.456E-3</v>
      </c>
      <c r="V29">
        <v>1.456E-3</v>
      </c>
      <c r="W29">
        <v>1.456E-3</v>
      </c>
      <c r="X29">
        <v>1.456E-3</v>
      </c>
      <c r="Y29">
        <v>1.456E-3</v>
      </c>
      <c r="Z29">
        <v>1.456E-3</v>
      </c>
      <c r="AA29">
        <v>1.456E-3</v>
      </c>
      <c r="AB29">
        <v>1.456E-3</v>
      </c>
      <c r="AC29">
        <v>1.456E-3</v>
      </c>
      <c r="AD29">
        <v>1.456E-3</v>
      </c>
      <c r="AE29">
        <v>1.456E-3</v>
      </c>
      <c r="AF29">
        <v>1.456E-3</v>
      </c>
      <c r="AG29">
        <v>1.456E-3</v>
      </c>
      <c r="AH29">
        <v>1.456E-3</v>
      </c>
      <c r="AI29">
        <v>1.456E-3</v>
      </c>
      <c r="AJ29">
        <v>1.456E-3</v>
      </c>
      <c r="AK29">
        <v>1.456E-3</v>
      </c>
      <c r="AL29">
        <v>1.456E-3</v>
      </c>
      <c r="AM29">
        <v>1.456E-3</v>
      </c>
      <c r="AN29">
        <v>1.456E-3</v>
      </c>
      <c r="AO29">
        <v>1.456E-3</v>
      </c>
      <c r="AP29">
        <v>1.456E-3</v>
      </c>
    </row>
    <row r="31" spans="1:42" x14ac:dyDescent="0.25">
      <c r="A31" t="s">
        <v>45</v>
      </c>
      <c r="B31">
        <v>0</v>
      </c>
      <c r="C31">
        <v>5.0000000000000001E-3</v>
      </c>
      <c r="D31">
        <v>0.01</v>
      </c>
      <c r="E31">
        <v>1.4999999999999999E-2</v>
      </c>
      <c r="F31">
        <v>0.02</v>
      </c>
      <c r="G31">
        <v>2.5000000000000001E-2</v>
      </c>
      <c r="H31">
        <v>0.03</v>
      </c>
      <c r="I31">
        <v>3.5000000000000003E-2</v>
      </c>
      <c r="J31">
        <v>0.04</v>
      </c>
      <c r="K31">
        <v>4.4999999999999998E-2</v>
      </c>
      <c r="L31">
        <v>0.05</v>
      </c>
    </row>
    <row r="33" spans="1:2" x14ac:dyDescent="0.25">
      <c r="A33" t="s">
        <v>88</v>
      </c>
      <c r="B33" s="44">
        <f>'Input Meta Data'!J114</f>
        <v>0.99</v>
      </c>
    </row>
    <row r="35" spans="1:2" x14ac:dyDescent="0.25">
      <c r="A35" t="s">
        <v>87</v>
      </c>
      <c r="B35" s="44">
        <f>'Input Meta Data'!J113</f>
        <v>0.35</v>
      </c>
    </row>
    <row r="37" spans="1:2" x14ac:dyDescent="0.25">
      <c r="A37" t="s">
        <v>43</v>
      </c>
      <c r="B37">
        <f>'Input Meta Data'!J112</f>
        <v>2</v>
      </c>
    </row>
    <row r="39" spans="1:2" x14ac:dyDescent="0.25">
      <c r="A39" t="s">
        <v>42</v>
      </c>
      <c r="B39">
        <f>'Input Meta Data'!J111</f>
        <v>10</v>
      </c>
    </row>
    <row r="41" spans="1:2" x14ac:dyDescent="0.25">
      <c r="A41" t="s">
        <v>38</v>
      </c>
      <c r="B41">
        <f>'Input Meta Data'!J107</f>
        <v>20</v>
      </c>
    </row>
    <row r="43" spans="1:2" x14ac:dyDescent="0.25">
      <c r="A43" t="s">
        <v>39</v>
      </c>
      <c r="B43">
        <f>'Input Meta Data'!J108</f>
        <v>15</v>
      </c>
    </row>
    <row r="45" spans="1:2" x14ac:dyDescent="0.25">
      <c r="A45" t="s">
        <v>40</v>
      </c>
      <c r="B45">
        <f>'Input Meta Data'!J109</f>
        <v>10</v>
      </c>
    </row>
    <row r="47" spans="1:2" x14ac:dyDescent="0.25">
      <c r="A47" t="s">
        <v>41</v>
      </c>
      <c r="B47">
        <f>'Input Meta Data'!J110</f>
        <v>0.35</v>
      </c>
    </row>
    <row r="49" spans="1:2" x14ac:dyDescent="0.25">
      <c r="A49" t="s">
        <v>296</v>
      </c>
      <c r="B49">
        <f>'Input Meta Data'!$J$106</f>
        <v>2</v>
      </c>
    </row>
    <row r="50" spans="1:2" x14ac:dyDescent="0.25">
      <c r="A50" t="s">
        <v>297</v>
      </c>
      <c r="B50">
        <f>'Input Meta Data'!$J$106</f>
        <v>2</v>
      </c>
    </row>
    <row r="51" spans="1:2" x14ac:dyDescent="0.25">
      <c r="A51" t="s">
        <v>298</v>
      </c>
      <c r="B51">
        <f>'Input Meta Data'!$J$106</f>
        <v>2</v>
      </c>
    </row>
    <row r="52" spans="1:2" x14ac:dyDescent="0.25">
      <c r="A52" t="s">
        <v>299</v>
      </c>
      <c r="B52">
        <f>'Input Meta Data'!$J$106</f>
        <v>2</v>
      </c>
    </row>
    <row r="53" spans="1:2" x14ac:dyDescent="0.25">
      <c r="A53" t="s">
        <v>300</v>
      </c>
      <c r="B53">
        <f>'Input Meta Data'!$J$106</f>
        <v>2</v>
      </c>
    </row>
    <row r="55" spans="1:2" x14ac:dyDescent="0.25">
      <c r="A55" t="s">
        <v>301</v>
      </c>
      <c r="B55">
        <f>'Input Meta Data'!$J$105</f>
        <v>0.3</v>
      </c>
    </row>
    <row r="56" spans="1:2" x14ac:dyDescent="0.25">
      <c r="A56" t="s">
        <v>302</v>
      </c>
      <c r="B56">
        <f>'Input Meta Data'!$J$105</f>
        <v>0.3</v>
      </c>
    </row>
    <row r="57" spans="1:2" x14ac:dyDescent="0.25">
      <c r="A57" t="s">
        <v>303</v>
      </c>
      <c r="B57">
        <f>'Input Meta Data'!$J$105</f>
        <v>0.3</v>
      </c>
    </row>
    <row r="58" spans="1:2" x14ac:dyDescent="0.25">
      <c r="A58" t="s">
        <v>304</v>
      </c>
      <c r="B58">
        <f>'Input Meta Data'!$J$105</f>
        <v>0.3</v>
      </c>
    </row>
    <row r="59" spans="1:2" x14ac:dyDescent="0.25">
      <c r="A59" t="s">
        <v>305</v>
      </c>
      <c r="B59">
        <f>'Input Meta Data'!$J$105</f>
        <v>0.3</v>
      </c>
    </row>
    <row r="61" spans="1:2" x14ac:dyDescent="0.25">
      <c r="A61" t="s">
        <v>421</v>
      </c>
      <c r="B61">
        <f>'Input Meta Data'!J95</f>
        <v>57000</v>
      </c>
    </row>
    <row r="62" spans="1:2" x14ac:dyDescent="0.25">
      <c r="A62" t="s">
        <v>422</v>
      </c>
      <c r="B62">
        <f>'Input Meta Data'!J96</f>
        <v>180000</v>
      </c>
    </row>
    <row r="63" spans="1:2" x14ac:dyDescent="0.25">
      <c r="A63" t="s">
        <v>423</v>
      </c>
      <c r="B63">
        <f>'Input Meta Data'!J97</f>
        <v>240000</v>
      </c>
    </row>
    <row r="64" spans="1:2" x14ac:dyDescent="0.25">
      <c r="A64" t="s">
        <v>424</v>
      </c>
      <c r="B64">
        <f>'Input Meta Data'!J98</f>
        <v>370000</v>
      </c>
    </row>
    <row r="65" spans="1:2" x14ac:dyDescent="0.25">
      <c r="A65" t="s">
        <v>425</v>
      </c>
      <c r="B65">
        <f>'Input Meta Data'!J99</f>
        <v>610000</v>
      </c>
    </row>
    <row r="66" spans="1:2" x14ac:dyDescent="0.25">
      <c r="A66" t="s">
        <v>426</v>
      </c>
      <c r="B66">
        <f>'Input Meta Data'!J100</f>
        <v>160000</v>
      </c>
    </row>
    <row r="67" spans="1:2" x14ac:dyDescent="0.25">
      <c r="A67" t="s">
        <v>427</v>
      </c>
      <c r="B67">
        <f>'Input Meta Data'!J101</f>
        <v>530000</v>
      </c>
    </row>
    <row r="68" spans="1:2" x14ac:dyDescent="0.25">
      <c r="A68" t="s">
        <v>428</v>
      </c>
      <c r="B68">
        <f>'Input Meta Data'!J102</f>
        <v>690000</v>
      </c>
    </row>
    <row r="69" spans="1:2" x14ac:dyDescent="0.25">
      <c r="A69" t="s">
        <v>429</v>
      </c>
      <c r="B69">
        <f>'Input Meta Data'!J103</f>
        <v>960000</v>
      </c>
    </row>
    <row r="70" spans="1:2" x14ac:dyDescent="0.25">
      <c r="A70" t="s">
        <v>430</v>
      </c>
      <c r="B70">
        <f>'Input Meta Data'!J104</f>
        <v>1120000</v>
      </c>
    </row>
    <row r="72" spans="1:2" x14ac:dyDescent="0.25">
      <c r="A72" t="s">
        <v>306</v>
      </c>
      <c r="B72">
        <f>'Input Meta Data'!J85</f>
        <v>1200000</v>
      </c>
    </row>
    <row r="73" spans="1:2" x14ac:dyDescent="0.25">
      <c r="A73" t="s">
        <v>307</v>
      </c>
      <c r="B73">
        <f>'Input Meta Data'!J86</f>
        <v>3000000</v>
      </c>
    </row>
    <row r="74" spans="1:2" x14ac:dyDescent="0.25">
      <c r="A74" t="s">
        <v>308</v>
      </c>
      <c r="B74">
        <f>'Input Meta Data'!J87</f>
        <v>4200000</v>
      </c>
    </row>
    <row r="75" spans="1:2" x14ac:dyDescent="0.25">
      <c r="A75" t="s">
        <v>309</v>
      </c>
      <c r="B75">
        <f>'Input Meta Data'!J88</f>
        <v>3200000</v>
      </c>
    </row>
    <row r="76" spans="1:2" x14ac:dyDescent="0.25">
      <c r="A76" t="s">
        <v>310</v>
      </c>
      <c r="B76">
        <f>'Input Meta Data'!J89</f>
        <v>4400000</v>
      </c>
    </row>
    <row r="77" spans="1:2" x14ac:dyDescent="0.25">
      <c r="A77" t="s">
        <v>311</v>
      </c>
      <c r="B77">
        <f>'Input Meta Data'!J90</f>
        <v>3500000</v>
      </c>
    </row>
    <row r="78" spans="1:2" x14ac:dyDescent="0.25">
      <c r="A78" t="s">
        <v>312</v>
      </c>
      <c r="B78">
        <f>'Input Meta Data'!J91</f>
        <v>5200000</v>
      </c>
    </row>
    <row r="79" spans="1:2" x14ac:dyDescent="0.25">
      <c r="A79" t="s">
        <v>313</v>
      </c>
      <c r="B79">
        <f>'Input Meta Data'!J92</f>
        <v>8700000</v>
      </c>
    </row>
    <row r="80" spans="1:2" x14ac:dyDescent="0.25">
      <c r="A80" t="s">
        <v>314</v>
      </c>
      <c r="B80">
        <f>'Input Meta Data'!J93</f>
        <v>5600000</v>
      </c>
    </row>
    <row r="81" spans="1:2" x14ac:dyDescent="0.25">
      <c r="A81" t="s">
        <v>315</v>
      </c>
      <c r="B81">
        <f>'Input Meta Data'!J94</f>
        <v>9100000</v>
      </c>
    </row>
    <row r="83" spans="1:2" x14ac:dyDescent="0.25">
      <c r="A83" t="s">
        <v>316</v>
      </c>
      <c r="B83">
        <v>-10000000</v>
      </c>
    </row>
    <row r="84" spans="1:2" x14ac:dyDescent="0.25">
      <c r="A84" t="s">
        <v>317</v>
      </c>
      <c r="B84">
        <v>-10000000</v>
      </c>
    </row>
    <row r="85" spans="1:2" x14ac:dyDescent="0.25">
      <c r="A85" t="s">
        <v>318</v>
      </c>
      <c r="B85">
        <v>-10000000</v>
      </c>
    </row>
    <row r="86" spans="1:2" x14ac:dyDescent="0.25">
      <c r="A86" t="s">
        <v>319</v>
      </c>
      <c r="B86">
        <v>-10000000</v>
      </c>
    </row>
    <row r="87" spans="1:2" x14ac:dyDescent="0.25">
      <c r="A87" t="s">
        <v>320</v>
      </c>
      <c r="B87">
        <v>-10000000</v>
      </c>
    </row>
    <row r="88" spans="1:2" x14ac:dyDescent="0.25">
      <c r="A88" t="s">
        <v>321</v>
      </c>
      <c r="B88">
        <v>-10000000</v>
      </c>
    </row>
    <row r="89" spans="1:2" x14ac:dyDescent="0.25">
      <c r="A89" t="s">
        <v>322</v>
      </c>
      <c r="B89">
        <v>-10000000</v>
      </c>
    </row>
    <row r="90" spans="1:2" x14ac:dyDescent="0.25">
      <c r="A90" t="s">
        <v>323</v>
      </c>
      <c r="B90">
        <v>-10000000</v>
      </c>
    </row>
    <row r="91" spans="1:2" x14ac:dyDescent="0.25">
      <c r="A91" t="s">
        <v>324</v>
      </c>
      <c r="B91">
        <v>-10000000</v>
      </c>
    </row>
    <row r="92" spans="1:2" x14ac:dyDescent="0.25">
      <c r="A92" t="s">
        <v>325</v>
      </c>
      <c r="B92">
        <v>-10000000</v>
      </c>
    </row>
    <row r="93" spans="1:2" x14ac:dyDescent="0.25">
      <c r="A93" t="s">
        <v>326</v>
      </c>
      <c r="B93">
        <v>-10000000</v>
      </c>
    </row>
    <row r="94" spans="1:2" x14ac:dyDescent="0.25">
      <c r="A94" t="s">
        <v>327</v>
      </c>
      <c r="B94">
        <v>-10000000</v>
      </c>
    </row>
    <row r="95" spans="1:2" x14ac:dyDescent="0.25">
      <c r="A95" t="s">
        <v>328</v>
      </c>
      <c r="B95">
        <v>-10000000</v>
      </c>
    </row>
    <row r="96" spans="1:2" x14ac:dyDescent="0.25">
      <c r="A96" t="s">
        <v>329</v>
      </c>
      <c r="B96">
        <v>-10000000</v>
      </c>
    </row>
    <row r="97" spans="1:2" x14ac:dyDescent="0.25">
      <c r="A97" t="s">
        <v>330</v>
      </c>
      <c r="B97">
        <v>-10000000</v>
      </c>
    </row>
    <row r="98" spans="1:2" x14ac:dyDescent="0.25">
      <c r="A98" t="s">
        <v>331</v>
      </c>
      <c r="B98">
        <v>-10000000</v>
      </c>
    </row>
    <row r="99" spans="1:2" x14ac:dyDescent="0.25">
      <c r="A99" t="s">
        <v>332</v>
      </c>
      <c r="B99">
        <v>-10000000</v>
      </c>
    </row>
    <row r="100" spans="1:2" x14ac:dyDescent="0.25">
      <c r="A100" t="s">
        <v>333</v>
      </c>
      <c r="B100">
        <v>-10000000</v>
      </c>
    </row>
    <row r="101" spans="1:2" x14ac:dyDescent="0.25">
      <c r="A101" t="s">
        <v>334</v>
      </c>
      <c r="B101">
        <v>-10000000</v>
      </c>
    </row>
    <row r="102" spans="1:2" x14ac:dyDescent="0.25">
      <c r="A102" t="s">
        <v>335</v>
      </c>
      <c r="B102">
        <v>-10000000</v>
      </c>
    </row>
    <row r="104" spans="1:2" x14ac:dyDescent="0.25">
      <c r="A104" t="s">
        <v>336</v>
      </c>
      <c r="B104">
        <f>'Input Meta Data'!$J$83</f>
        <v>0</v>
      </c>
    </row>
    <row r="105" spans="1:2" x14ac:dyDescent="0.25">
      <c r="A105" t="s">
        <v>337</v>
      </c>
      <c r="B105">
        <f>'Input Meta Data'!$J$83</f>
        <v>0</v>
      </c>
    </row>
    <row r="106" spans="1:2" x14ac:dyDescent="0.25">
      <c r="A106" t="s">
        <v>338</v>
      </c>
      <c r="B106">
        <f>'Input Meta Data'!$J$83</f>
        <v>0</v>
      </c>
    </row>
    <row r="107" spans="1:2" x14ac:dyDescent="0.25">
      <c r="A107" t="s">
        <v>339</v>
      </c>
      <c r="B107">
        <f>'Input Meta Data'!$J$83</f>
        <v>0</v>
      </c>
    </row>
    <row r="108" spans="1:2" x14ac:dyDescent="0.25">
      <c r="A108" t="s">
        <v>340</v>
      </c>
      <c r="B108">
        <f>'Input Meta Data'!$J$83</f>
        <v>0</v>
      </c>
    </row>
    <row r="109" spans="1:2" x14ac:dyDescent="0.25">
      <c r="A109" t="s">
        <v>341</v>
      </c>
      <c r="B109">
        <f>'Input Meta Data'!$J$83</f>
        <v>0</v>
      </c>
    </row>
    <row r="110" spans="1:2" x14ac:dyDescent="0.25">
      <c r="A110" t="s">
        <v>342</v>
      </c>
      <c r="B110">
        <f>'Input Meta Data'!$J$83</f>
        <v>0</v>
      </c>
    </row>
    <row r="111" spans="1:2" x14ac:dyDescent="0.25">
      <c r="A111" t="s">
        <v>343</v>
      </c>
      <c r="B111">
        <f>'Input Meta Data'!$J$83</f>
        <v>0</v>
      </c>
    </row>
    <row r="112" spans="1:2" x14ac:dyDescent="0.25">
      <c r="A112" t="s">
        <v>344</v>
      </c>
      <c r="B112">
        <f>'Input Meta Data'!$J$83</f>
        <v>0</v>
      </c>
    </row>
    <row r="113" spans="1:2" x14ac:dyDescent="0.25">
      <c r="A113" t="s">
        <v>345</v>
      </c>
      <c r="B113">
        <f>'Input Meta Data'!$J$83</f>
        <v>0</v>
      </c>
    </row>
    <row r="114" spans="1:2" x14ac:dyDescent="0.25">
      <c r="A114" t="s">
        <v>346</v>
      </c>
      <c r="B114">
        <f>'Input Meta Data'!$J$83</f>
        <v>0</v>
      </c>
    </row>
    <row r="115" spans="1:2" x14ac:dyDescent="0.25">
      <c r="A115" t="s">
        <v>347</v>
      </c>
      <c r="B115">
        <f>'Input Meta Data'!$J$83</f>
        <v>0</v>
      </c>
    </row>
    <row r="116" spans="1:2" x14ac:dyDescent="0.25">
      <c r="A116" t="s">
        <v>348</v>
      </c>
      <c r="B116">
        <f>'Input Meta Data'!$J$83</f>
        <v>0</v>
      </c>
    </row>
    <row r="117" spans="1:2" x14ac:dyDescent="0.25">
      <c r="A117" t="s">
        <v>349</v>
      </c>
      <c r="B117">
        <f>'Input Meta Data'!$J$83</f>
        <v>0</v>
      </c>
    </row>
    <row r="118" spans="1:2" x14ac:dyDescent="0.25">
      <c r="A118" t="s">
        <v>350</v>
      </c>
      <c r="B118">
        <f>'Input Meta Data'!$J$83</f>
        <v>0</v>
      </c>
    </row>
    <row r="119" spans="1:2" x14ac:dyDescent="0.25">
      <c r="A119" t="s">
        <v>351</v>
      </c>
      <c r="B119">
        <f>'Input Meta Data'!$J$83</f>
        <v>0</v>
      </c>
    </row>
    <row r="120" spans="1:2" x14ac:dyDescent="0.25">
      <c r="A120" t="s">
        <v>352</v>
      </c>
      <c r="B120">
        <f>'Input Meta Data'!$J$83</f>
        <v>0</v>
      </c>
    </row>
    <row r="121" spans="1:2" x14ac:dyDescent="0.25">
      <c r="A121" t="s">
        <v>353</v>
      </c>
      <c r="B121">
        <f>'Input Meta Data'!$J$83</f>
        <v>0</v>
      </c>
    </row>
    <row r="122" spans="1:2" x14ac:dyDescent="0.25">
      <c r="A122" t="s">
        <v>354</v>
      </c>
      <c r="B122">
        <f>'Input Meta Data'!$J$83</f>
        <v>0</v>
      </c>
    </row>
    <row r="123" spans="1:2" x14ac:dyDescent="0.25">
      <c r="A123" t="s">
        <v>355</v>
      </c>
      <c r="B123">
        <f>'Input Meta Data'!$J$83</f>
        <v>0</v>
      </c>
    </row>
    <row r="125" spans="1:2" x14ac:dyDescent="0.25">
      <c r="A125" t="s">
        <v>356</v>
      </c>
      <c r="B125">
        <f>'Input Meta Data'!J60</f>
        <v>2353495.6120773586</v>
      </c>
    </row>
    <row r="126" spans="1:2" x14ac:dyDescent="0.25">
      <c r="A126" t="s">
        <v>357</v>
      </c>
      <c r="B126">
        <f>'Input Meta Data'!J61</f>
        <v>8086751.7989365933</v>
      </c>
    </row>
    <row r="128" spans="1:2" x14ac:dyDescent="0.25">
      <c r="A128" t="s">
        <v>358</v>
      </c>
      <c r="B128">
        <v>0.05</v>
      </c>
    </row>
    <row r="129" spans="1:2" x14ac:dyDescent="0.25">
      <c r="A129" t="s">
        <v>359</v>
      </c>
      <c r="B129">
        <v>5.0000000000000001E-3</v>
      </c>
    </row>
    <row r="131" spans="1:2" x14ac:dyDescent="0.25">
      <c r="A131" t="s">
        <v>366</v>
      </c>
      <c r="B131">
        <f>'Input Meta Data'!J64</f>
        <v>5</v>
      </c>
    </row>
    <row r="132" spans="1:2" x14ac:dyDescent="0.25">
      <c r="A132" t="s">
        <v>367</v>
      </c>
      <c r="B132">
        <f>'Input Meta Data'!J65</f>
        <v>1.0000000000000001E-5</v>
      </c>
    </row>
    <row r="133" spans="1:2" x14ac:dyDescent="0.25">
      <c r="A133" t="s">
        <v>368</v>
      </c>
      <c r="B133">
        <f>'Input Meta Data'!J66</f>
        <v>7</v>
      </c>
    </row>
    <row r="134" spans="1:2" x14ac:dyDescent="0.25">
      <c r="A134" t="s">
        <v>369</v>
      </c>
      <c r="B134">
        <f>'Input Meta Data'!J67</f>
        <v>1.0000000000000001E-5</v>
      </c>
    </row>
    <row r="135" spans="1:2" x14ac:dyDescent="0.25">
      <c r="A135" t="s">
        <v>370</v>
      </c>
      <c r="B135">
        <f>'Input Meta Data'!J68</f>
        <v>4</v>
      </c>
    </row>
    <row r="136" spans="1:2" x14ac:dyDescent="0.25">
      <c r="A136" t="s">
        <v>371</v>
      </c>
      <c r="B136">
        <f>'Input Meta Data'!J69</f>
        <v>1.0000000000000001E-5</v>
      </c>
    </row>
    <row r="137" spans="1:2" x14ac:dyDescent="0.25">
      <c r="A137" t="s">
        <v>372</v>
      </c>
      <c r="B137">
        <f>'Input Meta Data'!J70</f>
        <v>6</v>
      </c>
    </row>
    <row r="138" spans="1:2" x14ac:dyDescent="0.25">
      <c r="A138" t="s">
        <v>373</v>
      </c>
      <c r="B138">
        <f>'Input Meta Data'!J71</f>
        <v>1.0000000000000001E-5</v>
      </c>
    </row>
    <row r="140" spans="1:2" x14ac:dyDescent="0.25">
      <c r="A140" t="s">
        <v>360</v>
      </c>
      <c r="B140">
        <f>'Input Meta Data'!J73</f>
        <v>-1</v>
      </c>
    </row>
    <row r="141" spans="1:2" x14ac:dyDescent="0.25">
      <c r="A141" t="s">
        <v>361</v>
      </c>
      <c r="B141">
        <f>'Input Meta Data'!J74</f>
        <v>1</v>
      </c>
    </row>
    <row r="143" spans="1:2" x14ac:dyDescent="0.25">
      <c r="A143" t="s">
        <v>30</v>
      </c>
      <c r="B143">
        <f>'Input Meta Data'!J75</f>
        <v>100</v>
      </c>
    </row>
    <row r="145" spans="1:2" x14ac:dyDescent="0.25">
      <c r="A145" t="s">
        <v>362</v>
      </c>
      <c r="B145">
        <f>'Input Meta Data'!J78</f>
        <v>0.6</v>
      </c>
    </row>
    <row r="146" spans="1:2" x14ac:dyDescent="0.25">
      <c r="A146" t="s">
        <v>363</v>
      </c>
      <c r="B146">
        <f>'Input Meta Data'!J79</f>
        <v>0.6</v>
      </c>
    </row>
    <row r="147" spans="1:2" x14ac:dyDescent="0.25">
      <c r="A147" t="s">
        <v>364</v>
      </c>
      <c r="B147">
        <f>'Input Meta Data'!J80</f>
        <v>0.6</v>
      </c>
    </row>
    <row r="148" spans="1:2" x14ac:dyDescent="0.25">
      <c r="A148" t="s">
        <v>365</v>
      </c>
      <c r="B148">
        <f>'Input Meta Data'!J81</f>
        <v>0.6</v>
      </c>
    </row>
    <row r="150" spans="1:2" x14ac:dyDescent="0.25">
      <c r="A150" t="s">
        <v>378</v>
      </c>
      <c r="B150" s="9">
        <f>'Input Meta Data'!J3</f>
        <v>31</v>
      </c>
    </row>
    <row r="151" spans="1:2" x14ac:dyDescent="0.25">
      <c r="A151" t="s">
        <v>379</v>
      </c>
      <c r="B151" s="9">
        <f>'Input Meta Data'!J4</f>
        <v>15</v>
      </c>
    </row>
    <row r="152" spans="1:2" x14ac:dyDescent="0.25">
      <c r="A152" t="s">
        <v>380</v>
      </c>
      <c r="B152" s="9">
        <f>'Input Meta Data'!J5</f>
        <v>122</v>
      </c>
    </row>
    <row r="153" spans="1:2" x14ac:dyDescent="0.25">
      <c r="A153" t="s">
        <v>381</v>
      </c>
      <c r="B153" s="9">
        <f>'Input Meta Data'!J6</f>
        <v>44</v>
      </c>
    </row>
    <row r="154" spans="1:2" x14ac:dyDescent="0.25">
      <c r="A154" t="s">
        <v>382</v>
      </c>
      <c r="B154" s="9">
        <f>'Input Meta Data'!J7</f>
        <v>1</v>
      </c>
    </row>
    <row r="155" spans="1:2" x14ac:dyDescent="0.25">
      <c r="A155" t="s">
        <v>383</v>
      </c>
      <c r="B155" s="9">
        <f>'Input Meta Data'!J8</f>
        <v>37</v>
      </c>
    </row>
    <row r="156" spans="1:2" x14ac:dyDescent="0.25">
      <c r="A156" t="s">
        <v>384</v>
      </c>
      <c r="B156" s="9">
        <f>'Input Meta Data'!J9</f>
        <v>2</v>
      </c>
    </row>
    <row r="157" spans="1:2" x14ac:dyDescent="0.25">
      <c r="A157" t="s">
        <v>385</v>
      </c>
      <c r="B157" s="9">
        <f>'Input Meta Data'!J10</f>
        <v>2</v>
      </c>
    </row>
    <row r="158" spans="1:2" x14ac:dyDescent="0.25">
      <c r="A158" t="s">
        <v>386</v>
      </c>
      <c r="B158" s="9">
        <f>'Input Meta Data'!J11</f>
        <v>0</v>
      </c>
    </row>
    <row r="159" spans="1:2" x14ac:dyDescent="0.25">
      <c r="A159" t="s">
        <v>387</v>
      </c>
      <c r="B159" s="9">
        <f>'Input Meta Data'!J12</f>
        <v>0</v>
      </c>
    </row>
    <row r="160" spans="1:2" x14ac:dyDescent="0.25">
      <c r="A160" t="s">
        <v>388</v>
      </c>
      <c r="B160" s="9">
        <f>'Input Meta Data'!J13</f>
        <v>0</v>
      </c>
    </row>
    <row r="161" spans="1:2" x14ac:dyDescent="0.25">
      <c r="A161" t="s">
        <v>389</v>
      </c>
      <c r="B161" s="9">
        <f>'Input Meta Data'!J14</f>
        <v>0</v>
      </c>
    </row>
    <row r="162" spans="1:2" x14ac:dyDescent="0.25">
      <c r="A162" t="s">
        <v>374</v>
      </c>
      <c r="B162" s="9">
        <f>'Input Meta Data'!J15</f>
        <v>97</v>
      </c>
    </row>
    <row r="163" spans="1:2" x14ac:dyDescent="0.25">
      <c r="A163" t="s">
        <v>375</v>
      </c>
      <c r="B163" s="9">
        <f>'Input Meta Data'!J16</f>
        <v>216</v>
      </c>
    </row>
    <row r="164" spans="1:2" x14ac:dyDescent="0.25">
      <c r="A164" t="s">
        <v>376</v>
      </c>
      <c r="B164" s="9">
        <f>'Input Meta Data'!J17</f>
        <v>55</v>
      </c>
    </row>
    <row r="165" spans="1:2" x14ac:dyDescent="0.25">
      <c r="A165" t="s">
        <v>377</v>
      </c>
      <c r="B165" s="9">
        <f>'Input Meta Data'!J18</f>
        <v>70</v>
      </c>
    </row>
    <row r="166" spans="1:2" x14ac:dyDescent="0.25">
      <c r="A166" t="s">
        <v>390</v>
      </c>
      <c r="B166" s="9">
        <f>'Input Meta Data'!J19</f>
        <v>0</v>
      </c>
    </row>
    <row r="167" spans="1:2" x14ac:dyDescent="0.25">
      <c r="A167" t="s">
        <v>391</v>
      </c>
      <c r="B167" s="9">
        <f>'Input Meta Data'!J20</f>
        <v>0</v>
      </c>
    </row>
    <row r="168" spans="1:2" x14ac:dyDescent="0.25">
      <c r="A168" t="s">
        <v>392</v>
      </c>
      <c r="B168" s="9">
        <f>'Input Meta Data'!J21</f>
        <v>0</v>
      </c>
    </row>
    <row r="169" spans="1:2" x14ac:dyDescent="0.25">
      <c r="A169" t="s">
        <v>393</v>
      </c>
      <c r="B169" s="9">
        <f>'Input Meta Data'!J22</f>
        <v>0</v>
      </c>
    </row>
    <row r="170" spans="1:2" x14ac:dyDescent="0.25">
      <c r="A170" t="s">
        <v>394</v>
      </c>
      <c r="B170" s="9">
        <f>'Input Meta Data'!J23</f>
        <v>0</v>
      </c>
    </row>
    <row r="171" spans="1:2" x14ac:dyDescent="0.25">
      <c r="A171" t="s">
        <v>395</v>
      </c>
      <c r="B171" s="9">
        <f>'Input Meta Data'!J24</f>
        <v>0</v>
      </c>
    </row>
    <row r="172" spans="1:2" x14ac:dyDescent="0.25">
      <c r="A172" t="s">
        <v>396</v>
      </c>
      <c r="B172" s="9">
        <f>'Input Meta Data'!J25</f>
        <v>0</v>
      </c>
    </row>
    <row r="173" spans="1:2" x14ac:dyDescent="0.25">
      <c r="A173" t="s">
        <v>397</v>
      </c>
      <c r="B173" s="9">
        <f>'Input Meta Data'!J26</f>
        <v>0</v>
      </c>
    </row>
    <row r="174" spans="1:2" x14ac:dyDescent="0.25">
      <c r="A174" t="s">
        <v>398</v>
      </c>
      <c r="B174" s="9">
        <f>'Input Meta Data'!J27</f>
        <v>0</v>
      </c>
    </row>
    <row r="175" spans="1:2" x14ac:dyDescent="0.25">
      <c r="A175" t="s">
        <v>399</v>
      </c>
      <c r="B175" s="9">
        <f>'Input Meta Data'!J28</f>
        <v>0</v>
      </c>
    </row>
    <row r="176" spans="1:2" x14ac:dyDescent="0.25">
      <c r="A176" t="s">
        <v>400</v>
      </c>
      <c r="B176" s="9">
        <f>'Input Meta Data'!J29</f>
        <v>0</v>
      </c>
    </row>
    <row r="177" spans="1:2" x14ac:dyDescent="0.25">
      <c r="A177" t="s">
        <v>401</v>
      </c>
      <c r="B177" s="9">
        <f>'Input Meta Data'!J30</f>
        <v>0</v>
      </c>
    </row>
    <row r="178" spans="1:2" x14ac:dyDescent="0.25">
      <c r="A178" t="s">
        <v>408</v>
      </c>
      <c r="B178" s="9">
        <f>'Input Meta Data'!J31</f>
        <v>0</v>
      </c>
    </row>
    <row r="179" spans="1:2" x14ac:dyDescent="0.25">
      <c r="A179" t="s">
        <v>409</v>
      </c>
      <c r="B179" s="9">
        <f>'Input Meta Data'!J32</f>
        <v>80</v>
      </c>
    </row>
    <row r="180" spans="1:2" x14ac:dyDescent="0.25">
      <c r="A180" t="s">
        <v>410</v>
      </c>
      <c r="B180" s="9">
        <f>'Input Meta Data'!J33</f>
        <v>1</v>
      </c>
    </row>
    <row r="181" spans="1:2" x14ac:dyDescent="0.25">
      <c r="A181" t="s">
        <v>411</v>
      </c>
      <c r="B181" s="9">
        <f>'Input Meta Data'!J34</f>
        <v>247</v>
      </c>
    </row>
    <row r="182" spans="1:2" x14ac:dyDescent="0.25">
      <c r="A182" t="s">
        <v>412</v>
      </c>
      <c r="B182" s="9">
        <f>'Input Meta Data'!J35</f>
        <v>0</v>
      </c>
    </row>
    <row r="183" spans="1:2" x14ac:dyDescent="0.25">
      <c r="A183" t="s">
        <v>413</v>
      </c>
      <c r="B183" s="9">
        <f>'Input Meta Data'!J36</f>
        <v>0</v>
      </c>
    </row>
    <row r="184" spans="1:2" x14ac:dyDescent="0.25">
      <c r="A184" t="s">
        <v>414</v>
      </c>
      <c r="B184" s="9">
        <f>'Input Meta Data'!J37</f>
        <v>0</v>
      </c>
    </row>
    <row r="185" spans="1:2" x14ac:dyDescent="0.25">
      <c r="A185" t="s">
        <v>415</v>
      </c>
      <c r="B185" s="9">
        <f>'Input Meta Data'!J38</f>
        <v>0</v>
      </c>
    </row>
    <row r="186" spans="1:2" x14ac:dyDescent="0.25">
      <c r="A186" t="s">
        <v>416</v>
      </c>
      <c r="B186" s="9">
        <f>'Input Meta Data'!J39</f>
        <v>55</v>
      </c>
    </row>
    <row r="187" spans="1:2" x14ac:dyDescent="0.25">
      <c r="A187" t="s">
        <v>417</v>
      </c>
      <c r="B187" s="9">
        <f>'Input Meta Data'!J40</f>
        <v>0</v>
      </c>
    </row>
    <row r="188" spans="1:2" x14ac:dyDescent="0.25">
      <c r="A188" t="s">
        <v>418</v>
      </c>
      <c r="B188" s="9">
        <f>'Input Meta Data'!J41</f>
        <v>1071</v>
      </c>
    </row>
    <row r="189" spans="1:2" x14ac:dyDescent="0.25">
      <c r="A189" t="s">
        <v>419</v>
      </c>
      <c r="B189" s="9">
        <f>'Input Meta Data'!J42</f>
        <v>165</v>
      </c>
    </row>
    <row r="190" spans="1:2" x14ac:dyDescent="0.25">
      <c r="A190" t="s">
        <v>478</v>
      </c>
      <c r="B190" s="9">
        <f>'Input Meta Data'!J43</f>
        <v>31</v>
      </c>
    </row>
    <row r="192" spans="1:2" x14ac:dyDescent="0.25">
      <c r="A192" s="9" t="s">
        <v>431</v>
      </c>
      <c r="B192" s="9">
        <f>'Input Meta Data'!J44</f>
        <v>0.58899999999999997</v>
      </c>
    </row>
    <row r="193" spans="1:2" x14ac:dyDescent="0.25">
      <c r="A193" s="9" t="s">
        <v>432</v>
      </c>
      <c r="B193" s="9">
        <f>'Input Meta Data'!J45</f>
        <v>0.41100000000000003</v>
      </c>
    </row>
    <row r="194" spans="1:2" x14ac:dyDescent="0.25">
      <c r="A194" s="9" t="s">
        <v>433</v>
      </c>
      <c r="B194" s="9">
        <f>'Input Meta Data'!J46</f>
        <v>0.58899999999999997</v>
      </c>
    </row>
    <row r="195" spans="1:2" x14ac:dyDescent="0.25">
      <c r="A195" s="9" t="s">
        <v>434</v>
      </c>
      <c r="B195" s="9">
        <f>'Input Meta Data'!J47</f>
        <v>0.41100000000000003</v>
      </c>
    </row>
    <row r="196" spans="1:2" x14ac:dyDescent="0.25">
      <c r="A196" s="9" t="s">
        <v>435</v>
      </c>
      <c r="B196" s="9">
        <f>'Input Meta Data'!J48</f>
        <v>0.58899999999999997</v>
      </c>
    </row>
    <row r="197" spans="1:2" x14ac:dyDescent="0.25">
      <c r="A197" s="9" t="s">
        <v>436</v>
      </c>
      <c r="B197" s="9">
        <f>'Input Meta Data'!J49</f>
        <v>0.41100000000000003</v>
      </c>
    </row>
    <row r="198" spans="1:2" x14ac:dyDescent="0.25">
      <c r="A198" s="9" t="s">
        <v>437</v>
      </c>
      <c r="B198" s="9">
        <f>'Input Meta Data'!J50</f>
        <v>0.58899999999999997</v>
      </c>
    </row>
    <row r="199" spans="1:2" x14ac:dyDescent="0.25">
      <c r="A199" s="9" t="s">
        <v>438</v>
      </c>
      <c r="B199" s="9">
        <f>'Input Meta Data'!J51</f>
        <v>0.41100000000000003</v>
      </c>
    </row>
    <row r="200" spans="1:2" x14ac:dyDescent="0.25">
      <c r="B200" s="9"/>
    </row>
    <row r="201" spans="1:2" x14ac:dyDescent="0.25">
      <c r="A201" s="9" t="s">
        <v>404</v>
      </c>
      <c r="B201" s="9">
        <f>'Input Meta Data'!J52</f>
        <v>1330757.7241379311</v>
      </c>
    </row>
    <row r="202" spans="1:2" x14ac:dyDescent="0.25">
      <c r="A202" s="9" t="s">
        <v>405</v>
      </c>
      <c r="B202" s="9">
        <f>'Input Meta Data'!J53</f>
        <v>4044971.157303371</v>
      </c>
    </row>
    <row r="203" spans="1:2" x14ac:dyDescent="0.25">
      <c r="A203" s="9" t="s">
        <v>407</v>
      </c>
      <c r="B203" s="9">
        <f>'Input Meta Data'!J54</f>
        <v>1211678.9794520547</v>
      </c>
    </row>
    <row r="204" spans="1:2" x14ac:dyDescent="0.25">
      <c r="A204" s="9" t="s">
        <v>406</v>
      </c>
      <c r="B204" s="9">
        <f>'Input Meta Data'!J55</f>
        <v>3626796.6847826098</v>
      </c>
    </row>
    <row r="205" spans="1:2" x14ac:dyDescent="0.25">
      <c r="B205" s="9"/>
    </row>
    <row r="206" spans="1:2" x14ac:dyDescent="0.25">
      <c r="A206" s="9" t="s">
        <v>402</v>
      </c>
      <c r="B206" s="9">
        <f>'Input Meta Data'!J56</f>
        <v>1</v>
      </c>
    </row>
    <row r="207" spans="1:2" x14ac:dyDescent="0.25">
      <c r="A207" s="9" t="s">
        <v>403</v>
      </c>
      <c r="B207" s="9">
        <f>'Input Meta Data'!J57</f>
        <v>1</v>
      </c>
    </row>
    <row r="208" spans="1:2" x14ac:dyDescent="0.25">
      <c r="B208" s="9"/>
    </row>
    <row r="209" spans="1:2" x14ac:dyDescent="0.25">
      <c r="A209" t="s">
        <v>24</v>
      </c>
      <c r="B209" s="9">
        <f>'Input Meta Data'!J58</f>
        <v>3</v>
      </c>
    </row>
    <row r="356" spans="3:5" x14ac:dyDescent="0.25">
      <c r="C356" s="6"/>
      <c r="D356" s="6"/>
      <c r="E356" s="6"/>
    </row>
    <row r="357" spans="3:5" x14ac:dyDescent="0.25">
      <c r="C357" s="6"/>
      <c r="D357" s="6"/>
      <c r="E357" s="6"/>
    </row>
    <row r="358" spans="3:5" x14ac:dyDescent="0.25">
      <c r="C358" s="6"/>
      <c r="D358" s="6"/>
      <c r="E358" s="6"/>
    </row>
    <row r="359" spans="3:5" x14ac:dyDescent="0.25">
      <c r="C359" s="6"/>
      <c r="D359" s="6"/>
      <c r="E359" s="6"/>
    </row>
    <row r="360" spans="3:5" x14ac:dyDescent="0.25">
      <c r="C360" s="6"/>
      <c r="D360" s="6"/>
      <c r="E360" s="6"/>
    </row>
    <row r="361" spans="3:5" x14ac:dyDescent="0.25">
      <c r="C361" s="6"/>
      <c r="D361" s="6"/>
      <c r="E361" s="6"/>
    </row>
    <row r="362" spans="3:5" x14ac:dyDescent="0.25">
      <c r="C362" s="6"/>
      <c r="D362" s="6"/>
      <c r="E362" s="6"/>
    </row>
    <row r="363" spans="3:5" x14ac:dyDescent="0.25">
      <c r="C363" s="6"/>
      <c r="D363" s="6"/>
      <c r="E363" s="6"/>
    </row>
    <row r="364" spans="3:5" x14ac:dyDescent="0.25">
      <c r="C364" s="6"/>
      <c r="D364" s="6"/>
      <c r="E364" s="6"/>
    </row>
    <row r="365" spans="3:5" x14ac:dyDescent="0.25">
      <c r="C365" s="6"/>
      <c r="D365" s="6"/>
      <c r="E365" s="6"/>
    </row>
    <row r="366" spans="3:5" x14ac:dyDescent="0.25">
      <c r="C366" s="6"/>
      <c r="D366" s="6"/>
      <c r="E366" s="6"/>
    </row>
    <row r="367" spans="3:5" x14ac:dyDescent="0.25">
      <c r="C367" s="6"/>
      <c r="D367" s="6"/>
      <c r="E367" s="6"/>
    </row>
    <row r="368" spans="3:5" x14ac:dyDescent="0.25">
      <c r="C368" s="6"/>
      <c r="D368" s="6"/>
      <c r="E368" s="6"/>
    </row>
    <row r="369" spans="3:5" x14ac:dyDescent="0.25">
      <c r="C369" s="6"/>
      <c r="D369" s="6"/>
      <c r="E369" s="6"/>
    </row>
    <row r="370" spans="3:5" x14ac:dyDescent="0.25">
      <c r="C370" s="6"/>
      <c r="D370" s="6"/>
      <c r="E370" s="6"/>
    </row>
    <row r="371" spans="3:5" x14ac:dyDescent="0.25">
      <c r="C371" s="6"/>
      <c r="D371" s="6"/>
      <c r="E371" s="6"/>
    </row>
    <row r="372" spans="3:5" x14ac:dyDescent="0.25">
      <c r="C372" s="6"/>
      <c r="D372" s="6"/>
      <c r="E372" s="6"/>
    </row>
    <row r="373" spans="3:5" x14ac:dyDescent="0.25">
      <c r="C373" s="6"/>
      <c r="D373" s="6"/>
      <c r="E373" s="6"/>
    </row>
    <row r="374" spans="3:5" x14ac:dyDescent="0.25">
      <c r="C374" s="6"/>
      <c r="D374" s="6"/>
      <c r="E374" s="6"/>
    </row>
    <row r="375" spans="3:5" x14ac:dyDescent="0.25">
      <c r="C375" s="6"/>
      <c r="D375" s="6"/>
      <c r="E375" s="6"/>
    </row>
    <row r="376" spans="3:5" x14ac:dyDescent="0.25">
      <c r="C376" s="6"/>
      <c r="D376" s="6"/>
      <c r="E376" s="6"/>
    </row>
    <row r="377" spans="3:5" x14ac:dyDescent="0.25">
      <c r="C377" s="6"/>
      <c r="D377" s="6"/>
      <c r="E377" s="6"/>
    </row>
    <row r="378" spans="3:5" x14ac:dyDescent="0.25">
      <c r="C378" s="6"/>
      <c r="D378" s="6"/>
      <c r="E378" s="6"/>
    </row>
    <row r="379" spans="3:5" x14ac:dyDescent="0.25">
      <c r="C379" s="6"/>
      <c r="D379" s="6"/>
      <c r="E379" s="6"/>
    </row>
    <row r="380" spans="3:5" x14ac:dyDescent="0.25">
      <c r="C380" s="6"/>
      <c r="D380" s="6"/>
      <c r="E380" s="6"/>
    </row>
    <row r="381" spans="3:5" x14ac:dyDescent="0.25">
      <c r="C381" s="6"/>
      <c r="D381" s="6"/>
      <c r="E381" s="6"/>
    </row>
    <row r="382" spans="3:5" x14ac:dyDescent="0.25">
      <c r="C382" s="6"/>
      <c r="D382" s="6"/>
      <c r="E382" s="6"/>
    </row>
    <row r="383" spans="3:5" x14ac:dyDescent="0.25">
      <c r="C383" s="6"/>
      <c r="D383" s="6"/>
      <c r="E383" s="6"/>
    </row>
    <row r="384" spans="3:5" x14ac:dyDescent="0.25">
      <c r="C384" s="6"/>
      <c r="D384" s="6"/>
      <c r="E384" s="6"/>
    </row>
    <row r="385" spans="3:5" x14ac:dyDescent="0.25">
      <c r="C385" s="6"/>
      <c r="D385" s="6"/>
      <c r="E385" s="6"/>
    </row>
    <row r="386" spans="3:5" x14ac:dyDescent="0.25">
      <c r="C386" s="6"/>
      <c r="D386" s="6"/>
      <c r="E386" s="6"/>
    </row>
    <row r="387" spans="3:5" x14ac:dyDescent="0.25">
      <c r="C387" s="6"/>
      <c r="D387" s="6"/>
      <c r="E387" s="6"/>
    </row>
    <row r="388" spans="3:5" x14ac:dyDescent="0.25">
      <c r="C388" s="6"/>
      <c r="D388" s="6"/>
      <c r="E388" s="6"/>
    </row>
    <row r="389" spans="3:5" x14ac:dyDescent="0.25">
      <c r="C389" s="6"/>
      <c r="D389" s="6"/>
      <c r="E389" s="6"/>
    </row>
    <row r="390" spans="3:5" x14ac:dyDescent="0.25">
      <c r="C390" s="6"/>
      <c r="D390" s="6"/>
      <c r="E390" s="6"/>
    </row>
    <row r="391" spans="3:5" x14ac:dyDescent="0.25">
      <c r="C391" s="6"/>
      <c r="D391" s="6"/>
      <c r="E391" s="6"/>
    </row>
    <row r="392" spans="3:5" x14ac:dyDescent="0.25">
      <c r="C392" s="6"/>
      <c r="D392" s="6"/>
      <c r="E392" s="6"/>
    </row>
    <row r="393" spans="3:5" x14ac:dyDescent="0.25">
      <c r="C393" s="6"/>
      <c r="D393" s="6"/>
      <c r="E393" s="6"/>
    </row>
    <row r="394" spans="3:5" x14ac:dyDescent="0.25">
      <c r="C394" s="6"/>
      <c r="D394" s="6"/>
      <c r="E394" s="6"/>
    </row>
    <row r="395" spans="3:5" x14ac:dyDescent="0.25">
      <c r="C395" s="6"/>
      <c r="D395" s="6"/>
      <c r="E395" s="6"/>
    </row>
    <row r="396" spans="3:5" x14ac:dyDescent="0.25">
      <c r="C396" s="6"/>
      <c r="D396" s="6"/>
      <c r="E396" s="6"/>
    </row>
    <row r="397" spans="3:5" x14ac:dyDescent="0.25">
      <c r="C397" s="6"/>
      <c r="D397" s="6"/>
      <c r="E397" s="6"/>
    </row>
    <row r="398" spans="3:5" x14ac:dyDescent="0.25">
      <c r="C398" s="6"/>
      <c r="D398" s="6"/>
      <c r="E398" s="6"/>
    </row>
    <row r="399" spans="3:5" x14ac:dyDescent="0.25">
      <c r="C399" s="6"/>
      <c r="D399" s="6"/>
      <c r="E399" s="6"/>
    </row>
    <row r="400" spans="3:5" x14ac:dyDescent="0.25">
      <c r="C400" s="6"/>
      <c r="D400" s="6"/>
      <c r="E400" s="6"/>
    </row>
    <row r="401" spans="3:5" x14ac:dyDescent="0.25">
      <c r="D401" s="6"/>
      <c r="E401" s="6"/>
    </row>
    <row r="402" spans="3:5" x14ac:dyDescent="0.25">
      <c r="D402" s="6"/>
      <c r="E402" s="6"/>
    </row>
    <row r="403" spans="3:5" x14ac:dyDescent="0.25">
      <c r="D403" s="6"/>
      <c r="E403" s="6"/>
    </row>
    <row r="404" spans="3:5" x14ac:dyDescent="0.25">
      <c r="D404" s="6"/>
      <c r="E404" s="6"/>
    </row>
    <row r="405" spans="3:5" x14ac:dyDescent="0.25">
      <c r="D405" s="6"/>
      <c r="E405" s="6"/>
    </row>
    <row r="406" spans="3:5" x14ac:dyDescent="0.25">
      <c r="D406" s="6"/>
      <c r="E406" s="6"/>
    </row>
    <row r="407" spans="3:5" x14ac:dyDescent="0.25">
      <c r="D407" s="6"/>
      <c r="E407" s="6"/>
    </row>
    <row r="408" spans="3:5" x14ac:dyDescent="0.25">
      <c r="D408" s="6"/>
      <c r="E408" s="6"/>
    </row>
    <row r="409" spans="3:5" x14ac:dyDescent="0.25">
      <c r="D409" s="6"/>
      <c r="E409" s="6"/>
    </row>
    <row r="410" spans="3:5" x14ac:dyDescent="0.25">
      <c r="C410" s="6"/>
      <c r="D410" s="6"/>
      <c r="E410" s="6"/>
    </row>
    <row r="411" spans="3:5" x14ac:dyDescent="0.25">
      <c r="C411" s="6"/>
      <c r="D411" s="6"/>
      <c r="E411" s="6"/>
    </row>
    <row r="412" spans="3:5" x14ac:dyDescent="0.25">
      <c r="C412" s="6"/>
      <c r="D412" s="6"/>
      <c r="E412" s="6"/>
    </row>
    <row r="413" spans="3:5" x14ac:dyDescent="0.25">
      <c r="C413" s="6"/>
      <c r="D413" s="6"/>
      <c r="E413" s="6"/>
    </row>
    <row r="414" spans="3:5" x14ac:dyDescent="0.25">
      <c r="C414" s="6"/>
      <c r="D414" s="6"/>
      <c r="E414" s="6"/>
    </row>
    <row r="415" spans="3:5" x14ac:dyDescent="0.25">
      <c r="C415" s="6"/>
      <c r="D415" s="6"/>
      <c r="E415" s="6"/>
    </row>
    <row r="416" spans="3:5" x14ac:dyDescent="0.25">
      <c r="C416" s="6"/>
      <c r="D416" s="6"/>
      <c r="E416" s="6"/>
    </row>
    <row r="417" spans="3:5" x14ac:dyDescent="0.25">
      <c r="C417" s="6"/>
      <c r="D417" s="6"/>
      <c r="E417" s="6"/>
    </row>
    <row r="418" spans="3:5" x14ac:dyDescent="0.25">
      <c r="C418" s="1"/>
      <c r="D418" s="1"/>
      <c r="E418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4"/>
  <sheetViews>
    <sheetView topLeftCell="A19" workbookViewId="0">
      <selection activeCell="E34" sqref="E34"/>
    </sheetView>
  </sheetViews>
  <sheetFormatPr defaultRowHeight="15" x14ac:dyDescent="0.25"/>
  <cols>
    <col min="1" max="1" width="38.140625" customWidth="1"/>
    <col min="2" max="2" width="50.140625" bestFit="1" customWidth="1"/>
    <col min="3" max="3" width="6.140625" bestFit="1" customWidth="1"/>
    <col min="5" max="5" width="34" bestFit="1" customWidth="1"/>
    <col min="6" max="6" width="6.140625" bestFit="1" customWidth="1"/>
    <col min="7" max="7" width="12.42578125" bestFit="1" customWidth="1"/>
    <col min="8" max="8" width="7.7109375" bestFit="1" customWidth="1"/>
    <col min="9" max="9" width="47.5703125" customWidth="1"/>
  </cols>
  <sheetData>
    <row r="1" spans="1:9" ht="23.25" x14ac:dyDescent="0.35">
      <c r="A1" s="67" t="s">
        <v>512</v>
      </c>
    </row>
    <row r="2" spans="1:9" ht="23.25" x14ac:dyDescent="0.35">
      <c r="A2" s="46"/>
      <c r="B2" s="66" t="s">
        <v>493</v>
      </c>
      <c r="D2" s="47" t="s">
        <v>0</v>
      </c>
      <c r="E2" s="47" t="s">
        <v>152</v>
      </c>
      <c r="F2" s="47" t="s">
        <v>157</v>
      </c>
      <c r="G2" s="47" t="s">
        <v>16</v>
      </c>
      <c r="H2" s="47" t="s">
        <v>106</v>
      </c>
      <c r="I2" s="62" t="s">
        <v>496</v>
      </c>
    </row>
    <row r="3" spans="1:9" ht="30" x14ac:dyDescent="0.25">
      <c r="A3" s="69" t="s">
        <v>494</v>
      </c>
      <c r="B3" s="64" t="s">
        <v>507</v>
      </c>
      <c r="D3" s="47" t="s">
        <v>483</v>
      </c>
      <c r="E3" s="47" t="s">
        <v>484</v>
      </c>
      <c r="F3" s="47">
        <v>11.26</v>
      </c>
      <c r="G3" s="47" t="s">
        <v>500</v>
      </c>
      <c r="H3" s="47" t="s">
        <v>59</v>
      </c>
      <c r="I3" s="63" t="s">
        <v>481</v>
      </c>
    </row>
    <row r="4" spans="1:9" ht="30" x14ac:dyDescent="0.25">
      <c r="A4" s="70"/>
      <c r="B4" s="64" t="s">
        <v>508</v>
      </c>
      <c r="D4" s="47" t="s">
        <v>503</v>
      </c>
      <c r="E4" s="47" t="s">
        <v>503</v>
      </c>
      <c r="F4" s="47">
        <v>13.45</v>
      </c>
      <c r="G4" s="47" t="s">
        <v>500</v>
      </c>
      <c r="H4" s="47" t="s">
        <v>59</v>
      </c>
      <c r="I4" s="63" t="s">
        <v>481</v>
      </c>
    </row>
    <row r="5" spans="1:9" ht="18" x14ac:dyDescent="0.25">
      <c r="A5" s="71"/>
      <c r="B5" s="65" t="s">
        <v>495</v>
      </c>
      <c r="D5" s="47" t="s">
        <v>485</v>
      </c>
      <c r="E5" s="47" t="s">
        <v>497</v>
      </c>
      <c r="F5" s="47">
        <v>88</v>
      </c>
      <c r="G5" s="47" t="s">
        <v>500</v>
      </c>
      <c r="H5" s="47" t="s">
        <v>59</v>
      </c>
      <c r="I5" s="63" t="s">
        <v>482</v>
      </c>
    </row>
    <row r="6" spans="1:9" ht="30" x14ac:dyDescent="0.25">
      <c r="A6" s="69" t="s">
        <v>519</v>
      </c>
      <c r="B6" s="64" t="s">
        <v>509</v>
      </c>
      <c r="D6" s="47" t="s">
        <v>486</v>
      </c>
      <c r="E6" s="47" t="s">
        <v>498</v>
      </c>
      <c r="F6" s="47">
        <v>50</v>
      </c>
      <c r="G6" s="47" t="s">
        <v>499</v>
      </c>
      <c r="H6" s="47" t="s">
        <v>487</v>
      </c>
      <c r="I6" s="63" t="s">
        <v>491</v>
      </c>
    </row>
    <row r="7" spans="1:9" ht="90" x14ac:dyDescent="0.25">
      <c r="A7" s="70"/>
      <c r="B7" s="64" t="s">
        <v>516</v>
      </c>
      <c r="D7" s="47" t="s">
        <v>501</v>
      </c>
      <c r="E7" s="62" t="s">
        <v>517</v>
      </c>
      <c r="F7" s="47">
        <f>(F5-F3)/1000*F6</f>
        <v>3.8369999999999993</v>
      </c>
      <c r="G7" s="47" t="s">
        <v>278</v>
      </c>
      <c r="H7" s="47" t="s">
        <v>59</v>
      </c>
      <c r="I7" s="63" t="s">
        <v>490</v>
      </c>
    </row>
    <row r="8" spans="1:9" ht="30" x14ac:dyDescent="0.25">
      <c r="A8" s="71"/>
      <c r="B8" s="64" t="s">
        <v>510</v>
      </c>
      <c r="D8" s="47" t="s">
        <v>502</v>
      </c>
      <c r="E8" s="62" t="s">
        <v>518</v>
      </c>
      <c r="F8" s="47">
        <f>(F5-F4)/1000*F6</f>
        <v>3.7274999999999996</v>
      </c>
      <c r="G8" s="47" t="s">
        <v>278</v>
      </c>
      <c r="H8" s="47" t="s">
        <v>59</v>
      </c>
      <c r="I8" s="63" t="s">
        <v>490</v>
      </c>
    </row>
    <row r="9" spans="1:9" x14ac:dyDescent="0.25">
      <c r="A9" s="69" t="s">
        <v>504</v>
      </c>
      <c r="B9" s="65" t="s">
        <v>505</v>
      </c>
    </row>
    <row r="10" spans="1:9" x14ac:dyDescent="0.25">
      <c r="A10" s="72"/>
      <c r="B10" s="65" t="s">
        <v>506</v>
      </c>
    </row>
    <row r="15" spans="1:9" x14ac:dyDescent="0.25">
      <c r="F15" s="61"/>
      <c r="H15" s="61"/>
      <c r="I15" s="61"/>
    </row>
    <row r="16" spans="1:9" x14ac:dyDescent="0.25">
      <c r="F16" s="61"/>
      <c r="H16" s="61"/>
      <c r="I16" s="61"/>
    </row>
    <row r="17" spans="1:9" x14ac:dyDescent="0.25">
      <c r="F17" s="61"/>
      <c r="H17" s="61"/>
      <c r="I17" s="61"/>
    </row>
    <row r="18" spans="1:9" x14ac:dyDescent="0.25">
      <c r="F18" s="61"/>
      <c r="H18" s="61"/>
      <c r="I18" s="61"/>
    </row>
    <row r="19" spans="1:9" x14ac:dyDescent="0.25">
      <c r="F19" s="61"/>
      <c r="H19" s="61"/>
      <c r="I19" s="61"/>
    </row>
    <row r="29" spans="1:9" ht="23.25" x14ac:dyDescent="0.35">
      <c r="A29" s="67" t="s">
        <v>513</v>
      </c>
    </row>
    <row r="30" spans="1:9" ht="23.25" x14ac:dyDescent="0.35">
      <c r="A30" s="46"/>
      <c r="B30" s="66" t="s">
        <v>511</v>
      </c>
    </row>
    <row r="31" spans="1:9" ht="60" x14ac:dyDescent="0.25">
      <c r="A31" s="73" t="s">
        <v>494</v>
      </c>
      <c r="B31" s="60" t="s">
        <v>514</v>
      </c>
    </row>
    <row r="32" spans="1:9" ht="60" x14ac:dyDescent="0.25">
      <c r="A32" s="74"/>
      <c r="B32" s="60" t="s">
        <v>515</v>
      </c>
    </row>
    <row r="33" spans="1:2" ht="60" x14ac:dyDescent="0.25">
      <c r="A33" s="73" t="s">
        <v>489</v>
      </c>
      <c r="B33" s="60" t="s">
        <v>521</v>
      </c>
    </row>
    <row r="34" spans="1:2" ht="45" x14ac:dyDescent="0.25">
      <c r="A34" s="73"/>
      <c r="B34" s="64" t="s">
        <v>522</v>
      </c>
    </row>
  </sheetData>
  <mergeCells count="5">
    <mergeCell ref="A3:A5"/>
    <mergeCell ref="A6:A8"/>
    <mergeCell ref="A9:A10"/>
    <mergeCell ref="A31:A32"/>
    <mergeCell ref="A33:A34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workbookViewId="0">
      <selection activeCell="T9" sqref="T9"/>
    </sheetView>
  </sheetViews>
  <sheetFormatPr defaultRowHeight="15" x14ac:dyDescent="0.25"/>
  <cols>
    <col min="1" max="1" width="18.7109375" bestFit="1" customWidth="1"/>
  </cols>
  <sheetData>
    <row r="1" spans="1:42" x14ac:dyDescent="0.25">
      <c r="B1">
        <v>2000</v>
      </c>
      <c r="C1">
        <f>B1+1</f>
        <v>2001</v>
      </c>
      <c r="D1">
        <f t="shared" ref="D1:AP1" si="0">C1+1</f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 t="shared" si="0"/>
        <v>2007</v>
      </c>
      <c r="J1">
        <f t="shared" si="0"/>
        <v>2008</v>
      </c>
      <c r="K1">
        <f t="shared" si="0"/>
        <v>2009</v>
      </c>
      <c r="L1">
        <f t="shared" si="0"/>
        <v>2010</v>
      </c>
      <c r="M1">
        <f t="shared" si="0"/>
        <v>2011</v>
      </c>
      <c r="N1">
        <f t="shared" si="0"/>
        <v>2012</v>
      </c>
      <c r="O1">
        <f t="shared" si="0"/>
        <v>2013</v>
      </c>
      <c r="P1">
        <f t="shared" si="0"/>
        <v>2014</v>
      </c>
      <c r="Q1">
        <f t="shared" si="0"/>
        <v>2015</v>
      </c>
      <c r="R1">
        <f t="shared" si="0"/>
        <v>2016</v>
      </c>
      <c r="S1">
        <f t="shared" si="0"/>
        <v>2017</v>
      </c>
      <c r="T1">
        <f t="shared" si="0"/>
        <v>2018</v>
      </c>
      <c r="U1">
        <f t="shared" si="0"/>
        <v>2019</v>
      </c>
      <c r="V1">
        <f t="shared" si="0"/>
        <v>2020</v>
      </c>
      <c r="W1">
        <f t="shared" si="0"/>
        <v>2021</v>
      </c>
      <c r="X1">
        <f t="shared" si="0"/>
        <v>2022</v>
      </c>
      <c r="Y1">
        <f t="shared" si="0"/>
        <v>2023</v>
      </c>
      <c r="Z1">
        <f t="shared" si="0"/>
        <v>2024</v>
      </c>
      <c r="AA1">
        <f t="shared" si="0"/>
        <v>2025</v>
      </c>
      <c r="AB1">
        <f t="shared" si="0"/>
        <v>2026</v>
      </c>
      <c r="AC1">
        <f t="shared" si="0"/>
        <v>2027</v>
      </c>
      <c r="AD1">
        <f t="shared" si="0"/>
        <v>2028</v>
      </c>
      <c r="AE1">
        <f t="shared" si="0"/>
        <v>2029</v>
      </c>
      <c r="AF1">
        <f t="shared" si="0"/>
        <v>2030</v>
      </c>
      <c r="AG1">
        <f t="shared" si="0"/>
        <v>2031</v>
      </c>
      <c r="AH1">
        <f t="shared" si="0"/>
        <v>2032</v>
      </c>
      <c r="AI1">
        <f t="shared" si="0"/>
        <v>2033</v>
      </c>
      <c r="AJ1">
        <f t="shared" si="0"/>
        <v>2034</v>
      </c>
      <c r="AK1">
        <f t="shared" si="0"/>
        <v>2035</v>
      </c>
      <c r="AL1">
        <f t="shared" si="0"/>
        <v>2036</v>
      </c>
      <c r="AM1">
        <f t="shared" si="0"/>
        <v>2037</v>
      </c>
      <c r="AN1">
        <f t="shared" si="0"/>
        <v>2038</v>
      </c>
      <c r="AO1">
        <f t="shared" si="0"/>
        <v>2039</v>
      </c>
      <c r="AP1">
        <f t="shared" si="0"/>
        <v>2040</v>
      </c>
    </row>
    <row r="2" spans="1:42" x14ac:dyDescent="0.25">
      <c r="A2" t="s">
        <v>76</v>
      </c>
      <c r="B2">
        <f>'LF Base Input Data'!B22</f>
        <v>0</v>
      </c>
      <c r="C2">
        <f>'LF Base Input Data'!C22</f>
        <v>0</v>
      </c>
      <c r="D2">
        <f>'LF Base Input Data'!D22</f>
        <v>0</v>
      </c>
      <c r="E2">
        <f>'LF Base Input Data'!E22</f>
        <v>0</v>
      </c>
      <c r="F2">
        <f>'LF Base Input Data'!F22</f>
        <v>0</v>
      </c>
      <c r="G2">
        <f>'LF Base Input Data'!G22</f>
        <v>0</v>
      </c>
      <c r="H2">
        <f>'LF Base Input Data'!H22</f>
        <v>0</v>
      </c>
      <c r="I2">
        <f>'LF Base Input Data'!I22</f>
        <v>0</v>
      </c>
      <c r="J2">
        <f>'LF Base Input Data'!J22</f>
        <v>0</v>
      </c>
      <c r="K2">
        <f>'LF Base Input Data'!K22</f>
        <v>0</v>
      </c>
      <c r="L2">
        <f>'LF Base Input Data'!L22</f>
        <v>6.1546566406948928</v>
      </c>
      <c r="M2">
        <f>'LF Base Input Data'!M22</f>
        <v>6.1546566406948928</v>
      </c>
      <c r="N2">
        <f>'LF Base Input Data'!N22</f>
        <v>6.1546566406948928</v>
      </c>
      <c r="O2">
        <f>'LF Base Input Data'!O22</f>
        <v>6.1546566406948928</v>
      </c>
      <c r="P2">
        <f>'LF Base Input Data'!P22</f>
        <v>6.1546566406948928</v>
      </c>
      <c r="Q2">
        <f>'LF Base Input Data'!Q22</f>
        <v>6.1546566406948928</v>
      </c>
      <c r="R2">
        <f>'LF Base Input Data'!R22</f>
        <v>6.1546566406948928</v>
      </c>
      <c r="S2">
        <f>'LF Base Input Data'!S22</f>
        <v>6.1546566406948928</v>
      </c>
      <c r="T2">
        <f>'LF Base Input Data'!T22</f>
        <v>6.1546566406948928</v>
      </c>
      <c r="U2">
        <f>'LF Base Input Data'!U22</f>
        <v>6.1546566406948928</v>
      </c>
      <c r="V2">
        <f>'LF Base Input Data'!V22+'Scenario Meta-Data'!$F$7</f>
        <v>9.9916566406948917</v>
      </c>
      <c r="W2">
        <f>'LF Base Input Data'!W22+'Scenario Meta-Data'!$F$7</f>
        <v>9.9916566406948917</v>
      </c>
      <c r="X2">
        <f>'LF Base Input Data'!X22+'Scenario Meta-Data'!$F$7</f>
        <v>9.9916566406948917</v>
      </c>
      <c r="Y2">
        <f>'LF Base Input Data'!Y22+'Scenario Meta-Data'!$F$7</f>
        <v>9.9916566406948917</v>
      </c>
      <c r="Z2">
        <f>'LF Base Input Data'!Z22+'Scenario Meta-Data'!$F$7</f>
        <v>9.9916566406948917</v>
      </c>
      <c r="AA2">
        <f>'LF Base Input Data'!AA22+'Scenario Meta-Data'!$F$7</f>
        <v>9.9916566406948917</v>
      </c>
      <c r="AB2">
        <f>'LF Base Input Data'!AB22+'Scenario Meta-Data'!$F$7</f>
        <v>9.9916566406948917</v>
      </c>
      <c r="AC2">
        <f>'LF Base Input Data'!AC22+'Scenario Meta-Data'!$F$7</f>
        <v>9.9916566406948917</v>
      </c>
      <c r="AD2">
        <f>'LF Base Input Data'!AD22+'Scenario Meta-Data'!$F$7</f>
        <v>9.9916566406948917</v>
      </c>
      <c r="AE2">
        <f>'LF Base Input Data'!AE22+'Scenario Meta-Data'!$F$7</f>
        <v>9.9916566406948917</v>
      </c>
      <c r="AF2">
        <f>'LF Base Input Data'!AF22+'Scenario Meta-Data'!$F$7</f>
        <v>9.9916566406948917</v>
      </c>
      <c r="AG2">
        <f>'LF Base Input Data'!AG22+'Scenario Meta-Data'!$F$7</f>
        <v>9.9916566406948917</v>
      </c>
      <c r="AH2">
        <f>'LF Base Input Data'!AH22+'Scenario Meta-Data'!$F$7</f>
        <v>9.9916566406948917</v>
      </c>
      <c r="AI2">
        <f>'LF Base Input Data'!AI22+'Scenario Meta-Data'!$F$7</f>
        <v>9.9916566406948917</v>
      </c>
      <c r="AJ2">
        <f>'LF Base Input Data'!AJ22+'Scenario Meta-Data'!$F$7</f>
        <v>9.9916566406948917</v>
      </c>
      <c r="AK2">
        <f>'LF Base Input Data'!AK22+'Scenario Meta-Data'!$F$7</f>
        <v>9.9916566406948917</v>
      </c>
      <c r="AL2">
        <f>'LF Base Input Data'!AL22+'Scenario Meta-Data'!$F$7</f>
        <v>9.9916566406948917</v>
      </c>
      <c r="AM2">
        <f>'LF Base Input Data'!AM22+'Scenario Meta-Data'!$F$7</f>
        <v>9.9916566406948917</v>
      </c>
      <c r="AN2">
        <f>'LF Base Input Data'!AN22+'Scenario Meta-Data'!$F$7</f>
        <v>9.9916566406948917</v>
      </c>
      <c r="AO2">
        <f>'LF Base Input Data'!AO22+'Scenario Meta-Data'!$F$7</f>
        <v>9.9916566406948917</v>
      </c>
      <c r="AP2">
        <f>'LF Base Input Data'!AP22+'Scenario Meta-Data'!$F$7</f>
        <v>9.9916566406948917</v>
      </c>
    </row>
    <row r="4" spans="1:42" x14ac:dyDescent="0.25">
      <c r="A4" t="s">
        <v>78</v>
      </c>
      <c r="B4">
        <f>'LF Base Input Data'!B14</f>
        <v>0</v>
      </c>
      <c r="C4">
        <f>'LF Base Input Data'!C14</f>
        <v>0</v>
      </c>
      <c r="D4">
        <f>'LF Base Input Data'!D14</f>
        <v>0</v>
      </c>
      <c r="E4">
        <f>'LF Base Input Data'!E14</f>
        <v>0</v>
      </c>
      <c r="F4">
        <f>'LF Base Input Data'!F14</f>
        <v>0</v>
      </c>
      <c r="G4">
        <f>'LF Base Input Data'!G14</f>
        <v>0</v>
      </c>
      <c r="H4">
        <f>'LF Base Input Data'!H14</f>
        <v>0</v>
      </c>
      <c r="I4">
        <f>'LF Base Input Data'!I14</f>
        <v>0</v>
      </c>
      <c r="J4">
        <f>'LF Base Input Data'!J14</f>
        <v>0</v>
      </c>
      <c r="K4">
        <f>'LF Base Input Data'!K14</f>
        <v>0</v>
      </c>
      <c r="L4">
        <f>'LF Base Input Data'!L14</f>
        <v>6.145526057030481</v>
      </c>
      <c r="M4">
        <f>'LF Base Input Data'!M14</f>
        <v>6.145526057030481</v>
      </c>
      <c r="N4">
        <f>'LF Base Input Data'!N14</f>
        <v>6.145526057030481</v>
      </c>
      <c r="O4">
        <f>'LF Base Input Data'!O14</f>
        <v>6.145526057030481</v>
      </c>
      <c r="P4">
        <f>'LF Base Input Data'!P14</f>
        <v>6.145526057030481</v>
      </c>
      <c r="Q4">
        <f>'LF Base Input Data'!Q14</f>
        <v>6.145526057030481</v>
      </c>
      <c r="R4">
        <f>'LF Base Input Data'!R14</f>
        <v>6.145526057030481</v>
      </c>
      <c r="S4">
        <f>'LF Base Input Data'!S14</f>
        <v>6.145526057030481</v>
      </c>
      <c r="T4">
        <f>'LF Base Input Data'!T14</f>
        <v>6.145526057030481</v>
      </c>
      <c r="U4">
        <f>'LF Base Input Data'!U14</f>
        <v>6.145526057030481</v>
      </c>
      <c r="V4">
        <f>'LF Base Input Data'!V14+'Scenario Meta-Data'!$F$7</f>
        <v>9.9825260570304799</v>
      </c>
      <c r="W4">
        <f>'LF Base Input Data'!W14+'Scenario Meta-Data'!$F$7</f>
        <v>9.9825260570304799</v>
      </c>
      <c r="X4">
        <f>'LF Base Input Data'!X14+'Scenario Meta-Data'!$F$7</f>
        <v>9.9825260570304799</v>
      </c>
      <c r="Y4">
        <f>'LF Base Input Data'!Y14+'Scenario Meta-Data'!$F$7</f>
        <v>9.9825260570304799</v>
      </c>
      <c r="Z4">
        <f>'LF Base Input Data'!Z14+'Scenario Meta-Data'!$F$7</f>
        <v>9.9825260570304799</v>
      </c>
      <c r="AA4">
        <f>'LF Base Input Data'!AA14+'Scenario Meta-Data'!$F$7</f>
        <v>9.9825260570304799</v>
      </c>
      <c r="AB4">
        <f>'LF Base Input Data'!AB14+'Scenario Meta-Data'!$F$7</f>
        <v>9.9825260570304799</v>
      </c>
      <c r="AC4">
        <f>'LF Base Input Data'!AC14+'Scenario Meta-Data'!$F$7</f>
        <v>9.9825260570304799</v>
      </c>
      <c r="AD4">
        <f>'LF Base Input Data'!AD14+'Scenario Meta-Data'!$F$7</f>
        <v>9.9825260570304799</v>
      </c>
      <c r="AE4">
        <f>'LF Base Input Data'!AE14+'Scenario Meta-Data'!$F$7</f>
        <v>9.9825260570304799</v>
      </c>
      <c r="AF4">
        <f>'LF Base Input Data'!AF14+'Scenario Meta-Data'!$F$7</f>
        <v>9.9825260570304799</v>
      </c>
      <c r="AG4">
        <f>'LF Base Input Data'!AG14+'Scenario Meta-Data'!$F$7</f>
        <v>9.9825260570304799</v>
      </c>
      <c r="AH4">
        <f>'LF Base Input Data'!AH14+'Scenario Meta-Data'!$F$7</f>
        <v>9.9825260570304799</v>
      </c>
      <c r="AI4">
        <f>'LF Base Input Data'!AI14+'Scenario Meta-Data'!$F$7</f>
        <v>9.9825260570304799</v>
      </c>
      <c r="AJ4">
        <f>'LF Base Input Data'!AJ14+'Scenario Meta-Data'!$F$7</f>
        <v>9.9825260570304799</v>
      </c>
      <c r="AK4">
        <f>'LF Base Input Data'!AK14+'Scenario Meta-Data'!$F$7</f>
        <v>9.9825260570304799</v>
      </c>
      <c r="AL4">
        <f>'LF Base Input Data'!AL14+'Scenario Meta-Data'!$F$7</f>
        <v>9.9825260570304799</v>
      </c>
      <c r="AM4">
        <f>'LF Base Input Data'!AM14+'Scenario Meta-Data'!$F$7</f>
        <v>9.9825260570304799</v>
      </c>
      <c r="AN4">
        <f>'LF Base Input Data'!AN14+'Scenario Meta-Data'!$F$7</f>
        <v>9.9825260570304799</v>
      </c>
      <c r="AO4">
        <f>'LF Base Input Data'!AO14+'Scenario Meta-Data'!$F$7</f>
        <v>9.9825260570304799</v>
      </c>
      <c r="AP4">
        <f>'LF Base Input Data'!AP14+'Scenario Meta-Data'!$F$7</f>
        <v>9.9825260570304799</v>
      </c>
    </row>
    <row r="6" spans="1:42" x14ac:dyDescent="0.25">
      <c r="A6" t="s">
        <v>260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0.01</v>
      </c>
      <c r="S6">
        <f t="shared" ref="S6:AF6" si="1">R6+0.01</f>
        <v>0.02</v>
      </c>
      <c r="T6">
        <f t="shared" si="1"/>
        <v>0.03</v>
      </c>
      <c r="U6">
        <f t="shared" si="1"/>
        <v>0.04</v>
      </c>
      <c r="V6">
        <f t="shared" si="1"/>
        <v>0.05</v>
      </c>
      <c r="W6">
        <f t="shared" si="1"/>
        <v>6.0000000000000005E-2</v>
      </c>
      <c r="X6">
        <f t="shared" si="1"/>
        <v>7.0000000000000007E-2</v>
      </c>
      <c r="Y6">
        <f t="shared" si="1"/>
        <v>0.08</v>
      </c>
      <c r="Z6">
        <f t="shared" si="1"/>
        <v>0.09</v>
      </c>
      <c r="AA6">
        <f t="shared" si="1"/>
        <v>9.9999999999999992E-2</v>
      </c>
      <c r="AB6">
        <f t="shared" si="1"/>
        <v>0.10999999999999999</v>
      </c>
      <c r="AC6">
        <f t="shared" si="1"/>
        <v>0.11999999999999998</v>
      </c>
      <c r="AD6">
        <f t="shared" si="1"/>
        <v>0.12999999999999998</v>
      </c>
      <c r="AE6">
        <f t="shared" si="1"/>
        <v>0.13999999999999999</v>
      </c>
      <c r="AF6">
        <f t="shared" si="1"/>
        <v>0.15</v>
      </c>
      <c r="AG6">
        <f t="shared" ref="AG6:AP6" si="2">AF6</f>
        <v>0.15</v>
      </c>
      <c r="AH6">
        <f t="shared" si="2"/>
        <v>0.15</v>
      </c>
      <c r="AI6">
        <f t="shared" si="2"/>
        <v>0.15</v>
      </c>
      <c r="AJ6">
        <f t="shared" si="2"/>
        <v>0.15</v>
      </c>
      <c r="AK6">
        <f t="shared" si="2"/>
        <v>0.15</v>
      </c>
      <c r="AL6">
        <f t="shared" si="2"/>
        <v>0.15</v>
      </c>
      <c r="AM6">
        <f t="shared" si="2"/>
        <v>0.15</v>
      </c>
      <c r="AN6">
        <f t="shared" si="2"/>
        <v>0.15</v>
      </c>
      <c r="AO6">
        <f t="shared" si="2"/>
        <v>0.15</v>
      </c>
      <c r="AP6">
        <f t="shared" si="2"/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"/>
  <sheetViews>
    <sheetView topLeftCell="A3" workbookViewId="0">
      <selection activeCell="U20" sqref="U20"/>
    </sheetView>
  </sheetViews>
  <sheetFormatPr defaultRowHeight="15" x14ac:dyDescent="0.25"/>
  <cols>
    <col min="1" max="1" width="15.85546875" bestFit="1" customWidth="1"/>
  </cols>
  <sheetData>
    <row r="3" spans="1:12" x14ac:dyDescent="0.25">
      <c r="B3">
        <v>0</v>
      </c>
      <c r="C3">
        <f t="shared" ref="C3:L3" si="0">B3+0.1</f>
        <v>0.1</v>
      </c>
      <c r="D3">
        <f t="shared" si="0"/>
        <v>0.2</v>
      </c>
      <c r="E3">
        <f t="shared" si="0"/>
        <v>0.30000000000000004</v>
      </c>
      <c r="F3">
        <f t="shared" si="0"/>
        <v>0.4</v>
      </c>
      <c r="G3">
        <f t="shared" si="0"/>
        <v>0.5</v>
      </c>
      <c r="H3">
        <f t="shared" si="0"/>
        <v>0.6</v>
      </c>
      <c r="I3">
        <f t="shared" si="0"/>
        <v>0.7</v>
      </c>
      <c r="J3">
        <f t="shared" si="0"/>
        <v>0.79999999999999993</v>
      </c>
      <c r="K3">
        <f t="shared" si="0"/>
        <v>0.89999999999999991</v>
      </c>
      <c r="L3">
        <f t="shared" si="0"/>
        <v>0.99999999999999989</v>
      </c>
    </row>
    <row r="4" spans="1:12" x14ac:dyDescent="0.25">
      <c r="A4" t="s">
        <v>45</v>
      </c>
      <c r="B4">
        <f>'LF Base Input Data'!B31*1.25</f>
        <v>0</v>
      </c>
      <c r="C4">
        <f>'LF Base Input Data'!C31*1.25</f>
        <v>6.2500000000000003E-3</v>
      </c>
      <c r="D4">
        <f>'LF Base Input Data'!D31*1.25</f>
        <v>1.2500000000000001E-2</v>
      </c>
      <c r="E4">
        <f>'LF Base Input Data'!E31*1.25</f>
        <v>1.8749999999999999E-2</v>
      </c>
      <c r="F4">
        <f>'LF Base Input Data'!F31*1.25</f>
        <v>2.5000000000000001E-2</v>
      </c>
      <c r="G4">
        <f>'LF Base Input Data'!G31*1.25</f>
        <v>3.125E-2</v>
      </c>
      <c r="H4">
        <f>'LF Base Input Data'!H31*1.25</f>
        <v>3.7499999999999999E-2</v>
      </c>
      <c r="I4">
        <f>'LF Base Input Data'!I31*1.25</f>
        <v>4.3750000000000004E-2</v>
      </c>
      <c r="J4">
        <f>'LF Base Input Data'!J31*1.25</f>
        <v>0.05</v>
      </c>
      <c r="K4">
        <f>'LF Base Input Data'!K31*1.25</f>
        <v>5.6249999999999994E-2</v>
      </c>
      <c r="L4">
        <f>'LF Base Input Data'!L31*1.25</f>
        <v>6.25E-2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4"/>
  <sheetViews>
    <sheetView topLeftCell="A556" workbookViewId="0">
      <selection activeCell="F575" sqref="F535:F575"/>
    </sheetView>
  </sheetViews>
  <sheetFormatPr defaultRowHeight="15" x14ac:dyDescent="0.25"/>
  <cols>
    <col min="1" max="1" width="29" bestFit="1" customWidth="1"/>
    <col min="2" max="2" width="29" customWidth="1"/>
    <col min="3" max="3" width="12.42578125" bestFit="1" customWidth="1"/>
    <col min="4" max="4" width="12.42578125" customWidth="1"/>
    <col min="6" max="6" width="10" bestFit="1" customWidth="1"/>
  </cols>
  <sheetData>
    <row r="1" spans="1:6" x14ac:dyDescent="0.25">
      <c r="A1" t="s">
        <v>0</v>
      </c>
      <c r="B1" t="s">
        <v>479</v>
      </c>
      <c r="C1" t="s">
        <v>476</v>
      </c>
      <c r="D1" t="s">
        <v>477</v>
      </c>
      <c r="E1" t="s">
        <v>475</v>
      </c>
      <c r="F1" t="s">
        <v>157</v>
      </c>
    </row>
    <row r="2" spans="1:6" x14ac:dyDescent="0.25">
      <c r="A2" t="s">
        <v>49</v>
      </c>
      <c r="B2" t="s">
        <v>480</v>
      </c>
      <c r="C2" t="s">
        <v>116</v>
      </c>
      <c r="E2">
        <v>2000</v>
      </c>
      <c r="F2">
        <f>INDEX('LF Base Input Data'!$B$2:$AP$2,MATCH(E2,'LF Base Input Data'!$B$1:$AP$1,0))</f>
        <v>0.58899999999999997</v>
      </c>
    </row>
    <row r="3" spans="1:6" x14ac:dyDescent="0.25">
      <c r="A3" t="s">
        <v>49</v>
      </c>
      <c r="B3" t="s">
        <v>480</v>
      </c>
      <c r="C3" t="s">
        <v>116</v>
      </c>
      <c r="E3">
        <f t="shared" ref="E3:E33" si="0">E2+1</f>
        <v>2001</v>
      </c>
      <c r="F3">
        <f>INDEX('LF Base Input Data'!$B$2:$AP$2,MATCH(E3,'LF Base Input Data'!$B$1:$AP$1,0))</f>
        <v>0.58019999999999994</v>
      </c>
    </row>
    <row r="4" spans="1:6" x14ac:dyDescent="0.25">
      <c r="A4" t="s">
        <v>49</v>
      </c>
      <c r="B4" t="s">
        <v>480</v>
      </c>
      <c r="C4" t="s">
        <v>116</v>
      </c>
      <c r="E4">
        <f t="shared" si="0"/>
        <v>2002</v>
      </c>
      <c r="F4">
        <f>INDEX('LF Base Input Data'!$B$2:$AP$2,MATCH(E4,'LF Base Input Data'!$B$1:$AP$1,0))</f>
        <v>0.57139999999999991</v>
      </c>
    </row>
    <row r="5" spans="1:6" x14ac:dyDescent="0.25">
      <c r="A5" t="s">
        <v>49</v>
      </c>
      <c r="B5" t="s">
        <v>480</v>
      </c>
      <c r="C5" t="s">
        <v>116</v>
      </c>
      <c r="E5">
        <f t="shared" si="0"/>
        <v>2003</v>
      </c>
      <c r="F5">
        <f>INDEX('LF Base Input Data'!$B$2:$AP$2,MATCH(E5,'LF Base Input Data'!$B$1:$AP$1,0))</f>
        <v>0.56259999999999999</v>
      </c>
    </row>
    <row r="6" spans="1:6" x14ac:dyDescent="0.25">
      <c r="A6" t="s">
        <v>49</v>
      </c>
      <c r="B6" t="s">
        <v>480</v>
      </c>
      <c r="C6" t="s">
        <v>116</v>
      </c>
      <c r="E6">
        <f t="shared" si="0"/>
        <v>2004</v>
      </c>
      <c r="F6">
        <f>INDEX('LF Base Input Data'!$B$2:$AP$2,MATCH(E6,'LF Base Input Data'!$B$1:$AP$1,0))</f>
        <v>0.55379999999999996</v>
      </c>
    </row>
    <row r="7" spans="1:6" x14ac:dyDescent="0.25">
      <c r="A7" t="s">
        <v>49</v>
      </c>
      <c r="B7" t="s">
        <v>480</v>
      </c>
      <c r="C7" t="s">
        <v>116</v>
      </c>
      <c r="E7">
        <f t="shared" si="0"/>
        <v>2005</v>
      </c>
      <c r="F7">
        <f>INDEX('LF Base Input Data'!$B$2:$AP$2,MATCH(E7,'LF Base Input Data'!$B$1:$AP$1,0))</f>
        <v>0.54499999999999993</v>
      </c>
    </row>
    <row r="8" spans="1:6" x14ac:dyDescent="0.25">
      <c r="A8" t="s">
        <v>49</v>
      </c>
      <c r="B8" t="s">
        <v>480</v>
      </c>
      <c r="C8" t="s">
        <v>116</v>
      </c>
      <c r="E8">
        <f t="shared" si="0"/>
        <v>2006</v>
      </c>
      <c r="F8">
        <f>INDEX('LF Base Input Data'!$B$2:$AP$2,MATCH(E8,'LF Base Input Data'!$B$1:$AP$1,0))</f>
        <v>0.53299999999999992</v>
      </c>
    </row>
    <row r="9" spans="1:6" x14ac:dyDescent="0.25">
      <c r="A9" t="s">
        <v>49</v>
      </c>
      <c r="B9" t="s">
        <v>480</v>
      </c>
      <c r="C9" t="s">
        <v>116</v>
      </c>
      <c r="E9">
        <f t="shared" si="0"/>
        <v>2007</v>
      </c>
      <c r="F9">
        <f>INDEX('LF Base Input Data'!$B$2:$AP$2,MATCH(E9,'LF Base Input Data'!$B$1:$AP$1,0))</f>
        <v>0.52100000000000002</v>
      </c>
    </row>
    <row r="10" spans="1:6" x14ac:dyDescent="0.25">
      <c r="A10" t="s">
        <v>49</v>
      </c>
      <c r="B10" t="s">
        <v>480</v>
      </c>
      <c r="C10" t="s">
        <v>116</v>
      </c>
      <c r="E10">
        <f t="shared" si="0"/>
        <v>2008</v>
      </c>
      <c r="F10">
        <f>INDEX('LF Base Input Data'!$B$2:$AP$2,MATCH(E10,'LF Base Input Data'!$B$1:$AP$1,0))</f>
        <v>0.50900000000000001</v>
      </c>
    </row>
    <row r="11" spans="1:6" x14ac:dyDescent="0.25">
      <c r="A11" t="s">
        <v>49</v>
      </c>
      <c r="B11" t="s">
        <v>480</v>
      </c>
      <c r="C11" t="s">
        <v>116</v>
      </c>
      <c r="E11">
        <f t="shared" si="0"/>
        <v>2009</v>
      </c>
      <c r="F11">
        <f>INDEX('LF Base Input Data'!$B$2:$AP$2,MATCH(E11,'LF Base Input Data'!$B$1:$AP$1,0))</f>
        <v>0.49700000000000005</v>
      </c>
    </row>
    <row r="12" spans="1:6" x14ac:dyDescent="0.25">
      <c r="A12" t="s">
        <v>49</v>
      </c>
      <c r="B12" t="s">
        <v>480</v>
      </c>
      <c r="C12" t="s">
        <v>116</v>
      </c>
      <c r="E12">
        <f t="shared" si="0"/>
        <v>2010</v>
      </c>
      <c r="F12">
        <f>INDEX('LF Base Input Data'!$B$2:$AP$2,MATCH(E12,'LF Base Input Data'!$B$1:$AP$1,0))</f>
        <v>0.495</v>
      </c>
    </row>
    <row r="13" spans="1:6" x14ac:dyDescent="0.25">
      <c r="A13" t="s">
        <v>49</v>
      </c>
      <c r="B13" t="s">
        <v>480</v>
      </c>
      <c r="C13" t="s">
        <v>116</v>
      </c>
      <c r="E13">
        <f t="shared" si="0"/>
        <v>2011</v>
      </c>
      <c r="F13">
        <f>INDEX('LF Base Input Data'!$B$2:$AP$2,MATCH(E13,'LF Base Input Data'!$B$1:$AP$1,0))</f>
        <v>0.49299999999999999</v>
      </c>
    </row>
    <row r="14" spans="1:6" x14ac:dyDescent="0.25">
      <c r="A14" t="s">
        <v>49</v>
      </c>
      <c r="B14" t="s">
        <v>480</v>
      </c>
      <c r="C14" t="s">
        <v>116</v>
      </c>
      <c r="E14">
        <f t="shared" si="0"/>
        <v>2012</v>
      </c>
      <c r="F14">
        <f>INDEX('LF Base Input Data'!$B$2:$AP$2,MATCH(E14,'LF Base Input Data'!$B$1:$AP$1,0))</f>
        <v>0.48899999999999999</v>
      </c>
    </row>
    <row r="15" spans="1:6" x14ac:dyDescent="0.25">
      <c r="A15" t="s">
        <v>49</v>
      </c>
      <c r="B15" t="s">
        <v>480</v>
      </c>
      <c r="C15" t="s">
        <v>116</v>
      </c>
      <c r="E15">
        <f t="shared" si="0"/>
        <v>2013</v>
      </c>
      <c r="F15">
        <f>INDEX('LF Base Input Data'!$B$2:$AP$2,MATCH(E15,'LF Base Input Data'!$B$1:$AP$1,0))</f>
        <v>0.48500000000000004</v>
      </c>
    </row>
    <row r="16" spans="1:6" x14ac:dyDescent="0.25">
      <c r="A16" t="s">
        <v>49</v>
      </c>
      <c r="B16" t="s">
        <v>480</v>
      </c>
      <c r="C16" t="s">
        <v>116</v>
      </c>
      <c r="E16">
        <f t="shared" si="0"/>
        <v>2014</v>
      </c>
      <c r="F16">
        <f>INDEX('LF Base Input Data'!$B$2:$AP$2,MATCH(E16,'LF Base Input Data'!$B$1:$AP$1,0))</f>
        <v>0.48280000000000012</v>
      </c>
    </row>
    <row r="17" spans="1:6" x14ac:dyDescent="0.25">
      <c r="A17" t="s">
        <v>49</v>
      </c>
      <c r="B17" t="s">
        <v>480</v>
      </c>
      <c r="C17" t="s">
        <v>116</v>
      </c>
      <c r="E17">
        <f t="shared" si="0"/>
        <v>2015</v>
      </c>
      <c r="F17">
        <f>INDEX('LF Base Input Data'!$B$2:$AP$2,MATCH(E17,'LF Base Input Data'!$B$1:$AP$1,0))</f>
        <v>0.4798</v>
      </c>
    </row>
    <row r="18" spans="1:6" x14ac:dyDescent="0.25">
      <c r="A18" t="s">
        <v>49</v>
      </c>
      <c r="B18" t="s">
        <v>480</v>
      </c>
      <c r="C18" t="s">
        <v>116</v>
      </c>
      <c r="E18">
        <f t="shared" si="0"/>
        <v>2016</v>
      </c>
      <c r="F18">
        <f>INDEX('LF Base Input Data'!$B$2:$AP$2,MATCH(E18,'LF Base Input Data'!$B$1:$AP$1,0))</f>
        <v>0.47679999999999989</v>
      </c>
    </row>
    <row r="19" spans="1:6" x14ac:dyDescent="0.25">
      <c r="A19" t="s">
        <v>49</v>
      </c>
      <c r="B19" t="s">
        <v>480</v>
      </c>
      <c r="C19" t="s">
        <v>116</v>
      </c>
      <c r="E19">
        <f t="shared" si="0"/>
        <v>2017</v>
      </c>
      <c r="F19">
        <f>INDEX('LF Base Input Data'!$B$2:$AP$2,MATCH(E19,'LF Base Input Data'!$B$1:$AP$1,0))</f>
        <v>0.47379999999999978</v>
      </c>
    </row>
    <row r="20" spans="1:6" x14ac:dyDescent="0.25">
      <c r="A20" t="s">
        <v>49</v>
      </c>
      <c r="B20" t="s">
        <v>480</v>
      </c>
      <c r="C20" t="s">
        <v>116</v>
      </c>
      <c r="E20">
        <f t="shared" si="0"/>
        <v>2018</v>
      </c>
      <c r="F20">
        <f>INDEX('LF Base Input Data'!$B$2:$AP$2,MATCH(E20,'LF Base Input Data'!$B$1:$AP$1,0))</f>
        <v>0.47079999999999966</v>
      </c>
    </row>
    <row r="21" spans="1:6" x14ac:dyDescent="0.25">
      <c r="A21" t="s">
        <v>49</v>
      </c>
      <c r="B21" t="s">
        <v>480</v>
      </c>
      <c r="C21" t="s">
        <v>116</v>
      </c>
      <c r="E21">
        <f t="shared" si="0"/>
        <v>2019</v>
      </c>
      <c r="F21">
        <f>INDEX('LF Base Input Data'!$B$2:$AP$2,MATCH(E21,'LF Base Input Data'!$B$1:$AP$1,0))</f>
        <v>0.46779999999999955</v>
      </c>
    </row>
    <row r="22" spans="1:6" x14ac:dyDescent="0.25">
      <c r="A22" t="s">
        <v>49</v>
      </c>
      <c r="B22" t="s">
        <v>480</v>
      </c>
      <c r="C22" t="s">
        <v>116</v>
      </c>
      <c r="E22">
        <f t="shared" si="0"/>
        <v>2020</v>
      </c>
      <c r="F22">
        <f>INDEX('LF Base Input Data'!$B$2:$AP$2,MATCH(E22,'LF Base Input Data'!$B$1:$AP$1,0))</f>
        <v>0.46479999999999944</v>
      </c>
    </row>
    <row r="23" spans="1:6" x14ac:dyDescent="0.25">
      <c r="A23" t="s">
        <v>49</v>
      </c>
      <c r="B23" t="s">
        <v>480</v>
      </c>
      <c r="C23" t="s">
        <v>116</v>
      </c>
      <c r="E23">
        <f t="shared" si="0"/>
        <v>2021</v>
      </c>
      <c r="F23">
        <f>INDEX('LF Base Input Data'!$B$2:$AP$2,MATCH(E23,'LF Base Input Data'!$B$1:$AP$1,0))</f>
        <v>0.46180000000000021</v>
      </c>
    </row>
    <row r="24" spans="1:6" x14ac:dyDescent="0.25">
      <c r="A24" t="s">
        <v>49</v>
      </c>
      <c r="B24" t="s">
        <v>480</v>
      </c>
      <c r="C24" t="s">
        <v>116</v>
      </c>
      <c r="E24">
        <f t="shared" si="0"/>
        <v>2022</v>
      </c>
      <c r="F24">
        <f>INDEX('LF Base Input Data'!$B$2:$AP$2,MATCH(E24,'LF Base Input Data'!$B$1:$AP$1,0))</f>
        <v>0.4588000000000001</v>
      </c>
    </row>
    <row r="25" spans="1:6" x14ac:dyDescent="0.25">
      <c r="A25" t="s">
        <v>49</v>
      </c>
      <c r="B25" t="s">
        <v>480</v>
      </c>
      <c r="C25" t="s">
        <v>116</v>
      </c>
      <c r="E25">
        <f t="shared" si="0"/>
        <v>2023</v>
      </c>
      <c r="F25">
        <f>INDEX('LF Base Input Data'!$B$2:$AP$2,MATCH(E25,'LF Base Input Data'!$B$1:$AP$1,0))</f>
        <v>0.45579999999999998</v>
      </c>
    </row>
    <row r="26" spans="1:6" x14ac:dyDescent="0.25">
      <c r="A26" t="s">
        <v>49</v>
      </c>
      <c r="B26" t="s">
        <v>480</v>
      </c>
      <c r="C26" t="s">
        <v>116</v>
      </c>
      <c r="E26">
        <f t="shared" si="0"/>
        <v>2024</v>
      </c>
      <c r="F26">
        <f>INDEX('LF Base Input Data'!$B$2:$AP$2,MATCH(E26,'LF Base Input Data'!$B$1:$AP$1,0))</f>
        <v>0.45279999999999987</v>
      </c>
    </row>
    <row r="27" spans="1:6" x14ac:dyDescent="0.25">
      <c r="A27" t="s">
        <v>49</v>
      </c>
      <c r="B27" t="s">
        <v>480</v>
      </c>
      <c r="C27" t="s">
        <v>116</v>
      </c>
      <c r="E27">
        <f t="shared" si="0"/>
        <v>2025</v>
      </c>
      <c r="F27">
        <f>INDEX('LF Base Input Data'!$B$2:$AP$2,MATCH(E27,'LF Base Input Data'!$B$1:$AP$1,0))</f>
        <v>0.44979999999999976</v>
      </c>
    </row>
    <row r="28" spans="1:6" x14ac:dyDescent="0.25">
      <c r="A28" t="s">
        <v>49</v>
      </c>
      <c r="B28" t="s">
        <v>480</v>
      </c>
      <c r="C28" t="s">
        <v>116</v>
      </c>
      <c r="E28">
        <f t="shared" si="0"/>
        <v>2026</v>
      </c>
      <c r="F28">
        <f>INDEX('LF Base Input Data'!$B$2:$AP$2,MATCH(E28,'LF Base Input Data'!$B$1:$AP$1,0))</f>
        <v>0.44679999999999964</v>
      </c>
    </row>
    <row r="29" spans="1:6" x14ac:dyDescent="0.25">
      <c r="A29" t="s">
        <v>49</v>
      </c>
      <c r="B29" t="s">
        <v>480</v>
      </c>
      <c r="C29" t="s">
        <v>116</v>
      </c>
      <c r="E29">
        <f t="shared" si="0"/>
        <v>2027</v>
      </c>
      <c r="F29">
        <f>INDEX('LF Base Input Data'!$B$2:$AP$2,MATCH(E29,'LF Base Input Data'!$B$1:$AP$1,0))</f>
        <v>0.44379999999999953</v>
      </c>
    </row>
    <row r="30" spans="1:6" x14ac:dyDescent="0.25">
      <c r="A30" t="s">
        <v>49</v>
      </c>
      <c r="B30" t="s">
        <v>480</v>
      </c>
      <c r="C30" t="s">
        <v>116</v>
      </c>
      <c r="E30">
        <f t="shared" si="0"/>
        <v>2028</v>
      </c>
      <c r="F30">
        <f>INDEX('LF Base Input Data'!$B$2:$AP$2,MATCH(E30,'LF Base Input Data'!$B$1:$AP$1,0))</f>
        <v>0.4408000000000003</v>
      </c>
    </row>
    <row r="31" spans="1:6" x14ac:dyDescent="0.25">
      <c r="A31" t="s">
        <v>49</v>
      </c>
      <c r="B31" t="s">
        <v>480</v>
      </c>
      <c r="C31" t="s">
        <v>116</v>
      </c>
      <c r="E31">
        <f t="shared" si="0"/>
        <v>2029</v>
      </c>
      <c r="F31">
        <f>INDEX('LF Base Input Data'!$B$2:$AP$2,MATCH(E31,'LF Base Input Data'!$B$1:$AP$1,0))</f>
        <v>0.43780000000000019</v>
      </c>
    </row>
    <row r="32" spans="1:6" x14ac:dyDescent="0.25">
      <c r="A32" t="s">
        <v>49</v>
      </c>
      <c r="B32" t="s">
        <v>480</v>
      </c>
      <c r="C32" t="s">
        <v>116</v>
      </c>
      <c r="E32">
        <f t="shared" si="0"/>
        <v>2030</v>
      </c>
      <c r="F32">
        <f>INDEX('LF Base Input Data'!$B$2:$AP$2,MATCH(E32,'LF Base Input Data'!$B$1:$AP$1,0))</f>
        <v>0.43480000000000008</v>
      </c>
    </row>
    <row r="33" spans="1:6" x14ac:dyDescent="0.25">
      <c r="A33" t="s">
        <v>49</v>
      </c>
      <c r="B33" t="s">
        <v>480</v>
      </c>
      <c r="C33" t="s">
        <v>116</v>
      </c>
      <c r="E33">
        <f t="shared" si="0"/>
        <v>2031</v>
      </c>
      <c r="F33">
        <f>INDEX('LF Base Input Data'!$B$2:$AP$2,MATCH(E33,'LF Base Input Data'!$B$1:$AP$1,0))</f>
        <v>0.43179999999999996</v>
      </c>
    </row>
    <row r="34" spans="1:6" x14ac:dyDescent="0.25">
      <c r="A34" t="s">
        <v>49</v>
      </c>
      <c r="B34" t="s">
        <v>480</v>
      </c>
      <c r="C34" t="s">
        <v>116</v>
      </c>
      <c r="E34">
        <f t="shared" ref="E34:E40" si="1">E33+1</f>
        <v>2032</v>
      </c>
      <c r="F34">
        <f>INDEX('LF Base Input Data'!$B$2:$AP$2,MATCH(E34,'LF Base Input Data'!$B$1:$AP$1,0))</f>
        <v>0.42879999999999985</v>
      </c>
    </row>
    <row r="35" spans="1:6" x14ac:dyDescent="0.25">
      <c r="A35" t="s">
        <v>49</v>
      </c>
      <c r="B35" t="s">
        <v>480</v>
      </c>
      <c r="C35" t="s">
        <v>116</v>
      </c>
      <c r="E35">
        <f t="shared" si="1"/>
        <v>2033</v>
      </c>
      <c r="F35">
        <f>INDEX('LF Base Input Data'!$B$2:$AP$2,MATCH(E35,'LF Base Input Data'!$B$1:$AP$1,0))</f>
        <v>0.42579999999999973</v>
      </c>
    </row>
    <row r="36" spans="1:6" x14ac:dyDescent="0.25">
      <c r="A36" t="s">
        <v>49</v>
      </c>
      <c r="B36" t="s">
        <v>480</v>
      </c>
      <c r="C36" t="s">
        <v>116</v>
      </c>
      <c r="E36">
        <f t="shared" si="1"/>
        <v>2034</v>
      </c>
      <c r="F36">
        <f>INDEX('LF Base Input Data'!$B$2:$AP$2,MATCH(E36,'LF Base Input Data'!$B$1:$AP$1,0))</f>
        <v>0.42279999999999962</v>
      </c>
    </row>
    <row r="37" spans="1:6" x14ac:dyDescent="0.25">
      <c r="A37" t="s">
        <v>49</v>
      </c>
      <c r="B37" t="s">
        <v>480</v>
      </c>
      <c r="C37" t="s">
        <v>116</v>
      </c>
      <c r="E37">
        <f t="shared" si="1"/>
        <v>2035</v>
      </c>
      <c r="F37">
        <f>INDEX('LF Base Input Data'!$B$2:$AP$2,MATCH(E37,'LF Base Input Data'!$B$1:$AP$1,0))</f>
        <v>0.41979999999999951</v>
      </c>
    </row>
    <row r="38" spans="1:6" x14ac:dyDescent="0.25">
      <c r="A38" t="s">
        <v>49</v>
      </c>
      <c r="B38" t="s">
        <v>480</v>
      </c>
      <c r="C38" t="s">
        <v>116</v>
      </c>
      <c r="E38">
        <f t="shared" si="1"/>
        <v>2036</v>
      </c>
      <c r="F38">
        <f>INDEX('LF Base Input Data'!$B$2:$AP$2,MATCH(E38,'LF Base Input Data'!$B$1:$AP$1,0))</f>
        <v>0.41679999999999939</v>
      </c>
    </row>
    <row r="39" spans="1:6" x14ac:dyDescent="0.25">
      <c r="A39" t="s">
        <v>49</v>
      </c>
      <c r="B39" t="s">
        <v>480</v>
      </c>
      <c r="C39" t="s">
        <v>116</v>
      </c>
      <c r="E39">
        <f t="shared" si="1"/>
        <v>2037</v>
      </c>
      <c r="F39">
        <f>INDEX('LF Base Input Data'!$B$2:$AP$2,MATCH(E39,'LF Base Input Data'!$B$1:$AP$1,0))</f>
        <v>0.41380000000000017</v>
      </c>
    </row>
    <row r="40" spans="1:6" x14ac:dyDescent="0.25">
      <c r="A40" t="s">
        <v>49</v>
      </c>
      <c r="B40" t="s">
        <v>480</v>
      </c>
      <c r="C40" t="s">
        <v>116</v>
      </c>
      <c r="E40">
        <f t="shared" si="1"/>
        <v>2038</v>
      </c>
      <c r="F40">
        <f>INDEX('LF Base Input Data'!$B$2:$AP$2,MATCH(E40,'LF Base Input Data'!$B$1:$AP$1,0))</f>
        <v>0.41080000000000005</v>
      </c>
    </row>
    <row r="41" spans="1:6" x14ac:dyDescent="0.25">
      <c r="A41" t="s">
        <v>49</v>
      </c>
      <c r="B41" t="s">
        <v>480</v>
      </c>
      <c r="C41" t="s">
        <v>116</v>
      </c>
      <c r="E41">
        <f>E40+1</f>
        <v>2039</v>
      </c>
      <c r="F41">
        <f>INDEX('LF Base Input Data'!$B$2:$AP$2,MATCH(E41,'LF Base Input Data'!$B$1:$AP$1,0))</f>
        <v>0.40779999999999994</v>
      </c>
    </row>
    <row r="42" spans="1:6" x14ac:dyDescent="0.25">
      <c r="A42" t="s">
        <v>49</v>
      </c>
      <c r="B42" t="s">
        <v>480</v>
      </c>
      <c r="C42" t="s">
        <v>116</v>
      </c>
      <c r="E42">
        <f>E41+1</f>
        <v>2040</v>
      </c>
      <c r="F42">
        <f>INDEX('LF Base Input Data'!$B$2:$AP$2,MATCH(E42,'LF Base Input Data'!$B$1:$AP$1,0))</f>
        <v>0.40479999999999983</v>
      </c>
    </row>
    <row r="43" spans="1:6" x14ac:dyDescent="0.25">
      <c r="A43" t="s">
        <v>49</v>
      </c>
      <c r="B43" t="s">
        <v>480</v>
      </c>
      <c r="C43" t="s">
        <v>80</v>
      </c>
      <c r="E43">
        <v>2000</v>
      </c>
      <c r="F43">
        <f>INDEX('LF Base Input Data'!$B$3:$AP$3,MATCH(E43,'LF Base Input Data'!$B$1:$AP$1,0))</f>
        <v>0.41100000000000003</v>
      </c>
    </row>
    <row r="44" spans="1:6" x14ac:dyDescent="0.25">
      <c r="A44" t="s">
        <v>49</v>
      </c>
      <c r="B44" t="s">
        <v>480</v>
      </c>
      <c r="C44" t="s">
        <v>80</v>
      </c>
      <c r="E44">
        <f t="shared" ref="E44:E74" si="2">E43+1</f>
        <v>2001</v>
      </c>
      <c r="F44">
        <f>INDEX('LF Base Input Data'!$B$3:$AP$3,MATCH(E44,'LF Base Input Data'!$B$1:$AP$1,0))</f>
        <v>0.41980000000000006</v>
      </c>
    </row>
    <row r="45" spans="1:6" x14ac:dyDescent="0.25">
      <c r="A45" t="s">
        <v>49</v>
      </c>
      <c r="B45" t="s">
        <v>480</v>
      </c>
      <c r="C45" t="s">
        <v>80</v>
      </c>
      <c r="E45">
        <f t="shared" si="2"/>
        <v>2002</v>
      </c>
      <c r="F45">
        <f>INDEX('LF Base Input Data'!$B$3:$AP$3,MATCH(E45,'LF Base Input Data'!$B$1:$AP$1,0))</f>
        <v>0.42860000000000009</v>
      </c>
    </row>
    <row r="46" spans="1:6" x14ac:dyDescent="0.25">
      <c r="A46" t="s">
        <v>49</v>
      </c>
      <c r="B46" t="s">
        <v>480</v>
      </c>
      <c r="C46" t="s">
        <v>80</v>
      </c>
      <c r="E46">
        <f t="shared" si="2"/>
        <v>2003</v>
      </c>
      <c r="F46">
        <f>INDEX('LF Base Input Data'!$B$3:$AP$3,MATCH(E46,'LF Base Input Data'!$B$1:$AP$1,0))</f>
        <v>0.43740000000000001</v>
      </c>
    </row>
    <row r="47" spans="1:6" x14ac:dyDescent="0.25">
      <c r="A47" t="s">
        <v>49</v>
      </c>
      <c r="B47" t="s">
        <v>480</v>
      </c>
      <c r="C47" t="s">
        <v>80</v>
      </c>
      <c r="E47">
        <f t="shared" si="2"/>
        <v>2004</v>
      </c>
      <c r="F47">
        <f>INDEX('LF Base Input Data'!$B$3:$AP$3,MATCH(E47,'LF Base Input Data'!$B$1:$AP$1,0))</f>
        <v>0.44620000000000004</v>
      </c>
    </row>
    <row r="48" spans="1:6" x14ac:dyDescent="0.25">
      <c r="A48" t="s">
        <v>49</v>
      </c>
      <c r="B48" t="s">
        <v>480</v>
      </c>
      <c r="C48" t="s">
        <v>80</v>
      </c>
      <c r="E48">
        <f t="shared" si="2"/>
        <v>2005</v>
      </c>
      <c r="F48">
        <f>INDEX('LF Base Input Data'!$B$3:$AP$3,MATCH(E48,'LF Base Input Data'!$B$1:$AP$1,0))</f>
        <v>0.45500000000000007</v>
      </c>
    </row>
    <row r="49" spans="1:6" x14ac:dyDescent="0.25">
      <c r="A49" t="s">
        <v>49</v>
      </c>
      <c r="B49" t="s">
        <v>480</v>
      </c>
      <c r="C49" t="s">
        <v>80</v>
      </c>
      <c r="E49">
        <f t="shared" si="2"/>
        <v>2006</v>
      </c>
      <c r="F49">
        <f>INDEX('LF Base Input Data'!$B$3:$AP$3,MATCH(E49,'LF Base Input Data'!$B$1:$AP$1,0))</f>
        <v>0.46700000000000008</v>
      </c>
    </row>
    <row r="50" spans="1:6" x14ac:dyDescent="0.25">
      <c r="A50" t="s">
        <v>49</v>
      </c>
      <c r="B50" t="s">
        <v>480</v>
      </c>
      <c r="C50" t="s">
        <v>80</v>
      </c>
      <c r="E50">
        <f t="shared" si="2"/>
        <v>2007</v>
      </c>
      <c r="F50">
        <f>INDEX('LF Base Input Data'!$B$3:$AP$3,MATCH(E50,'LF Base Input Data'!$B$1:$AP$1,0))</f>
        <v>0.47899999999999998</v>
      </c>
    </row>
    <row r="51" spans="1:6" x14ac:dyDescent="0.25">
      <c r="A51" t="s">
        <v>49</v>
      </c>
      <c r="B51" t="s">
        <v>480</v>
      </c>
      <c r="C51" t="s">
        <v>80</v>
      </c>
      <c r="E51">
        <f t="shared" si="2"/>
        <v>2008</v>
      </c>
      <c r="F51">
        <f>INDEX('LF Base Input Data'!$B$3:$AP$3,MATCH(E51,'LF Base Input Data'!$B$1:$AP$1,0))</f>
        <v>0.49099999999999999</v>
      </c>
    </row>
    <row r="52" spans="1:6" x14ac:dyDescent="0.25">
      <c r="A52" t="s">
        <v>49</v>
      </c>
      <c r="B52" t="s">
        <v>480</v>
      </c>
      <c r="C52" t="s">
        <v>80</v>
      </c>
      <c r="E52">
        <f t="shared" si="2"/>
        <v>2009</v>
      </c>
      <c r="F52">
        <f>INDEX('LF Base Input Data'!$B$3:$AP$3,MATCH(E52,'LF Base Input Data'!$B$1:$AP$1,0))</f>
        <v>0.50299999999999989</v>
      </c>
    </row>
    <row r="53" spans="1:6" x14ac:dyDescent="0.25">
      <c r="A53" t="s">
        <v>49</v>
      </c>
      <c r="B53" t="s">
        <v>480</v>
      </c>
      <c r="C53" t="s">
        <v>80</v>
      </c>
      <c r="E53">
        <f t="shared" si="2"/>
        <v>2010</v>
      </c>
      <c r="F53">
        <f>INDEX('LF Base Input Data'!$B$3:$AP$3,MATCH(E53,'LF Base Input Data'!$B$1:$AP$1,0))</f>
        <v>0.505</v>
      </c>
    </row>
    <row r="54" spans="1:6" x14ac:dyDescent="0.25">
      <c r="A54" t="s">
        <v>49</v>
      </c>
      <c r="B54" t="s">
        <v>480</v>
      </c>
      <c r="C54" t="s">
        <v>80</v>
      </c>
      <c r="E54">
        <f t="shared" si="2"/>
        <v>2011</v>
      </c>
      <c r="F54">
        <f>INDEX('LF Base Input Data'!$B$3:$AP$3,MATCH(E54,'LF Base Input Data'!$B$1:$AP$1,0))</f>
        <v>0.50700000000000001</v>
      </c>
    </row>
    <row r="55" spans="1:6" x14ac:dyDescent="0.25">
      <c r="A55" t="s">
        <v>49</v>
      </c>
      <c r="B55" t="s">
        <v>480</v>
      </c>
      <c r="C55" t="s">
        <v>80</v>
      </c>
      <c r="E55">
        <f t="shared" si="2"/>
        <v>2012</v>
      </c>
      <c r="F55">
        <f>INDEX('LF Base Input Data'!$B$3:$AP$3,MATCH(E55,'LF Base Input Data'!$B$1:$AP$1,0))</f>
        <v>0.51100000000000001</v>
      </c>
    </row>
    <row r="56" spans="1:6" x14ac:dyDescent="0.25">
      <c r="A56" t="s">
        <v>49</v>
      </c>
      <c r="B56" t="s">
        <v>480</v>
      </c>
      <c r="C56" t="s">
        <v>80</v>
      </c>
      <c r="E56">
        <f t="shared" si="2"/>
        <v>2013</v>
      </c>
      <c r="F56">
        <f>INDEX('LF Base Input Data'!$B$3:$AP$3,MATCH(E56,'LF Base Input Data'!$B$1:$AP$1,0))</f>
        <v>0.5149999999999999</v>
      </c>
    </row>
    <row r="57" spans="1:6" x14ac:dyDescent="0.25">
      <c r="A57" t="s">
        <v>49</v>
      </c>
      <c r="B57" t="s">
        <v>480</v>
      </c>
      <c r="C57" t="s">
        <v>80</v>
      </c>
      <c r="E57">
        <f t="shared" si="2"/>
        <v>2014</v>
      </c>
      <c r="F57">
        <f>INDEX('LF Base Input Data'!$B$3:$AP$3,MATCH(E57,'LF Base Input Data'!$B$1:$AP$1,0))</f>
        <v>0.51719999999999988</v>
      </c>
    </row>
    <row r="58" spans="1:6" x14ac:dyDescent="0.25">
      <c r="A58" t="s">
        <v>49</v>
      </c>
      <c r="B58" t="s">
        <v>480</v>
      </c>
      <c r="C58" t="s">
        <v>80</v>
      </c>
      <c r="E58">
        <f t="shared" si="2"/>
        <v>2015</v>
      </c>
      <c r="F58">
        <f>INDEX('LF Base Input Data'!$B$3:$AP$3,MATCH(E58,'LF Base Input Data'!$B$1:$AP$1,0))</f>
        <v>0.5202</v>
      </c>
    </row>
    <row r="59" spans="1:6" x14ac:dyDescent="0.25">
      <c r="A59" t="s">
        <v>49</v>
      </c>
      <c r="B59" t="s">
        <v>480</v>
      </c>
      <c r="C59" t="s">
        <v>80</v>
      </c>
      <c r="E59">
        <f t="shared" si="2"/>
        <v>2016</v>
      </c>
      <c r="F59">
        <f>INDEX('LF Base Input Data'!$B$3:$AP$3,MATCH(E59,'LF Base Input Data'!$B$1:$AP$1,0))</f>
        <v>0.52320000000000011</v>
      </c>
    </row>
    <row r="60" spans="1:6" x14ac:dyDescent="0.25">
      <c r="A60" t="s">
        <v>49</v>
      </c>
      <c r="B60" t="s">
        <v>480</v>
      </c>
      <c r="C60" t="s">
        <v>80</v>
      </c>
      <c r="E60">
        <f t="shared" si="2"/>
        <v>2017</v>
      </c>
      <c r="F60">
        <f>INDEX('LF Base Input Data'!$B$3:$AP$3,MATCH(E60,'LF Base Input Data'!$B$1:$AP$1,0))</f>
        <v>0.52620000000000022</v>
      </c>
    </row>
    <row r="61" spans="1:6" x14ac:dyDescent="0.25">
      <c r="A61" t="s">
        <v>49</v>
      </c>
      <c r="B61" t="s">
        <v>480</v>
      </c>
      <c r="C61" t="s">
        <v>80</v>
      </c>
      <c r="E61">
        <f t="shared" si="2"/>
        <v>2018</v>
      </c>
      <c r="F61">
        <f>INDEX('LF Base Input Data'!$B$3:$AP$3,MATCH(E61,'LF Base Input Data'!$B$1:$AP$1,0))</f>
        <v>0.52920000000000034</v>
      </c>
    </row>
    <row r="62" spans="1:6" x14ac:dyDescent="0.25">
      <c r="A62" t="s">
        <v>49</v>
      </c>
      <c r="B62" t="s">
        <v>480</v>
      </c>
      <c r="C62" t="s">
        <v>80</v>
      </c>
      <c r="E62">
        <f t="shared" si="2"/>
        <v>2019</v>
      </c>
      <c r="F62">
        <f>INDEX('LF Base Input Data'!$B$3:$AP$3,MATCH(E62,'LF Base Input Data'!$B$1:$AP$1,0))</f>
        <v>0.53220000000000045</v>
      </c>
    </row>
    <row r="63" spans="1:6" x14ac:dyDescent="0.25">
      <c r="A63" t="s">
        <v>49</v>
      </c>
      <c r="B63" t="s">
        <v>480</v>
      </c>
      <c r="C63" t="s">
        <v>80</v>
      </c>
      <c r="E63">
        <f t="shared" si="2"/>
        <v>2020</v>
      </c>
      <c r="F63">
        <f>INDEX('LF Base Input Data'!$B$3:$AP$3,MATCH(E63,'LF Base Input Data'!$B$1:$AP$1,0))</f>
        <v>0.53520000000000056</v>
      </c>
    </row>
    <row r="64" spans="1:6" x14ac:dyDescent="0.25">
      <c r="A64" t="s">
        <v>49</v>
      </c>
      <c r="B64" t="s">
        <v>480</v>
      </c>
      <c r="C64" t="s">
        <v>80</v>
      </c>
      <c r="E64">
        <f t="shared" si="2"/>
        <v>2021</v>
      </c>
      <c r="F64">
        <f>INDEX('LF Base Input Data'!$B$3:$AP$3,MATCH(E64,'LF Base Input Data'!$B$1:$AP$1,0))</f>
        <v>0.53819999999999979</v>
      </c>
    </row>
    <row r="65" spans="1:6" x14ac:dyDescent="0.25">
      <c r="A65" t="s">
        <v>49</v>
      </c>
      <c r="B65" t="s">
        <v>480</v>
      </c>
      <c r="C65" t="s">
        <v>80</v>
      </c>
      <c r="E65">
        <f t="shared" si="2"/>
        <v>2022</v>
      </c>
      <c r="F65">
        <f>INDEX('LF Base Input Data'!$B$3:$AP$3,MATCH(E65,'LF Base Input Data'!$B$1:$AP$1,0))</f>
        <v>0.5411999999999999</v>
      </c>
    </row>
    <row r="66" spans="1:6" x14ac:dyDescent="0.25">
      <c r="A66" t="s">
        <v>49</v>
      </c>
      <c r="B66" t="s">
        <v>480</v>
      </c>
      <c r="C66" t="s">
        <v>80</v>
      </c>
      <c r="E66">
        <f t="shared" si="2"/>
        <v>2023</v>
      </c>
      <c r="F66">
        <f>INDEX('LF Base Input Data'!$B$3:$AP$3,MATCH(E66,'LF Base Input Data'!$B$1:$AP$1,0))</f>
        <v>0.54420000000000002</v>
      </c>
    </row>
    <row r="67" spans="1:6" x14ac:dyDescent="0.25">
      <c r="A67" t="s">
        <v>49</v>
      </c>
      <c r="B67" t="s">
        <v>480</v>
      </c>
      <c r="C67" t="s">
        <v>80</v>
      </c>
      <c r="E67">
        <f t="shared" si="2"/>
        <v>2024</v>
      </c>
      <c r="F67">
        <f>INDEX('LF Base Input Data'!$B$3:$AP$3,MATCH(E67,'LF Base Input Data'!$B$1:$AP$1,0))</f>
        <v>0.54720000000000013</v>
      </c>
    </row>
    <row r="68" spans="1:6" x14ac:dyDescent="0.25">
      <c r="A68" t="s">
        <v>49</v>
      </c>
      <c r="B68" t="s">
        <v>480</v>
      </c>
      <c r="C68" t="s">
        <v>80</v>
      </c>
      <c r="E68">
        <f t="shared" si="2"/>
        <v>2025</v>
      </c>
      <c r="F68">
        <f>INDEX('LF Base Input Data'!$B$3:$AP$3,MATCH(E68,'LF Base Input Data'!$B$1:$AP$1,0))</f>
        <v>0.55020000000000024</v>
      </c>
    </row>
    <row r="69" spans="1:6" x14ac:dyDescent="0.25">
      <c r="A69" t="s">
        <v>49</v>
      </c>
      <c r="B69" t="s">
        <v>480</v>
      </c>
      <c r="C69" t="s">
        <v>80</v>
      </c>
      <c r="E69">
        <f t="shared" si="2"/>
        <v>2026</v>
      </c>
      <c r="F69">
        <f>INDEX('LF Base Input Data'!$B$3:$AP$3,MATCH(E69,'LF Base Input Data'!$B$1:$AP$1,0))</f>
        <v>0.55320000000000036</v>
      </c>
    </row>
    <row r="70" spans="1:6" x14ac:dyDescent="0.25">
      <c r="A70" t="s">
        <v>49</v>
      </c>
      <c r="B70" t="s">
        <v>480</v>
      </c>
      <c r="C70" t="s">
        <v>80</v>
      </c>
      <c r="E70">
        <f t="shared" si="2"/>
        <v>2027</v>
      </c>
      <c r="F70">
        <f>INDEX('LF Base Input Data'!$B$3:$AP$3,MATCH(E70,'LF Base Input Data'!$B$1:$AP$1,0))</f>
        <v>0.55620000000000047</v>
      </c>
    </row>
    <row r="71" spans="1:6" x14ac:dyDescent="0.25">
      <c r="A71" t="s">
        <v>49</v>
      </c>
      <c r="B71" t="s">
        <v>480</v>
      </c>
      <c r="C71" t="s">
        <v>80</v>
      </c>
      <c r="E71">
        <f t="shared" si="2"/>
        <v>2028</v>
      </c>
      <c r="F71">
        <f>INDEX('LF Base Input Data'!$B$3:$AP$3,MATCH(E71,'LF Base Input Data'!$B$1:$AP$1,0))</f>
        <v>0.5591999999999997</v>
      </c>
    </row>
    <row r="72" spans="1:6" x14ac:dyDescent="0.25">
      <c r="A72" t="s">
        <v>49</v>
      </c>
      <c r="B72" t="s">
        <v>480</v>
      </c>
      <c r="C72" t="s">
        <v>80</v>
      </c>
      <c r="E72">
        <f t="shared" si="2"/>
        <v>2029</v>
      </c>
      <c r="F72">
        <f>INDEX('LF Base Input Data'!$B$3:$AP$3,MATCH(E72,'LF Base Input Data'!$B$1:$AP$1,0))</f>
        <v>0.56219999999999981</v>
      </c>
    </row>
    <row r="73" spans="1:6" x14ac:dyDescent="0.25">
      <c r="A73" t="s">
        <v>49</v>
      </c>
      <c r="B73" t="s">
        <v>480</v>
      </c>
      <c r="C73" t="s">
        <v>80</v>
      </c>
      <c r="E73">
        <f t="shared" si="2"/>
        <v>2030</v>
      </c>
      <c r="F73">
        <f>INDEX('LF Base Input Data'!$B$3:$AP$3,MATCH(E73,'LF Base Input Data'!$B$1:$AP$1,0))</f>
        <v>0.56519999999999992</v>
      </c>
    </row>
    <row r="74" spans="1:6" x14ac:dyDescent="0.25">
      <c r="A74" t="s">
        <v>49</v>
      </c>
      <c r="B74" t="s">
        <v>480</v>
      </c>
      <c r="C74" t="s">
        <v>80</v>
      </c>
      <c r="E74">
        <f t="shared" si="2"/>
        <v>2031</v>
      </c>
      <c r="F74">
        <f>INDEX('LF Base Input Data'!$B$3:$AP$3,MATCH(E74,'LF Base Input Data'!$B$1:$AP$1,0))</f>
        <v>0.56820000000000004</v>
      </c>
    </row>
    <row r="75" spans="1:6" x14ac:dyDescent="0.25">
      <c r="A75" t="s">
        <v>49</v>
      </c>
      <c r="B75" t="s">
        <v>480</v>
      </c>
      <c r="C75" t="s">
        <v>80</v>
      </c>
      <c r="E75">
        <f t="shared" ref="E75:E81" si="3">E74+1</f>
        <v>2032</v>
      </c>
      <c r="F75">
        <f>INDEX('LF Base Input Data'!$B$3:$AP$3,MATCH(E75,'LF Base Input Data'!$B$1:$AP$1,0))</f>
        <v>0.57120000000000015</v>
      </c>
    </row>
    <row r="76" spans="1:6" x14ac:dyDescent="0.25">
      <c r="A76" t="s">
        <v>49</v>
      </c>
      <c r="B76" t="s">
        <v>480</v>
      </c>
      <c r="C76" t="s">
        <v>80</v>
      </c>
      <c r="E76">
        <f t="shared" si="3"/>
        <v>2033</v>
      </c>
      <c r="F76">
        <f>INDEX('LF Base Input Data'!$B$3:$AP$3,MATCH(E76,'LF Base Input Data'!$B$1:$AP$1,0))</f>
        <v>0.57420000000000027</v>
      </c>
    </row>
    <row r="77" spans="1:6" x14ac:dyDescent="0.25">
      <c r="A77" t="s">
        <v>49</v>
      </c>
      <c r="B77" t="s">
        <v>480</v>
      </c>
      <c r="C77" t="s">
        <v>80</v>
      </c>
      <c r="E77">
        <f t="shared" si="3"/>
        <v>2034</v>
      </c>
      <c r="F77">
        <f>INDEX('LF Base Input Data'!$B$3:$AP$3,MATCH(E77,'LF Base Input Data'!$B$1:$AP$1,0))</f>
        <v>0.57720000000000038</v>
      </c>
    </row>
    <row r="78" spans="1:6" x14ac:dyDescent="0.25">
      <c r="A78" t="s">
        <v>49</v>
      </c>
      <c r="B78" t="s">
        <v>480</v>
      </c>
      <c r="C78" t="s">
        <v>80</v>
      </c>
      <c r="E78">
        <f t="shared" si="3"/>
        <v>2035</v>
      </c>
      <c r="F78">
        <f>INDEX('LF Base Input Data'!$B$3:$AP$3,MATCH(E78,'LF Base Input Data'!$B$1:$AP$1,0))</f>
        <v>0.58020000000000049</v>
      </c>
    </row>
    <row r="79" spans="1:6" x14ac:dyDescent="0.25">
      <c r="A79" t="s">
        <v>49</v>
      </c>
      <c r="B79" t="s">
        <v>480</v>
      </c>
      <c r="C79" t="s">
        <v>80</v>
      </c>
      <c r="E79">
        <f t="shared" si="3"/>
        <v>2036</v>
      </c>
      <c r="F79">
        <f>INDEX('LF Base Input Data'!$B$3:$AP$3,MATCH(E79,'LF Base Input Data'!$B$1:$AP$1,0))</f>
        <v>0.58320000000000061</v>
      </c>
    </row>
    <row r="80" spans="1:6" x14ac:dyDescent="0.25">
      <c r="A80" t="s">
        <v>49</v>
      </c>
      <c r="B80" t="s">
        <v>480</v>
      </c>
      <c r="C80" t="s">
        <v>80</v>
      </c>
      <c r="E80">
        <f t="shared" si="3"/>
        <v>2037</v>
      </c>
      <c r="F80">
        <f>INDEX('LF Base Input Data'!$B$3:$AP$3,MATCH(E80,'LF Base Input Data'!$B$1:$AP$1,0))</f>
        <v>0.58619999999999983</v>
      </c>
    </row>
    <row r="81" spans="1:6" x14ac:dyDescent="0.25">
      <c r="A81" t="s">
        <v>49</v>
      </c>
      <c r="B81" t="s">
        <v>480</v>
      </c>
      <c r="C81" t="s">
        <v>80</v>
      </c>
      <c r="E81">
        <f t="shared" si="3"/>
        <v>2038</v>
      </c>
      <c r="F81">
        <f>INDEX('LF Base Input Data'!$B$3:$AP$3,MATCH(E81,'LF Base Input Data'!$B$1:$AP$1,0))</f>
        <v>0.58919999999999995</v>
      </c>
    </row>
    <row r="82" spans="1:6" x14ac:dyDescent="0.25">
      <c r="A82" t="s">
        <v>49</v>
      </c>
      <c r="B82" t="s">
        <v>480</v>
      </c>
      <c r="C82" t="s">
        <v>80</v>
      </c>
      <c r="E82">
        <f>E81+1</f>
        <v>2039</v>
      </c>
      <c r="F82">
        <f>INDEX('LF Base Input Data'!$B$3:$AP$3,MATCH(E82,'LF Base Input Data'!$B$1:$AP$1,0))</f>
        <v>0.59220000000000006</v>
      </c>
    </row>
    <row r="83" spans="1:6" x14ac:dyDescent="0.25">
      <c r="A83" t="s">
        <v>49</v>
      </c>
      <c r="B83" t="s">
        <v>480</v>
      </c>
      <c r="C83" t="s">
        <v>80</v>
      </c>
      <c r="E83">
        <f>E82+1</f>
        <v>2040</v>
      </c>
      <c r="F83">
        <f>INDEX('LF Base Input Data'!$B$3:$AP$3,MATCH(E83,'LF Base Input Data'!$B$1:$AP$1,0))</f>
        <v>0.59520000000000017</v>
      </c>
    </row>
    <row r="84" spans="1:6" x14ac:dyDescent="0.25">
      <c r="A84" t="s">
        <v>243</v>
      </c>
      <c r="B84" t="s">
        <v>480</v>
      </c>
      <c r="C84" t="s">
        <v>111</v>
      </c>
      <c r="E84">
        <v>2000</v>
      </c>
      <c r="F84">
        <f>INDEX('LF Base Input Data'!$B$5:$AP$5,MATCH(E84,'LF Base Input Data'!$B$1:$AP$1,0))</f>
        <v>0.64</v>
      </c>
    </row>
    <row r="85" spans="1:6" x14ac:dyDescent="0.25">
      <c r="A85" t="s">
        <v>243</v>
      </c>
      <c r="B85" t="s">
        <v>480</v>
      </c>
      <c r="C85" t="s">
        <v>111</v>
      </c>
      <c r="E85">
        <f t="shared" ref="E85:E115" si="4">E84+1</f>
        <v>2001</v>
      </c>
      <c r="F85">
        <f>INDEX('LF Base Input Data'!$B$5:$AP$5,MATCH(E85,'LF Base Input Data'!$B$1:$AP$1,0))</f>
        <v>0.64</v>
      </c>
    </row>
    <row r="86" spans="1:6" x14ac:dyDescent="0.25">
      <c r="A86" t="s">
        <v>243</v>
      </c>
      <c r="B86" t="s">
        <v>480</v>
      </c>
      <c r="C86" t="s">
        <v>111</v>
      </c>
      <c r="E86">
        <f t="shared" si="4"/>
        <v>2002</v>
      </c>
      <c r="F86">
        <f>INDEX('LF Base Input Data'!$B$5:$AP$5,MATCH(E86,'LF Base Input Data'!$B$1:$AP$1,0))</f>
        <v>0.64</v>
      </c>
    </row>
    <row r="87" spans="1:6" x14ac:dyDescent="0.25">
      <c r="A87" t="s">
        <v>243</v>
      </c>
      <c r="B87" t="s">
        <v>480</v>
      </c>
      <c r="C87" t="s">
        <v>111</v>
      </c>
      <c r="E87">
        <f t="shared" si="4"/>
        <v>2003</v>
      </c>
      <c r="F87">
        <f>INDEX('LF Base Input Data'!$B$5:$AP$5,MATCH(E87,'LF Base Input Data'!$B$1:$AP$1,0))</f>
        <v>0.64</v>
      </c>
    </row>
    <row r="88" spans="1:6" x14ac:dyDescent="0.25">
      <c r="A88" t="s">
        <v>243</v>
      </c>
      <c r="B88" t="s">
        <v>480</v>
      </c>
      <c r="C88" t="s">
        <v>111</v>
      </c>
      <c r="E88">
        <f t="shared" si="4"/>
        <v>2004</v>
      </c>
      <c r="F88">
        <f>INDEX('LF Base Input Data'!$B$5:$AP$5,MATCH(E88,'LF Base Input Data'!$B$1:$AP$1,0))</f>
        <v>0.64</v>
      </c>
    </row>
    <row r="89" spans="1:6" x14ac:dyDescent="0.25">
      <c r="A89" t="s">
        <v>243</v>
      </c>
      <c r="B89" t="s">
        <v>480</v>
      </c>
      <c r="C89" t="s">
        <v>111</v>
      </c>
      <c r="E89">
        <f t="shared" si="4"/>
        <v>2005</v>
      </c>
      <c r="F89">
        <f>INDEX('LF Base Input Data'!$B$5:$AP$5,MATCH(E89,'LF Base Input Data'!$B$1:$AP$1,0))</f>
        <v>0.64</v>
      </c>
    </row>
    <row r="90" spans="1:6" x14ac:dyDescent="0.25">
      <c r="A90" t="s">
        <v>243</v>
      </c>
      <c r="B90" t="s">
        <v>480</v>
      </c>
      <c r="C90" t="s">
        <v>111</v>
      </c>
      <c r="E90">
        <f t="shared" si="4"/>
        <v>2006</v>
      </c>
      <c r="F90">
        <f>INDEX('LF Base Input Data'!$B$5:$AP$5,MATCH(E90,'LF Base Input Data'!$B$1:$AP$1,0))</f>
        <v>0.64</v>
      </c>
    </row>
    <row r="91" spans="1:6" x14ac:dyDescent="0.25">
      <c r="A91" t="s">
        <v>243</v>
      </c>
      <c r="B91" t="s">
        <v>480</v>
      </c>
      <c r="C91" t="s">
        <v>111</v>
      </c>
      <c r="E91">
        <f t="shared" si="4"/>
        <v>2007</v>
      </c>
      <c r="F91">
        <f>INDEX('LF Base Input Data'!$B$5:$AP$5,MATCH(E91,'LF Base Input Data'!$B$1:$AP$1,0))</f>
        <v>0.64</v>
      </c>
    </row>
    <row r="92" spans="1:6" x14ac:dyDescent="0.25">
      <c r="A92" t="s">
        <v>243</v>
      </c>
      <c r="B92" t="s">
        <v>480</v>
      </c>
      <c r="C92" t="s">
        <v>111</v>
      </c>
      <c r="E92">
        <f t="shared" si="4"/>
        <v>2008</v>
      </c>
      <c r="F92">
        <f>INDEX('LF Base Input Data'!$B$5:$AP$5,MATCH(E92,'LF Base Input Data'!$B$1:$AP$1,0))</f>
        <v>0.64</v>
      </c>
    </row>
    <row r="93" spans="1:6" x14ac:dyDescent="0.25">
      <c r="A93" t="s">
        <v>243</v>
      </c>
      <c r="B93" t="s">
        <v>480</v>
      </c>
      <c r="C93" t="s">
        <v>111</v>
      </c>
      <c r="E93">
        <f t="shared" si="4"/>
        <v>2009</v>
      </c>
      <c r="F93">
        <f>INDEX('LF Base Input Data'!$B$5:$AP$5,MATCH(E93,'LF Base Input Data'!$B$1:$AP$1,0))</f>
        <v>0.64</v>
      </c>
    </row>
    <row r="94" spans="1:6" x14ac:dyDescent="0.25">
      <c r="A94" t="s">
        <v>243</v>
      </c>
      <c r="B94" t="s">
        <v>480</v>
      </c>
      <c r="C94" t="s">
        <v>111</v>
      </c>
      <c r="E94">
        <f t="shared" si="4"/>
        <v>2010</v>
      </c>
      <c r="F94">
        <f>INDEX('LF Base Input Data'!$B$5:$AP$5,MATCH(E94,'LF Base Input Data'!$B$1:$AP$1,0))</f>
        <v>0.64</v>
      </c>
    </row>
    <row r="95" spans="1:6" x14ac:dyDescent="0.25">
      <c r="A95" t="s">
        <v>243</v>
      </c>
      <c r="B95" t="s">
        <v>480</v>
      </c>
      <c r="C95" t="s">
        <v>111</v>
      </c>
      <c r="E95">
        <f t="shared" si="4"/>
        <v>2011</v>
      </c>
      <c r="F95">
        <f>INDEX('LF Base Input Data'!$B$5:$AP$5,MATCH(E95,'LF Base Input Data'!$B$1:$AP$1,0))</f>
        <v>0.64</v>
      </c>
    </row>
    <row r="96" spans="1:6" x14ac:dyDescent="0.25">
      <c r="A96" t="s">
        <v>243</v>
      </c>
      <c r="B96" t="s">
        <v>480</v>
      </c>
      <c r="C96" t="s">
        <v>111</v>
      </c>
      <c r="E96">
        <f t="shared" si="4"/>
        <v>2012</v>
      </c>
      <c r="F96">
        <f>INDEX('LF Base Input Data'!$B$5:$AP$5,MATCH(E96,'LF Base Input Data'!$B$1:$AP$1,0))</f>
        <v>0.64</v>
      </c>
    </row>
    <row r="97" spans="1:6" x14ac:dyDescent="0.25">
      <c r="A97" t="s">
        <v>243</v>
      </c>
      <c r="B97" t="s">
        <v>480</v>
      </c>
      <c r="C97" t="s">
        <v>111</v>
      </c>
      <c r="E97">
        <f t="shared" si="4"/>
        <v>2013</v>
      </c>
      <c r="F97">
        <f>INDEX('LF Base Input Data'!$B$5:$AP$5,MATCH(E97,'LF Base Input Data'!$B$1:$AP$1,0))</f>
        <v>0.64</v>
      </c>
    </row>
    <row r="98" spans="1:6" x14ac:dyDescent="0.25">
      <c r="A98" t="s">
        <v>243</v>
      </c>
      <c r="B98" t="s">
        <v>480</v>
      </c>
      <c r="C98" t="s">
        <v>111</v>
      </c>
      <c r="E98">
        <f t="shared" si="4"/>
        <v>2014</v>
      </c>
      <c r="F98">
        <f>INDEX('LF Base Input Data'!$B$5:$AP$5,MATCH(E98,'LF Base Input Data'!$B$1:$AP$1,0))</f>
        <v>0.64</v>
      </c>
    </row>
    <row r="99" spans="1:6" x14ac:dyDescent="0.25">
      <c r="A99" t="s">
        <v>243</v>
      </c>
      <c r="B99" t="s">
        <v>480</v>
      </c>
      <c r="C99" t="s">
        <v>111</v>
      </c>
      <c r="E99">
        <f t="shared" si="4"/>
        <v>2015</v>
      </c>
      <c r="F99">
        <f>INDEX('LF Base Input Data'!$B$5:$AP$5,MATCH(E99,'LF Base Input Data'!$B$1:$AP$1,0))</f>
        <v>0.64</v>
      </c>
    </row>
    <row r="100" spans="1:6" x14ac:dyDescent="0.25">
      <c r="A100" t="s">
        <v>243</v>
      </c>
      <c r="B100" t="s">
        <v>480</v>
      </c>
      <c r="C100" t="s">
        <v>111</v>
      </c>
      <c r="E100">
        <f t="shared" si="4"/>
        <v>2016</v>
      </c>
      <c r="F100">
        <f>INDEX('LF Base Input Data'!$B$5:$AP$5,MATCH(E100,'LF Base Input Data'!$B$1:$AP$1,0))</f>
        <v>0.64</v>
      </c>
    </row>
    <row r="101" spans="1:6" x14ac:dyDescent="0.25">
      <c r="A101" t="s">
        <v>243</v>
      </c>
      <c r="B101" t="s">
        <v>480</v>
      </c>
      <c r="C101" t="s">
        <v>111</v>
      </c>
      <c r="E101">
        <f t="shared" si="4"/>
        <v>2017</v>
      </c>
      <c r="F101">
        <f>INDEX('LF Base Input Data'!$B$5:$AP$5,MATCH(E101,'LF Base Input Data'!$B$1:$AP$1,0))</f>
        <v>0.64</v>
      </c>
    </row>
    <row r="102" spans="1:6" x14ac:dyDescent="0.25">
      <c r="A102" t="s">
        <v>243</v>
      </c>
      <c r="B102" t="s">
        <v>480</v>
      </c>
      <c r="C102" t="s">
        <v>111</v>
      </c>
      <c r="E102">
        <f t="shared" si="4"/>
        <v>2018</v>
      </c>
      <c r="F102">
        <f>INDEX('LF Base Input Data'!$B$5:$AP$5,MATCH(E102,'LF Base Input Data'!$B$1:$AP$1,0))</f>
        <v>0.64</v>
      </c>
    </row>
    <row r="103" spans="1:6" x14ac:dyDescent="0.25">
      <c r="A103" t="s">
        <v>243</v>
      </c>
      <c r="B103" t="s">
        <v>480</v>
      </c>
      <c r="C103" t="s">
        <v>111</v>
      </c>
      <c r="E103">
        <f t="shared" si="4"/>
        <v>2019</v>
      </c>
      <c r="F103">
        <f>INDEX('LF Base Input Data'!$B$5:$AP$5,MATCH(E103,'LF Base Input Data'!$B$1:$AP$1,0))</f>
        <v>0.64</v>
      </c>
    </row>
    <row r="104" spans="1:6" x14ac:dyDescent="0.25">
      <c r="A104" t="s">
        <v>243</v>
      </c>
      <c r="B104" t="s">
        <v>480</v>
      </c>
      <c r="C104" t="s">
        <v>111</v>
      </c>
      <c r="E104">
        <f t="shared" si="4"/>
        <v>2020</v>
      </c>
      <c r="F104">
        <f>INDEX('LF Base Input Data'!$B$5:$AP$5,MATCH(E104,'LF Base Input Data'!$B$1:$AP$1,0))</f>
        <v>0.64</v>
      </c>
    </row>
    <row r="105" spans="1:6" x14ac:dyDescent="0.25">
      <c r="A105" t="s">
        <v>243</v>
      </c>
      <c r="B105" t="s">
        <v>480</v>
      </c>
      <c r="C105" t="s">
        <v>111</v>
      </c>
      <c r="E105">
        <f t="shared" si="4"/>
        <v>2021</v>
      </c>
      <c r="F105">
        <f>INDEX('LF Base Input Data'!$B$5:$AP$5,MATCH(E105,'LF Base Input Data'!$B$1:$AP$1,0))</f>
        <v>0.64</v>
      </c>
    </row>
    <row r="106" spans="1:6" x14ac:dyDescent="0.25">
      <c r="A106" t="s">
        <v>243</v>
      </c>
      <c r="B106" t="s">
        <v>480</v>
      </c>
      <c r="C106" t="s">
        <v>111</v>
      </c>
      <c r="E106">
        <f t="shared" si="4"/>
        <v>2022</v>
      </c>
      <c r="F106">
        <f>INDEX('LF Base Input Data'!$B$5:$AP$5,MATCH(E106,'LF Base Input Data'!$B$1:$AP$1,0))</f>
        <v>0.64</v>
      </c>
    </row>
    <row r="107" spans="1:6" x14ac:dyDescent="0.25">
      <c r="A107" t="s">
        <v>243</v>
      </c>
      <c r="B107" t="s">
        <v>480</v>
      </c>
      <c r="C107" t="s">
        <v>111</v>
      </c>
      <c r="E107">
        <f t="shared" si="4"/>
        <v>2023</v>
      </c>
      <c r="F107">
        <f>INDEX('LF Base Input Data'!$B$5:$AP$5,MATCH(E107,'LF Base Input Data'!$B$1:$AP$1,0))</f>
        <v>0.64</v>
      </c>
    </row>
    <row r="108" spans="1:6" x14ac:dyDescent="0.25">
      <c r="A108" t="s">
        <v>243</v>
      </c>
      <c r="B108" t="s">
        <v>480</v>
      </c>
      <c r="C108" t="s">
        <v>111</v>
      </c>
      <c r="E108">
        <f t="shared" si="4"/>
        <v>2024</v>
      </c>
      <c r="F108">
        <f>INDEX('LF Base Input Data'!$B$5:$AP$5,MATCH(E108,'LF Base Input Data'!$B$1:$AP$1,0))</f>
        <v>0.64</v>
      </c>
    </row>
    <row r="109" spans="1:6" x14ac:dyDescent="0.25">
      <c r="A109" t="s">
        <v>243</v>
      </c>
      <c r="B109" t="s">
        <v>480</v>
      </c>
      <c r="C109" t="s">
        <v>111</v>
      </c>
      <c r="E109">
        <f t="shared" si="4"/>
        <v>2025</v>
      </c>
      <c r="F109">
        <f>INDEX('LF Base Input Data'!$B$5:$AP$5,MATCH(E109,'LF Base Input Data'!$B$1:$AP$1,0))</f>
        <v>0.64</v>
      </c>
    </row>
    <row r="110" spans="1:6" x14ac:dyDescent="0.25">
      <c r="A110" t="s">
        <v>243</v>
      </c>
      <c r="B110" t="s">
        <v>480</v>
      </c>
      <c r="C110" t="s">
        <v>111</v>
      </c>
      <c r="E110">
        <f t="shared" si="4"/>
        <v>2026</v>
      </c>
      <c r="F110">
        <f>INDEX('LF Base Input Data'!$B$5:$AP$5,MATCH(E110,'LF Base Input Data'!$B$1:$AP$1,0))</f>
        <v>0.64</v>
      </c>
    </row>
    <row r="111" spans="1:6" x14ac:dyDescent="0.25">
      <c r="A111" t="s">
        <v>243</v>
      </c>
      <c r="B111" t="s">
        <v>480</v>
      </c>
      <c r="C111" t="s">
        <v>111</v>
      </c>
      <c r="E111">
        <f t="shared" si="4"/>
        <v>2027</v>
      </c>
      <c r="F111">
        <f>INDEX('LF Base Input Data'!$B$5:$AP$5,MATCH(E111,'LF Base Input Data'!$B$1:$AP$1,0))</f>
        <v>0.64</v>
      </c>
    </row>
    <row r="112" spans="1:6" x14ac:dyDescent="0.25">
      <c r="A112" t="s">
        <v>243</v>
      </c>
      <c r="B112" t="s">
        <v>480</v>
      </c>
      <c r="C112" t="s">
        <v>111</v>
      </c>
      <c r="E112">
        <f t="shared" si="4"/>
        <v>2028</v>
      </c>
      <c r="F112">
        <f>INDEX('LF Base Input Data'!$B$5:$AP$5,MATCH(E112,'LF Base Input Data'!$B$1:$AP$1,0))</f>
        <v>0.64</v>
      </c>
    </row>
    <row r="113" spans="1:6" x14ac:dyDescent="0.25">
      <c r="A113" t="s">
        <v>243</v>
      </c>
      <c r="B113" t="s">
        <v>480</v>
      </c>
      <c r="C113" t="s">
        <v>111</v>
      </c>
      <c r="E113">
        <f t="shared" si="4"/>
        <v>2029</v>
      </c>
      <c r="F113">
        <f>INDEX('LF Base Input Data'!$B$5:$AP$5,MATCH(E113,'LF Base Input Data'!$B$1:$AP$1,0))</f>
        <v>0.64</v>
      </c>
    </row>
    <row r="114" spans="1:6" x14ac:dyDescent="0.25">
      <c r="A114" t="s">
        <v>243</v>
      </c>
      <c r="B114" t="s">
        <v>480</v>
      </c>
      <c r="C114" t="s">
        <v>111</v>
      </c>
      <c r="E114">
        <f t="shared" si="4"/>
        <v>2030</v>
      </c>
      <c r="F114">
        <f>INDEX('LF Base Input Data'!$B$5:$AP$5,MATCH(E114,'LF Base Input Data'!$B$1:$AP$1,0))</f>
        <v>0.64</v>
      </c>
    </row>
    <row r="115" spans="1:6" x14ac:dyDescent="0.25">
      <c r="A115" t="s">
        <v>243</v>
      </c>
      <c r="B115" t="s">
        <v>480</v>
      </c>
      <c r="C115" t="s">
        <v>111</v>
      </c>
      <c r="E115">
        <f t="shared" si="4"/>
        <v>2031</v>
      </c>
      <c r="F115">
        <f>INDEX('LF Base Input Data'!$B$5:$AP$5,MATCH(E115,'LF Base Input Data'!$B$1:$AP$1,0))</f>
        <v>0.64</v>
      </c>
    </row>
    <row r="116" spans="1:6" x14ac:dyDescent="0.25">
      <c r="A116" t="s">
        <v>243</v>
      </c>
      <c r="B116" t="s">
        <v>480</v>
      </c>
      <c r="C116" t="s">
        <v>111</v>
      </c>
      <c r="E116">
        <f t="shared" ref="E116:E122" si="5">E115+1</f>
        <v>2032</v>
      </c>
      <c r="F116">
        <f>INDEX('LF Base Input Data'!$B$5:$AP$5,MATCH(E116,'LF Base Input Data'!$B$1:$AP$1,0))</f>
        <v>0.64</v>
      </c>
    </row>
    <row r="117" spans="1:6" x14ac:dyDescent="0.25">
      <c r="A117" t="s">
        <v>243</v>
      </c>
      <c r="B117" t="s">
        <v>480</v>
      </c>
      <c r="C117" t="s">
        <v>111</v>
      </c>
      <c r="E117">
        <f t="shared" si="5"/>
        <v>2033</v>
      </c>
      <c r="F117">
        <f>INDEX('LF Base Input Data'!$B$5:$AP$5,MATCH(E117,'LF Base Input Data'!$B$1:$AP$1,0))</f>
        <v>0.64</v>
      </c>
    </row>
    <row r="118" spans="1:6" x14ac:dyDescent="0.25">
      <c r="A118" t="s">
        <v>243</v>
      </c>
      <c r="B118" t="s">
        <v>480</v>
      </c>
      <c r="C118" t="s">
        <v>111</v>
      </c>
      <c r="E118">
        <f t="shared" si="5"/>
        <v>2034</v>
      </c>
      <c r="F118">
        <f>INDEX('LF Base Input Data'!$B$5:$AP$5,MATCH(E118,'LF Base Input Data'!$B$1:$AP$1,0))</f>
        <v>0.64</v>
      </c>
    </row>
    <row r="119" spans="1:6" x14ac:dyDescent="0.25">
      <c r="A119" t="s">
        <v>243</v>
      </c>
      <c r="B119" t="s">
        <v>480</v>
      </c>
      <c r="C119" t="s">
        <v>111</v>
      </c>
      <c r="E119">
        <f t="shared" si="5"/>
        <v>2035</v>
      </c>
      <c r="F119">
        <f>INDEX('LF Base Input Data'!$B$5:$AP$5,MATCH(E119,'LF Base Input Data'!$B$1:$AP$1,0))</f>
        <v>0.64</v>
      </c>
    </row>
    <row r="120" spans="1:6" x14ac:dyDescent="0.25">
      <c r="A120" t="s">
        <v>243</v>
      </c>
      <c r="B120" t="s">
        <v>480</v>
      </c>
      <c r="C120" t="s">
        <v>111</v>
      </c>
      <c r="E120">
        <f t="shared" si="5"/>
        <v>2036</v>
      </c>
      <c r="F120">
        <f>INDEX('LF Base Input Data'!$B$5:$AP$5,MATCH(E120,'LF Base Input Data'!$B$1:$AP$1,0))</f>
        <v>0.64</v>
      </c>
    </row>
    <row r="121" spans="1:6" x14ac:dyDescent="0.25">
      <c r="A121" t="s">
        <v>243</v>
      </c>
      <c r="B121" t="s">
        <v>480</v>
      </c>
      <c r="C121" t="s">
        <v>111</v>
      </c>
      <c r="E121">
        <f t="shared" si="5"/>
        <v>2037</v>
      </c>
      <c r="F121">
        <f>INDEX('LF Base Input Data'!$B$5:$AP$5,MATCH(E121,'LF Base Input Data'!$B$1:$AP$1,0))</f>
        <v>0.64</v>
      </c>
    </row>
    <row r="122" spans="1:6" x14ac:dyDescent="0.25">
      <c r="A122" t="s">
        <v>243</v>
      </c>
      <c r="B122" t="s">
        <v>480</v>
      </c>
      <c r="C122" t="s">
        <v>111</v>
      </c>
      <c r="E122">
        <f t="shared" si="5"/>
        <v>2038</v>
      </c>
      <c r="F122">
        <f>INDEX('LF Base Input Data'!$B$5:$AP$5,MATCH(E122,'LF Base Input Data'!$B$1:$AP$1,0))</f>
        <v>0.64</v>
      </c>
    </row>
    <row r="123" spans="1:6" x14ac:dyDescent="0.25">
      <c r="A123" t="s">
        <v>243</v>
      </c>
      <c r="B123" t="s">
        <v>480</v>
      </c>
      <c r="C123" t="s">
        <v>111</v>
      </c>
      <c r="E123">
        <f>E122+1</f>
        <v>2039</v>
      </c>
      <c r="F123">
        <f>INDEX('LF Base Input Data'!$B$5:$AP$5,MATCH(E123,'LF Base Input Data'!$B$1:$AP$1,0))</f>
        <v>0.64</v>
      </c>
    </row>
    <row r="124" spans="1:6" x14ac:dyDescent="0.25">
      <c r="A124" t="s">
        <v>243</v>
      </c>
      <c r="B124" t="s">
        <v>480</v>
      </c>
      <c r="C124" t="s">
        <v>111</v>
      </c>
      <c r="E124">
        <f>E123+1</f>
        <v>2040</v>
      </c>
      <c r="F124">
        <f>INDEX('LF Base Input Data'!$B$5:$AP$5,MATCH(E124,'LF Base Input Data'!$B$1:$AP$1,0))</f>
        <v>0.64</v>
      </c>
    </row>
    <row r="125" spans="1:6" x14ac:dyDescent="0.25">
      <c r="A125" t="s">
        <v>243</v>
      </c>
      <c r="B125" t="s">
        <v>480</v>
      </c>
      <c r="C125" t="s">
        <v>112</v>
      </c>
      <c r="E125">
        <v>2000</v>
      </c>
      <c r="F125">
        <f>INDEX('LF Base Input Data'!$B$6:$AP$6,MATCH(E125,'LF Base Input Data'!$B$1:$AP$1,0))</f>
        <v>0.36</v>
      </c>
    </row>
    <row r="126" spans="1:6" x14ac:dyDescent="0.25">
      <c r="A126" t="s">
        <v>243</v>
      </c>
      <c r="B126" t="s">
        <v>480</v>
      </c>
      <c r="C126" t="s">
        <v>112</v>
      </c>
      <c r="E126">
        <f t="shared" ref="E126:E156" si="6">E125+1</f>
        <v>2001</v>
      </c>
      <c r="F126">
        <f>INDEX('LF Base Input Data'!$B$6:$AP$6,MATCH(E126,'LF Base Input Data'!$B$1:$AP$1,0))</f>
        <v>0.36</v>
      </c>
    </row>
    <row r="127" spans="1:6" x14ac:dyDescent="0.25">
      <c r="A127" t="s">
        <v>243</v>
      </c>
      <c r="B127" t="s">
        <v>480</v>
      </c>
      <c r="C127" t="s">
        <v>112</v>
      </c>
      <c r="E127">
        <f t="shared" si="6"/>
        <v>2002</v>
      </c>
      <c r="F127">
        <f>INDEX('LF Base Input Data'!$B$6:$AP$6,MATCH(E127,'LF Base Input Data'!$B$1:$AP$1,0))</f>
        <v>0.36</v>
      </c>
    </row>
    <row r="128" spans="1:6" x14ac:dyDescent="0.25">
      <c r="A128" t="s">
        <v>243</v>
      </c>
      <c r="B128" t="s">
        <v>480</v>
      </c>
      <c r="C128" t="s">
        <v>112</v>
      </c>
      <c r="E128">
        <f t="shared" si="6"/>
        <v>2003</v>
      </c>
      <c r="F128">
        <f>INDEX('LF Base Input Data'!$B$6:$AP$6,MATCH(E128,'LF Base Input Data'!$B$1:$AP$1,0))</f>
        <v>0.36</v>
      </c>
    </row>
    <row r="129" spans="1:6" x14ac:dyDescent="0.25">
      <c r="A129" t="s">
        <v>243</v>
      </c>
      <c r="B129" t="s">
        <v>480</v>
      </c>
      <c r="C129" t="s">
        <v>112</v>
      </c>
      <c r="E129">
        <f t="shared" si="6"/>
        <v>2004</v>
      </c>
      <c r="F129">
        <f>INDEX('LF Base Input Data'!$B$6:$AP$6,MATCH(E129,'LF Base Input Data'!$B$1:$AP$1,0))</f>
        <v>0.36</v>
      </c>
    </row>
    <row r="130" spans="1:6" x14ac:dyDescent="0.25">
      <c r="A130" t="s">
        <v>243</v>
      </c>
      <c r="B130" t="s">
        <v>480</v>
      </c>
      <c r="C130" t="s">
        <v>112</v>
      </c>
      <c r="E130">
        <f t="shared" si="6"/>
        <v>2005</v>
      </c>
      <c r="F130">
        <f>INDEX('LF Base Input Data'!$B$6:$AP$6,MATCH(E130,'LF Base Input Data'!$B$1:$AP$1,0))</f>
        <v>0.36</v>
      </c>
    </row>
    <row r="131" spans="1:6" x14ac:dyDescent="0.25">
      <c r="A131" t="s">
        <v>243</v>
      </c>
      <c r="B131" t="s">
        <v>480</v>
      </c>
      <c r="C131" t="s">
        <v>112</v>
      </c>
      <c r="E131">
        <f t="shared" si="6"/>
        <v>2006</v>
      </c>
      <c r="F131">
        <f>INDEX('LF Base Input Data'!$B$6:$AP$6,MATCH(E131,'LF Base Input Data'!$B$1:$AP$1,0))</f>
        <v>0.36</v>
      </c>
    </row>
    <row r="132" spans="1:6" x14ac:dyDescent="0.25">
      <c r="A132" t="s">
        <v>243</v>
      </c>
      <c r="B132" t="s">
        <v>480</v>
      </c>
      <c r="C132" t="s">
        <v>112</v>
      </c>
      <c r="E132">
        <f t="shared" si="6"/>
        <v>2007</v>
      </c>
      <c r="F132">
        <f>INDEX('LF Base Input Data'!$B$6:$AP$6,MATCH(E132,'LF Base Input Data'!$B$1:$AP$1,0))</f>
        <v>0.36</v>
      </c>
    </row>
    <row r="133" spans="1:6" x14ac:dyDescent="0.25">
      <c r="A133" t="s">
        <v>243</v>
      </c>
      <c r="B133" t="s">
        <v>480</v>
      </c>
      <c r="C133" t="s">
        <v>112</v>
      </c>
      <c r="E133">
        <f t="shared" si="6"/>
        <v>2008</v>
      </c>
      <c r="F133">
        <f>INDEX('LF Base Input Data'!$B$6:$AP$6,MATCH(E133,'LF Base Input Data'!$B$1:$AP$1,0))</f>
        <v>0.36</v>
      </c>
    </row>
    <row r="134" spans="1:6" x14ac:dyDescent="0.25">
      <c r="A134" t="s">
        <v>243</v>
      </c>
      <c r="B134" t="s">
        <v>480</v>
      </c>
      <c r="C134" t="s">
        <v>112</v>
      </c>
      <c r="E134">
        <f t="shared" si="6"/>
        <v>2009</v>
      </c>
      <c r="F134">
        <f>INDEX('LF Base Input Data'!$B$6:$AP$6,MATCH(E134,'LF Base Input Data'!$B$1:$AP$1,0))</f>
        <v>0.36</v>
      </c>
    </row>
    <row r="135" spans="1:6" x14ac:dyDescent="0.25">
      <c r="A135" t="s">
        <v>243</v>
      </c>
      <c r="B135" t="s">
        <v>480</v>
      </c>
      <c r="C135" t="s">
        <v>112</v>
      </c>
      <c r="E135">
        <f t="shared" si="6"/>
        <v>2010</v>
      </c>
      <c r="F135">
        <f>INDEX('LF Base Input Data'!$B$6:$AP$6,MATCH(E135,'LF Base Input Data'!$B$1:$AP$1,0))</f>
        <v>0.36</v>
      </c>
    </row>
    <row r="136" spans="1:6" x14ac:dyDescent="0.25">
      <c r="A136" t="s">
        <v>243</v>
      </c>
      <c r="B136" t="s">
        <v>480</v>
      </c>
      <c r="C136" t="s">
        <v>112</v>
      </c>
      <c r="E136">
        <f t="shared" si="6"/>
        <v>2011</v>
      </c>
      <c r="F136">
        <f>INDEX('LF Base Input Data'!$B$6:$AP$6,MATCH(E136,'LF Base Input Data'!$B$1:$AP$1,0))</f>
        <v>0.36</v>
      </c>
    </row>
    <row r="137" spans="1:6" x14ac:dyDescent="0.25">
      <c r="A137" t="s">
        <v>243</v>
      </c>
      <c r="B137" t="s">
        <v>480</v>
      </c>
      <c r="C137" t="s">
        <v>112</v>
      </c>
      <c r="E137">
        <f t="shared" si="6"/>
        <v>2012</v>
      </c>
      <c r="F137">
        <f>INDEX('LF Base Input Data'!$B$6:$AP$6,MATCH(E137,'LF Base Input Data'!$B$1:$AP$1,0))</f>
        <v>0.36</v>
      </c>
    </row>
    <row r="138" spans="1:6" x14ac:dyDescent="0.25">
      <c r="A138" t="s">
        <v>243</v>
      </c>
      <c r="B138" t="s">
        <v>480</v>
      </c>
      <c r="C138" t="s">
        <v>112</v>
      </c>
      <c r="E138">
        <f t="shared" si="6"/>
        <v>2013</v>
      </c>
      <c r="F138">
        <f>INDEX('LF Base Input Data'!$B$6:$AP$6,MATCH(E138,'LF Base Input Data'!$B$1:$AP$1,0))</f>
        <v>0.36</v>
      </c>
    </row>
    <row r="139" spans="1:6" x14ac:dyDescent="0.25">
      <c r="A139" t="s">
        <v>243</v>
      </c>
      <c r="B139" t="s">
        <v>480</v>
      </c>
      <c r="C139" t="s">
        <v>112</v>
      </c>
      <c r="E139">
        <f t="shared" si="6"/>
        <v>2014</v>
      </c>
      <c r="F139">
        <f>INDEX('LF Base Input Data'!$B$6:$AP$6,MATCH(E139,'LF Base Input Data'!$B$1:$AP$1,0))</f>
        <v>0.36</v>
      </c>
    </row>
    <row r="140" spans="1:6" x14ac:dyDescent="0.25">
      <c r="A140" t="s">
        <v>243</v>
      </c>
      <c r="B140" t="s">
        <v>480</v>
      </c>
      <c r="C140" t="s">
        <v>112</v>
      </c>
      <c r="E140">
        <f t="shared" si="6"/>
        <v>2015</v>
      </c>
      <c r="F140">
        <f>INDEX('LF Base Input Data'!$B$6:$AP$6,MATCH(E140,'LF Base Input Data'!$B$1:$AP$1,0))</f>
        <v>0.36</v>
      </c>
    </row>
    <row r="141" spans="1:6" x14ac:dyDescent="0.25">
      <c r="A141" t="s">
        <v>243</v>
      </c>
      <c r="B141" t="s">
        <v>480</v>
      </c>
      <c r="C141" t="s">
        <v>112</v>
      </c>
      <c r="E141">
        <f t="shared" si="6"/>
        <v>2016</v>
      </c>
      <c r="F141">
        <f>INDEX('LF Base Input Data'!$B$6:$AP$6,MATCH(E141,'LF Base Input Data'!$B$1:$AP$1,0))</f>
        <v>0.36</v>
      </c>
    </row>
    <row r="142" spans="1:6" x14ac:dyDescent="0.25">
      <c r="A142" t="s">
        <v>243</v>
      </c>
      <c r="B142" t="s">
        <v>480</v>
      </c>
      <c r="C142" t="s">
        <v>112</v>
      </c>
      <c r="E142">
        <f t="shared" si="6"/>
        <v>2017</v>
      </c>
      <c r="F142">
        <f>INDEX('LF Base Input Data'!$B$6:$AP$6,MATCH(E142,'LF Base Input Data'!$B$1:$AP$1,0))</f>
        <v>0.36</v>
      </c>
    </row>
    <row r="143" spans="1:6" x14ac:dyDescent="0.25">
      <c r="A143" t="s">
        <v>243</v>
      </c>
      <c r="B143" t="s">
        <v>480</v>
      </c>
      <c r="C143" t="s">
        <v>112</v>
      </c>
      <c r="E143">
        <f t="shared" si="6"/>
        <v>2018</v>
      </c>
      <c r="F143">
        <f>INDEX('LF Base Input Data'!$B$6:$AP$6,MATCH(E143,'LF Base Input Data'!$B$1:$AP$1,0))</f>
        <v>0.36</v>
      </c>
    </row>
    <row r="144" spans="1:6" x14ac:dyDescent="0.25">
      <c r="A144" t="s">
        <v>243</v>
      </c>
      <c r="B144" t="s">
        <v>480</v>
      </c>
      <c r="C144" t="s">
        <v>112</v>
      </c>
      <c r="E144">
        <f t="shared" si="6"/>
        <v>2019</v>
      </c>
      <c r="F144">
        <f>INDEX('LF Base Input Data'!$B$6:$AP$6,MATCH(E144,'LF Base Input Data'!$B$1:$AP$1,0))</f>
        <v>0.36</v>
      </c>
    </row>
    <row r="145" spans="1:6" x14ac:dyDescent="0.25">
      <c r="A145" t="s">
        <v>243</v>
      </c>
      <c r="B145" t="s">
        <v>480</v>
      </c>
      <c r="C145" t="s">
        <v>112</v>
      </c>
      <c r="E145">
        <f t="shared" si="6"/>
        <v>2020</v>
      </c>
      <c r="F145">
        <f>INDEX('LF Base Input Data'!$B$6:$AP$6,MATCH(E145,'LF Base Input Data'!$B$1:$AP$1,0))</f>
        <v>0.36</v>
      </c>
    </row>
    <row r="146" spans="1:6" x14ac:dyDescent="0.25">
      <c r="A146" t="s">
        <v>243</v>
      </c>
      <c r="B146" t="s">
        <v>480</v>
      </c>
      <c r="C146" t="s">
        <v>112</v>
      </c>
      <c r="E146">
        <f t="shared" si="6"/>
        <v>2021</v>
      </c>
      <c r="F146">
        <f>INDEX('LF Base Input Data'!$B$6:$AP$6,MATCH(E146,'LF Base Input Data'!$B$1:$AP$1,0))</f>
        <v>0.36</v>
      </c>
    </row>
    <row r="147" spans="1:6" x14ac:dyDescent="0.25">
      <c r="A147" t="s">
        <v>243</v>
      </c>
      <c r="B147" t="s">
        <v>480</v>
      </c>
      <c r="C147" t="s">
        <v>112</v>
      </c>
      <c r="E147">
        <f t="shared" si="6"/>
        <v>2022</v>
      </c>
      <c r="F147">
        <f>INDEX('LF Base Input Data'!$B$6:$AP$6,MATCH(E147,'LF Base Input Data'!$B$1:$AP$1,0))</f>
        <v>0.36</v>
      </c>
    </row>
    <row r="148" spans="1:6" x14ac:dyDescent="0.25">
      <c r="A148" t="s">
        <v>243</v>
      </c>
      <c r="B148" t="s">
        <v>480</v>
      </c>
      <c r="C148" t="s">
        <v>112</v>
      </c>
      <c r="E148">
        <f t="shared" si="6"/>
        <v>2023</v>
      </c>
      <c r="F148">
        <f>INDEX('LF Base Input Data'!$B$6:$AP$6,MATCH(E148,'LF Base Input Data'!$B$1:$AP$1,0))</f>
        <v>0.36</v>
      </c>
    </row>
    <row r="149" spans="1:6" x14ac:dyDescent="0.25">
      <c r="A149" t="s">
        <v>243</v>
      </c>
      <c r="B149" t="s">
        <v>480</v>
      </c>
      <c r="C149" t="s">
        <v>112</v>
      </c>
      <c r="E149">
        <f t="shared" si="6"/>
        <v>2024</v>
      </c>
      <c r="F149">
        <f>INDEX('LF Base Input Data'!$B$6:$AP$6,MATCH(E149,'LF Base Input Data'!$B$1:$AP$1,0))</f>
        <v>0.36</v>
      </c>
    </row>
    <row r="150" spans="1:6" x14ac:dyDescent="0.25">
      <c r="A150" t="s">
        <v>243</v>
      </c>
      <c r="B150" t="s">
        <v>480</v>
      </c>
      <c r="C150" t="s">
        <v>112</v>
      </c>
      <c r="E150">
        <f t="shared" si="6"/>
        <v>2025</v>
      </c>
      <c r="F150">
        <f>INDEX('LF Base Input Data'!$B$6:$AP$6,MATCH(E150,'LF Base Input Data'!$B$1:$AP$1,0))</f>
        <v>0.36</v>
      </c>
    </row>
    <row r="151" spans="1:6" x14ac:dyDescent="0.25">
      <c r="A151" t="s">
        <v>243</v>
      </c>
      <c r="B151" t="s">
        <v>480</v>
      </c>
      <c r="C151" t="s">
        <v>112</v>
      </c>
      <c r="E151">
        <f t="shared" si="6"/>
        <v>2026</v>
      </c>
      <c r="F151">
        <f>INDEX('LF Base Input Data'!$B$6:$AP$6,MATCH(E151,'LF Base Input Data'!$B$1:$AP$1,0))</f>
        <v>0.36</v>
      </c>
    </row>
    <row r="152" spans="1:6" x14ac:dyDescent="0.25">
      <c r="A152" t="s">
        <v>243</v>
      </c>
      <c r="B152" t="s">
        <v>480</v>
      </c>
      <c r="C152" t="s">
        <v>112</v>
      </c>
      <c r="E152">
        <f t="shared" si="6"/>
        <v>2027</v>
      </c>
      <c r="F152">
        <f>INDEX('LF Base Input Data'!$B$6:$AP$6,MATCH(E152,'LF Base Input Data'!$B$1:$AP$1,0))</f>
        <v>0.36</v>
      </c>
    </row>
    <row r="153" spans="1:6" x14ac:dyDescent="0.25">
      <c r="A153" t="s">
        <v>243</v>
      </c>
      <c r="B153" t="s">
        <v>480</v>
      </c>
      <c r="C153" t="s">
        <v>112</v>
      </c>
      <c r="E153">
        <f t="shared" si="6"/>
        <v>2028</v>
      </c>
      <c r="F153">
        <f>INDEX('LF Base Input Data'!$B$6:$AP$6,MATCH(E153,'LF Base Input Data'!$B$1:$AP$1,0))</f>
        <v>0.36</v>
      </c>
    </row>
    <row r="154" spans="1:6" x14ac:dyDescent="0.25">
      <c r="A154" t="s">
        <v>243</v>
      </c>
      <c r="B154" t="s">
        <v>480</v>
      </c>
      <c r="C154" t="s">
        <v>112</v>
      </c>
      <c r="E154">
        <f t="shared" si="6"/>
        <v>2029</v>
      </c>
      <c r="F154">
        <f>INDEX('LF Base Input Data'!$B$6:$AP$6,MATCH(E154,'LF Base Input Data'!$B$1:$AP$1,0))</f>
        <v>0.36</v>
      </c>
    </row>
    <row r="155" spans="1:6" x14ac:dyDescent="0.25">
      <c r="A155" t="s">
        <v>243</v>
      </c>
      <c r="B155" t="s">
        <v>480</v>
      </c>
      <c r="C155" t="s">
        <v>112</v>
      </c>
      <c r="E155">
        <f t="shared" si="6"/>
        <v>2030</v>
      </c>
      <c r="F155">
        <f>INDEX('LF Base Input Data'!$B$6:$AP$6,MATCH(E155,'LF Base Input Data'!$B$1:$AP$1,0))</f>
        <v>0.36</v>
      </c>
    </row>
    <row r="156" spans="1:6" x14ac:dyDescent="0.25">
      <c r="A156" t="s">
        <v>243</v>
      </c>
      <c r="B156" t="s">
        <v>480</v>
      </c>
      <c r="C156" t="s">
        <v>112</v>
      </c>
      <c r="E156">
        <f t="shared" si="6"/>
        <v>2031</v>
      </c>
      <c r="F156">
        <f>INDEX('LF Base Input Data'!$B$6:$AP$6,MATCH(E156,'LF Base Input Data'!$B$1:$AP$1,0))</f>
        <v>0.36</v>
      </c>
    </row>
    <row r="157" spans="1:6" x14ac:dyDescent="0.25">
      <c r="A157" t="s">
        <v>243</v>
      </c>
      <c r="B157" t="s">
        <v>480</v>
      </c>
      <c r="C157" t="s">
        <v>112</v>
      </c>
      <c r="E157">
        <f t="shared" ref="E157:E163" si="7">E156+1</f>
        <v>2032</v>
      </c>
      <c r="F157">
        <f>INDEX('LF Base Input Data'!$B$6:$AP$6,MATCH(E157,'LF Base Input Data'!$B$1:$AP$1,0))</f>
        <v>0.36</v>
      </c>
    </row>
    <row r="158" spans="1:6" x14ac:dyDescent="0.25">
      <c r="A158" t="s">
        <v>243</v>
      </c>
      <c r="B158" t="s">
        <v>480</v>
      </c>
      <c r="C158" t="s">
        <v>112</v>
      </c>
      <c r="E158">
        <f t="shared" si="7"/>
        <v>2033</v>
      </c>
      <c r="F158">
        <f>INDEX('LF Base Input Data'!$B$6:$AP$6,MATCH(E158,'LF Base Input Data'!$B$1:$AP$1,0))</f>
        <v>0.36</v>
      </c>
    </row>
    <row r="159" spans="1:6" x14ac:dyDescent="0.25">
      <c r="A159" t="s">
        <v>243</v>
      </c>
      <c r="B159" t="s">
        <v>480</v>
      </c>
      <c r="C159" t="s">
        <v>112</v>
      </c>
      <c r="E159">
        <f t="shared" si="7"/>
        <v>2034</v>
      </c>
      <c r="F159">
        <f>INDEX('LF Base Input Data'!$B$6:$AP$6,MATCH(E159,'LF Base Input Data'!$B$1:$AP$1,0))</f>
        <v>0.36</v>
      </c>
    </row>
    <row r="160" spans="1:6" x14ac:dyDescent="0.25">
      <c r="A160" t="s">
        <v>243</v>
      </c>
      <c r="B160" t="s">
        <v>480</v>
      </c>
      <c r="C160" t="s">
        <v>112</v>
      </c>
      <c r="E160">
        <f t="shared" si="7"/>
        <v>2035</v>
      </c>
      <c r="F160">
        <f>INDEX('LF Base Input Data'!$B$6:$AP$6,MATCH(E160,'LF Base Input Data'!$B$1:$AP$1,0))</f>
        <v>0.36</v>
      </c>
    </row>
    <row r="161" spans="1:6" x14ac:dyDescent="0.25">
      <c r="A161" t="s">
        <v>243</v>
      </c>
      <c r="B161" t="s">
        <v>480</v>
      </c>
      <c r="C161" t="s">
        <v>112</v>
      </c>
      <c r="E161">
        <f t="shared" si="7"/>
        <v>2036</v>
      </c>
      <c r="F161">
        <f>INDEX('LF Base Input Data'!$B$6:$AP$6,MATCH(E161,'LF Base Input Data'!$B$1:$AP$1,0))</f>
        <v>0.36</v>
      </c>
    </row>
    <row r="162" spans="1:6" x14ac:dyDescent="0.25">
      <c r="A162" t="s">
        <v>243</v>
      </c>
      <c r="B162" t="s">
        <v>480</v>
      </c>
      <c r="C162" t="s">
        <v>112</v>
      </c>
      <c r="E162">
        <f t="shared" si="7"/>
        <v>2037</v>
      </c>
      <c r="F162">
        <f>INDEX('LF Base Input Data'!$B$6:$AP$6,MATCH(E162,'LF Base Input Data'!$B$1:$AP$1,0))</f>
        <v>0.36</v>
      </c>
    </row>
    <row r="163" spans="1:6" x14ac:dyDescent="0.25">
      <c r="A163" t="s">
        <v>243</v>
      </c>
      <c r="B163" t="s">
        <v>480</v>
      </c>
      <c r="C163" t="s">
        <v>112</v>
      </c>
      <c r="E163">
        <f t="shared" si="7"/>
        <v>2038</v>
      </c>
      <c r="F163">
        <f>INDEX('LF Base Input Data'!$B$6:$AP$6,MATCH(E163,'LF Base Input Data'!$B$1:$AP$1,0))</f>
        <v>0.36</v>
      </c>
    </row>
    <row r="164" spans="1:6" x14ac:dyDescent="0.25">
      <c r="A164" t="s">
        <v>243</v>
      </c>
      <c r="B164" t="s">
        <v>480</v>
      </c>
      <c r="C164" t="s">
        <v>112</v>
      </c>
      <c r="E164">
        <f>E163+1</f>
        <v>2039</v>
      </c>
      <c r="F164">
        <f>INDEX('LF Base Input Data'!$B$6:$AP$6,MATCH(E164,'LF Base Input Data'!$B$1:$AP$1,0))</f>
        <v>0.36</v>
      </c>
    </row>
    <row r="165" spans="1:6" x14ac:dyDescent="0.25">
      <c r="A165" t="s">
        <v>243</v>
      </c>
      <c r="B165" t="s">
        <v>480</v>
      </c>
      <c r="C165" t="s">
        <v>112</v>
      </c>
      <c r="E165">
        <f>E164+1</f>
        <v>2040</v>
      </c>
      <c r="F165">
        <f>INDEX('LF Base Input Data'!$B$6:$AP$6,MATCH(E165,'LF Base Input Data'!$B$1:$AP$1,0))</f>
        <v>0.36</v>
      </c>
    </row>
    <row r="166" spans="1:6" x14ac:dyDescent="0.25">
      <c r="A166" t="s">
        <v>240</v>
      </c>
      <c r="B166" t="s">
        <v>480</v>
      </c>
      <c r="E166">
        <v>2000</v>
      </c>
      <c r="F166">
        <f>INDEX('LF Base Input Data'!$B$8:$AP$8,MATCH(E166,'LF Base Input Data'!$B$1:$AP$1,0))</f>
        <v>0.45213866755264337</v>
      </c>
    </row>
    <row r="167" spans="1:6" x14ac:dyDescent="0.25">
      <c r="A167" t="s">
        <v>240</v>
      </c>
      <c r="B167" t="s">
        <v>480</v>
      </c>
      <c r="E167">
        <f t="shared" ref="E167:E197" si="8">E166+1</f>
        <v>2001</v>
      </c>
      <c r="F167">
        <f>INDEX('LF Base Input Data'!$B$8:$AP$8,MATCH(E167,'LF Base Input Data'!$B$1:$AP$1,0))</f>
        <v>0.44882713740907265</v>
      </c>
    </row>
    <row r="168" spans="1:6" x14ac:dyDescent="0.25">
      <c r="A168" t="s">
        <v>240</v>
      </c>
      <c r="B168" t="s">
        <v>480</v>
      </c>
      <c r="E168">
        <f t="shared" si="8"/>
        <v>2002</v>
      </c>
      <c r="F168">
        <f>INDEX('LF Base Input Data'!$B$8:$AP$8,MATCH(E168,'LF Base Input Data'!$B$1:$AP$1,0))</f>
        <v>0.44551560726550188</v>
      </c>
    </row>
    <row r="169" spans="1:6" x14ac:dyDescent="0.25">
      <c r="A169" t="s">
        <v>240</v>
      </c>
      <c r="B169" t="s">
        <v>480</v>
      </c>
      <c r="E169">
        <f t="shared" si="8"/>
        <v>2003</v>
      </c>
      <c r="F169">
        <f>INDEX('LF Base Input Data'!$B$8:$AP$8,MATCH(E169,'LF Base Input Data'!$B$1:$AP$1,0))</f>
        <v>0.44220407712193116</v>
      </c>
    </row>
    <row r="170" spans="1:6" x14ac:dyDescent="0.25">
      <c r="A170" t="s">
        <v>240</v>
      </c>
      <c r="B170" t="s">
        <v>480</v>
      </c>
      <c r="E170">
        <f t="shared" si="8"/>
        <v>2004</v>
      </c>
      <c r="F170">
        <f>INDEX('LF Base Input Data'!$B$8:$AP$8,MATCH(E170,'LF Base Input Data'!$B$1:$AP$1,0))</f>
        <v>0.43889254697836039</v>
      </c>
    </row>
    <row r="171" spans="1:6" x14ac:dyDescent="0.25">
      <c r="A171" t="s">
        <v>240</v>
      </c>
      <c r="B171" t="s">
        <v>480</v>
      </c>
      <c r="E171">
        <f t="shared" si="8"/>
        <v>2005</v>
      </c>
      <c r="F171">
        <f>INDEX('LF Base Input Data'!$B$8:$AP$8,MATCH(E171,'LF Base Input Data'!$B$1:$AP$1,0))</f>
        <v>0.43558101683478967</v>
      </c>
    </row>
    <row r="172" spans="1:6" x14ac:dyDescent="0.25">
      <c r="A172" t="s">
        <v>240</v>
      </c>
      <c r="B172" t="s">
        <v>480</v>
      </c>
      <c r="E172">
        <f t="shared" si="8"/>
        <v>2006</v>
      </c>
      <c r="F172">
        <f>INDEX('LF Base Input Data'!$B$8:$AP$8,MATCH(E172,'LF Base Input Data'!$B$1:$AP$1,0))</f>
        <v>0.42490033570585917</v>
      </c>
    </row>
    <row r="173" spans="1:6" x14ac:dyDescent="0.25">
      <c r="A173" t="s">
        <v>240</v>
      </c>
      <c r="B173" t="s">
        <v>480</v>
      </c>
      <c r="E173">
        <f t="shared" si="8"/>
        <v>2007</v>
      </c>
      <c r="F173">
        <f>INDEX('LF Base Input Data'!$B$8:$AP$8,MATCH(E173,'LF Base Input Data'!$B$1:$AP$1,0))</f>
        <v>0.41421965457692866</v>
      </c>
    </row>
    <row r="174" spans="1:6" x14ac:dyDescent="0.25">
      <c r="A174" t="s">
        <v>240</v>
      </c>
      <c r="B174" t="s">
        <v>480</v>
      </c>
      <c r="E174">
        <f t="shared" si="8"/>
        <v>2008</v>
      </c>
      <c r="F174">
        <f>INDEX('LF Base Input Data'!$B$8:$AP$8,MATCH(E174,'LF Base Input Data'!$B$1:$AP$1,0))</f>
        <v>0.40353897344799816</v>
      </c>
    </row>
    <row r="175" spans="1:6" x14ac:dyDescent="0.25">
      <c r="A175" t="s">
        <v>240</v>
      </c>
      <c r="B175" t="s">
        <v>480</v>
      </c>
      <c r="E175">
        <f t="shared" si="8"/>
        <v>2009</v>
      </c>
      <c r="F175">
        <f>INDEX('LF Base Input Data'!$B$8:$AP$8,MATCH(E175,'LF Base Input Data'!$B$1:$AP$1,0))</f>
        <v>0.39285829231906766</v>
      </c>
    </row>
    <row r="176" spans="1:6" x14ac:dyDescent="0.25">
      <c r="A176" t="s">
        <v>240</v>
      </c>
      <c r="B176" t="s">
        <v>480</v>
      </c>
      <c r="E176">
        <f t="shared" si="8"/>
        <v>2010</v>
      </c>
      <c r="F176">
        <f>INDEX('LF Base Input Data'!$B$8:$AP$8,MATCH(E176,'LF Base Input Data'!$B$1:$AP$1,0))</f>
        <v>0.388250129127646</v>
      </c>
    </row>
    <row r="177" spans="1:6" x14ac:dyDescent="0.25">
      <c r="A177" t="s">
        <v>240</v>
      </c>
      <c r="B177" t="s">
        <v>480</v>
      </c>
      <c r="E177">
        <f t="shared" si="8"/>
        <v>2011</v>
      </c>
      <c r="F177">
        <f>INDEX('LF Base Input Data'!$B$8:$AP$8,MATCH(E177,'LF Base Input Data'!$B$1:$AP$1,0))</f>
        <v>0.38364196593622429</v>
      </c>
    </row>
    <row r="178" spans="1:6" x14ac:dyDescent="0.25">
      <c r="A178" t="s">
        <v>240</v>
      </c>
      <c r="B178" t="s">
        <v>480</v>
      </c>
      <c r="E178">
        <f t="shared" si="8"/>
        <v>2012</v>
      </c>
      <c r="F178">
        <f>INDEX('LF Base Input Data'!$B$8:$AP$8,MATCH(E178,'LF Base Input Data'!$B$1:$AP$1,0))</f>
        <v>0.38224915088208872</v>
      </c>
    </row>
    <row r="179" spans="1:6" x14ac:dyDescent="0.25">
      <c r="A179" t="s">
        <v>240</v>
      </c>
      <c r="B179" t="s">
        <v>480</v>
      </c>
      <c r="E179">
        <f t="shared" si="8"/>
        <v>2013</v>
      </c>
      <c r="F179">
        <f>INDEX('LF Base Input Data'!$B$8:$AP$8,MATCH(E179,'LF Base Input Data'!$B$1:$AP$1,0))</f>
        <v>0.38531020548573525</v>
      </c>
    </row>
    <row r="180" spans="1:6" x14ac:dyDescent="0.25">
      <c r="A180" t="s">
        <v>240</v>
      </c>
      <c r="B180" t="s">
        <v>480</v>
      </c>
      <c r="E180">
        <f t="shared" si="8"/>
        <v>2014</v>
      </c>
      <c r="F180">
        <f>INDEX('LF Base Input Data'!$B$8:$AP$8,MATCH(E180,'LF Base Input Data'!$B$1:$AP$1,0))</f>
        <v>0.36965781227935324</v>
      </c>
    </row>
    <row r="181" spans="1:6" x14ac:dyDescent="0.25">
      <c r="A181" t="s">
        <v>240</v>
      </c>
      <c r="B181" t="s">
        <v>480</v>
      </c>
      <c r="E181">
        <f t="shared" si="8"/>
        <v>2015</v>
      </c>
      <c r="F181">
        <f>INDEX('LF Base Input Data'!$B$8:$AP$8,MATCH(E181,'LF Base Input Data'!$B$1:$AP$1,0))</f>
        <v>0.36334430381523042</v>
      </c>
    </row>
    <row r="182" spans="1:6" x14ac:dyDescent="0.25">
      <c r="A182" t="s">
        <v>240</v>
      </c>
      <c r="B182" t="s">
        <v>480</v>
      </c>
      <c r="E182">
        <f t="shared" si="8"/>
        <v>2016</v>
      </c>
      <c r="F182">
        <f>INDEX('LF Base Input Data'!$B$8:$AP$8,MATCH(E182,'LF Base Input Data'!$B$1:$AP$1,0))</f>
        <v>0.3570307953511076</v>
      </c>
    </row>
    <row r="183" spans="1:6" x14ac:dyDescent="0.25">
      <c r="A183" t="s">
        <v>240</v>
      </c>
      <c r="B183" t="s">
        <v>480</v>
      </c>
      <c r="E183">
        <f t="shared" si="8"/>
        <v>2017</v>
      </c>
      <c r="F183">
        <f>INDEX('LF Base Input Data'!$B$8:$AP$8,MATCH(E183,'LF Base Input Data'!$B$1:$AP$1,0))</f>
        <v>0.35071728688698478</v>
      </c>
    </row>
    <row r="184" spans="1:6" x14ac:dyDescent="0.25">
      <c r="A184" t="s">
        <v>240</v>
      </c>
      <c r="B184" t="s">
        <v>480</v>
      </c>
      <c r="E184">
        <f t="shared" si="8"/>
        <v>2018</v>
      </c>
      <c r="F184">
        <f>INDEX('LF Base Input Data'!$B$8:$AP$8,MATCH(E184,'LF Base Input Data'!$B$1:$AP$1,0))</f>
        <v>0.34440377842286196</v>
      </c>
    </row>
    <row r="185" spans="1:6" x14ac:dyDescent="0.25">
      <c r="A185" t="s">
        <v>240</v>
      </c>
      <c r="B185" t="s">
        <v>480</v>
      </c>
      <c r="E185">
        <f t="shared" si="8"/>
        <v>2019</v>
      </c>
      <c r="F185">
        <f>INDEX('LF Base Input Data'!$B$8:$AP$8,MATCH(E185,'LF Base Input Data'!$B$1:$AP$1,0))</f>
        <v>0.33809026995873914</v>
      </c>
    </row>
    <row r="186" spans="1:6" x14ac:dyDescent="0.25">
      <c r="A186" t="s">
        <v>240</v>
      </c>
      <c r="B186" t="s">
        <v>480</v>
      </c>
      <c r="E186">
        <f t="shared" si="8"/>
        <v>2020</v>
      </c>
      <c r="F186">
        <f>INDEX('LF Base Input Data'!$B$8:$AP$8,MATCH(E186,'LF Base Input Data'!$B$1:$AP$1,0))</f>
        <v>0.33177676149461632</v>
      </c>
    </row>
    <row r="187" spans="1:6" x14ac:dyDescent="0.25">
      <c r="A187" t="s">
        <v>240</v>
      </c>
      <c r="B187" t="s">
        <v>480</v>
      </c>
      <c r="E187">
        <f t="shared" si="8"/>
        <v>2021</v>
      </c>
      <c r="F187">
        <f>INDEX('LF Base Input Data'!$B$8:$AP$8,MATCH(E187,'LF Base Input Data'!$B$1:$AP$1,0))</f>
        <v>0.3254632530304935</v>
      </c>
    </row>
    <row r="188" spans="1:6" x14ac:dyDescent="0.25">
      <c r="A188" t="s">
        <v>240</v>
      </c>
      <c r="B188" t="s">
        <v>480</v>
      </c>
      <c r="E188">
        <f t="shared" si="8"/>
        <v>2022</v>
      </c>
      <c r="F188">
        <f>INDEX('LF Base Input Data'!$B$8:$AP$8,MATCH(E188,'LF Base Input Data'!$B$1:$AP$1,0))</f>
        <v>0.31914974456637069</v>
      </c>
    </row>
    <row r="189" spans="1:6" x14ac:dyDescent="0.25">
      <c r="A189" t="s">
        <v>240</v>
      </c>
      <c r="B189" t="s">
        <v>480</v>
      </c>
      <c r="E189">
        <f t="shared" si="8"/>
        <v>2023</v>
      </c>
      <c r="F189">
        <f>INDEX('LF Base Input Data'!$B$8:$AP$8,MATCH(E189,'LF Base Input Data'!$B$1:$AP$1,0))</f>
        <v>0.31283623610224787</v>
      </c>
    </row>
    <row r="190" spans="1:6" x14ac:dyDescent="0.25">
      <c r="A190" t="s">
        <v>240</v>
      </c>
      <c r="B190" t="s">
        <v>480</v>
      </c>
      <c r="E190">
        <f t="shared" si="8"/>
        <v>2024</v>
      </c>
      <c r="F190">
        <f>INDEX('LF Base Input Data'!$B$8:$AP$8,MATCH(E190,'LF Base Input Data'!$B$1:$AP$1,0))</f>
        <v>0.30652272763812505</v>
      </c>
    </row>
    <row r="191" spans="1:6" x14ac:dyDescent="0.25">
      <c r="A191" t="s">
        <v>240</v>
      </c>
      <c r="B191" t="s">
        <v>480</v>
      </c>
      <c r="E191">
        <f t="shared" si="8"/>
        <v>2025</v>
      </c>
      <c r="F191">
        <f>INDEX('LF Base Input Data'!$B$8:$AP$8,MATCH(E191,'LF Base Input Data'!$B$1:$AP$1,0))</f>
        <v>0.30020921917400223</v>
      </c>
    </row>
    <row r="192" spans="1:6" x14ac:dyDescent="0.25">
      <c r="A192" t="s">
        <v>240</v>
      </c>
      <c r="B192" t="s">
        <v>480</v>
      </c>
      <c r="E192">
        <f t="shared" si="8"/>
        <v>2026</v>
      </c>
      <c r="F192">
        <f>INDEX('LF Base Input Data'!$B$8:$AP$8,MATCH(E192,'LF Base Input Data'!$B$1:$AP$1,0))</f>
        <v>0.29389571070987941</v>
      </c>
    </row>
    <row r="193" spans="1:6" x14ac:dyDescent="0.25">
      <c r="A193" t="s">
        <v>240</v>
      </c>
      <c r="B193" t="s">
        <v>480</v>
      </c>
      <c r="E193">
        <f t="shared" si="8"/>
        <v>2027</v>
      </c>
      <c r="F193">
        <f>INDEX('LF Base Input Data'!$B$8:$AP$8,MATCH(E193,'LF Base Input Data'!$B$1:$AP$1,0))</f>
        <v>0.28758220224575659</v>
      </c>
    </row>
    <row r="194" spans="1:6" x14ac:dyDescent="0.25">
      <c r="A194" t="s">
        <v>240</v>
      </c>
      <c r="B194" t="s">
        <v>480</v>
      </c>
      <c r="E194">
        <f t="shared" si="8"/>
        <v>2028</v>
      </c>
      <c r="F194">
        <f>INDEX('LF Base Input Data'!$B$8:$AP$8,MATCH(E194,'LF Base Input Data'!$B$1:$AP$1,0))</f>
        <v>0.28126869378163377</v>
      </c>
    </row>
    <row r="195" spans="1:6" x14ac:dyDescent="0.25">
      <c r="A195" t="s">
        <v>240</v>
      </c>
      <c r="B195" t="s">
        <v>480</v>
      </c>
      <c r="E195">
        <f t="shared" si="8"/>
        <v>2029</v>
      </c>
      <c r="F195">
        <f>INDEX('LF Base Input Data'!$B$8:$AP$8,MATCH(E195,'LF Base Input Data'!$B$1:$AP$1,0))</f>
        <v>0.27495518531751095</v>
      </c>
    </row>
    <row r="196" spans="1:6" x14ac:dyDescent="0.25">
      <c r="A196" t="s">
        <v>240</v>
      </c>
      <c r="B196" t="s">
        <v>480</v>
      </c>
      <c r="E196">
        <f t="shared" si="8"/>
        <v>2030</v>
      </c>
      <c r="F196">
        <f>INDEX('LF Base Input Data'!$B$8:$AP$8,MATCH(E196,'LF Base Input Data'!$B$1:$AP$1,0))</f>
        <v>0.26864167685338813</v>
      </c>
    </row>
    <row r="197" spans="1:6" x14ac:dyDescent="0.25">
      <c r="A197" t="s">
        <v>240</v>
      </c>
      <c r="B197" t="s">
        <v>480</v>
      </c>
      <c r="E197">
        <f t="shared" si="8"/>
        <v>2031</v>
      </c>
      <c r="F197">
        <f>INDEX('LF Base Input Data'!$B$8:$AP$8,MATCH(E197,'LF Base Input Data'!$B$1:$AP$1,0))</f>
        <v>0.26232816838926531</v>
      </c>
    </row>
    <row r="198" spans="1:6" x14ac:dyDescent="0.25">
      <c r="A198" t="s">
        <v>240</v>
      </c>
      <c r="B198" t="s">
        <v>480</v>
      </c>
      <c r="E198">
        <f t="shared" ref="E198:E204" si="9">E197+1</f>
        <v>2032</v>
      </c>
      <c r="F198">
        <f>INDEX('LF Base Input Data'!$B$8:$AP$8,MATCH(E198,'LF Base Input Data'!$B$1:$AP$1,0))</f>
        <v>0.2560146599251425</v>
      </c>
    </row>
    <row r="199" spans="1:6" x14ac:dyDescent="0.25">
      <c r="A199" t="s">
        <v>240</v>
      </c>
      <c r="B199" t="s">
        <v>480</v>
      </c>
      <c r="E199">
        <f t="shared" si="9"/>
        <v>2033</v>
      </c>
      <c r="F199">
        <f>INDEX('LF Base Input Data'!$B$8:$AP$8,MATCH(E199,'LF Base Input Data'!$B$1:$AP$1,0))</f>
        <v>0.24970115146101968</v>
      </c>
    </row>
    <row r="200" spans="1:6" x14ac:dyDescent="0.25">
      <c r="A200" t="s">
        <v>240</v>
      </c>
      <c r="B200" t="s">
        <v>480</v>
      </c>
      <c r="E200">
        <f t="shared" si="9"/>
        <v>2034</v>
      </c>
      <c r="F200">
        <f>INDEX('LF Base Input Data'!$B$8:$AP$8,MATCH(E200,'LF Base Input Data'!$B$1:$AP$1,0))</f>
        <v>0.24338764299689686</v>
      </c>
    </row>
    <row r="201" spans="1:6" x14ac:dyDescent="0.25">
      <c r="A201" t="s">
        <v>240</v>
      </c>
      <c r="B201" t="s">
        <v>480</v>
      </c>
      <c r="E201">
        <f t="shared" si="9"/>
        <v>2035</v>
      </c>
      <c r="F201">
        <f>INDEX('LF Base Input Data'!$B$8:$AP$8,MATCH(E201,'LF Base Input Data'!$B$1:$AP$1,0))</f>
        <v>0.23707413453277404</v>
      </c>
    </row>
    <row r="202" spans="1:6" x14ac:dyDescent="0.25">
      <c r="A202" t="s">
        <v>240</v>
      </c>
      <c r="B202" t="s">
        <v>480</v>
      </c>
      <c r="E202">
        <f t="shared" si="9"/>
        <v>2036</v>
      </c>
      <c r="F202">
        <f>INDEX('LF Base Input Data'!$B$8:$AP$8,MATCH(E202,'LF Base Input Data'!$B$1:$AP$1,0))</f>
        <v>0.23076062606865122</v>
      </c>
    </row>
    <row r="203" spans="1:6" x14ac:dyDescent="0.25">
      <c r="A203" t="s">
        <v>240</v>
      </c>
      <c r="B203" t="s">
        <v>480</v>
      </c>
      <c r="E203">
        <f t="shared" si="9"/>
        <v>2037</v>
      </c>
      <c r="F203">
        <f>INDEX('LF Base Input Data'!$B$8:$AP$8,MATCH(E203,'LF Base Input Data'!$B$1:$AP$1,0))</f>
        <v>0.2244471176045284</v>
      </c>
    </row>
    <row r="204" spans="1:6" x14ac:dyDescent="0.25">
      <c r="A204" t="s">
        <v>240</v>
      </c>
      <c r="B204" t="s">
        <v>480</v>
      </c>
      <c r="E204">
        <f t="shared" si="9"/>
        <v>2038</v>
      </c>
      <c r="F204">
        <f>INDEX('LF Base Input Data'!$B$8:$AP$8,MATCH(E204,'LF Base Input Data'!$B$1:$AP$1,0))</f>
        <v>0.21813360914040558</v>
      </c>
    </row>
    <row r="205" spans="1:6" x14ac:dyDescent="0.25">
      <c r="A205" t="s">
        <v>240</v>
      </c>
      <c r="B205" t="s">
        <v>480</v>
      </c>
      <c r="E205">
        <f>E204+1</f>
        <v>2039</v>
      </c>
      <c r="F205">
        <f>INDEX('LF Base Input Data'!$B$8:$AP$8,MATCH(E205,'LF Base Input Data'!$B$1:$AP$1,0))</f>
        <v>0.21182010067628276</v>
      </c>
    </row>
    <row r="206" spans="1:6" x14ac:dyDescent="0.25">
      <c r="A206" t="s">
        <v>240</v>
      </c>
      <c r="B206" t="s">
        <v>480</v>
      </c>
      <c r="E206">
        <f>E205+1</f>
        <v>2040</v>
      </c>
      <c r="F206">
        <f>INDEX('LF Base Input Data'!$B$8:$AP$8,MATCH(E206,'LF Base Input Data'!$B$1:$AP$1,0))</f>
        <v>0.20550659221215994</v>
      </c>
    </row>
    <row r="207" spans="1:6" x14ac:dyDescent="0.25">
      <c r="A207" t="s">
        <v>239</v>
      </c>
      <c r="B207" t="s">
        <v>480</v>
      </c>
      <c r="E207">
        <v>2000</v>
      </c>
      <c r="F207">
        <f>INDEX('LF Base Input Data'!$B$10:$AP$10,MATCH(E207,'LF Base Input Data'!$B$1:$AP$1,0))</f>
        <v>281422000</v>
      </c>
    </row>
    <row r="208" spans="1:6" x14ac:dyDescent="0.25">
      <c r="A208" t="s">
        <v>239</v>
      </c>
      <c r="B208" t="s">
        <v>480</v>
      </c>
      <c r="E208">
        <f t="shared" ref="E208:E238" si="10">E207+1</f>
        <v>2001</v>
      </c>
      <c r="F208">
        <f>INDEX('LF Base Input Data'!$B$10:$AP$10,MATCH(E208,'LF Base Input Data'!$B$1:$AP$1,0))</f>
        <v>284419600</v>
      </c>
    </row>
    <row r="209" spans="1:6" x14ac:dyDescent="0.25">
      <c r="A209" t="s">
        <v>239</v>
      </c>
      <c r="B209" t="s">
        <v>480</v>
      </c>
      <c r="E209">
        <f t="shared" si="10"/>
        <v>2002</v>
      </c>
      <c r="F209">
        <f>INDEX('LF Base Input Data'!$B$10:$AP$10,MATCH(E209,'LF Base Input Data'!$B$1:$AP$1,0))</f>
        <v>287417200</v>
      </c>
    </row>
    <row r="210" spans="1:6" x14ac:dyDescent="0.25">
      <c r="A210" t="s">
        <v>239</v>
      </c>
      <c r="B210" t="s">
        <v>480</v>
      </c>
      <c r="E210">
        <f t="shared" si="10"/>
        <v>2003</v>
      </c>
      <c r="F210">
        <f>INDEX('LF Base Input Data'!$B$10:$AP$10,MATCH(E210,'LF Base Input Data'!$B$1:$AP$1,0))</f>
        <v>290414800</v>
      </c>
    </row>
    <row r="211" spans="1:6" x14ac:dyDescent="0.25">
      <c r="A211" t="s">
        <v>239</v>
      </c>
      <c r="B211" t="s">
        <v>480</v>
      </c>
      <c r="E211">
        <f t="shared" si="10"/>
        <v>2004</v>
      </c>
      <c r="F211">
        <f>INDEX('LF Base Input Data'!$B$10:$AP$10,MATCH(E211,'LF Base Input Data'!$B$1:$AP$1,0))</f>
        <v>293412400</v>
      </c>
    </row>
    <row r="212" spans="1:6" x14ac:dyDescent="0.25">
      <c r="A212" t="s">
        <v>239</v>
      </c>
      <c r="B212" t="s">
        <v>480</v>
      </c>
      <c r="E212">
        <f t="shared" si="10"/>
        <v>2005</v>
      </c>
      <c r="F212">
        <f>INDEX('LF Base Input Data'!$B$10:$AP$10,MATCH(E212,'LF Base Input Data'!$B$1:$AP$1,0))</f>
        <v>296410000</v>
      </c>
    </row>
    <row r="213" spans="1:6" x14ac:dyDescent="0.25">
      <c r="A213" t="s">
        <v>239</v>
      </c>
      <c r="B213" t="s">
        <v>480</v>
      </c>
      <c r="E213">
        <f t="shared" si="10"/>
        <v>2006</v>
      </c>
      <c r="F213">
        <f>INDEX('LF Base Input Data'!$B$10:$AP$10,MATCH(E213,'LF Base Input Data'!$B$1:$AP$1,0))</f>
        <v>299059250</v>
      </c>
    </row>
    <row r="214" spans="1:6" x14ac:dyDescent="0.25">
      <c r="A214" t="s">
        <v>239</v>
      </c>
      <c r="B214" t="s">
        <v>480</v>
      </c>
      <c r="E214">
        <f t="shared" si="10"/>
        <v>2007</v>
      </c>
      <c r="F214">
        <f>INDEX('LF Base Input Data'!$B$10:$AP$10,MATCH(E214,'LF Base Input Data'!$B$1:$AP$1,0))</f>
        <v>301708500</v>
      </c>
    </row>
    <row r="215" spans="1:6" x14ac:dyDescent="0.25">
      <c r="A215" t="s">
        <v>239</v>
      </c>
      <c r="B215" t="s">
        <v>480</v>
      </c>
      <c r="E215">
        <f t="shared" si="10"/>
        <v>2008</v>
      </c>
      <c r="F215">
        <f>INDEX('LF Base Input Data'!$B$10:$AP$10,MATCH(E215,'LF Base Input Data'!$B$1:$AP$1,0))</f>
        <v>304357750</v>
      </c>
    </row>
    <row r="216" spans="1:6" x14ac:dyDescent="0.25">
      <c r="A216" t="s">
        <v>239</v>
      </c>
      <c r="B216" t="s">
        <v>480</v>
      </c>
      <c r="E216">
        <f t="shared" si="10"/>
        <v>2009</v>
      </c>
      <c r="F216">
        <f>INDEX('LF Base Input Data'!$B$10:$AP$10,MATCH(E216,'LF Base Input Data'!$B$1:$AP$1,0))</f>
        <v>307007000</v>
      </c>
    </row>
    <row r="217" spans="1:6" x14ac:dyDescent="0.25">
      <c r="A217" t="s">
        <v>239</v>
      </c>
      <c r="B217" t="s">
        <v>480</v>
      </c>
      <c r="E217">
        <f t="shared" si="10"/>
        <v>2010</v>
      </c>
      <c r="F217">
        <f>INDEX('LF Base Input Data'!$B$10:$AP$10,MATCH(E217,'LF Base Input Data'!$B$1:$AP$1,0))</f>
        <v>309299500</v>
      </c>
    </row>
    <row r="218" spans="1:6" x14ac:dyDescent="0.25">
      <c r="A218" t="s">
        <v>239</v>
      </c>
      <c r="B218" t="s">
        <v>480</v>
      </c>
      <c r="E218">
        <f t="shared" si="10"/>
        <v>2011</v>
      </c>
      <c r="F218">
        <f>INDEX('LF Base Input Data'!$B$10:$AP$10,MATCH(E218,'LF Base Input Data'!$B$1:$AP$1,0))</f>
        <v>311592000</v>
      </c>
    </row>
    <row r="219" spans="1:6" x14ac:dyDescent="0.25">
      <c r="A219" t="s">
        <v>239</v>
      </c>
      <c r="B219" t="s">
        <v>480</v>
      </c>
      <c r="E219">
        <f t="shared" si="10"/>
        <v>2012</v>
      </c>
      <c r="F219">
        <f>INDEX('LF Base Input Data'!$B$10:$AP$10,MATCH(E219,'LF Base Input Data'!$B$1:$AP$1,0))</f>
        <v>313914000</v>
      </c>
    </row>
    <row r="220" spans="1:6" x14ac:dyDescent="0.25">
      <c r="A220" t="s">
        <v>239</v>
      </c>
      <c r="B220" t="s">
        <v>480</v>
      </c>
      <c r="E220">
        <f t="shared" si="10"/>
        <v>2013</v>
      </c>
      <c r="F220">
        <f>INDEX('LF Base Input Data'!$B$10:$AP$10,MATCH(E220,'LF Base Input Data'!$B$1:$AP$1,0))</f>
        <v>316129000</v>
      </c>
    </row>
    <row r="221" spans="1:6" x14ac:dyDescent="0.25">
      <c r="A221" t="s">
        <v>239</v>
      </c>
      <c r="B221" t="s">
        <v>480</v>
      </c>
      <c r="E221">
        <f t="shared" si="10"/>
        <v>2014</v>
      </c>
      <c r="F221">
        <f>INDEX('LF Base Input Data'!$B$10:$AP$10,MATCH(E221,'LF Base Input Data'!$B$1:$AP$1,0))</f>
        <v>319862098.90109921</v>
      </c>
    </row>
    <row r="222" spans="1:6" x14ac:dyDescent="0.25">
      <c r="A222" t="s">
        <v>239</v>
      </c>
      <c r="B222" t="s">
        <v>480</v>
      </c>
      <c r="E222">
        <f t="shared" si="10"/>
        <v>2015</v>
      </c>
      <c r="F222">
        <f>INDEX('LF Base Input Data'!$B$10:$AP$10,MATCH(E222,'LF Base Input Data'!$B$1:$AP$1,0))</f>
        <v>322543112.08791256</v>
      </c>
    </row>
    <row r="223" spans="1:6" x14ac:dyDescent="0.25">
      <c r="A223" t="s">
        <v>239</v>
      </c>
      <c r="B223" t="s">
        <v>480</v>
      </c>
      <c r="E223">
        <f t="shared" si="10"/>
        <v>2016</v>
      </c>
      <c r="F223">
        <f>INDEX('LF Base Input Data'!$B$10:$AP$10,MATCH(E223,'LF Base Input Data'!$B$1:$AP$1,0))</f>
        <v>325224125.27472591</v>
      </c>
    </row>
    <row r="224" spans="1:6" x14ac:dyDescent="0.25">
      <c r="A224" t="s">
        <v>239</v>
      </c>
      <c r="B224" t="s">
        <v>480</v>
      </c>
      <c r="E224">
        <f t="shared" si="10"/>
        <v>2017</v>
      </c>
      <c r="F224">
        <f>INDEX('LF Base Input Data'!$B$10:$AP$10,MATCH(E224,'LF Base Input Data'!$B$1:$AP$1,0))</f>
        <v>327905138.46153831</v>
      </c>
    </row>
    <row r="225" spans="1:6" x14ac:dyDescent="0.25">
      <c r="A225" t="s">
        <v>239</v>
      </c>
      <c r="B225" t="s">
        <v>480</v>
      </c>
      <c r="E225">
        <f t="shared" si="10"/>
        <v>2018</v>
      </c>
      <c r="F225">
        <f>INDEX('LF Base Input Data'!$B$10:$AP$10,MATCH(E225,'LF Base Input Data'!$B$1:$AP$1,0))</f>
        <v>330586151.64835167</v>
      </c>
    </row>
    <row r="226" spans="1:6" x14ac:dyDescent="0.25">
      <c r="A226" t="s">
        <v>239</v>
      </c>
      <c r="B226" t="s">
        <v>480</v>
      </c>
      <c r="E226">
        <f t="shared" si="10"/>
        <v>2019</v>
      </c>
      <c r="F226">
        <f>INDEX('LF Base Input Data'!$B$10:$AP$10,MATCH(E226,'LF Base Input Data'!$B$1:$AP$1,0))</f>
        <v>333267164.83516502</v>
      </c>
    </row>
    <row r="227" spans="1:6" x14ac:dyDescent="0.25">
      <c r="A227" t="s">
        <v>239</v>
      </c>
      <c r="B227" t="s">
        <v>480</v>
      </c>
      <c r="E227">
        <f t="shared" si="10"/>
        <v>2020</v>
      </c>
      <c r="F227">
        <f>INDEX('LF Base Input Data'!$B$10:$AP$10,MATCH(E227,'LF Base Input Data'!$B$1:$AP$1,0))</f>
        <v>335948178.02197838</v>
      </c>
    </row>
    <row r="228" spans="1:6" x14ac:dyDescent="0.25">
      <c r="A228" t="s">
        <v>239</v>
      </c>
      <c r="B228" t="s">
        <v>480</v>
      </c>
      <c r="E228">
        <f t="shared" si="10"/>
        <v>2021</v>
      </c>
      <c r="F228">
        <f>INDEX('LF Base Input Data'!$B$10:$AP$10,MATCH(E228,'LF Base Input Data'!$B$1:$AP$1,0))</f>
        <v>338629191.20879173</v>
      </c>
    </row>
    <row r="229" spans="1:6" x14ac:dyDescent="0.25">
      <c r="A229" t="s">
        <v>239</v>
      </c>
      <c r="B229" t="s">
        <v>480</v>
      </c>
      <c r="E229">
        <f t="shared" si="10"/>
        <v>2022</v>
      </c>
      <c r="F229">
        <f>INDEX('LF Base Input Data'!$B$10:$AP$10,MATCH(E229,'LF Base Input Data'!$B$1:$AP$1,0))</f>
        <v>341310204.39560509</v>
      </c>
    </row>
    <row r="230" spans="1:6" x14ac:dyDescent="0.25">
      <c r="A230" t="s">
        <v>239</v>
      </c>
      <c r="B230" t="s">
        <v>480</v>
      </c>
      <c r="E230">
        <f t="shared" si="10"/>
        <v>2023</v>
      </c>
      <c r="F230">
        <f>INDEX('LF Base Input Data'!$B$10:$AP$10,MATCH(E230,'LF Base Input Data'!$B$1:$AP$1,0))</f>
        <v>343991217.58241749</v>
      </c>
    </row>
    <row r="231" spans="1:6" x14ac:dyDescent="0.25">
      <c r="A231" t="s">
        <v>239</v>
      </c>
      <c r="B231" t="s">
        <v>480</v>
      </c>
      <c r="E231">
        <f t="shared" si="10"/>
        <v>2024</v>
      </c>
      <c r="F231">
        <f>INDEX('LF Base Input Data'!$B$10:$AP$10,MATCH(E231,'LF Base Input Data'!$B$1:$AP$1,0))</f>
        <v>346672230.76923084</v>
      </c>
    </row>
    <row r="232" spans="1:6" x14ac:dyDescent="0.25">
      <c r="A232" t="s">
        <v>239</v>
      </c>
      <c r="B232" t="s">
        <v>480</v>
      </c>
      <c r="E232">
        <f t="shared" si="10"/>
        <v>2025</v>
      </c>
      <c r="F232">
        <f>INDEX('LF Base Input Data'!$B$10:$AP$10,MATCH(E232,'LF Base Input Data'!$B$1:$AP$1,0))</f>
        <v>349353243.9560442</v>
      </c>
    </row>
    <row r="233" spans="1:6" x14ac:dyDescent="0.25">
      <c r="A233" t="s">
        <v>239</v>
      </c>
      <c r="B233" t="s">
        <v>480</v>
      </c>
      <c r="E233">
        <f t="shared" si="10"/>
        <v>2026</v>
      </c>
      <c r="F233">
        <f>INDEX('LF Base Input Data'!$B$10:$AP$10,MATCH(E233,'LF Base Input Data'!$B$1:$AP$1,0))</f>
        <v>352034257.14285755</v>
      </c>
    </row>
    <row r="234" spans="1:6" x14ac:dyDescent="0.25">
      <c r="A234" t="s">
        <v>239</v>
      </c>
      <c r="B234" t="s">
        <v>480</v>
      </c>
      <c r="E234">
        <f t="shared" si="10"/>
        <v>2027</v>
      </c>
      <c r="F234">
        <f>INDEX('LF Base Input Data'!$B$10:$AP$10,MATCH(E234,'LF Base Input Data'!$B$1:$AP$1,0))</f>
        <v>354715270.32967091</v>
      </c>
    </row>
    <row r="235" spans="1:6" x14ac:dyDescent="0.25">
      <c r="A235" t="s">
        <v>239</v>
      </c>
      <c r="B235" t="s">
        <v>480</v>
      </c>
      <c r="E235">
        <f t="shared" si="10"/>
        <v>2028</v>
      </c>
      <c r="F235">
        <f>INDEX('LF Base Input Data'!$B$10:$AP$10,MATCH(E235,'LF Base Input Data'!$B$1:$AP$1,0))</f>
        <v>357396283.51648426</v>
      </c>
    </row>
    <row r="236" spans="1:6" x14ac:dyDescent="0.25">
      <c r="A236" t="s">
        <v>239</v>
      </c>
      <c r="B236" t="s">
        <v>480</v>
      </c>
      <c r="E236">
        <f t="shared" si="10"/>
        <v>2029</v>
      </c>
      <c r="F236">
        <f>INDEX('LF Base Input Data'!$B$10:$AP$10,MATCH(E236,'LF Base Input Data'!$B$1:$AP$1,0))</f>
        <v>360077296.70329666</v>
      </c>
    </row>
    <row r="237" spans="1:6" x14ac:dyDescent="0.25">
      <c r="A237" t="s">
        <v>239</v>
      </c>
      <c r="B237" t="s">
        <v>480</v>
      </c>
      <c r="E237">
        <f t="shared" si="10"/>
        <v>2030</v>
      </c>
      <c r="F237">
        <f>INDEX('LF Base Input Data'!$B$10:$AP$10,MATCH(E237,'LF Base Input Data'!$B$1:$AP$1,0))</f>
        <v>362758309.89011002</v>
      </c>
    </row>
    <row r="238" spans="1:6" x14ac:dyDescent="0.25">
      <c r="A238" t="s">
        <v>239</v>
      </c>
      <c r="B238" t="s">
        <v>480</v>
      </c>
      <c r="E238">
        <f t="shared" si="10"/>
        <v>2031</v>
      </c>
      <c r="F238">
        <f>INDEX('LF Base Input Data'!$B$10:$AP$10,MATCH(E238,'LF Base Input Data'!$B$1:$AP$1,0))</f>
        <v>365439323.07692337</v>
      </c>
    </row>
    <row r="239" spans="1:6" x14ac:dyDescent="0.25">
      <c r="A239" t="s">
        <v>239</v>
      </c>
      <c r="B239" t="s">
        <v>480</v>
      </c>
      <c r="E239">
        <f t="shared" ref="E239:E245" si="11">E238+1</f>
        <v>2032</v>
      </c>
      <c r="F239">
        <f>INDEX('LF Base Input Data'!$B$10:$AP$10,MATCH(E239,'LF Base Input Data'!$B$1:$AP$1,0))</f>
        <v>368120336.26373672</v>
      </c>
    </row>
    <row r="240" spans="1:6" x14ac:dyDescent="0.25">
      <c r="A240" t="s">
        <v>239</v>
      </c>
      <c r="B240" t="s">
        <v>480</v>
      </c>
      <c r="E240">
        <f t="shared" si="11"/>
        <v>2033</v>
      </c>
      <c r="F240">
        <f>INDEX('LF Base Input Data'!$B$10:$AP$10,MATCH(E240,'LF Base Input Data'!$B$1:$AP$1,0))</f>
        <v>370801349.45055008</v>
      </c>
    </row>
    <row r="241" spans="1:6" x14ac:dyDescent="0.25">
      <c r="A241" t="s">
        <v>239</v>
      </c>
      <c r="B241" t="s">
        <v>480</v>
      </c>
      <c r="E241">
        <f t="shared" si="11"/>
        <v>2034</v>
      </c>
      <c r="F241">
        <f>INDEX('LF Base Input Data'!$B$10:$AP$10,MATCH(E241,'LF Base Input Data'!$B$1:$AP$1,0))</f>
        <v>373482362.63736248</v>
      </c>
    </row>
    <row r="242" spans="1:6" x14ac:dyDescent="0.25">
      <c r="A242" t="s">
        <v>239</v>
      </c>
      <c r="B242" t="s">
        <v>480</v>
      </c>
      <c r="E242">
        <f t="shared" si="11"/>
        <v>2035</v>
      </c>
      <c r="F242">
        <f>INDEX('LF Base Input Data'!$B$10:$AP$10,MATCH(E242,'LF Base Input Data'!$B$1:$AP$1,0))</f>
        <v>376163375.82417583</v>
      </c>
    </row>
    <row r="243" spans="1:6" x14ac:dyDescent="0.25">
      <c r="A243" t="s">
        <v>239</v>
      </c>
      <c r="B243" t="s">
        <v>480</v>
      </c>
      <c r="E243">
        <f t="shared" si="11"/>
        <v>2036</v>
      </c>
      <c r="F243">
        <f>INDEX('LF Base Input Data'!$B$10:$AP$10,MATCH(E243,'LF Base Input Data'!$B$1:$AP$1,0))</f>
        <v>378844389.01098919</v>
      </c>
    </row>
    <row r="244" spans="1:6" x14ac:dyDescent="0.25">
      <c r="A244" t="s">
        <v>239</v>
      </c>
      <c r="B244" t="s">
        <v>480</v>
      </c>
      <c r="E244">
        <f t="shared" si="11"/>
        <v>2037</v>
      </c>
      <c r="F244">
        <f>INDEX('LF Base Input Data'!$B$10:$AP$10,MATCH(E244,'LF Base Input Data'!$B$1:$AP$1,0))</f>
        <v>381525402.19780254</v>
      </c>
    </row>
    <row r="245" spans="1:6" x14ac:dyDescent="0.25">
      <c r="A245" t="s">
        <v>239</v>
      </c>
      <c r="B245" t="s">
        <v>480</v>
      </c>
      <c r="E245">
        <f t="shared" si="11"/>
        <v>2038</v>
      </c>
      <c r="F245">
        <f>INDEX('LF Base Input Data'!$B$10:$AP$10,MATCH(E245,'LF Base Input Data'!$B$1:$AP$1,0))</f>
        <v>384206415.3846159</v>
      </c>
    </row>
    <row r="246" spans="1:6" x14ac:dyDescent="0.25">
      <c r="A246" t="s">
        <v>239</v>
      </c>
      <c r="B246" t="s">
        <v>480</v>
      </c>
      <c r="E246">
        <f>E245+1</f>
        <v>2039</v>
      </c>
      <c r="F246">
        <f>INDEX('LF Base Input Data'!$B$10:$AP$10,MATCH(E246,'LF Base Input Data'!$B$1:$AP$1,0))</f>
        <v>386887428.57142925</v>
      </c>
    </row>
    <row r="247" spans="1:6" x14ac:dyDescent="0.25">
      <c r="A247" t="s">
        <v>239</v>
      </c>
      <c r="B247" t="s">
        <v>480</v>
      </c>
      <c r="E247">
        <f>E246+1</f>
        <v>2040</v>
      </c>
      <c r="F247">
        <f>INDEX('LF Base Input Data'!$B$10:$AP$10,MATCH(E247,'LF Base Input Data'!$B$1:$AP$1,0))</f>
        <v>389568441.75824165</v>
      </c>
    </row>
    <row r="248" spans="1:6" x14ac:dyDescent="0.25">
      <c r="A248" t="s">
        <v>72</v>
      </c>
      <c r="B248" t="s">
        <v>480</v>
      </c>
      <c r="E248">
        <v>2000</v>
      </c>
      <c r="F248">
        <f>INDEX('LF Base Input Data'!$B$12:$AP$12,MATCH(E248,'LF Base Input Data'!$B$1:$AP$1,0))</f>
        <v>29.053299519297223</v>
      </c>
    </row>
    <row r="249" spans="1:6" x14ac:dyDescent="0.25">
      <c r="A249" t="s">
        <v>72</v>
      </c>
      <c r="B249" t="s">
        <v>480</v>
      </c>
      <c r="E249">
        <f t="shared" ref="E249:E279" si="12">E248+1</f>
        <v>2001</v>
      </c>
      <c r="F249">
        <f>INDEX('LF Base Input Data'!$B$12:$AP$12,MATCH(E249,'LF Base Input Data'!$B$1:$AP$1,0))</f>
        <v>29.330086886166672</v>
      </c>
    </row>
    <row r="250" spans="1:6" x14ac:dyDescent="0.25">
      <c r="A250" t="s">
        <v>72</v>
      </c>
      <c r="B250" t="s">
        <v>480</v>
      </c>
      <c r="E250">
        <f t="shared" si="12"/>
        <v>2002</v>
      </c>
      <c r="F250">
        <f>INDEX('LF Base Input Data'!$B$12:$AP$12,MATCH(E250,'LF Base Input Data'!$B$1:$AP$1,0))</f>
        <v>28.386840268691664</v>
      </c>
    </row>
    <row r="251" spans="1:6" x14ac:dyDescent="0.25">
      <c r="A251" t="s">
        <v>72</v>
      </c>
      <c r="B251" t="s">
        <v>480</v>
      </c>
      <c r="E251">
        <f t="shared" si="12"/>
        <v>2003</v>
      </c>
      <c r="F251">
        <f>INDEX('LF Base Input Data'!$B$12:$AP$12,MATCH(E251,'LF Base Input Data'!$B$1:$AP$1,0))</f>
        <v>28.824375535841668</v>
      </c>
    </row>
    <row r="252" spans="1:6" x14ac:dyDescent="0.25">
      <c r="A252" t="s">
        <v>72</v>
      </c>
      <c r="B252" t="s">
        <v>480</v>
      </c>
      <c r="E252">
        <f t="shared" si="12"/>
        <v>2004</v>
      </c>
      <c r="F252">
        <f>INDEX('LF Base Input Data'!$B$12:$AP$12,MATCH(E252,'LF Base Input Data'!$B$1:$AP$1,0))</f>
        <v>28.577365232777776</v>
      </c>
    </row>
    <row r="253" spans="1:6" x14ac:dyDescent="0.25">
      <c r="A253" t="s">
        <v>72</v>
      </c>
      <c r="B253" t="s">
        <v>480</v>
      </c>
      <c r="E253">
        <f t="shared" si="12"/>
        <v>2005</v>
      </c>
      <c r="F253">
        <f>INDEX('LF Base Input Data'!$B$12:$AP$12,MATCH(E253,'LF Base Input Data'!$B$1:$AP$1,0))</f>
        <v>29.330202698844445</v>
      </c>
    </row>
    <row r="254" spans="1:6" x14ac:dyDescent="0.25">
      <c r="A254" t="s">
        <v>72</v>
      </c>
      <c r="B254" t="s">
        <v>480</v>
      </c>
      <c r="E254">
        <f t="shared" si="12"/>
        <v>2006</v>
      </c>
      <c r="F254">
        <f>INDEX('LF Base Input Data'!$B$12:$AP$12,MATCH(E254,'LF Base Input Data'!$B$1:$AP$1,0))</f>
        <v>31.208249513999998</v>
      </c>
    </row>
    <row r="255" spans="1:6" x14ac:dyDescent="0.25">
      <c r="A255" t="s">
        <v>72</v>
      </c>
      <c r="B255" t="s">
        <v>480</v>
      </c>
      <c r="E255">
        <f t="shared" si="12"/>
        <v>2007</v>
      </c>
      <c r="F255">
        <f>INDEX('LF Base Input Data'!$B$12:$AP$12,MATCH(E255,'LF Base Input Data'!$B$1:$AP$1,0))</f>
        <v>31.065589240000001</v>
      </c>
    </row>
    <row r="256" spans="1:6" x14ac:dyDescent="0.25">
      <c r="A256" t="s">
        <v>72</v>
      </c>
      <c r="B256" t="s">
        <v>480</v>
      </c>
      <c r="E256">
        <f t="shared" si="12"/>
        <v>2008</v>
      </c>
      <c r="F256">
        <f>INDEX('LF Base Input Data'!$B$12:$AP$12,MATCH(E256,'LF Base Input Data'!$B$1:$AP$1,0))</f>
        <v>31.598870128055552</v>
      </c>
    </row>
    <row r="257" spans="1:6" x14ac:dyDescent="0.25">
      <c r="A257" t="s">
        <v>72</v>
      </c>
      <c r="B257" t="s">
        <v>480</v>
      </c>
      <c r="E257">
        <f t="shared" si="12"/>
        <v>2009</v>
      </c>
      <c r="F257">
        <f>INDEX('LF Base Input Data'!$B$12:$AP$12,MATCH(E257,'LF Base Input Data'!$B$1:$AP$1,0))</f>
        <v>32.605543762499998</v>
      </c>
    </row>
    <row r="258" spans="1:6" x14ac:dyDescent="0.25">
      <c r="A258" t="s">
        <v>72</v>
      </c>
      <c r="B258" t="s">
        <v>480</v>
      </c>
      <c r="E258">
        <f t="shared" si="12"/>
        <v>2010</v>
      </c>
      <c r="F258">
        <f>INDEX('LF Base Input Data'!$B$12:$AP$12,MATCH(E258,'LF Base Input Data'!$B$1:$AP$1,0))</f>
        <v>32.044678300000001</v>
      </c>
    </row>
    <row r="259" spans="1:6" x14ac:dyDescent="0.25">
      <c r="A259" t="s">
        <v>72</v>
      </c>
      <c r="B259" t="s">
        <v>480</v>
      </c>
      <c r="E259">
        <f t="shared" si="12"/>
        <v>2011</v>
      </c>
      <c r="F259">
        <f>INDEX('LF Base Input Data'!$B$12:$AP$12,MATCH(E259,'LF Base Input Data'!$B$1:$AP$1,0))</f>
        <v>31.570437863583329</v>
      </c>
    </row>
    <row r="260" spans="1:6" x14ac:dyDescent="0.25">
      <c r="A260" t="s">
        <v>72</v>
      </c>
      <c r="B260" t="s">
        <v>480</v>
      </c>
      <c r="E260">
        <f t="shared" si="12"/>
        <v>2012</v>
      </c>
      <c r="F260">
        <f>INDEX('LF Base Input Data'!$B$12:$AP$12,MATCH(E260,'LF Base Input Data'!$B$1:$AP$1,0))</f>
        <v>31.345970055138888</v>
      </c>
    </row>
    <row r="261" spans="1:6" x14ac:dyDescent="0.25">
      <c r="A261" t="s">
        <v>72</v>
      </c>
      <c r="B261" t="s">
        <v>480</v>
      </c>
      <c r="E261">
        <f t="shared" si="12"/>
        <v>2013</v>
      </c>
      <c r="F261">
        <f>INDEX('LF Base Input Data'!$B$12:$AP$12,MATCH(E261,'LF Base Input Data'!$B$1:$AP$1,0))</f>
        <v>31.911578022833329</v>
      </c>
    </row>
    <row r="262" spans="1:6" x14ac:dyDescent="0.25">
      <c r="A262" t="s">
        <v>72</v>
      </c>
      <c r="B262" t="s">
        <v>480</v>
      </c>
      <c r="E262">
        <f t="shared" si="12"/>
        <v>2014</v>
      </c>
      <c r="F262">
        <f>INDEX('LF Base Input Data'!$B$12:$AP$12,MATCH(E262,'LF Base Input Data'!$B$1:$AP$1,0))</f>
        <v>31.950339083777777</v>
      </c>
    </row>
    <row r="263" spans="1:6" x14ac:dyDescent="0.25">
      <c r="A263" t="s">
        <v>72</v>
      </c>
      <c r="B263" t="s">
        <v>480</v>
      </c>
      <c r="E263">
        <f t="shared" si="12"/>
        <v>2015</v>
      </c>
      <c r="F263">
        <f>INDEX('LF Base Input Data'!$B$12:$AP$12,MATCH(E263,'LF Base Input Data'!$B$1:$AP$1,0))</f>
        <v>32.549766744888892</v>
      </c>
    </row>
    <row r="264" spans="1:6" x14ac:dyDescent="0.25">
      <c r="A264" t="s">
        <v>72</v>
      </c>
      <c r="B264" t="s">
        <v>480</v>
      </c>
      <c r="E264">
        <f t="shared" si="12"/>
        <v>2016</v>
      </c>
      <c r="F264">
        <f>INDEX('LF Base Input Data'!$B$12:$AP$12,MATCH(E264,'LF Base Input Data'!$B$1:$AP$1,0))</f>
        <v>33.301540911555556</v>
      </c>
    </row>
    <row r="265" spans="1:6" x14ac:dyDescent="0.25">
      <c r="A265" t="s">
        <v>72</v>
      </c>
      <c r="B265" t="s">
        <v>480</v>
      </c>
      <c r="E265">
        <f t="shared" si="12"/>
        <v>2017</v>
      </c>
      <c r="F265">
        <f>INDEX('LF Base Input Data'!$B$12:$AP$12,MATCH(E265,'LF Base Input Data'!$B$1:$AP$1,0))</f>
        <v>33.502082790924945</v>
      </c>
    </row>
    <row r="266" spans="1:6" x14ac:dyDescent="0.25">
      <c r="A266" t="s">
        <v>72</v>
      </c>
      <c r="B266" t="s">
        <v>480</v>
      </c>
      <c r="E266">
        <f t="shared" si="12"/>
        <v>2018</v>
      </c>
      <c r="F266">
        <f>INDEX('LF Base Input Data'!$B$12:$AP$12,MATCH(E266,'LF Base Input Data'!$B$1:$AP$1,0))</f>
        <v>33.703832333491896</v>
      </c>
    </row>
    <row r="267" spans="1:6" x14ac:dyDescent="0.25">
      <c r="A267" t="s">
        <v>72</v>
      </c>
      <c r="B267" t="s">
        <v>480</v>
      </c>
      <c r="E267">
        <f t="shared" si="12"/>
        <v>2019</v>
      </c>
      <c r="F267">
        <f>INDEX('LF Base Input Data'!$B$12:$AP$12,MATCH(E267,'LF Base Input Data'!$B$1:$AP$1,0))</f>
        <v>33.906796811804185</v>
      </c>
    </row>
    <row r="268" spans="1:6" x14ac:dyDescent="0.25">
      <c r="A268" t="s">
        <v>72</v>
      </c>
      <c r="B268" t="s">
        <v>480</v>
      </c>
      <c r="E268">
        <f t="shared" si="12"/>
        <v>2020</v>
      </c>
      <c r="F268">
        <f>INDEX('LF Base Input Data'!$B$12:$AP$12,MATCH(E268,'LF Base Input Data'!$B$1:$AP$1,0))</f>
        <v>34.11098354220487</v>
      </c>
    </row>
    <row r="269" spans="1:6" x14ac:dyDescent="0.25">
      <c r="A269" t="s">
        <v>72</v>
      </c>
      <c r="B269" t="s">
        <v>480</v>
      </c>
      <c r="E269">
        <f t="shared" si="12"/>
        <v>2021</v>
      </c>
      <c r="F269">
        <f>INDEX('LF Base Input Data'!$B$12:$AP$12,MATCH(E269,'LF Base Input Data'!$B$1:$AP$1,0))</f>
        <v>34.316399885096025</v>
      </c>
    </row>
    <row r="270" spans="1:6" x14ac:dyDescent="0.25">
      <c r="A270" t="s">
        <v>72</v>
      </c>
      <c r="B270" t="s">
        <v>480</v>
      </c>
      <c r="E270">
        <f t="shared" si="12"/>
        <v>2022</v>
      </c>
      <c r="F270">
        <f>INDEX('LF Base Input Data'!$B$12:$AP$12,MATCH(E270,'LF Base Input Data'!$B$1:$AP$1,0))</f>
        <v>34.523053245204075</v>
      </c>
    </row>
    <row r="271" spans="1:6" x14ac:dyDescent="0.25">
      <c r="A271" t="s">
        <v>72</v>
      </c>
      <c r="B271" t="s">
        <v>480</v>
      </c>
      <c r="E271">
        <f t="shared" si="12"/>
        <v>2023</v>
      </c>
      <c r="F271">
        <f>INDEX('LF Base Input Data'!$B$12:$AP$12,MATCH(E271,'LF Base Input Data'!$B$1:$AP$1,0))</f>
        <v>34.73095107184669</v>
      </c>
    </row>
    <row r="272" spans="1:6" x14ac:dyDescent="0.25">
      <c r="A272" t="s">
        <v>72</v>
      </c>
      <c r="B272" t="s">
        <v>480</v>
      </c>
      <c r="E272">
        <f t="shared" si="12"/>
        <v>2024</v>
      </c>
      <c r="F272">
        <f>INDEX('LF Base Input Data'!$B$12:$AP$12,MATCH(E272,'LF Base Input Data'!$B$1:$AP$1,0))</f>
        <v>34.940100859201358</v>
      </c>
    </row>
    <row r="273" spans="1:6" x14ac:dyDescent="0.25">
      <c r="A273" t="s">
        <v>72</v>
      </c>
      <c r="B273" t="s">
        <v>480</v>
      </c>
      <c r="E273">
        <f t="shared" si="12"/>
        <v>2025</v>
      </c>
      <c r="F273">
        <f>INDEX('LF Base Input Data'!$B$12:$AP$12,MATCH(E273,'LF Base Input Data'!$B$1:$AP$1,0))</f>
        <v>35.150510146575463</v>
      </c>
    </row>
    <row r="274" spans="1:6" x14ac:dyDescent="0.25">
      <c r="A274" t="s">
        <v>72</v>
      </c>
      <c r="B274" t="s">
        <v>480</v>
      </c>
      <c r="E274">
        <f t="shared" si="12"/>
        <v>2026</v>
      </c>
      <c r="F274">
        <f>INDEX('LF Base Input Data'!$B$12:$AP$12,MATCH(E274,'LF Base Input Data'!$B$1:$AP$1,0))</f>
        <v>35.362186518678136</v>
      </c>
    </row>
    <row r="275" spans="1:6" x14ac:dyDescent="0.25">
      <c r="A275" t="s">
        <v>72</v>
      </c>
      <c r="B275" t="s">
        <v>480</v>
      </c>
      <c r="E275">
        <f t="shared" si="12"/>
        <v>2027</v>
      </c>
      <c r="F275">
        <f>INDEX('LF Base Input Data'!$B$12:$AP$12,MATCH(E275,'LF Base Input Data'!$B$1:$AP$1,0))</f>
        <v>35.575137605893623</v>
      </c>
    </row>
    <row r="276" spans="1:6" x14ac:dyDescent="0.25">
      <c r="A276" t="s">
        <v>72</v>
      </c>
      <c r="B276" t="s">
        <v>480</v>
      </c>
      <c r="E276">
        <f t="shared" si="12"/>
        <v>2028</v>
      </c>
      <c r="F276">
        <f>INDEX('LF Base Input Data'!$B$12:$AP$12,MATCH(E276,'LF Base Input Data'!$B$1:$AP$1,0))</f>
        <v>35.789371084556315</v>
      </c>
    </row>
    <row r="277" spans="1:6" x14ac:dyDescent="0.25">
      <c r="A277" t="s">
        <v>72</v>
      </c>
      <c r="B277" t="s">
        <v>480</v>
      </c>
      <c r="E277">
        <f t="shared" si="12"/>
        <v>2029</v>
      </c>
      <c r="F277">
        <f>INDEX('LF Base Input Data'!$B$12:$AP$12,MATCH(E277,'LF Base Input Data'!$B$1:$AP$1,0))</f>
        <v>36.004894677227504</v>
      </c>
    </row>
    <row r="278" spans="1:6" x14ac:dyDescent="0.25">
      <c r="A278" t="s">
        <v>72</v>
      </c>
      <c r="B278" t="s">
        <v>480</v>
      </c>
      <c r="E278">
        <f t="shared" si="12"/>
        <v>2030</v>
      </c>
      <c r="F278">
        <f>INDEX('LF Base Input Data'!$B$12:$AP$12,MATCH(E278,'LF Base Input Data'!$B$1:$AP$1,0))</f>
        <v>36.221716152973777</v>
      </c>
    </row>
    <row r="279" spans="1:6" x14ac:dyDescent="0.25">
      <c r="A279" t="s">
        <v>72</v>
      </c>
      <c r="B279" t="s">
        <v>480</v>
      </c>
      <c r="E279">
        <f t="shared" si="12"/>
        <v>2031</v>
      </c>
      <c r="F279">
        <f>INDEX('LF Base Input Data'!$B$12:$AP$12,MATCH(E279,'LF Base Input Data'!$B$1:$AP$1,0))</f>
        <v>36.439843327646983</v>
      </c>
    </row>
    <row r="280" spans="1:6" x14ac:dyDescent="0.25">
      <c r="A280" t="s">
        <v>72</v>
      </c>
      <c r="B280" t="s">
        <v>480</v>
      </c>
      <c r="E280">
        <f t="shared" ref="E280:E286" si="13">E279+1</f>
        <v>2032</v>
      </c>
      <c r="F280">
        <f>INDEX('LF Base Input Data'!$B$12:$AP$12,MATCH(E280,'LF Base Input Data'!$B$1:$AP$1,0))</f>
        <v>36.659284064166073</v>
      </c>
    </row>
    <row r="281" spans="1:6" x14ac:dyDescent="0.25">
      <c r="A281" t="s">
        <v>72</v>
      </c>
      <c r="B281" t="s">
        <v>480</v>
      </c>
      <c r="E281">
        <f t="shared" si="13"/>
        <v>2033</v>
      </c>
      <c r="F281">
        <f>INDEX('LF Base Input Data'!$B$12:$AP$12,MATCH(E281,'LF Base Input Data'!$B$1:$AP$1,0))</f>
        <v>36.880046272800485</v>
      </c>
    </row>
    <row r="282" spans="1:6" x14ac:dyDescent="0.25">
      <c r="A282" t="s">
        <v>72</v>
      </c>
      <c r="B282" t="s">
        <v>480</v>
      </c>
      <c r="E282">
        <f t="shared" si="13"/>
        <v>2034</v>
      </c>
      <c r="F282">
        <f>INDEX('LF Base Input Data'!$B$12:$AP$12,MATCH(E282,'LF Base Input Data'!$B$1:$AP$1,0))</f>
        <v>37.102137911455287</v>
      </c>
    </row>
    <row r="283" spans="1:6" x14ac:dyDescent="0.25">
      <c r="A283" t="s">
        <v>72</v>
      </c>
      <c r="B283" t="s">
        <v>480</v>
      </c>
      <c r="E283">
        <f t="shared" si="13"/>
        <v>2035</v>
      </c>
      <c r="F283">
        <f>INDEX('LF Base Input Data'!$B$12:$AP$12,MATCH(E283,'LF Base Input Data'!$B$1:$AP$1,0))</f>
        <v>37.325566985958069</v>
      </c>
    </row>
    <row r="284" spans="1:6" x14ac:dyDescent="0.25">
      <c r="A284" t="s">
        <v>72</v>
      </c>
      <c r="B284" t="s">
        <v>480</v>
      </c>
      <c r="E284">
        <f t="shared" si="13"/>
        <v>2036</v>
      </c>
      <c r="F284">
        <f>INDEX('LF Base Input Data'!$B$12:$AP$12,MATCH(E284,'LF Base Input Data'!$B$1:$AP$1,0))</f>
        <v>37.550341550347511</v>
      </c>
    </row>
    <row r="285" spans="1:6" x14ac:dyDescent="0.25">
      <c r="A285" t="s">
        <v>72</v>
      </c>
      <c r="B285" t="s">
        <v>480</v>
      </c>
      <c r="E285">
        <f t="shared" si="13"/>
        <v>2037</v>
      </c>
      <c r="F285">
        <f>INDEX('LF Base Input Data'!$B$12:$AP$12,MATCH(E285,'LF Base Input Data'!$B$1:$AP$1,0))</f>
        <v>37.776469707163706</v>
      </c>
    </row>
    <row r="286" spans="1:6" x14ac:dyDescent="0.25">
      <c r="A286" t="s">
        <v>72</v>
      </c>
      <c r="B286" t="s">
        <v>480</v>
      </c>
      <c r="E286">
        <f t="shared" si="13"/>
        <v>2038</v>
      </c>
      <c r="F286">
        <f>INDEX('LF Base Input Data'!$B$12:$AP$12,MATCH(E286,'LF Base Input Data'!$B$1:$AP$1,0))</f>
        <v>38.003959607740235</v>
      </c>
    </row>
    <row r="287" spans="1:6" x14ac:dyDescent="0.25">
      <c r="A287" t="s">
        <v>72</v>
      </c>
      <c r="B287" t="s">
        <v>480</v>
      </c>
      <c r="E287">
        <f>E286+1</f>
        <v>2039</v>
      </c>
      <c r="F287">
        <f>INDEX('LF Base Input Data'!$B$12:$AP$12,MATCH(E287,'LF Base Input Data'!$B$1:$AP$1,0))</f>
        <v>38.232819452498056</v>
      </c>
    </row>
    <row r="288" spans="1:6" x14ac:dyDescent="0.25">
      <c r="A288" t="s">
        <v>72</v>
      </c>
      <c r="B288" t="s">
        <v>480</v>
      </c>
      <c r="E288">
        <f>E287+1</f>
        <v>2040</v>
      </c>
      <c r="F288">
        <f>INDEX('LF Base Input Data'!$B$12:$AP$12,MATCH(E288,'LF Base Input Data'!$B$1:$AP$1,0))</f>
        <v>38.463057491240995</v>
      </c>
    </row>
    <row r="289" spans="1:6" x14ac:dyDescent="0.25">
      <c r="A289" t="s">
        <v>78</v>
      </c>
      <c r="B289" t="s">
        <v>480</v>
      </c>
      <c r="E289">
        <v>2000</v>
      </c>
      <c r="F289">
        <f>INDEX('LF Base Input Data'!$B$14:$AP$14,MATCH(E289,'LF Base Input Data'!$B$1:$AP$1,0))</f>
        <v>0</v>
      </c>
    </row>
    <row r="290" spans="1:6" x14ac:dyDescent="0.25">
      <c r="A290" t="s">
        <v>78</v>
      </c>
      <c r="B290" t="s">
        <v>480</v>
      </c>
      <c r="E290">
        <f t="shared" ref="E290:E320" si="14">E289+1</f>
        <v>2001</v>
      </c>
      <c r="F290">
        <f>INDEX('LF Base Input Data'!$B$14:$AP$14,MATCH(E290,'LF Base Input Data'!$B$1:$AP$1,0))</f>
        <v>0</v>
      </c>
    </row>
    <row r="291" spans="1:6" x14ac:dyDescent="0.25">
      <c r="A291" t="s">
        <v>78</v>
      </c>
      <c r="B291" t="s">
        <v>480</v>
      </c>
      <c r="E291">
        <f t="shared" si="14"/>
        <v>2002</v>
      </c>
      <c r="F291">
        <f>INDEX('LF Base Input Data'!$B$14:$AP$14,MATCH(E291,'LF Base Input Data'!$B$1:$AP$1,0))</f>
        <v>0</v>
      </c>
    </row>
    <row r="292" spans="1:6" x14ac:dyDescent="0.25">
      <c r="A292" t="s">
        <v>78</v>
      </c>
      <c r="B292" t="s">
        <v>480</v>
      </c>
      <c r="E292">
        <f t="shared" si="14"/>
        <v>2003</v>
      </c>
      <c r="F292">
        <f>INDEX('LF Base Input Data'!$B$14:$AP$14,MATCH(E292,'LF Base Input Data'!$B$1:$AP$1,0))</f>
        <v>0</v>
      </c>
    </row>
    <row r="293" spans="1:6" x14ac:dyDescent="0.25">
      <c r="A293" t="s">
        <v>78</v>
      </c>
      <c r="B293" t="s">
        <v>480</v>
      </c>
      <c r="E293">
        <f t="shared" si="14"/>
        <v>2004</v>
      </c>
      <c r="F293">
        <f>INDEX('LF Base Input Data'!$B$14:$AP$14,MATCH(E293,'LF Base Input Data'!$B$1:$AP$1,0))</f>
        <v>0</v>
      </c>
    </row>
    <row r="294" spans="1:6" x14ac:dyDescent="0.25">
      <c r="A294" t="s">
        <v>78</v>
      </c>
      <c r="B294" t="s">
        <v>480</v>
      </c>
      <c r="E294">
        <f t="shared" si="14"/>
        <v>2005</v>
      </c>
      <c r="F294">
        <f>INDEX('LF Base Input Data'!$B$14:$AP$14,MATCH(E294,'LF Base Input Data'!$B$1:$AP$1,0))</f>
        <v>0</v>
      </c>
    </row>
    <row r="295" spans="1:6" x14ac:dyDescent="0.25">
      <c r="A295" t="s">
        <v>78</v>
      </c>
      <c r="B295" t="s">
        <v>480</v>
      </c>
      <c r="E295">
        <f t="shared" si="14"/>
        <v>2006</v>
      </c>
      <c r="F295">
        <f>INDEX('LF Base Input Data'!$B$14:$AP$14,MATCH(E295,'LF Base Input Data'!$B$1:$AP$1,0))</f>
        <v>0</v>
      </c>
    </row>
    <row r="296" spans="1:6" x14ac:dyDescent="0.25">
      <c r="A296" t="s">
        <v>78</v>
      </c>
      <c r="B296" t="s">
        <v>480</v>
      </c>
      <c r="E296">
        <f t="shared" si="14"/>
        <v>2007</v>
      </c>
      <c r="F296">
        <f>INDEX('LF Base Input Data'!$B$14:$AP$14,MATCH(E296,'LF Base Input Data'!$B$1:$AP$1,0))</f>
        <v>0</v>
      </c>
    </row>
    <row r="297" spans="1:6" x14ac:dyDescent="0.25">
      <c r="A297" t="s">
        <v>78</v>
      </c>
      <c r="B297" t="s">
        <v>480</v>
      </c>
      <c r="E297">
        <f t="shared" si="14"/>
        <v>2008</v>
      </c>
      <c r="F297">
        <f>INDEX('LF Base Input Data'!$B$14:$AP$14,MATCH(E297,'LF Base Input Data'!$B$1:$AP$1,0))</f>
        <v>0</v>
      </c>
    </row>
    <row r="298" spans="1:6" x14ac:dyDescent="0.25">
      <c r="A298" t="s">
        <v>78</v>
      </c>
      <c r="B298" t="s">
        <v>480</v>
      </c>
      <c r="E298">
        <f t="shared" si="14"/>
        <v>2009</v>
      </c>
      <c r="F298">
        <f>INDEX('LF Base Input Data'!$B$14:$AP$14,MATCH(E298,'LF Base Input Data'!$B$1:$AP$1,0))</f>
        <v>0</v>
      </c>
    </row>
    <row r="299" spans="1:6" x14ac:dyDescent="0.25">
      <c r="A299" t="s">
        <v>78</v>
      </c>
      <c r="B299" t="s">
        <v>480</v>
      </c>
      <c r="E299">
        <f t="shared" si="14"/>
        <v>2010</v>
      </c>
      <c r="F299">
        <f>INDEX('LF Base Input Data'!$B$14:$AP$14,MATCH(E299,'LF Base Input Data'!$B$1:$AP$1,0))</f>
        <v>6.145526057030481</v>
      </c>
    </row>
    <row r="300" spans="1:6" x14ac:dyDescent="0.25">
      <c r="A300" t="s">
        <v>78</v>
      </c>
      <c r="B300" t="s">
        <v>480</v>
      </c>
      <c r="E300">
        <f t="shared" si="14"/>
        <v>2011</v>
      </c>
      <c r="F300">
        <f>INDEX('LF Base Input Data'!$B$14:$AP$14,MATCH(E300,'LF Base Input Data'!$B$1:$AP$1,0))</f>
        <v>6.145526057030481</v>
      </c>
    </row>
    <row r="301" spans="1:6" x14ac:dyDescent="0.25">
      <c r="A301" t="s">
        <v>78</v>
      </c>
      <c r="B301" t="s">
        <v>480</v>
      </c>
      <c r="E301">
        <f t="shared" si="14"/>
        <v>2012</v>
      </c>
      <c r="F301">
        <f>INDEX('LF Base Input Data'!$B$14:$AP$14,MATCH(E301,'LF Base Input Data'!$B$1:$AP$1,0))</f>
        <v>6.145526057030481</v>
      </c>
    </row>
    <row r="302" spans="1:6" x14ac:dyDescent="0.25">
      <c r="A302" t="s">
        <v>78</v>
      </c>
      <c r="B302" t="s">
        <v>480</v>
      </c>
      <c r="E302">
        <f t="shared" si="14"/>
        <v>2013</v>
      </c>
      <c r="F302">
        <f>INDEX('LF Base Input Data'!$B$14:$AP$14,MATCH(E302,'LF Base Input Data'!$B$1:$AP$1,0))</f>
        <v>6.145526057030481</v>
      </c>
    </row>
    <row r="303" spans="1:6" x14ac:dyDescent="0.25">
      <c r="A303" t="s">
        <v>78</v>
      </c>
      <c r="B303" t="s">
        <v>480</v>
      </c>
      <c r="E303">
        <f t="shared" si="14"/>
        <v>2014</v>
      </c>
      <c r="F303">
        <f>INDEX('LF Base Input Data'!$B$14:$AP$14,MATCH(E303,'LF Base Input Data'!$B$1:$AP$1,0))</f>
        <v>6.145526057030481</v>
      </c>
    </row>
    <row r="304" spans="1:6" x14ac:dyDescent="0.25">
      <c r="A304" t="s">
        <v>78</v>
      </c>
      <c r="B304" t="s">
        <v>480</v>
      </c>
      <c r="E304">
        <f t="shared" si="14"/>
        <v>2015</v>
      </c>
      <c r="F304">
        <f>INDEX('LF Base Input Data'!$B$14:$AP$14,MATCH(E304,'LF Base Input Data'!$B$1:$AP$1,0))</f>
        <v>6.145526057030481</v>
      </c>
    </row>
    <row r="305" spans="1:6" x14ac:dyDescent="0.25">
      <c r="A305" t="s">
        <v>78</v>
      </c>
      <c r="B305" t="s">
        <v>480</v>
      </c>
      <c r="E305">
        <f t="shared" si="14"/>
        <v>2016</v>
      </c>
      <c r="F305">
        <f>INDEX('LF Base Input Data'!$B$14:$AP$14,MATCH(E305,'LF Base Input Data'!$B$1:$AP$1,0))</f>
        <v>6.145526057030481</v>
      </c>
    </row>
    <row r="306" spans="1:6" x14ac:dyDescent="0.25">
      <c r="A306" t="s">
        <v>78</v>
      </c>
      <c r="B306" t="s">
        <v>480</v>
      </c>
      <c r="E306">
        <f t="shared" si="14"/>
        <v>2017</v>
      </c>
      <c r="F306">
        <f>INDEX('LF Base Input Data'!$B$14:$AP$14,MATCH(E306,'LF Base Input Data'!$B$1:$AP$1,0))</f>
        <v>6.145526057030481</v>
      </c>
    </row>
    <row r="307" spans="1:6" x14ac:dyDescent="0.25">
      <c r="A307" t="s">
        <v>78</v>
      </c>
      <c r="B307" t="s">
        <v>480</v>
      </c>
      <c r="E307">
        <f t="shared" si="14"/>
        <v>2018</v>
      </c>
      <c r="F307">
        <f>INDEX('LF Base Input Data'!$B$14:$AP$14,MATCH(E307,'LF Base Input Data'!$B$1:$AP$1,0))</f>
        <v>6.145526057030481</v>
      </c>
    </row>
    <row r="308" spans="1:6" x14ac:dyDescent="0.25">
      <c r="A308" t="s">
        <v>78</v>
      </c>
      <c r="B308" t="s">
        <v>480</v>
      </c>
      <c r="E308">
        <f t="shared" si="14"/>
        <v>2019</v>
      </c>
      <c r="F308">
        <f>INDEX('LF Base Input Data'!$B$14:$AP$14,MATCH(E308,'LF Base Input Data'!$B$1:$AP$1,0))</f>
        <v>6.145526057030481</v>
      </c>
    </row>
    <row r="309" spans="1:6" x14ac:dyDescent="0.25">
      <c r="A309" t="s">
        <v>78</v>
      </c>
      <c r="B309" t="s">
        <v>480</v>
      </c>
      <c r="E309">
        <f t="shared" si="14"/>
        <v>2020</v>
      </c>
      <c r="F309">
        <f>INDEX('LF Base Input Data'!$B$14:$AP$14,MATCH(E309,'LF Base Input Data'!$B$1:$AP$1,0))</f>
        <v>6.145526057030481</v>
      </c>
    </row>
    <row r="310" spans="1:6" x14ac:dyDescent="0.25">
      <c r="A310" t="s">
        <v>78</v>
      </c>
      <c r="B310" t="s">
        <v>480</v>
      </c>
      <c r="E310">
        <f t="shared" si="14"/>
        <v>2021</v>
      </c>
      <c r="F310">
        <f>INDEX('LF Base Input Data'!$B$14:$AP$14,MATCH(E310,'LF Base Input Data'!$B$1:$AP$1,0))</f>
        <v>6.145526057030481</v>
      </c>
    </row>
    <row r="311" spans="1:6" x14ac:dyDescent="0.25">
      <c r="A311" t="s">
        <v>78</v>
      </c>
      <c r="B311" t="s">
        <v>480</v>
      </c>
      <c r="E311">
        <f t="shared" si="14"/>
        <v>2022</v>
      </c>
      <c r="F311">
        <f>INDEX('LF Base Input Data'!$B$14:$AP$14,MATCH(E311,'LF Base Input Data'!$B$1:$AP$1,0))</f>
        <v>6.145526057030481</v>
      </c>
    </row>
    <row r="312" spans="1:6" x14ac:dyDescent="0.25">
      <c r="A312" t="s">
        <v>78</v>
      </c>
      <c r="B312" t="s">
        <v>480</v>
      </c>
      <c r="E312">
        <f t="shared" si="14"/>
        <v>2023</v>
      </c>
      <c r="F312">
        <f>INDEX('LF Base Input Data'!$B$14:$AP$14,MATCH(E312,'LF Base Input Data'!$B$1:$AP$1,0))</f>
        <v>6.145526057030481</v>
      </c>
    </row>
    <row r="313" spans="1:6" x14ac:dyDescent="0.25">
      <c r="A313" t="s">
        <v>78</v>
      </c>
      <c r="B313" t="s">
        <v>480</v>
      </c>
      <c r="E313">
        <f t="shared" si="14"/>
        <v>2024</v>
      </c>
      <c r="F313">
        <f>INDEX('LF Base Input Data'!$B$14:$AP$14,MATCH(E313,'LF Base Input Data'!$B$1:$AP$1,0))</f>
        <v>6.145526057030481</v>
      </c>
    </row>
    <row r="314" spans="1:6" x14ac:dyDescent="0.25">
      <c r="A314" t="s">
        <v>78</v>
      </c>
      <c r="B314" t="s">
        <v>480</v>
      </c>
      <c r="E314">
        <f t="shared" si="14"/>
        <v>2025</v>
      </c>
      <c r="F314">
        <f>INDEX('LF Base Input Data'!$B$14:$AP$14,MATCH(E314,'LF Base Input Data'!$B$1:$AP$1,0))</f>
        <v>6.145526057030481</v>
      </c>
    </row>
    <row r="315" spans="1:6" x14ac:dyDescent="0.25">
      <c r="A315" t="s">
        <v>78</v>
      </c>
      <c r="B315" t="s">
        <v>480</v>
      </c>
      <c r="E315">
        <f t="shared" si="14"/>
        <v>2026</v>
      </c>
      <c r="F315">
        <f>INDEX('LF Base Input Data'!$B$14:$AP$14,MATCH(E315,'LF Base Input Data'!$B$1:$AP$1,0))</f>
        <v>6.145526057030481</v>
      </c>
    </row>
    <row r="316" spans="1:6" x14ac:dyDescent="0.25">
      <c r="A316" t="s">
        <v>78</v>
      </c>
      <c r="B316" t="s">
        <v>480</v>
      </c>
      <c r="E316">
        <f t="shared" si="14"/>
        <v>2027</v>
      </c>
      <c r="F316">
        <f>INDEX('LF Base Input Data'!$B$14:$AP$14,MATCH(E316,'LF Base Input Data'!$B$1:$AP$1,0))</f>
        <v>6.145526057030481</v>
      </c>
    </row>
    <row r="317" spans="1:6" x14ac:dyDescent="0.25">
      <c r="A317" t="s">
        <v>78</v>
      </c>
      <c r="B317" t="s">
        <v>480</v>
      </c>
      <c r="E317">
        <f t="shared" si="14"/>
        <v>2028</v>
      </c>
      <c r="F317">
        <f>INDEX('LF Base Input Data'!$B$14:$AP$14,MATCH(E317,'LF Base Input Data'!$B$1:$AP$1,0))</f>
        <v>6.145526057030481</v>
      </c>
    </row>
    <row r="318" spans="1:6" x14ac:dyDescent="0.25">
      <c r="A318" t="s">
        <v>78</v>
      </c>
      <c r="B318" t="s">
        <v>480</v>
      </c>
      <c r="E318">
        <f t="shared" si="14"/>
        <v>2029</v>
      </c>
      <c r="F318">
        <f>INDEX('LF Base Input Data'!$B$14:$AP$14,MATCH(E318,'LF Base Input Data'!$B$1:$AP$1,0))</f>
        <v>6.145526057030481</v>
      </c>
    </row>
    <row r="319" spans="1:6" x14ac:dyDescent="0.25">
      <c r="A319" t="s">
        <v>78</v>
      </c>
      <c r="B319" t="s">
        <v>480</v>
      </c>
      <c r="E319">
        <f t="shared" si="14"/>
        <v>2030</v>
      </c>
      <c r="F319">
        <f>INDEX('LF Base Input Data'!$B$14:$AP$14,MATCH(E319,'LF Base Input Data'!$B$1:$AP$1,0))</f>
        <v>6.145526057030481</v>
      </c>
    </row>
    <row r="320" spans="1:6" x14ac:dyDescent="0.25">
      <c r="A320" t="s">
        <v>78</v>
      </c>
      <c r="B320" t="s">
        <v>480</v>
      </c>
      <c r="E320">
        <f t="shared" si="14"/>
        <v>2031</v>
      </c>
      <c r="F320">
        <f>INDEX('LF Base Input Data'!$B$14:$AP$14,MATCH(E320,'LF Base Input Data'!$B$1:$AP$1,0))</f>
        <v>6.145526057030481</v>
      </c>
    </row>
    <row r="321" spans="1:6" x14ac:dyDescent="0.25">
      <c r="A321" t="s">
        <v>78</v>
      </c>
      <c r="B321" t="s">
        <v>480</v>
      </c>
      <c r="E321">
        <f t="shared" ref="E321:E327" si="15">E320+1</f>
        <v>2032</v>
      </c>
      <c r="F321">
        <f>INDEX('LF Base Input Data'!$B$14:$AP$14,MATCH(E321,'LF Base Input Data'!$B$1:$AP$1,0))</f>
        <v>6.145526057030481</v>
      </c>
    </row>
    <row r="322" spans="1:6" x14ac:dyDescent="0.25">
      <c r="A322" t="s">
        <v>78</v>
      </c>
      <c r="B322" t="s">
        <v>480</v>
      </c>
      <c r="E322">
        <f t="shared" si="15"/>
        <v>2033</v>
      </c>
      <c r="F322">
        <f>INDEX('LF Base Input Data'!$B$14:$AP$14,MATCH(E322,'LF Base Input Data'!$B$1:$AP$1,0))</f>
        <v>6.145526057030481</v>
      </c>
    </row>
    <row r="323" spans="1:6" x14ac:dyDescent="0.25">
      <c r="A323" t="s">
        <v>78</v>
      </c>
      <c r="B323" t="s">
        <v>480</v>
      </c>
      <c r="E323">
        <f t="shared" si="15"/>
        <v>2034</v>
      </c>
      <c r="F323">
        <f>INDEX('LF Base Input Data'!$B$14:$AP$14,MATCH(E323,'LF Base Input Data'!$B$1:$AP$1,0))</f>
        <v>6.145526057030481</v>
      </c>
    </row>
    <row r="324" spans="1:6" x14ac:dyDescent="0.25">
      <c r="A324" t="s">
        <v>78</v>
      </c>
      <c r="B324" t="s">
        <v>480</v>
      </c>
      <c r="E324">
        <f t="shared" si="15"/>
        <v>2035</v>
      </c>
      <c r="F324">
        <f>INDEX('LF Base Input Data'!$B$14:$AP$14,MATCH(E324,'LF Base Input Data'!$B$1:$AP$1,0))</f>
        <v>6.145526057030481</v>
      </c>
    </row>
    <row r="325" spans="1:6" x14ac:dyDescent="0.25">
      <c r="A325" t="s">
        <v>78</v>
      </c>
      <c r="B325" t="s">
        <v>480</v>
      </c>
      <c r="E325">
        <f t="shared" si="15"/>
        <v>2036</v>
      </c>
      <c r="F325">
        <f>INDEX('LF Base Input Data'!$B$14:$AP$14,MATCH(E325,'LF Base Input Data'!$B$1:$AP$1,0))</f>
        <v>6.145526057030481</v>
      </c>
    </row>
    <row r="326" spans="1:6" x14ac:dyDescent="0.25">
      <c r="A326" t="s">
        <v>78</v>
      </c>
      <c r="B326" t="s">
        <v>480</v>
      </c>
      <c r="E326">
        <f t="shared" si="15"/>
        <v>2037</v>
      </c>
      <c r="F326">
        <f>INDEX('LF Base Input Data'!$B$14:$AP$14,MATCH(E326,'LF Base Input Data'!$B$1:$AP$1,0))</f>
        <v>6.145526057030481</v>
      </c>
    </row>
    <row r="327" spans="1:6" x14ac:dyDescent="0.25">
      <c r="A327" t="s">
        <v>78</v>
      </c>
      <c r="B327" t="s">
        <v>480</v>
      </c>
      <c r="E327">
        <f t="shared" si="15"/>
        <v>2038</v>
      </c>
      <c r="F327">
        <f>INDEX('LF Base Input Data'!$B$14:$AP$14,MATCH(E327,'LF Base Input Data'!$B$1:$AP$1,0))</f>
        <v>6.145526057030481</v>
      </c>
    </row>
    <row r="328" spans="1:6" x14ac:dyDescent="0.25">
      <c r="A328" t="s">
        <v>78</v>
      </c>
      <c r="B328" t="s">
        <v>480</v>
      </c>
      <c r="E328">
        <f>E327+1</f>
        <v>2039</v>
      </c>
      <c r="F328">
        <f>INDEX('LF Base Input Data'!$B$14:$AP$14,MATCH(E328,'LF Base Input Data'!$B$1:$AP$1,0))</f>
        <v>6.145526057030481</v>
      </c>
    </row>
    <row r="329" spans="1:6" x14ac:dyDescent="0.25">
      <c r="A329" t="s">
        <v>78</v>
      </c>
      <c r="B329" t="s">
        <v>480</v>
      </c>
      <c r="E329">
        <f>E328+1</f>
        <v>2040</v>
      </c>
      <c r="F329">
        <f>INDEX('LF Base Input Data'!$B$14:$AP$14,MATCH(E329,'LF Base Input Data'!$B$1:$AP$1,0))</f>
        <v>6.145526057030481</v>
      </c>
    </row>
    <row r="330" spans="1:6" x14ac:dyDescent="0.25">
      <c r="A330" t="s">
        <v>78</v>
      </c>
      <c r="B330" t="s">
        <v>488</v>
      </c>
      <c r="E330">
        <v>2000</v>
      </c>
      <c r="F330">
        <f>INDEX('LF Scenario - LCFS'!$B$4:$AP$4,MATCH(E658,'LF Scenario - LCFS'!$B$1:$AP$1,0))</f>
        <v>0</v>
      </c>
    </row>
    <row r="331" spans="1:6" x14ac:dyDescent="0.25">
      <c r="A331" t="s">
        <v>78</v>
      </c>
      <c r="B331" t="s">
        <v>488</v>
      </c>
      <c r="E331">
        <f t="shared" ref="E331:E368" si="16">E330+1</f>
        <v>2001</v>
      </c>
      <c r="F331">
        <f>INDEX('LF Scenario - LCFS'!$B$4:$AP$4,MATCH(E659,'LF Scenario - LCFS'!$B$1:$AP$1,0))</f>
        <v>0</v>
      </c>
    </row>
    <row r="332" spans="1:6" x14ac:dyDescent="0.25">
      <c r="A332" t="s">
        <v>78</v>
      </c>
      <c r="B332" t="s">
        <v>488</v>
      </c>
      <c r="E332">
        <f t="shared" si="16"/>
        <v>2002</v>
      </c>
      <c r="F332">
        <f>INDEX('LF Scenario - LCFS'!$B$4:$AP$4,MATCH(E660,'LF Scenario - LCFS'!$B$1:$AP$1,0))</f>
        <v>0</v>
      </c>
    </row>
    <row r="333" spans="1:6" x14ac:dyDescent="0.25">
      <c r="A333" t="s">
        <v>78</v>
      </c>
      <c r="B333" t="s">
        <v>488</v>
      </c>
      <c r="E333">
        <f t="shared" si="16"/>
        <v>2003</v>
      </c>
      <c r="F333">
        <f>INDEX('LF Scenario - LCFS'!$B$4:$AP$4,MATCH(E661,'LF Scenario - LCFS'!$B$1:$AP$1,0))</f>
        <v>0</v>
      </c>
    </row>
    <row r="334" spans="1:6" x14ac:dyDescent="0.25">
      <c r="A334" t="s">
        <v>78</v>
      </c>
      <c r="B334" t="s">
        <v>488</v>
      </c>
      <c r="E334">
        <f t="shared" si="16"/>
        <v>2004</v>
      </c>
      <c r="F334">
        <f>INDEX('LF Scenario - LCFS'!$B$4:$AP$4,MATCH(E662,'LF Scenario - LCFS'!$B$1:$AP$1,0))</f>
        <v>0</v>
      </c>
    </row>
    <row r="335" spans="1:6" x14ac:dyDescent="0.25">
      <c r="A335" t="s">
        <v>78</v>
      </c>
      <c r="B335" t="s">
        <v>488</v>
      </c>
      <c r="E335">
        <f t="shared" si="16"/>
        <v>2005</v>
      </c>
      <c r="F335">
        <f>INDEX('LF Scenario - LCFS'!$B$4:$AP$4,MATCH(E663,'LF Scenario - LCFS'!$B$1:$AP$1,0))</f>
        <v>0</v>
      </c>
    </row>
    <row r="336" spans="1:6" x14ac:dyDescent="0.25">
      <c r="A336" t="s">
        <v>78</v>
      </c>
      <c r="B336" t="s">
        <v>488</v>
      </c>
      <c r="E336">
        <f t="shared" si="16"/>
        <v>2006</v>
      </c>
      <c r="F336">
        <f>INDEX('LF Scenario - LCFS'!$B$4:$AP$4,MATCH(E664,'LF Scenario - LCFS'!$B$1:$AP$1,0))</f>
        <v>0</v>
      </c>
    </row>
    <row r="337" spans="1:6" x14ac:dyDescent="0.25">
      <c r="A337" t="s">
        <v>78</v>
      </c>
      <c r="B337" t="s">
        <v>488</v>
      </c>
      <c r="E337">
        <f t="shared" si="16"/>
        <v>2007</v>
      </c>
      <c r="F337">
        <f>INDEX('LF Scenario - LCFS'!$B$4:$AP$4,MATCH(E665,'LF Scenario - LCFS'!$B$1:$AP$1,0))</f>
        <v>0</v>
      </c>
    </row>
    <row r="338" spans="1:6" x14ac:dyDescent="0.25">
      <c r="A338" t="s">
        <v>78</v>
      </c>
      <c r="B338" t="s">
        <v>488</v>
      </c>
      <c r="E338">
        <f t="shared" si="16"/>
        <v>2008</v>
      </c>
      <c r="F338">
        <f>INDEX('LF Scenario - LCFS'!$B$4:$AP$4,MATCH(E666,'LF Scenario - LCFS'!$B$1:$AP$1,0))</f>
        <v>0</v>
      </c>
    </row>
    <row r="339" spans="1:6" x14ac:dyDescent="0.25">
      <c r="A339" t="s">
        <v>78</v>
      </c>
      <c r="B339" t="s">
        <v>488</v>
      </c>
      <c r="E339">
        <f t="shared" si="16"/>
        <v>2009</v>
      </c>
      <c r="F339">
        <f>INDEX('LF Scenario - LCFS'!$B$4:$AP$4,MATCH(E667,'LF Scenario - LCFS'!$B$1:$AP$1,0))</f>
        <v>0</v>
      </c>
    </row>
    <row r="340" spans="1:6" x14ac:dyDescent="0.25">
      <c r="A340" t="s">
        <v>78</v>
      </c>
      <c r="B340" t="s">
        <v>488</v>
      </c>
      <c r="E340">
        <f t="shared" si="16"/>
        <v>2010</v>
      </c>
      <c r="F340">
        <f>INDEX('LF Scenario - LCFS'!$B$4:$AP$4,MATCH(E668,'LF Scenario - LCFS'!$B$1:$AP$1,0))</f>
        <v>6.145526057030481</v>
      </c>
    </row>
    <row r="341" spans="1:6" x14ac:dyDescent="0.25">
      <c r="A341" t="s">
        <v>78</v>
      </c>
      <c r="B341" t="s">
        <v>488</v>
      </c>
      <c r="E341">
        <f t="shared" si="16"/>
        <v>2011</v>
      </c>
      <c r="F341">
        <f>INDEX('LF Scenario - LCFS'!$B$4:$AP$4,MATCH(E669,'LF Scenario - LCFS'!$B$1:$AP$1,0))</f>
        <v>6.145526057030481</v>
      </c>
    </row>
    <row r="342" spans="1:6" x14ac:dyDescent="0.25">
      <c r="A342" t="s">
        <v>78</v>
      </c>
      <c r="B342" t="s">
        <v>488</v>
      </c>
      <c r="E342">
        <f t="shared" si="16"/>
        <v>2012</v>
      </c>
      <c r="F342">
        <f>INDEX('LF Scenario - LCFS'!$B$4:$AP$4,MATCH(E670,'LF Scenario - LCFS'!$B$1:$AP$1,0))</f>
        <v>6.145526057030481</v>
      </c>
    </row>
    <row r="343" spans="1:6" x14ac:dyDescent="0.25">
      <c r="A343" t="s">
        <v>78</v>
      </c>
      <c r="B343" t="s">
        <v>488</v>
      </c>
      <c r="E343">
        <f t="shared" si="16"/>
        <v>2013</v>
      </c>
      <c r="F343">
        <f>INDEX('LF Scenario - LCFS'!$B$4:$AP$4,MATCH(E671,'LF Scenario - LCFS'!$B$1:$AP$1,0))</f>
        <v>6.145526057030481</v>
      </c>
    </row>
    <row r="344" spans="1:6" x14ac:dyDescent="0.25">
      <c r="A344" t="s">
        <v>78</v>
      </c>
      <c r="B344" t="s">
        <v>488</v>
      </c>
      <c r="E344">
        <f t="shared" si="16"/>
        <v>2014</v>
      </c>
      <c r="F344">
        <f>INDEX('LF Scenario - LCFS'!$B$4:$AP$4,MATCH(E672,'LF Scenario - LCFS'!$B$1:$AP$1,0))</f>
        <v>6.145526057030481</v>
      </c>
    </row>
    <row r="345" spans="1:6" x14ac:dyDescent="0.25">
      <c r="A345" t="s">
        <v>78</v>
      </c>
      <c r="B345" t="s">
        <v>488</v>
      </c>
      <c r="E345">
        <f t="shared" si="16"/>
        <v>2015</v>
      </c>
      <c r="F345">
        <f>INDEX('LF Scenario - LCFS'!$B$4:$AP$4,MATCH(E673,'LF Scenario - LCFS'!$B$1:$AP$1,0))</f>
        <v>6.145526057030481</v>
      </c>
    </row>
    <row r="346" spans="1:6" x14ac:dyDescent="0.25">
      <c r="A346" t="s">
        <v>78</v>
      </c>
      <c r="B346" t="s">
        <v>488</v>
      </c>
      <c r="E346">
        <f t="shared" si="16"/>
        <v>2016</v>
      </c>
      <c r="F346">
        <f>INDEX('LF Scenario - LCFS'!$B$4:$AP$4,MATCH(E674,'LF Scenario - LCFS'!$B$1:$AP$1,0))</f>
        <v>6.145526057030481</v>
      </c>
    </row>
    <row r="347" spans="1:6" x14ac:dyDescent="0.25">
      <c r="A347" t="s">
        <v>78</v>
      </c>
      <c r="B347" t="s">
        <v>488</v>
      </c>
      <c r="E347">
        <f t="shared" si="16"/>
        <v>2017</v>
      </c>
      <c r="F347">
        <f>INDEX('LF Scenario - LCFS'!$B$4:$AP$4,MATCH(E675,'LF Scenario - LCFS'!$B$1:$AP$1,0))</f>
        <v>6.145526057030481</v>
      </c>
    </row>
    <row r="348" spans="1:6" x14ac:dyDescent="0.25">
      <c r="A348" t="s">
        <v>78</v>
      </c>
      <c r="B348" t="s">
        <v>488</v>
      </c>
      <c r="E348">
        <f t="shared" si="16"/>
        <v>2018</v>
      </c>
      <c r="F348">
        <f>INDEX('LF Scenario - LCFS'!$B$4:$AP$4,MATCH(E676,'LF Scenario - LCFS'!$B$1:$AP$1,0))</f>
        <v>6.145526057030481</v>
      </c>
    </row>
    <row r="349" spans="1:6" x14ac:dyDescent="0.25">
      <c r="A349" t="s">
        <v>78</v>
      </c>
      <c r="B349" t="s">
        <v>488</v>
      </c>
      <c r="E349">
        <f t="shared" si="16"/>
        <v>2019</v>
      </c>
      <c r="F349">
        <f>INDEX('LF Scenario - LCFS'!$B$4:$AP$4,MATCH(E677,'LF Scenario - LCFS'!$B$1:$AP$1,0))</f>
        <v>6.145526057030481</v>
      </c>
    </row>
    <row r="350" spans="1:6" x14ac:dyDescent="0.25">
      <c r="A350" t="s">
        <v>78</v>
      </c>
      <c r="B350" t="s">
        <v>488</v>
      </c>
      <c r="E350">
        <f t="shared" si="16"/>
        <v>2020</v>
      </c>
      <c r="F350">
        <f>INDEX('LF Scenario - LCFS'!$B$4:$AP$4,MATCH(E678,'LF Scenario - LCFS'!$B$1:$AP$1,0))</f>
        <v>9.9825260570304799</v>
      </c>
    </row>
    <row r="351" spans="1:6" x14ac:dyDescent="0.25">
      <c r="A351" t="s">
        <v>78</v>
      </c>
      <c r="B351" t="s">
        <v>488</v>
      </c>
      <c r="E351">
        <f t="shared" si="16"/>
        <v>2021</v>
      </c>
      <c r="F351">
        <f>INDEX('LF Scenario - LCFS'!$B$4:$AP$4,MATCH(E679,'LF Scenario - LCFS'!$B$1:$AP$1,0))</f>
        <v>9.9825260570304799</v>
      </c>
    </row>
    <row r="352" spans="1:6" x14ac:dyDescent="0.25">
      <c r="A352" t="s">
        <v>78</v>
      </c>
      <c r="B352" t="s">
        <v>488</v>
      </c>
      <c r="E352">
        <f t="shared" si="16"/>
        <v>2022</v>
      </c>
      <c r="F352">
        <f>INDEX('LF Scenario - LCFS'!$B$4:$AP$4,MATCH(E680,'LF Scenario - LCFS'!$B$1:$AP$1,0))</f>
        <v>9.9825260570304799</v>
      </c>
    </row>
    <row r="353" spans="1:6" x14ac:dyDescent="0.25">
      <c r="A353" t="s">
        <v>78</v>
      </c>
      <c r="B353" t="s">
        <v>488</v>
      </c>
      <c r="E353">
        <f t="shared" si="16"/>
        <v>2023</v>
      </c>
      <c r="F353">
        <f>INDEX('LF Scenario - LCFS'!$B$4:$AP$4,MATCH(E681,'LF Scenario - LCFS'!$B$1:$AP$1,0))</f>
        <v>9.9825260570304799</v>
      </c>
    </row>
    <row r="354" spans="1:6" x14ac:dyDescent="0.25">
      <c r="A354" t="s">
        <v>78</v>
      </c>
      <c r="B354" t="s">
        <v>488</v>
      </c>
      <c r="E354">
        <f t="shared" si="16"/>
        <v>2024</v>
      </c>
      <c r="F354">
        <f>INDEX('LF Scenario - LCFS'!$B$4:$AP$4,MATCH(E682,'LF Scenario - LCFS'!$B$1:$AP$1,0))</f>
        <v>9.9825260570304799</v>
      </c>
    </row>
    <row r="355" spans="1:6" x14ac:dyDescent="0.25">
      <c r="A355" t="s">
        <v>78</v>
      </c>
      <c r="B355" t="s">
        <v>488</v>
      </c>
      <c r="E355">
        <f t="shared" si="16"/>
        <v>2025</v>
      </c>
      <c r="F355">
        <f>INDEX('LF Scenario - LCFS'!$B$4:$AP$4,MATCH(E683,'LF Scenario - LCFS'!$B$1:$AP$1,0))</f>
        <v>9.9825260570304799</v>
      </c>
    </row>
    <row r="356" spans="1:6" x14ac:dyDescent="0.25">
      <c r="A356" t="s">
        <v>78</v>
      </c>
      <c r="B356" t="s">
        <v>488</v>
      </c>
      <c r="E356">
        <f t="shared" si="16"/>
        <v>2026</v>
      </c>
      <c r="F356">
        <f>INDEX('LF Scenario - LCFS'!$B$4:$AP$4,MATCH(E684,'LF Scenario - LCFS'!$B$1:$AP$1,0))</f>
        <v>9.9825260570304799</v>
      </c>
    </row>
    <row r="357" spans="1:6" x14ac:dyDescent="0.25">
      <c r="A357" t="s">
        <v>78</v>
      </c>
      <c r="B357" t="s">
        <v>488</v>
      </c>
      <c r="E357">
        <f t="shared" si="16"/>
        <v>2027</v>
      </c>
      <c r="F357">
        <f>INDEX('LF Scenario - LCFS'!$B$4:$AP$4,MATCH(E685,'LF Scenario - LCFS'!$B$1:$AP$1,0))</f>
        <v>9.9825260570304799</v>
      </c>
    </row>
    <row r="358" spans="1:6" x14ac:dyDescent="0.25">
      <c r="A358" t="s">
        <v>78</v>
      </c>
      <c r="B358" t="s">
        <v>488</v>
      </c>
      <c r="E358">
        <f t="shared" si="16"/>
        <v>2028</v>
      </c>
      <c r="F358">
        <f>INDEX('LF Scenario - LCFS'!$B$4:$AP$4,MATCH(E686,'LF Scenario - LCFS'!$B$1:$AP$1,0))</f>
        <v>9.9825260570304799</v>
      </c>
    </row>
    <row r="359" spans="1:6" x14ac:dyDescent="0.25">
      <c r="A359" t="s">
        <v>78</v>
      </c>
      <c r="B359" t="s">
        <v>488</v>
      </c>
      <c r="E359">
        <f t="shared" si="16"/>
        <v>2029</v>
      </c>
      <c r="F359">
        <f>INDEX('LF Scenario - LCFS'!$B$4:$AP$4,MATCH(E687,'LF Scenario - LCFS'!$B$1:$AP$1,0))</f>
        <v>9.9825260570304799</v>
      </c>
    </row>
    <row r="360" spans="1:6" x14ac:dyDescent="0.25">
      <c r="A360" t="s">
        <v>78</v>
      </c>
      <c r="B360" t="s">
        <v>488</v>
      </c>
      <c r="E360">
        <f t="shared" si="16"/>
        <v>2030</v>
      </c>
      <c r="F360">
        <f>INDEX('LF Scenario - LCFS'!$B$4:$AP$4,MATCH(E688,'LF Scenario - LCFS'!$B$1:$AP$1,0))</f>
        <v>9.9825260570304799</v>
      </c>
    </row>
    <row r="361" spans="1:6" x14ac:dyDescent="0.25">
      <c r="A361" t="s">
        <v>78</v>
      </c>
      <c r="B361" t="s">
        <v>488</v>
      </c>
      <c r="E361">
        <f t="shared" si="16"/>
        <v>2031</v>
      </c>
      <c r="F361">
        <f>INDEX('LF Scenario - LCFS'!$B$4:$AP$4,MATCH(E689,'LF Scenario - LCFS'!$B$1:$AP$1,0))</f>
        <v>9.9825260570304799</v>
      </c>
    </row>
    <row r="362" spans="1:6" x14ac:dyDescent="0.25">
      <c r="A362" t="s">
        <v>78</v>
      </c>
      <c r="B362" t="s">
        <v>488</v>
      </c>
      <c r="E362">
        <f t="shared" si="16"/>
        <v>2032</v>
      </c>
      <c r="F362">
        <f>INDEX('LF Scenario - LCFS'!$B$4:$AP$4,MATCH(E690,'LF Scenario - LCFS'!$B$1:$AP$1,0))</f>
        <v>9.9825260570304799</v>
      </c>
    </row>
    <row r="363" spans="1:6" x14ac:dyDescent="0.25">
      <c r="A363" t="s">
        <v>78</v>
      </c>
      <c r="B363" t="s">
        <v>488</v>
      </c>
      <c r="E363">
        <f t="shared" si="16"/>
        <v>2033</v>
      </c>
      <c r="F363">
        <f>INDEX('LF Scenario - LCFS'!$B$4:$AP$4,MATCH(E691,'LF Scenario - LCFS'!$B$1:$AP$1,0))</f>
        <v>9.9825260570304799</v>
      </c>
    </row>
    <row r="364" spans="1:6" x14ac:dyDescent="0.25">
      <c r="A364" t="s">
        <v>78</v>
      </c>
      <c r="B364" t="s">
        <v>488</v>
      </c>
      <c r="E364">
        <f t="shared" si="16"/>
        <v>2034</v>
      </c>
      <c r="F364">
        <f>INDEX('LF Scenario - LCFS'!$B$4:$AP$4,MATCH(E692,'LF Scenario - LCFS'!$B$1:$AP$1,0))</f>
        <v>9.9825260570304799</v>
      </c>
    </row>
    <row r="365" spans="1:6" x14ac:dyDescent="0.25">
      <c r="A365" t="s">
        <v>78</v>
      </c>
      <c r="B365" t="s">
        <v>488</v>
      </c>
      <c r="E365">
        <f t="shared" si="16"/>
        <v>2035</v>
      </c>
      <c r="F365">
        <f>INDEX('LF Scenario - LCFS'!$B$4:$AP$4,MATCH(E693,'LF Scenario - LCFS'!$B$1:$AP$1,0))</f>
        <v>9.9825260570304799</v>
      </c>
    </row>
    <row r="366" spans="1:6" x14ac:dyDescent="0.25">
      <c r="A366" t="s">
        <v>78</v>
      </c>
      <c r="B366" t="s">
        <v>488</v>
      </c>
      <c r="E366">
        <f t="shared" si="16"/>
        <v>2036</v>
      </c>
      <c r="F366">
        <f>INDEX('LF Scenario - LCFS'!$B$4:$AP$4,MATCH(E694,'LF Scenario - LCFS'!$B$1:$AP$1,0))</f>
        <v>9.9825260570304799</v>
      </c>
    </row>
    <row r="367" spans="1:6" x14ac:dyDescent="0.25">
      <c r="A367" t="s">
        <v>78</v>
      </c>
      <c r="B367" t="s">
        <v>488</v>
      </c>
      <c r="E367">
        <f t="shared" si="16"/>
        <v>2037</v>
      </c>
      <c r="F367">
        <f>INDEX('LF Scenario - LCFS'!$B$4:$AP$4,MATCH(E695,'LF Scenario - LCFS'!$B$1:$AP$1,0))</f>
        <v>9.9825260570304799</v>
      </c>
    </row>
    <row r="368" spans="1:6" x14ac:dyDescent="0.25">
      <c r="A368" t="s">
        <v>78</v>
      </c>
      <c r="B368" t="s">
        <v>488</v>
      </c>
      <c r="E368">
        <f t="shared" si="16"/>
        <v>2038</v>
      </c>
      <c r="F368">
        <f>INDEX('LF Scenario - LCFS'!$B$4:$AP$4,MATCH(E696,'LF Scenario - LCFS'!$B$1:$AP$1,0))</f>
        <v>9.9825260570304799</v>
      </c>
    </row>
    <row r="369" spans="1:6" x14ac:dyDescent="0.25">
      <c r="A369" t="s">
        <v>78</v>
      </c>
      <c r="B369" t="s">
        <v>488</v>
      </c>
      <c r="E369">
        <f>E368+1</f>
        <v>2039</v>
      </c>
      <c r="F369">
        <f>INDEX('LF Scenario - LCFS'!$B$4:$AP$4,MATCH(E697,'LF Scenario - LCFS'!$B$1:$AP$1,0))</f>
        <v>9.9825260570304799</v>
      </c>
    </row>
    <row r="370" spans="1:6" x14ac:dyDescent="0.25">
      <c r="A370" t="s">
        <v>78</v>
      </c>
      <c r="B370" t="s">
        <v>488</v>
      </c>
      <c r="E370">
        <f>E369+1</f>
        <v>2040</v>
      </c>
      <c r="F370">
        <f>INDEX('LF Scenario - LCFS'!$B$4:$AP$4,MATCH(E698,'LF Scenario - LCFS'!$B$1:$AP$1,0))</f>
        <v>9.9825260570304799</v>
      </c>
    </row>
    <row r="371" spans="1:6" x14ac:dyDescent="0.25">
      <c r="A371" t="s">
        <v>77</v>
      </c>
      <c r="B371" t="s">
        <v>480</v>
      </c>
      <c r="E371">
        <v>2000</v>
      </c>
      <c r="F371">
        <f>INDEX('LF Base Input Data'!$B$16:$AP$16,MATCH(E371,'LF Base Input Data'!$B$1:$AP$1,0))</f>
        <v>3.0555555555555554</v>
      </c>
    </row>
    <row r="372" spans="1:6" x14ac:dyDescent="0.25">
      <c r="A372" t="s">
        <v>77</v>
      </c>
      <c r="B372" t="s">
        <v>480</v>
      </c>
      <c r="E372">
        <f t="shared" ref="E372:E402" si="17">E371+1</f>
        <v>2001</v>
      </c>
      <c r="F372">
        <f>INDEX('LF Base Input Data'!$B$16:$AP$16,MATCH(E372,'LF Base Input Data'!$B$1:$AP$1,0))</f>
        <v>3.0555555555555554</v>
      </c>
    </row>
    <row r="373" spans="1:6" x14ac:dyDescent="0.25">
      <c r="A373" t="s">
        <v>77</v>
      </c>
      <c r="B373" t="s">
        <v>480</v>
      </c>
      <c r="E373">
        <f t="shared" si="17"/>
        <v>2002</v>
      </c>
      <c r="F373">
        <f>INDEX('LF Base Input Data'!$B$16:$AP$16,MATCH(E373,'LF Base Input Data'!$B$1:$AP$1,0))</f>
        <v>3.0555555555555554</v>
      </c>
    </row>
    <row r="374" spans="1:6" x14ac:dyDescent="0.25">
      <c r="A374" t="s">
        <v>77</v>
      </c>
      <c r="B374" t="s">
        <v>480</v>
      </c>
      <c r="E374">
        <f t="shared" si="17"/>
        <v>2003</v>
      </c>
      <c r="F374">
        <f>INDEX('LF Base Input Data'!$B$16:$AP$16,MATCH(E374,'LF Base Input Data'!$B$1:$AP$1,0))</f>
        <v>3.0555555555555554</v>
      </c>
    </row>
    <row r="375" spans="1:6" x14ac:dyDescent="0.25">
      <c r="A375" t="s">
        <v>77</v>
      </c>
      <c r="B375" t="s">
        <v>480</v>
      </c>
      <c r="E375">
        <f t="shared" si="17"/>
        <v>2004</v>
      </c>
      <c r="F375">
        <f>INDEX('LF Base Input Data'!$B$16:$AP$16,MATCH(E375,'LF Base Input Data'!$B$1:$AP$1,0))</f>
        <v>3.0555555555555554</v>
      </c>
    </row>
    <row r="376" spans="1:6" x14ac:dyDescent="0.25">
      <c r="A376" t="s">
        <v>77</v>
      </c>
      <c r="B376" t="s">
        <v>480</v>
      </c>
      <c r="E376">
        <f t="shared" si="17"/>
        <v>2005</v>
      </c>
      <c r="F376">
        <f>INDEX('LF Base Input Data'!$B$16:$AP$16,MATCH(E376,'LF Base Input Data'!$B$1:$AP$1,0))</f>
        <v>3.0555555555555554</v>
      </c>
    </row>
    <row r="377" spans="1:6" x14ac:dyDescent="0.25">
      <c r="A377" t="s">
        <v>77</v>
      </c>
      <c r="B377" t="s">
        <v>480</v>
      </c>
      <c r="E377">
        <f t="shared" si="17"/>
        <v>2006</v>
      </c>
      <c r="F377">
        <f>INDEX('LF Base Input Data'!$B$16:$AP$16,MATCH(E377,'LF Base Input Data'!$B$1:$AP$1,0))</f>
        <v>3.0555555555555554</v>
      </c>
    </row>
    <row r="378" spans="1:6" x14ac:dyDescent="0.25">
      <c r="A378" t="s">
        <v>77</v>
      </c>
      <c r="B378" t="s">
        <v>480</v>
      </c>
      <c r="E378">
        <f t="shared" si="17"/>
        <v>2007</v>
      </c>
      <c r="F378">
        <f>INDEX('LF Base Input Data'!$B$16:$AP$16,MATCH(E378,'LF Base Input Data'!$B$1:$AP$1,0))</f>
        <v>3.0555555555555554</v>
      </c>
    </row>
    <row r="379" spans="1:6" x14ac:dyDescent="0.25">
      <c r="A379" t="s">
        <v>77</v>
      </c>
      <c r="B379" t="s">
        <v>480</v>
      </c>
      <c r="E379">
        <f t="shared" si="17"/>
        <v>2008</v>
      </c>
      <c r="F379">
        <f>INDEX('LF Base Input Data'!$B$16:$AP$16,MATCH(E379,'LF Base Input Data'!$B$1:$AP$1,0))</f>
        <v>3.0555555555555554</v>
      </c>
    </row>
    <row r="380" spans="1:6" x14ac:dyDescent="0.25">
      <c r="A380" t="s">
        <v>77</v>
      </c>
      <c r="B380" t="s">
        <v>480</v>
      </c>
      <c r="E380">
        <f t="shared" si="17"/>
        <v>2009</v>
      </c>
      <c r="F380">
        <f>INDEX('LF Base Input Data'!$B$16:$AP$16,MATCH(E380,'LF Base Input Data'!$B$1:$AP$1,0))</f>
        <v>3.0555555555555554</v>
      </c>
    </row>
    <row r="381" spans="1:6" x14ac:dyDescent="0.25">
      <c r="A381" t="s">
        <v>77</v>
      </c>
      <c r="B381" t="s">
        <v>480</v>
      </c>
      <c r="E381">
        <f t="shared" si="17"/>
        <v>2010</v>
      </c>
      <c r="F381">
        <f>INDEX('LF Base Input Data'!$B$16:$AP$16,MATCH(E381,'LF Base Input Data'!$B$1:$AP$1,0))</f>
        <v>3.0555555555555554</v>
      </c>
    </row>
    <row r="382" spans="1:6" x14ac:dyDescent="0.25">
      <c r="A382" t="s">
        <v>77</v>
      </c>
      <c r="B382" t="s">
        <v>480</v>
      </c>
      <c r="E382">
        <f t="shared" si="17"/>
        <v>2011</v>
      </c>
      <c r="F382">
        <f>INDEX('LF Base Input Data'!$B$16:$AP$16,MATCH(E382,'LF Base Input Data'!$B$1:$AP$1,0))</f>
        <v>3.0555555555555554</v>
      </c>
    </row>
    <row r="383" spans="1:6" x14ac:dyDescent="0.25">
      <c r="A383" t="s">
        <v>77</v>
      </c>
      <c r="B383" t="s">
        <v>480</v>
      </c>
      <c r="E383">
        <f t="shared" si="17"/>
        <v>2012</v>
      </c>
      <c r="F383">
        <f>INDEX('LF Base Input Data'!$B$16:$AP$16,MATCH(E383,'LF Base Input Data'!$B$1:$AP$1,0))</f>
        <v>3.0555555555555554</v>
      </c>
    </row>
    <row r="384" spans="1:6" x14ac:dyDescent="0.25">
      <c r="A384" t="s">
        <v>77</v>
      </c>
      <c r="B384" t="s">
        <v>480</v>
      </c>
      <c r="E384">
        <f t="shared" si="17"/>
        <v>2013</v>
      </c>
      <c r="F384">
        <f>INDEX('LF Base Input Data'!$B$16:$AP$16,MATCH(E384,'LF Base Input Data'!$B$1:$AP$1,0))</f>
        <v>3.0555555555555554</v>
      </c>
    </row>
    <row r="385" spans="1:6" x14ac:dyDescent="0.25">
      <c r="A385" t="s">
        <v>77</v>
      </c>
      <c r="B385" t="s">
        <v>480</v>
      </c>
      <c r="E385">
        <f t="shared" si="17"/>
        <v>2014</v>
      </c>
      <c r="F385">
        <f>INDEX('LF Base Input Data'!$B$16:$AP$16,MATCH(E385,'LF Base Input Data'!$B$1:$AP$1,0))</f>
        <v>3.0555555555555554</v>
      </c>
    </row>
    <row r="386" spans="1:6" x14ac:dyDescent="0.25">
      <c r="A386" t="s">
        <v>77</v>
      </c>
      <c r="B386" t="s">
        <v>480</v>
      </c>
      <c r="E386">
        <f t="shared" si="17"/>
        <v>2015</v>
      </c>
      <c r="F386">
        <f>INDEX('LF Base Input Data'!$B$16:$AP$16,MATCH(E386,'LF Base Input Data'!$B$1:$AP$1,0))</f>
        <v>3.0555555555555554</v>
      </c>
    </row>
    <row r="387" spans="1:6" x14ac:dyDescent="0.25">
      <c r="A387" t="s">
        <v>77</v>
      </c>
      <c r="B387" t="s">
        <v>480</v>
      </c>
      <c r="E387">
        <f t="shared" si="17"/>
        <v>2016</v>
      </c>
      <c r="F387">
        <f>INDEX('LF Base Input Data'!$B$16:$AP$16,MATCH(E387,'LF Base Input Data'!$B$1:$AP$1,0))</f>
        <v>3.0555555555555554</v>
      </c>
    </row>
    <row r="388" spans="1:6" x14ac:dyDescent="0.25">
      <c r="A388" t="s">
        <v>77</v>
      </c>
      <c r="B388" t="s">
        <v>480</v>
      </c>
      <c r="E388">
        <f t="shared" si="17"/>
        <v>2017</v>
      </c>
      <c r="F388">
        <f>INDEX('LF Base Input Data'!$B$16:$AP$16,MATCH(E388,'LF Base Input Data'!$B$1:$AP$1,0))</f>
        <v>3.0555555555555554</v>
      </c>
    </row>
    <row r="389" spans="1:6" x14ac:dyDescent="0.25">
      <c r="A389" t="s">
        <v>77</v>
      </c>
      <c r="B389" t="s">
        <v>480</v>
      </c>
      <c r="E389">
        <f t="shared" si="17"/>
        <v>2018</v>
      </c>
      <c r="F389">
        <f>INDEX('LF Base Input Data'!$B$16:$AP$16,MATCH(E389,'LF Base Input Data'!$B$1:$AP$1,0))</f>
        <v>3.0555555555555554</v>
      </c>
    </row>
    <row r="390" spans="1:6" x14ac:dyDescent="0.25">
      <c r="A390" t="s">
        <v>77</v>
      </c>
      <c r="B390" t="s">
        <v>480</v>
      </c>
      <c r="E390">
        <f t="shared" si="17"/>
        <v>2019</v>
      </c>
      <c r="F390">
        <f>INDEX('LF Base Input Data'!$B$16:$AP$16,MATCH(E390,'LF Base Input Data'!$B$1:$AP$1,0))</f>
        <v>3.0555555555555554</v>
      </c>
    </row>
    <row r="391" spans="1:6" x14ac:dyDescent="0.25">
      <c r="A391" t="s">
        <v>77</v>
      </c>
      <c r="B391" t="s">
        <v>480</v>
      </c>
      <c r="E391">
        <f t="shared" si="17"/>
        <v>2020</v>
      </c>
      <c r="F391">
        <f>INDEX('LF Base Input Data'!$B$16:$AP$16,MATCH(E391,'LF Base Input Data'!$B$1:$AP$1,0))</f>
        <v>3.0555555555555554</v>
      </c>
    </row>
    <row r="392" spans="1:6" x14ac:dyDescent="0.25">
      <c r="A392" t="s">
        <v>77</v>
      </c>
      <c r="B392" t="s">
        <v>480</v>
      </c>
      <c r="E392">
        <f t="shared" si="17"/>
        <v>2021</v>
      </c>
      <c r="F392">
        <f>INDEX('LF Base Input Data'!$B$16:$AP$16,MATCH(E392,'LF Base Input Data'!$B$1:$AP$1,0))</f>
        <v>3.0555555555555554</v>
      </c>
    </row>
    <row r="393" spans="1:6" x14ac:dyDescent="0.25">
      <c r="A393" t="s">
        <v>77</v>
      </c>
      <c r="B393" t="s">
        <v>480</v>
      </c>
      <c r="E393">
        <f t="shared" si="17"/>
        <v>2022</v>
      </c>
      <c r="F393">
        <f>INDEX('LF Base Input Data'!$B$16:$AP$16,MATCH(E393,'LF Base Input Data'!$B$1:$AP$1,0))</f>
        <v>3.0555555555555554</v>
      </c>
    </row>
    <row r="394" spans="1:6" x14ac:dyDescent="0.25">
      <c r="A394" t="s">
        <v>77</v>
      </c>
      <c r="B394" t="s">
        <v>480</v>
      </c>
      <c r="E394">
        <f t="shared" si="17"/>
        <v>2023</v>
      </c>
      <c r="F394">
        <f>INDEX('LF Base Input Data'!$B$16:$AP$16,MATCH(E394,'LF Base Input Data'!$B$1:$AP$1,0))</f>
        <v>3.0555555555555554</v>
      </c>
    </row>
    <row r="395" spans="1:6" x14ac:dyDescent="0.25">
      <c r="A395" t="s">
        <v>77</v>
      </c>
      <c r="B395" t="s">
        <v>480</v>
      </c>
      <c r="E395">
        <f t="shared" si="17"/>
        <v>2024</v>
      </c>
      <c r="F395">
        <f>INDEX('LF Base Input Data'!$B$16:$AP$16,MATCH(E395,'LF Base Input Data'!$B$1:$AP$1,0))</f>
        <v>3.0555555555555554</v>
      </c>
    </row>
    <row r="396" spans="1:6" x14ac:dyDescent="0.25">
      <c r="A396" t="s">
        <v>77</v>
      </c>
      <c r="B396" t="s">
        <v>480</v>
      </c>
      <c r="E396">
        <f t="shared" si="17"/>
        <v>2025</v>
      </c>
      <c r="F396">
        <f>INDEX('LF Base Input Data'!$B$16:$AP$16,MATCH(E396,'LF Base Input Data'!$B$1:$AP$1,0))</f>
        <v>3.0555555555555554</v>
      </c>
    </row>
    <row r="397" spans="1:6" x14ac:dyDescent="0.25">
      <c r="A397" t="s">
        <v>77</v>
      </c>
      <c r="B397" t="s">
        <v>480</v>
      </c>
      <c r="E397">
        <f t="shared" si="17"/>
        <v>2026</v>
      </c>
      <c r="F397">
        <f>INDEX('LF Base Input Data'!$B$16:$AP$16,MATCH(E397,'LF Base Input Data'!$B$1:$AP$1,0))</f>
        <v>3.0555555555555554</v>
      </c>
    </row>
    <row r="398" spans="1:6" x14ac:dyDescent="0.25">
      <c r="A398" t="s">
        <v>77</v>
      </c>
      <c r="B398" t="s">
        <v>480</v>
      </c>
      <c r="E398">
        <f t="shared" si="17"/>
        <v>2027</v>
      </c>
      <c r="F398">
        <f>INDEX('LF Base Input Data'!$B$16:$AP$16,MATCH(E398,'LF Base Input Data'!$B$1:$AP$1,0))</f>
        <v>3.0555555555555554</v>
      </c>
    </row>
    <row r="399" spans="1:6" x14ac:dyDescent="0.25">
      <c r="A399" t="s">
        <v>77</v>
      </c>
      <c r="B399" t="s">
        <v>480</v>
      </c>
      <c r="E399">
        <f t="shared" si="17"/>
        <v>2028</v>
      </c>
      <c r="F399">
        <f>INDEX('LF Base Input Data'!$B$16:$AP$16,MATCH(E399,'LF Base Input Data'!$B$1:$AP$1,0))</f>
        <v>3.0555555555555554</v>
      </c>
    </row>
    <row r="400" spans="1:6" x14ac:dyDescent="0.25">
      <c r="A400" t="s">
        <v>77</v>
      </c>
      <c r="B400" t="s">
        <v>480</v>
      </c>
      <c r="E400">
        <f t="shared" si="17"/>
        <v>2029</v>
      </c>
      <c r="F400">
        <f>INDEX('LF Base Input Data'!$B$16:$AP$16,MATCH(E400,'LF Base Input Data'!$B$1:$AP$1,0))</f>
        <v>3.0555555555555554</v>
      </c>
    </row>
    <row r="401" spans="1:6" x14ac:dyDescent="0.25">
      <c r="A401" t="s">
        <v>77</v>
      </c>
      <c r="B401" t="s">
        <v>480</v>
      </c>
      <c r="E401">
        <f t="shared" si="17"/>
        <v>2030</v>
      </c>
      <c r="F401">
        <f>INDEX('LF Base Input Data'!$B$16:$AP$16,MATCH(E401,'LF Base Input Data'!$B$1:$AP$1,0))</f>
        <v>3.0555555555555554</v>
      </c>
    </row>
    <row r="402" spans="1:6" x14ac:dyDescent="0.25">
      <c r="A402" t="s">
        <v>77</v>
      </c>
      <c r="B402" t="s">
        <v>480</v>
      </c>
      <c r="E402">
        <f t="shared" si="17"/>
        <v>2031</v>
      </c>
      <c r="F402">
        <f>INDEX('LF Base Input Data'!$B$16:$AP$16,MATCH(E402,'LF Base Input Data'!$B$1:$AP$1,0))</f>
        <v>3.0555555555555554</v>
      </c>
    </row>
    <row r="403" spans="1:6" x14ac:dyDescent="0.25">
      <c r="A403" t="s">
        <v>77</v>
      </c>
      <c r="B403" t="s">
        <v>480</v>
      </c>
      <c r="E403">
        <f t="shared" ref="E403:E409" si="18">E402+1</f>
        <v>2032</v>
      </c>
      <c r="F403">
        <f>INDEX('LF Base Input Data'!$B$16:$AP$16,MATCH(E403,'LF Base Input Data'!$B$1:$AP$1,0))</f>
        <v>3.0555555555555554</v>
      </c>
    </row>
    <row r="404" spans="1:6" x14ac:dyDescent="0.25">
      <c r="A404" t="s">
        <v>77</v>
      </c>
      <c r="B404" t="s">
        <v>480</v>
      </c>
      <c r="E404">
        <f t="shared" si="18"/>
        <v>2033</v>
      </c>
      <c r="F404">
        <f>INDEX('LF Base Input Data'!$B$16:$AP$16,MATCH(E404,'LF Base Input Data'!$B$1:$AP$1,0))</f>
        <v>3.0555555555555554</v>
      </c>
    </row>
    <row r="405" spans="1:6" x14ac:dyDescent="0.25">
      <c r="A405" t="s">
        <v>77</v>
      </c>
      <c r="B405" t="s">
        <v>480</v>
      </c>
      <c r="E405">
        <f t="shared" si="18"/>
        <v>2034</v>
      </c>
      <c r="F405">
        <f>INDEX('LF Base Input Data'!$B$16:$AP$16,MATCH(E405,'LF Base Input Data'!$B$1:$AP$1,0))</f>
        <v>3.0555555555555554</v>
      </c>
    </row>
    <row r="406" spans="1:6" x14ac:dyDescent="0.25">
      <c r="A406" t="s">
        <v>77</v>
      </c>
      <c r="B406" t="s">
        <v>480</v>
      </c>
      <c r="E406">
        <f t="shared" si="18"/>
        <v>2035</v>
      </c>
      <c r="F406">
        <f>INDEX('LF Base Input Data'!$B$16:$AP$16,MATCH(E406,'LF Base Input Data'!$B$1:$AP$1,0))</f>
        <v>3.0555555555555554</v>
      </c>
    </row>
    <row r="407" spans="1:6" x14ac:dyDescent="0.25">
      <c r="A407" t="s">
        <v>77</v>
      </c>
      <c r="B407" t="s">
        <v>480</v>
      </c>
      <c r="E407">
        <f t="shared" si="18"/>
        <v>2036</v>
      </c>
      <c r="F407">
        <f>INDEX('LF Base Input Data'!$B$16:$AP$16,MATCH(E407,'LF Base Input Data'!$B$1:$AP$1,0))</f>
        <v>3.0555555555555554</v>
      </c>
    </row>
    <row r="408" spans="1:6" x14ac:dyDescent="0.25">
      <c r="A408" t="s">
        <v>77</v>
      </c>
      <c r="B408" t="s">
        <v>480</v>
      </c>
      <c r="E408">
        <f t="shared" si="18"/>
        <v>2037</v>
      </c>
      <c r="F408">
        <f>INDEX('LF Base Input Data'!$B$16:$AP$16,MATCH(E408,'LF Base Input Data'!$B$1:$AP$1,0))</f>
        <v>3.0555555555555554</v>
      </c>
    </row>
    <row r="409" spans="1:6" x14ac:dyDescent="0.25">
      <c r="A409" t="s">
        <v>77</v>
      </c>
      <c r="B409" t="s">
        <v>480</v>
      </c>
      <c r="E409">
        <f t="shared" si="18"/>
        <v>2038</v>
      </c>
      <c r="F409">
        <f>INDEX('LF Base Input Data'!$B$16:$AP$16,MATCH(E409,'LF Base Input Data'!$B$1:$AP$1,0))</f>
        <v>3.0555555555555554</v>
      </c>
    </row>
    <row r="410" spans="1:6" x14ac:dyDescent="0.25">
      <c r="A410" t="s">
        <v>77</v>
      </c>
      <c r="B410" t="s">
        <v>480</v>
      </c>
      <c r="E410">
        <f>E409+1</f>
        <v>2039</v>
      </c>
      <c r="F410">
        <f>INDEX('LF Base Input Data'!$B$16:$AP$16,MATCH(E410,'LF Base Input Data'!$B$1:$AP$1,0))</f>
        <v>3.0555555555555554</v>
      </c>
    </row>
    <row r="411" spans="1:6" x14ac:dyDescent="0.25">
      <c r="A411" t="s">
        <v>77</v>
      </c>
      <c r="B411" t="s">
        <v>480</v>
      </c>
      <c r="E411">
        <f>E410+1</f>
        <v>2040</v>
      </c>
      <c r="F411">
        <f>INDEX('LF Base Input Data'!$B$16:$AP$16,MATCH(E411,'LF Base Input Data'!$B$1:$AP$1,0))</f>
        <v>3.0555555555555554</v>
      </c>
    </row>
    <row r="412" spans="1:6" x14ac:dyDescent="0.25">
      <c r="A412" t="s">
        <v>260</v>
      </c>
      <c r="B412" t="s">
        <v>480</v>
      </c>
      <c r="E412">
        <v>2000</v>
      </c>
      <c r="F412">
        <f>INDEX('LF Base Input Data'!$B$18:$AP$18,MATCH(E412,'LF Base Input Data'!$B$1:$AP$1,0))</f>
        <v>0</v>
      </c>
    </row>
    <row r="413" spans="1:6" x14ac:dyDescent="0.25">
      <c r="A413" t="s">
        <v>260</v>
      </c>
      <c r="B413" t="s">
        <v>480</v>
      </c>
      <c r="E413">
        <f t="shared" ref="E413:E443" si="19">E412+1</f>
        <v>2001</v>
      </c>
      <c r="F413">
        <f>INDEX('LF Base Input Data'!$B$18:$AP$18,MATCH(E413,'LF Base Input Data'!$B$1:$AP$1,0))</f>
        <v>0</v>
      </c>
    </row>
    <row r="414" spans="1:6" x14ac:dyDescent="0.25">
      <c r="A414" t="s">
        <v>260</v>
      </c>
      <c r="B414" t="s">
        <v>480</v>
      </c>
      <c r="E414">
        <f t="shared" si="19"/>
        <v>2002</v>
      </c>
      <c r="F414">
        <f>INDEX('LF Base Input Data'!$B$18:$AP$18,MATCH(E414,'LF Base Input Data'!$B$1:$AP$1,0))</f>
        <v>0</v>
      </c>
    </row>
    <row r="415" spans="1:6" x14ac:dyDescent="0.25">
      <c r="A415" t="s">
        <v>260</v>
      </c>
      <c r="B415" t="s">
        <v>480</v>
      </c>
      <c r="E415">
        <f t="shared" si="19"/>
        <v>2003</v>
      </c>
      <c r="F415">
        <f>INDEX('LF Base Input Data'!$B$18:$AP$18,MATCH(E415,'LF Base Input Data'!$B$1:$AP$1,0))</f>
        <v>0</v>
      </c>
    </row>
    <row r="416" spans="1:6" x14ac:dyDescent="0.25">
      <c r="A416" t="s">
        <v>260</v>
      </c>
      <c r="B416" t="s">
        <v>480</v>
      </c>
      <c r="E416">
        <f t="shared" si="19"/>
        <v>2004</v>
      </c>
      <c r="F416">
        <f>INDEX('LF Base Input Data'!$B$18:$AP$18,MATCH(E416,'LF Base Input Data'!$B$1:$AP$1,0))</f>
        <v>0</v>
      </c>
    </row>
    <row r="417" spans="1:6" x14ac:dyDescent="0.25">
      <c r="A417" t="s">
        <v>260</v>
      </c>
      <c r="B417" t="s">
        <v>480</v>
      </c>
      <c r="E417">
        <f t="shared" si="19"/>
        <v>2005</v>
      </c>
      <c r="F417">
        <f>INDEX('LF Base Input Data'!$B$18:$AP$18,MATCH(E417,'LF Base Input Data'!$B$1:$AP$1,0))</f>
        <v>0</v>
      </c>
    </row>
    <row r="418" spans="1:6" x14ac:dyDescent="0.25">
      <c r="A418" t="s">
        <v>260</v>
      </c>
      <c r="B418" t="s">
        <v>480</v>
      </c>
      <c r="E418">
        <f t="shared" si="19"/>
        <v>2006</v>
      </c>
      <c r="F418">
        <f>INDEX('LF Base Input Data'!$B$18:$AP$18,MATCH(E418,'LF Base Input Data'!$B$1:$AP$1,0))</f>
        <v>0</v>
      </c>
    </row>
    <row r="419" spans="1:6" x14ac:dyDescent="0.25">
      <c r="A419" t="s">
        <v>260</v>
      </c>
      <c r="B419" t="s">
        <v>480</v>
      </c>
      <c r="E419">
        <f t="shared" si="19"/>
        <v>2007</v>
      </c>
      <c r="F419">
        <f>INDEX('LF Base Input Data'!$B$18:$AP$18,MATCH(E419,'LF Base Input Data'!$B$1:$AP$1,0))</f>
        <v>0</v>
      </c>
    </row>
    <row r="420" spans="1:6" x14ac:dyDescent="0.25">
      <c r="A420" t="s">
        <v>260</v>
      </c>
      <c r="B420" t="s">
        <v>480</v>
      </c>
      <c r="E420">
        <f t="shared" si="19"/>
        <v>2008</v>
      </c>
      <c r="F420">
        <f>INDEX('LF Base Input Data'!$B$18:$AP$18,MATCH(E420,'LF Base Input Data'!$B$1:$AP$1,0))</f>
        <v>0</v>
      </c>
    </row>
    <row r="421" spans="1:6" x14ac:dyDescent="0.25">
      <c r="A421" t="s">
        <v>260</v>
      </c>
      <c r="B421" t="s">
        <v>480</v>
      </c>
      <c r="E421">
        <f t="shared" si="19"/>
        <v>2009</v>
      </c>
      <c r="F421">
        <f>INDEX('LF Base Input Data'!$B$18:$AP$18,MATCH(E421,'LF Base Input Data'!$B$1:$AP$1,0))</f>
        <v>0</v>
      </c>
    </row>
    <row r="422" spans="1:6" x14ac:dyDescent="0.25">
      <c r="A422" t="s">
        <v>260</v>
      </c>
      <c r="B422" t="s">
        <v>480</v>
      </c>
      <c r="E422">
        <f t="shared" si="19"/>
        <v>2010</v>
      </c>
      <c r="F422">
        <f>INDEX('LF Base Input Data'!$B$18:$AP$18,MATCH(E422,'LF Base Input Data'!$B$1:$AP$1,0))</f>
        <v>0</v>
      </c>
    </row>
    <row r="423" spans="1:6" x14ac:dyDescent="0.25">
      <c r="A423" t="s">
        <v>260</v>
      </c>
      <c r="B423" t="s">
        <v>480</v>
      </c>
      <c r="E423">
        <f t="shared" si="19"/>
        <v>2011</v>
      </c>
      <c r="F423">
        <f>INDEX('LF Base Input Data'!$B$18:$AP$18,MATCH(E423,'LF Base Input Data'!$B$1:$AP$1,0))</f>
        <v>0</v>
      </c>
    </row>
    <row r="424" spans="1:6" x14ac:dyDescent="0.25">
      <c r="A424" t="s">
        <v>260</v>
      </c>
      <c r="B424" t="s">
        <v>480</v>
      </c>
      <c r="E424">
        <f t="shared" si="19"/>
        <v>2012</v>
      </c>
      <c r="F424">
        <f>INDEX('LF Base Input Data'!$B$18:$AP$18,MATCH(E424,'LF Base Input Data'!$B$1:$AP$1,0))</f>
        <v>0</v>
      </c>
    </row>
    <row r="425" spans="1:6" x14ac:dyDescent="0.25">
      <c r="A425" t="s">
        <v>260</v>
      </c>
      <c r="B425" t="s">
        <v>480</v>
      </c>
      <c r="E425">
        <f t="shared" si="19"/>
        <v>2013</v>
      </c>
      <c r="F425">
        <f>INDEX('LF Base Input Data'!$B$18:$AP$18,MATCH(E425,'LF Base Input Data'!$B$1:$AP$1,0))</f>
        <v>0</v>
      </c>
    </row>
    <row r="426" spans="1:6" x14ac:dyDescent="0.25">
      <c r="A426" t="s">
        <v>260</v>
      </c>
      <c r="B426" t="s">
        <v>480</v>
      </c>
      <c r="E426">
        <f t="shared" si="19"/>
        <v>2014</v>
      </c>
      <c r="F426">
        <f>INDEX('LF Base Input Data'!$B$18:$AP$18,MATCH(E426,'LF Base Input Data'!$B$1:$AP$1,0))</f>
        <v>0</v>
      </c>
    </row>
    <row r="427" spans="1:6" x14ac:dyDescent="0.25">
      <c r="A427" t="s">
        <v>260</v>
      </c>
      <c r="B427" t="s">
        <v>480</v>
      </c>
      <c r="E427">
        <f t="shared" si="19"/>
        <v>2015</v>
      </c>
      <c r="F427">
        <f>INDEX('LF Base Input Data'!$B$18:$AP$18,MATCH(E427,'LF Base Input Data'!$B$1:$AP$1,0))</f>
        <v>0</v>
      </c>
    </row>
    <row r="428" spans="1:6" x14ac:dyDescent="0.25">
      <c r="A428" t="s">
        <v>260</v>
      </c>
      <c r="B428" t="s">
        <v>480</v>
      </c>
      <c r="E428">
        <f t="shared" si="19"/>
        <v>2016</v>
      </c>
      <c r="F428">
        <f>INDEX('LF Base Input Data'!$B$18:$AP$18,MATCH(E428,'LF Base Input Data'!$B$1:$AP$1,0))</f>
        <v>0.01</v>
      </c>
    </row>
    <row r="429" spans="1:6" x14ac:dyDescent="0.25">
      <c r="A429" t="s">
        <v>260</v>
      </c>
      <c r="B429" t="s">
        <v>480</v>
      </c>
      <c r="E429">
        <f t="shared" si="19"/>
        <v>2017</v>
      </c>
      <c r="F429">
        <f>INDEX('LF Base Input Data'!$B$18:$AP$18,MATCH(E429,'LF Base Input Data'!$B$1:$AP$1,0))</f>
        <v>0.02</v>
      </c>
    </row>
    <row r="430" spans="1:6" x14ac:dyDescent="0.25">
      <c r="A430" t="s">
        <v>260</v>
      </c>
      <c r="B430" t="s">
        <v>480</v>
      </c>
      <c r="E430">
        <f t="shared" si="19"/>
        <v>2018</v>
      </c>
      <c r="F430">
        <f>INDEX('LF Base Input Data'!$B$18:$AP$18,MATCH(E430,'LF Base Input Data'!$B$1:$AP$1,0))</f>
        <v>0.03</v>
      </c>
    </row>
    <row r="431" spans="1:6" x14ac:dyDescent="0.25">
      <c r="A431" t="s">
        <v>260</v>
      </c>
      <c r="B431" t="s">
        <v>480</v>
      </c>
      <c r="E431">
        <f t="shared" si="19"/>
        <v>2019</v>
      </c>
      <c r="F431">
        <f>INDEX('LF Base Input Data'!$B$18:$AP$18,MATCH(E431,'LF Base Input Data'!$B$1:$AP$1,0))</f>
        <v>0.04</v>
      </c>
    </row>
    <row r="432" spans="1:6" x14ac:dyDescent="0.25">
      <c r="A432" t="s">
        <v>260</v>
      </c>
      <c r="B432" t="s">
        <v>480</v>
      </c>
      <c r="E432">
        <f t="shared" si="19"/>
        <v>2020</v>
      </c>
      <c r="F432">
        <f>INDEX('LF Base Input Data'!$B$18:$AP$18,MATCH(E432,'LF Base Input Data'!$B$1:$AP$1,0))</f>
        <v>0.05</v>
      </c>
    </row>
    <row r="433" spans="1:6" x14ac:dyDescent="0.25">
      <c r="A433" t="s">
        <v>260</v>
      </c>
      <c r="B433" t="s">
        <v>480</v>
      </c>
      <c r="E433">
        <f t="shared" si="19"/>
        <v>2021</v>
      </c>
      <c r="F433">
        <f>INDEX('LF Base Input Data'!$B$18:$AP$18,MATCH(E433,'LF Base Input Data'!$B$1:$AP$1,0))</f>
        <v>6.0000000000000005E-2</v>
      </c>
    </row>
    <row r="434" spans="1:6" x14ac:dyDescent="0.25">
      <c r="A434" t="s">
        <v>260</v>
      </c>
      <c r="B434" t="s">
        <v>480</v>
      </c>
      <c r="E434">
        <f t="shared" si="19"/>
        <v>2022</v>
      </c>
      <c r="F434">
        <f>INDEX('LF Base Input Data'!$B$18:$AP$18,MATCH(E434,'LF Base Input Data'!$B$1:$AP$1,0))</f>
        <v>7.0000000000000007E-2</v>
      </c>
    </row>
    <row r="435" spans="1:6" x14ac:dyDescent="0.25">
      <c r="A435" t="s">
        <v>260</v>
      </c>
      <c r="B435" t="s">
        <v>480</v>
      </c>
      <c r="E435">
        <f t="shared" si="19"/>
        <v>2023</v>
      </c>
      <c r="F435">
        <f>INDEX('LF Base Input Data'!$B$18:$AP$18,MATCH(E435,'LF Base Input Data'!$B$1:$AP$1,0))</f>
        <v>0.08</v>
      </c>
    </row>
    <row r="436" spans="1:6" x14ac:dyDescent="0.25">
      <c r="A436" t="s">
        <v>260</v>
      </c>
      <c r="B436" t="s">
        <v>480</v>
      </c>
      <c r="E436">
        <f t="shared" si="19"/>
        <v>2024</v>
      </c>
      <c r="F436">
        <f>INDEX('LF Base Input Data'!$B$18:$AP$18,MATCH(E436,'LF Base Input Data'!$B$1:$AP$1,0))</f>
        <v>0.09</v>
      </c>
    </row>
    <row r="437" spans="1:6" x14ac:dyDescent="0.25">
      <c r="A437" t="s">
        <v>260</v>
      </c>
      <c r="B437" t="s">
        <v>480</v>
      </c>
      <c r="E437">
        <f t="shared" si="19"/>
        <v>2025</v>
      </c>
      <c r="F437">
        <f>INDEX('LF Base Input Data'!$B$18:$AP$18,MATCH(E437,'LF Base Input Data'!$B$1:$AP$1,0))</f>
        <v>9.9999999999999992E-2</v>
      </c>
    </row>
    <row r="438" spans="1:6" x14ac:dyDescent="0.25">
      <c r="A438" t="s">
        <v>260</v>
      </c>
      <c r="B438" t="s">
        <v>480</v>
      </c>
      <c r="E438">
        <f t="shared" si="19"/>
        <v>2026</v>
      </c>
      <c r="F438">
        <f>INDEX('LF Base Input Data'!$B$18:$AP$18,MATCH(E438,'LF Base Input Data'!$B$1:$AP$1,0))</f>
        <v>0.10999999999999999</v>
      </c>
    </row>
    <row r="439" spans="1:6" x14ac:dyDescent="0.25">
      <c r="A439" t="s">
        <v>260</v>
      </c>
      <c r="B439" t="s">
        <v>480</v>
      </c>
      <c r="E439">
        <f t="shared" si="19"/>
        <v>2027</v>
      </c>
      <c r="F439">
        <f>INDEX('LF Base Input Data'!$B$18:$AP$18,MATCH(E439,'LF Base Input Data'!$B$1:$AP$1,0))</f>
        <v>0.11999999999999998</v>
      </c>
    </row>
    <row r="440" spans="1:6" x14ac:dyDescent="0.25">
      <c r="A440" t="s">
        <v>260</v>
      </c>
      <c r="B440" t="s">
        <v>480</v>
      </c>
      <c r="E440">
        <f t="shared" si="19"/>
        <v>2028</v>
      </c>
      <c r="F440">
        <f>INDEX('LF Base Input Data'!$B$18:$AP$18,MATCH(E440,'LF Base Input Data'!$B$1:$AP$1,0))</f>
        <v>0.12999999999999998</v>
      </c>
    </row>
    <row r="441" spans="1:6" x14ac:dyDescent="0.25">
      <c r="A441" t="s">
        <v>260</v>
      </c>
      <c r="B441" t="s">
        <v>480</v>
      </c>
      <c r="E441">
        <f t="shared" si="19"/>
        <v>2029</v>
      </c>
      <c r="F441">
        <f>INDEX('LF Base Input Data'!$B$18:$AP$18,MATCH(E441,'LF Base Input Data'!$B$1:$AP$1,0))</f>
        <v>0.13999999999999999</v>
      </c>
    </row>
    <row r="442" spans="1:6" x14ac:dyDescent="0.25">
      <c r="A442" t="s">
        <v>260</v>
      </c>
      <c r="B442" t="s">
        <v>480</v>
      </c>
      <c r="E442">
        <f t="shared" si="19"/>
        <v>2030</v>
      </c>
      <c r="F442">
        <f>INDEX('LF Base Input Data'!$B$18:$AP$18,MATCH(E442,'LF Base Input Data'!$B$1:$AP$1,0))</f>
        <v>0.15</v>
      </c>
    </row>
    <row r="443" spans="1:6" x14ac:dyDescent="0.25">
      <c r="A443" t="s">
        <v>260</v>
      </c>
      <c r="B443" t="s">
        <v>480</v>
      </c>
      <c r="E443">
        <f t="shared" si="19"/>
        <v>2031</v>
      </c>
      <c r="F443">
        <f>INDEX('LF Base Input Data'!$B$18:$AP$18,MATCH(E443,'LF Base Input Data'!$B$1:$AP$1,0))</f>
        <v>0.15</v>
      </c>
    </row>
    <row r="444" spans="1:6" x14ac:dyDescent="0.25">
      <c r="A444" t="s">
        <v>260</v>
      </c>
      <c r="B444" t="s">
        <v>480</v>
      </c>
      <c r="E444">
        <f t="shared" ref="E444:E450" si="20">E443+1</f>
        <v>2032</v>
      </c>
      <c r="F444">
        <f>INDEX('LF Base Input Data'!$B$18:$AP$18,MATCH(E444,'LF Base Input Data'!$B$1:$AP$1,0))</f>
        <v>0.15</v>
      </c>
    </row>
    <row r="445" spans="1:6" x14ac:dyDescent="0.25">
      <c r="A445" t="s">
        <v>260</v>
      </c>
      <c r="B445" t="s">
        <v>480</v>
      </c>
      <c r="E445">
        <f t="shared" si="20"/>
        <v>2033</v>
      </c>
      <c r="F445">
        <f>INDEX('LF Base Input Data'!$B$18:$AP$18,MATCH(E445,'LF Base Input Data'!$B$1:$AP$1,0))</f>
        <v>0.15</v>
      </c>
    </row>
    <row r="446" spans="1:6" x14ac:dyDescent="0.25">
      <c r="A446" t="s">
        <v>260</v>
      </c>
      <c r="B446" t="s">
        <v>480</v>
      </c>
      <c r="E446">
        <f t="shared" si="20"/>
        <v>2034</v>
      </c>
      <c r="F446">
        <f>INDEX('LF Base Input Data'!$B$18:$AP$18,MATCH(E446,'LF Base Input Data'!$B$1:$AP$1,0))</f>
        <v>0.15</v>
      </c>
    </row>
    <row r="447" spans="1:6" x14ac:dyDescent="0.25">
      <c r="A447" t="s">
        <v>260</v>
      </c>
      <c r="B447" t="s">
        <v>480</v>
      </c>
      <c r="E447">
        <f t="shared" si="20"/>
        <v>2035</v>
      </c>
      <c r="F447">
        <f>INDEX('LF Base Input Data'!$B$18:$AP$18,MATCH(E447,'LF Base Input Data'!$B$1:$AP$1,0))</f>
        <v>0.15</v>
      </c>
    </row>
    <row r="448" spans="1:6" x14ac:dyDescent="0.25">
      <c r="A448" t="s">
        <v>260</v>
      </c>
      <c r="B448" t="s">
        <v>480</v>
      </c>
      <c r="E448">
        <f t="shared" si="20"/>
        <v>2036</v>
      </c>
      <c r="F448">
        <f>INDEX('LF Base Input Data'!$B$18:$AP$18,MATCH(E448,'LF Base Input Data'!$B$1:$AP$1,0))</f>
        <v>0.15</v>
      </c>
    </row>
    <row r="449" spans="1:6" x14ac:dyDescent="0.25">
      <c r="A449" t="s">
        <v>260</v>
      </c>
      <c r="B449" t="s">
        <v>480</v>
      </c>
      <c r="E449">
        <f t="shared" si="20"/>
        <v>2037</v>
      </c>
      <c r="F449">
        <f>INDEX('LF Base Input Data'!$B$18:$AP$18,MATCH(E449,'LF Base Input Data'!$B$1:$AP$1,0))</f>
        <v>0.15</v>
      </c>
    </row>
    <row r="450" spans="1:6" x14ac:dyDescent="0.25">
      <c r="A450" t="s">
        <v>260</v>
      </c>
      <c r="B450" t="s">
        <v>480</v>
      </c>
      <c r="E450">
        <f t="shared" si="20"/>
        <v>2038</v>
      </c>
      <c r="F450">
        <f>INDEX('LF Base Input Data'!$B$18:$AP$18,MATCH(E450,'LF Base Input Data'!$B$1:$AP$1,0))</f>
        <v>0.15</v>
      </c>
    </row>
    <row r="451" spans="1:6" x14ac:dyDescent="0.25">
      <c r="A451" t="s">
        <v>260</v>
      </c>
      <c r="B451" t="s">
        <v>480</v>
      </c>
      <c r="E451">
        <f>E450+1</f>
        <v>2039</v>
      </c>
      <c r="F451">
        <f>INDEX('LF Base Input Data'!$B$18:$AP$18,MATCH(E451,'LF Base Input Data'!$B$1:$AP$1,0))</f>
        <v>0.15</v>
      </c>
    </row>
    <row r="452" spans="1:6" x14ac:dyDescent="0.25">
      <c r="A452" t="s">
        <v>260</v>
      </c>
      <c r="B452" t="s">
        <v>480</v>
      </c>
      <c r="E452">
        <f>E451+1</f>
        <v>2040</v>
      </c>
      <c r="F452">
        <f>INDEX('LF Base Input Data'!$B$18:$AP$18,MATCH(E452,'LF Base Input Data'!$B$1:$AP$1,0))</f>
        <v>0.15</v>
      </c>
    </row>
    <row r="453" spans="1:6" x14ac:dyDescent="0.25">
      <c r="A453" t="s">
        <v>260</v>
      </c>
      <c r="B453" t="s">
        <v>488</v>
      </c>
      <c r="E453">
        <v>2000</v>
      </c>
      <c r="F453">
        <f>INDEX('LF Scenario - LCFS'!$B$6:$AP$6,MATCH(E658,'LF Scenario - LCFS'!$B$1:$AP$1,0))</f>
        <v>0</v>
      </c>
    </row>
    <row r="454" spans="1:6" x14ac:dyDescent="0.25">
      <c r="A454" t="s">
        <v>260</v>
      </c>
      <c r="B454" t="s">
        <v>488</v>
      </c>
      <c r="E454">
        <f t="shared" ref="E454:E491" si="21">E453+1</f>
        <v>2001</v>
      </c>
      <c r="F454">
        <f>INDEX('LF Scenario - LCFS'!$B$6:$AP$6,MATCH(E659,'LF Scenario - LCFS'!$B$1:$AP$1,0))</f>
        <v>0</v>
      </c>
    </row>
    <row r="455" spans="1:6" x14ac:dyDescent="0.25">
      <c r="A455" t="s">
        <v>260</v>
      </c>
      <c r="B455" t="s">
        <v>488</v>
      </c>
      <c r="E455">
        <f t="shared" si="21"/>
        <v>2002</v>
      </c>
      <c r="F455">
        <f>INDEX('LF Scenario - LCFS'!$B$6:$AP$6,MATCH(E660,'LF Scenario - LCFS'!$B$1:$AP$1,0))</f>
        <v>0</v>
      </c>
    </row>
    <row r="456" spans="1:6" x14ac:dyDescent="0.25">
      <c r="A456" t="s">
        <v>260</v>
      </c>
      <c r="B456" t="s">
        <v>488</v>
      </c>
      <c r="E456">
        <f t="shared" si="21"/>
        <v>2003</v>
      </c>
      <c r="F456">
        <f>INDEX('LF Scenario - LCFS'!$B$6:$AP$6,MATCH(E661,'LF Scenario - LCFS'!$B$1:$AP$1,0))</f>
        <v>0</v>
      </c>
    </row>
    <row r="457" spans="1:6" x14ac:dyDescent="0.25">
      <c r="A457" t="s">
        <v>260</v>
      </c>
      <c r="B457" t="s">
        <v>488</v>
      </c>
      <c r="E457">
        <f t="shared" si="21"/>
        <v>2004</v>
      </c>
      <c r="F457">
        <f>INDEX('LF Scenario - LCFS'!$B$6:$AP$6,MATCH(E662,'LF Scenario - LCFS'!$B$1:$AP$1,0))</f>
        <v>0</v>
      </c>
    </row>
    <row r="458" spans="1:6" x14ac:dyDescent="0.25">
      <c r="A458" t="s">
        <v>260</v>
      </c>
      <c r="B458" t="s">
        <v>488</v>
      </c>
      <c r="E458">
        <f t="shared" si="21"/>
        <v>2005</v>
      </c>
      <c r="F458">
        <f>INDEX('LF Scenario - LCFS'!$B$6:$AP$6,MATCH(E663,'LF Scenario - LCFS'!$B$1:$AP$1,0))</f>
        <v>0</v>
      </c>
    </row>
    <row r="459" spans="1:6" x14ac:dyDescent="0.25">
      <c r="A459" t="s">
        <v>260</v>
      </c>
      <c r="B459" t="s">
        <v>488</v>
      </c>
      <c r="E459">
        <f t="shared" si="21"/>
        <v>2006</v>
      </c>
      <c r="F459">
        <f>INDEX('LF Scenario - LCFS'!$B$6:$AP$6,MATCH(E664,'LF Scenario - LCFS'!$B$1:$AP$1,0))</f>
        <v>0</v>
      </c>
    </row>
    <row r="460" spans="1:6" x14ac:dyDescent="0.25">
      <c r="A460" t="s">
        <v>260</v>
      </c>
      <c r="B460" t="s">
        <v>488</v>
      </c>
      <c r="E460">
        <f t="shared" si="21"/>
        <v>2007</v>
      </c>
      <c r="F460">
        <f>INDEX('LF Scenario - LCFS'!$B$6:$AP$6,MATCH(E665,'LF Scenario - LCFS'!$B$1:$AP$1,0))</f>
        <v>0</v>
      </c>
    </row>
    <row r="461" spans="1:6" x14ac:dyDescent="0.25">
      <c r="A461" t="s">
        <v>260</v>
      </c>
      <c r="B461" t="s">
        <v>488</v>
      </c>
      <c r="E461">
        <f t="shared" si="21"/>
        <v>2008</v>
      </c>
      <c r="F461">
        <f>INDEX('LF Scenario - LCFS'!$B$6:$AP$6,MATCH(E666,'LF Scenario - LCFS'!$B$1:$AP$1,0))</f>
        <v>0</v>
      </c>
    </row>
    <row r="462" spans="1:6" x14ac:dyDescent="0.25">
      <c r="A462" t="s">
        <v>260</v>
      </c>
      <c r="B462" t="s">
        <v>488</v>
      </c>
      <c r="E462">
        <f t="shared" si="21"/>
        <v>2009</v>
      </c>
      <c r="F462">
        <f>INDEX('LF Scenario - LCFS'!$B$6:$AP$6,MATCH(E667,'LF Scenario - LCFS'!$B$1:$AP$1,0))</f>
        <v>0</v>
      </c>
    </row>
    <row r="463" spans="1:6" x14ac:dyDescent="0.25">
      <c r="A463" t="s">
        <v>260</v>
      </c>
      <c r="B463" t="s">
        <v>488</v>
      </c>
      <c r="E463">
        <f t="shared" si="21"/>
        <v>2010</v>
      </c>
      <c r="F463">
        <f>INDEX('LF Scenario - LCFS'!$B$6:$AP$6,MATCH(E668,'LF Scenario - LCFS'!$B$1:$AP$1,0))</f>
        <v>0</v>
      </c>
    </row>
    <row r="464" spans="1:6" x14ac:dyDescent="0.25">
      <c r="A464" t="s">
        <v>260</v>
      </c>
      <c r="B464" t="s">
        <v>488</v>
      </c>
      <c r="E464">
        <f t="shared" si="21"/>
        <v>2011</v>
      </c>
      <c r="F464">
        <f>INDEX('LF Scenario - LCFS'!$B$6:$AP$6,MATCH(E669,'LF Scenario - LCFS'!$B$1:$AP$1,0))</f>
        <v>0</v>
      </c>
    </row>
    <row r="465" spans="1:6" x14ac:dyDescent="0.25">
      <c r="A465" t="s">
        <v>260</v>
      </c>
      <c r="B465" t="s">
        <v>488</v>
      </c>
      <c r="E465">
        <f t="shared" si="21"/>
        <v>2012</v>
      </c>
      <c r="F465">
        <f>INDEX('LF Scenario - LCFS'!$B$6:$AP$6,MATCH(E670,'LF Scenario - LCFS'!$B$1:$AP$1,0))</f>
        <v>0</v>
      </c>
    </row>
    <row r="466" spans="1:6" x14ac:dyDescent="0.25">
      <c r="A466" t="s">
        <v>260</v>
      </c>
      <c r="B466" t="s">
        <v>488</v>
      </c>
      <c r="E466">
        <f t="shared" si="21"/>
        <v>2013</v>
      </c>
      <c r="F466">
        <f>INDEX('LF Scenario - LCFS'!$B$6:$AP$6,MATCH(E671,'LF Scenario - LCFS'!$B$1:$AP$1,0))</f>
        <v>0</v>
      </c>
    </row>
    <row r="467" spans="1:6" x14ac:dyDescent="0.25">
      <c r="A467" t="s">
        <v>260</v>
      </c>
      <c r="B467" t="s">
        <v>488</v>
      </c>
      <c r="E467">
        <f t="shared" si="21"/>
        <v>2014</v>
      </c>
      <c r="F467">
        <f>INDEX('LF Scenario - LCFS'!$B$6:$AP$6,MATCH(E672,'LF Scenario - LCFS'!$B$1:$AP$1,0))</f>
        <v>0</v>
      </c>
    </row>
    <row r="468" spans="1:6" x14ac:dyDescent="0.25">
      <c r="A468" t="s">
        <v>260</v>
      </c>
      <c r="B468" t="s">
        <v>488</v>
      </c>
      <c r="E468">
        <f t="shared" si="21"/>
        <v>2015</v>
      </c>
      <c r="F468">
        <f>INDEX('LF Scenario - LCFS'!$B$6:$AP$6,MATCH(E673,'LF Scenario - LCFS'!$B$1:$AP$1,0))</f>
        <v>0</v>
      </c>
    </row>
    <row r="469" spans="1:6" x14ac:dyDescent="0.25">
      <c r="A469" t="s">
        <v>260</v>
      </c>
      <c r="B469" t="s">
        <v>488</v>
      </c>
      <c r="E469">
        <f t="shared" si="21"/>
        <v>2016</v>
      </c>
      <c r="F469">
        <f>INDEX('LF Scenario - LCFS'!$B$6:$AP$6,MATCH(E674,'LF Scenario - LCFS'!$B$1:$AP$1,0))</f>
        <v>0.01</v>
      </c>
    </row>
    <row r="470" spans="1:6" x14ac:dyDescent="0.25">
      <c r="A470" t="s">
        <v>260</v>
      </c>
      <c r="B470" t="s">
        <v>488</v>
      </c>
      <c r="E470">
        <f t="shared" si="21"/>
        <v>2017</v>
      </c>
      <c r="F470">
        <f>INDEX('LF Scenario - LCFS'!$B$6:$AP$6,MATCH(E675,'LF Scenario - LCFS'!$B$1:$AP$1,0))</f>
        <v>0.02</v>
      </c>
    </row>
    <row r="471" spans="1:6" x14ac:dyDescent="0.25">
      <c r="A471" t="s">
        <v>260</v>
      </c>
      <c r="B471" t="s">
        <v>488</v>
      </c>
      <c r="E471">
        <f t="shared" si="21"/>
        <v>2018</v>
      </c>
      <c r="F471">
        <f>INDEX('LF Scenario - LCFS'!$B$6:$AP$6,MATCH(E676,'LF Scenario - LCFS'!$B$1:$AP$1,0))</f>
        <v>0.03</v>
      </c>
    </row>
    <row r="472" spans="1:6" x14ac:dyDescent="0.25">
      <c r="A472" t="s">
        <v>260</v>
      </c>
      <c r="B472" t="s">
        <v>488</v>
      </c>
      <c r="E472">
        <f t="shared" si="21"/>
        <v>2019</v>
      </c>
      <c r="F472">
        <f>INDEX('LF Scenario - LCFS'!$B$6:$AP$6,MATCH(E677,'LF Scenario - LCFS'!$B$1:$AP$1,0))</f>
        <v>0.04</v>
      </c>
    </row>
    <row r="473" spans="1:6" x14ac:dyDescent="0.25">
      <c r="A473" t="s">
        <v>260</v>
      </c>
      <c r="B473" t="s">
        <v>488</v>
      </c>
      <c r="E473">
        <f t="shared" si="21"/>
        <v>2020</v>
      </c>
      <c r="F473">
        <f>INDEX('LF Scenario - LCFS'!$B$6:$AP$6,MATCH(E678,'LF Scenario - LCFS'!$B$1:$AP$1,0))</f>
        <v>0.05</v>
      </c>
    </row>
    <row r="474" spans="1:6" x14ac:dyDescent="0.25">
      <c r="A474" t="s">
        <v>260</v>
      </c>
      <c r="B474" t="s">
        <v>488</v>
      </c>
      <c r="E474">
        <f t="shared" si="21"/>
        <v>2021</v>
      </c>
      <c r="F474">
        <f>INDEX('LF Scenario - LCFS'!$B$6:$AP$6,MATCH(E679,'LF Scenario - LCFS'!$B$1:$AP$1,0))</f>
        <v>6.0000000000000005E-2</v>
      </c>
    </row>
    <row r="475" spans="1:6" x14ac:dyDescent="0.25">
      <c r="A475" t="s">
        <v>260</v>
      </c>
      <c r="B475" t="s">
        <v>488</v>
      </c>
      <c r="E475">
        <f t="shared" si="21"/>
        <v>2022</v>
      </c>
      <c r="F475">
        <f>INDEX('LF Scenario - LCFS'!$B$6:$AP$6,MATCH(E680,'LF Scenario - LCFS'!$B$1:$AP$1,0))</f>
        <v>7.0000000000000007E-2</v>
      </c>
    </row>
    <row r="476" spans="1:6" x14ac:dyDescent="0.25">
      <c r="A476" t="s">
        <v>260</v>
      </c>
      <c r="B476" t="s">
        <v>488</v>
      </c>
      <c r="E476">
        <f t="shared" si="21"/>
        <v>2023</v>
      </c>
      <c r="F476">
        <f>INDEX('LF Scenario - LCFS'!$B$6:$AP$6,MATCH(E681,'LF Scenario - LCFS'!$B$1:$AP$1,0))</f>
        <v>0.08</v>
      </c>
    </row>
    <row r="477" spans="1:6" x14ac:dyDescent="0.25">
      <c r="A477" t="s">
        <v>260</v>
      </c>
      <c r="B477" t="s">
        <v>488</v>
      </c>
      <c r="E477">
        <f t="shared" si="21"/>
        <v>2024</v>
      </c>
      <c r="F477">
        <f>INDEX('LF Scenario - LCFS'!$B$6:$AP$6,MATCH(E682,'LF Scenario - LCFS'!$B$1:$AP$1,0))</f>
        <v>0.09</v>
      </c>
    </row>
    <row r="478" spans="1:6" x14ac:dyDescent="0.25">
      <c r="A478" t="s">
        <v>260</v>
      </c>
      <c r="B478" t="s">
        <v>488</v>
      </c>
      <c r="E478">
        <f t="shared" si="21"/>
        <v>2025</v>
      </c>
      <c r="F478">
        <f>INDEX('LF Scenario - LCFS'!$B$6:$AP$6,MATCH(E683,'LF Scenario - LCFS'!$B$1:$AP$1,0))</f>
        <v>9.9999999999999992E-2</v>
      </c>
    </row>
    <row r="479" spans="1:6" x14ac:dyDescent="0.25">
      <c r="A479" t="s">
        <v>260</v>
      </c>
      <c r="B479" t="s">
        <v>488</v>
      </c>
      <c r="E479">
        <f t="shared" si="21"/>
        <v>2026</v>
      </c>
      <c r="F479">
        <f>INDEX('LF Scenario - LCFS'!$B$6:$AP$6,MATCH(E684,'LF Scenario - LCFS'!$B$1:$AP$1,0))</f>
        <v>0.10999999999999999</v>
      </c>
    </row>
    <row r="480" spans="1:6" x14ac:dyDescent="0.25">
      <c r="A480" t="s">
        <v>260</v>
      </c>
      <c r="B480" t="s">
        <v>488</v>
      </c>
      <c r="E480">
        <f t="shared" si="21"/>
        <v>2027</v>
      </c>
      <c r="F480">
        <f>INDEX('LF Scenario - LCFS'!$B$6:$AP$6,MATCH(E685,'LF Scenario - LCFS'!$B$1:$AP$1,0))</f>
        <v>0.11999999999999998</v>
      </c>
    </row>
    <row r="481" spans="1:6" x14ac:dyDescent="0.25">
      <c r="A481" t="s">
        <v>260</v>
      </c>
      <c r="B481" t="s">
        <v>488</v>
      </c>
      <c r="E481">
        <f t="shared" si="21"/>
        <v>2028</v>
      </c>
      <c r="F481">
        <f>INDEX('LF Scenario - LCFS'!$B$6:$AP$6,MATCH(E686,'LF Scenario - LCFS'!$B$1:$AP$1,0))</f>
        <v>0.12999999999999998</v>
      </c>
    </row>
    <row r="482" spans="1:6" x14ac:dyDescent="0.25">
      <c r="A482" t="s">
        <v>260</v>
      </c>
      <c r="B482" t="s">
        <v>488</v>
      </c>
      <c r="E482">
        <f t="shared" si="21"/>
        <v>2029</v>
      </c>
      <c r="F482">
        <f>INDEX('LF Scenario - LCFS'!$B$6:$AP$6,MATCH(E687,'LF Scenario - LCFS'!$B$1:$AP$1,0))</f>
        <v>0.13999999999999999</v>
      </c>
    </row>
    <row r="483" spans="1:6" x14ac:dyDescent="0.25">
      <c r="A483" t="s">
        <v>260</v>
      </c>
      <c r="B483" t="s">
        <v>488</v>
      </c>
      <c r="E483">
        <f t="shared" si="21"/>
        <v>2030</v>
      </c>
      <c r="F483">
        <f>INDEX('LF Scenario - LCFS'!$B$6:$AP$6,MATCH(E688,'LF Scenario - LCFS'!$B$1:$AP$1,0))</f>
        <v>0.15</v>
      </c>
    </row>
    <row r="484" spans="1:6" x14ac:dyDescent="0.25">
      <c r="A484" t="s">
        <v>260</v>
      </c>
      <c r="B484" t="s">
        <v>488</v>
      </c>
      <c r="E484">
        <f t="shared" si="21"/>
        <v>2031</v>
      </c>
      <c r="F484">
        <f>INDEX('LF Scenario - LCFS'!$B$6:$AP$6,MATCH(E689,'LF Scenario - LCFS'!$B$1:$AP$1,0))</f>
        <v>0.15</v>
      </c>
    </row>
    <row r="485" spans="1:6" x14ac:dyDescent="0.25">
      <c r="A485" t="s">
        <v>260</v>
      </c>
      <c r="B485" t="s">
        <v>488</v>
      </c>
      <c r="E485">
        <f t="shared" si="21"/>
        <v>2032</v>
      </c>
      <c r="F485">
        <f>INDEX('LF Scenario - LCFS'!$B$6:$AP$6,MATCH(E690,'LF Scenario - LCFS'!$B$1:$AP$1,0))</f>
        <v>0.15</v>
      </c>
    </row>
    <row r="486" spans="1:6" x14ac:dyDescent="0.25">
      <c r="A486" t="s">
        <v>260</v>
      </c>
      <c r="B486" t="s">
        <v>488</v>
      </c>
      <c r="E486">
        <f t="shared" si="21"/>
        <v>2033</v>
      </c>
      <c r="F486">
        <f>INDEX('LF Scenario - LCFS'!$B$6:$AP$6,MATCH(E691,'LF Scenario - LCFS'!$B$1:$AP$1,0))</f>
        <v>0.15</v>
      </c>
    </row>
    <row r="487" spans="1:6" x14ac:dyDescent="0.25">
      <c r="A487" t="s">
        <v>260</v>
      </c>
      <c r="B487" t="s">
        <v>488</v>
      </c>
      <c r="E487">
        <f t="shared" si="21"/>
        <v>2034</v>
      </c>
      <c r="F487">
        <f>INDEX('LF Scenario - LCFS'!$B$6:$AP$6,MATCH(E692,'LF Scenario - LCFS'!$B$1:$AP$1,0))</f>
        <v>0.15</v>
      </c>
    </row>
    <row r="488" spans="1:6" x14ac:dyDescent="0.25">
      <c r="A488" t="s">
        <v>260</v>
      </c>
      <c r="B488" t="s">
        <v>488</v>
      </c>
      <c r="E488">
        <f t="shared" si="21"/>
        <v>2035</v>
      </c>
      <c r="F488">
        <f>INDEX('LF Scenario - LCFS'!$B$6:$AP$6,MATCH(E693,'LF Scenario - LCFS'!$B$1:$AP$1,0))</f>
        <v>0.15</v>
      </c>
    </row>
    <row r="489" spans="1:6" x14ac:dyDescent="0.25">
      <c r="A489" t="s">
        <v>260</v>
      </c>
      <c r="B489" t="s">
        <v>488</v>
      </c>
      <c r="E489">
        <f t="shared" si="21"/>
        <v>2036</v>
      </c>
      <c r="F489">
        <f>INDEX('LF Scenario - LCFS'!$B$6:$AP$6,MATCH(E694,'LF Scenario - LCFS'!$B$1:$AP$1,0))</f>
        <v>0.15</v>
      </c>
    </row>
    <row r="490" spans="1:6" x14ac:dyDescent="0.25">
      <c r="A490" t="s">
        <v>260</v>
      </c>
      <c r="B490" t="s">
        <v>488</v>
      </c>
      <c r="E490">
        <f t="shared" si="21"/>
        <v>2037</v>
      </c>
      <c r="F490">
        <f>INDEX('LF Scenario - LCFS'!$B$6:$AP$6,MATCH(E695,'LF Scenario - LCFS'!$B$1:$AP$1,0))</f>
        <v>0.15</v>
      </c>
    </row>
    <row r="491" spans="1:6" x14ac:dyDescent="0.25">
      <c r="A491" t="s">
        <v>260</v>
      </c>
      <c r="B491" t="s">
        <v>488</v>
      </c>
      <c r="E491">
        <f t="shared" si="21"/>
        <v>2038</v>
      </c>
      <c r="F491">
        <f>INDEX('LF Scenario - LCFS'!$B$6:$AP$6,MATCH(E696,'LF Scenario - LCFS'!$B$1:$AP$1,0))</f>
        <v>0.15</v>
      </c>
    </row>
    <row r="492" spans="1:6" x14ac:dyDescent="0.25">
      <c r="A492" t="s">
        <v>260</v>
      </c>
      <c r="B492" t="s">
        <v>488</v>
      </c>
      <c r="E492">
        <f>E491+1</f>
        <v>2039</v>
      </c>
      <c r="F492">
        <f>INDEX('LF Scenario - LCFS'!$B$6:$AP$6,MATCH(E697,'LF Scenario - LCFS'!$B$1:$AP$1,0))</f>
        <v>0.15</v>
      </c>
    </row>
    <row r="493" spans="1:6" x14ac:dyDescent="0.25">
      <c r="A493" t="s">
        <v>260</v>
      </c>
      <c r="B493" t="s">
        <v>488</v>
      </c>
      <c r="E493">
        <f>E492+1</f>
        <v>2040</v>
      </c>
      <c r="F493">
        <f>INDEX('LF Scenario - LCFS'!$B$6:$AP$6,MATCH(E698,'LF Scenario - LCFS'!$B$1:$AP$1,0))</f>
        <v>0.15</v>
      </c>
    </row>
    <row r="494" spans="1:6" x14ac:dyDescent="0.25">
      <c r="A494" s="68" t="s">
        <v>520</v>
      </c>
      <c r="B494" s="68" t="s">
        <v>480</v>
      </c>
      <c r="C494" s="68"/>
      <c r="D494" s="68"/>
      <c r="E494" s="68">
        <v>2000</v>
      </c>
      <c r="F494" s="68">
        <f>F289*F412</f>
        <v>0</v>
      </c>
    </row>
    <row r="495" spans="1:6" x14ac:dyDescent="0.25">
      <c r="A495" s="68" t="s">
        <v>520</v>
      </c>
      <c r="B495" s="68" t="s">
        <v>480</v>
      </c>
      <c r="C495" s="68"/>
      <c r="D495" s="68"/>
      <c r="E495" s="68">
        <f t="shared" ref="E495:E532" si="22">E494+1</f>
        <v>2001</v>
      </c>
      <c r="F495" s="68">
        <f>INDEX('LF Base Input Data'!$B$18:$AP$18,MATCH(E495,'LF Base Input Data'!$B$1:$AP$1,0))*INDEX('LF Base Input Data'!$B$14:$AP$14,MATCH(E495,'LF Base Input Data'!$B$1:$AP$1,0))</f>
        <v>0</v>
      </c>
    </row>
    <row r="496" spans="1:6" x14ac:dyDescent="0.25">
      <c r="A496" s="68" t="s">
        <v>520</v>
      </c>
      <c r="B496" s="68" t="s">
        <v>480</v>
      </c>
      <c r="C496" s="68"/>
      <c r="D496" s="68"/>
      <c r="E496" s="68">
        <f t="shared" si="22"/>
        <v>2002</v>
      </c>
      <c r="F496" s="68">
        <f t="shared" ref="F496:F559" si="23">F291*F414</f>
        <v>0</v>
      </c>
    </row>
    <row r="497" spans="1:6" x14ac:dyDescent="0.25">
      <c r="A497" s="68" t="s">
        <v>520</v>
      </c>
      <c r="B497" s="68" t="s">
        <v>480</v>
      </c>
      <c r="C497" s="68"/>
      <c r="D497" s="68"/>
      <c r="E497" s="68">
        <f t="shared" si="22"/>
        <v>2003</v>
      </c>
      <c r="F497" s="68">
        <f t="shared" si="23"/>
        <v>0</v>
      </c>
    </row>
    <row r="498" spans="1:6" x14ac:dyDescent="0.25">
      <c r="A498" s="68" t="s">
        <v>520</v>
      </c>
      <c r="B498" s="68" t="s">
        <v>480</v>
      </c>
      <c r="C498" s="68"/>
      <c r="D498" s="68"/>
      <c r="E498" s="68">
        <f t="shared" si="22"/>
        <v>2004</v>
      </c>
      <c r="F498" s="68">
        <f t="shared" si="23"/>
        <v>0</v>
      </c>
    </row>
    <row r="499" spans="1:6" x14ac:dyDescent="0.25">
      <c r="A499" s="68" t="s">
        <v>520</v>
      </c>
      <c r="B499" s="68" t="s">
        <v>480</v>
      </c>
      <c r="C499" s="68"/>
      <c r="D499" s="68"/>
      <c r="E499" s="68">
        <f t="shared" si="22"/>
        <v>2005</v>
      </c>
      <c r="F499" s="68">
        <f t="shared" si="23"/>
        <v>0</v>
      </c>
    </row>
    <row r="500" spans="1:6" x14ac:dyDescent="0.25">
      <c r="A500" s="68" t="s">
        <v>520</v>
      </c>
      <c r="B500" s="68" t="s">
        <v>480</v>
      </c>
      <c r="C500" s="68"/>
      <c r="D500" s="68"/>
      <c r="E500" s="68">
        <f t="shared" si="22"/>
        <v>2006</v>
      </c>
      <c r="F500" s="68">
        <f t="shared" si="23"/>
        <v>0</v>
      </c>
    </row>
    <row r="501" spans="1:6" x14ac:dyDescent="0.25">
      <c r="A501" s="68" t="s">
        <v>520</v>
      </c>
      <c r="B501" s="68" t="s">
        <v>480</v>
      </c>
      <c r="C501" s="68"/>
      <c r="D501" s="68"/>
      <c r="E501" s="68">
        <f t="shared" si="22"/>
        <v>2007</v>
      </c>
      <c r="F501" s="68">
        <f t="shared" si="23"/>
        <v>0</v>
      </c>
    </row>
    <row r="502" spans="1:6" x14ac:dyDescent="0.25">
      <c r="A502" s="68" t="s">
        <v>520</v>
      </c>
      <c r="B502" s="68" t="s">
        <v>480</v>
      </c>
      <c r="C502" s="68"/>
      <c r="D502" s="68"/>
      <c r="E502" s="68">
        <f t="shared" si="22"/>
        <v>2008</v>
      </c>
      <c r="F502" s="68">
        <f t="shared" si="23"/>
        <v>0</v>
      </c>
    </row>
    <row r="503" spans="1:6" x14ac:dyDescent="0.25">
      <c r="A503" s="68" t="s">
        <v>520</v>
      </c>
      <c r="B503" s="68" t="s">
        <v>480</v>
      </c>
      <c r="C503" s="68"/>
      <c r="D503" s="68"/>
      <c r="E503" s="68">
        <f t="shared" si="22"/>
        <v>2009</v>
      </c>
      <c r="F503" s="68">
        <f t="shared" si="23"/>
        <v>0</v>
      </c>
    </row>
    <row r="504" spans="1:6" x14ac:dyDescent="0.25">
      <c r="A504" s="68" t="s">
        <v>520</v>
      </c>
      <c r="B504" s="68" t="s">
        <v>480</v>
      </c>
      <c r="C504" s="68"/>
      <c r="D504" s="68"/>
      <c r="E504" s="68">
        <f t="shared" si="22"/>
        <v>2010</v>
      </c>
      <c r="F504" s="68">
        <f t="shared" si="23"/>
        <v>0</v>
      </c>
    </row>
    <row r="505" spans="1:6" x14ac:dyDescent="0.25">
      <c r="A505" s="68" t="s">
        <v>520</v>
      </c>
      <c r="B505" s="68" t="s">
        <v>480</v>
      </c>
      <c r="C505" s="68"/>
      <c r="D505" s="68"/>
      <c r="E505" s="68">
        <f t="shared" si="22"/>
        <v>2011</v>
      </c>
      <c r="F505" s="68">
        <f t="shared" si="23"/>
        <v>0</v>
      </c>
    </row>
    <row r="506" spans="1:6" x14ac:dyDescent="0.25">
      <c r="A506" s="68" t="s">
        <v>520</v>
      </c>
      <c r="B506" s="68" t="s">
        <v>480</v>
      </c>
      <c r="C506" s="68"/>
      <c r="D506" s="68"/>
      <c r="E506" s="68">
        <f t="shared" si="22"/>
        <v>2012</v>
      </c>
      <c r="F506" s="68">
        <f t="shared" si="23"/>
        <v>0</v>
      </c>
    </row>
    <row r="507" spans="1:6" x14ac:dyDescent="0.25">
      <c r="A507" s="68" t="s">
        <v>520</v>
      </c>
      <c r="B507" s="68" t="s">
        <v>480</v>
      </c>
      <c r="C507" s="68"/>
      <c r="D507" s="68"/>
      <c r="E507" s="68">
        <f t="shared" si="22"/>
        <v>2013</v>
      </c>
      <c r="F507" s="68">
        <f t="shared" si="23"/>
        <v>0</v>
      </c>
    </row>
    <row r="508" spans="1:6" x14ac:dyDescent="0.25">
      <c r="A508" s="68" t="s">
        <v>520</v>
      </c>
      <c r="B508" s="68" t="s">
        <v>480</v>
      </c>
      <c r="C508" s="68"/>
      <c r="D508" s="68"/>
      <c r="E508" s="68">
        <f t="shared" si="22"/>
        <v>2014</v>
      </c>
      <c r="F508" s="68">
        <f t="shared" si="23"/>
        <v>0</v>
      </c>
    </row>
    <row r="509" spans="1:6" x14ac:dyDescent="0.25">
      <c r="A509" s="68" t="s">
        <v>520</v>
      </c>
      <c r="B509" s="68" t="s">
        <v>480</v>
      </c>
      <c r="C509" s="68"/>
      <c r="D509" s="68"/>
      <c r="E509" s="68">
        <f t="shared" si="22"/>
        <v>2015</v>
      </c>
      <c r="F509" s="68">
        <f t="shared" si="23"/>
        <v>0</v>
      </c>
    </row>
    <row r="510" spans="1:6" x14ac:dyDescent="0.25">
      <c r="A510" s="68" t="s">
        <v>520</v>
      </c>
      <c r="B510" s="68" t="s">
        <v>480</v>
      </c>
      <c r="C510" s="68"/>
      <c r="D510" s="68"/>
      <c r="E510" s="68">
        <f t="shared" si="22"/>
        <v>2016</v>
      </c>
      <c r="F510" s="68">
        <f t="shared" si="23"/>
        <v>6.1455260570304815E-2</v>
      </c>
    </row>
    <row r="511" spans="1:6" x14ac:dyDescent="0.25">
      <c r="A511" s="68" t="s">
        <v>520</v>
      </c>
      <c r="B511" s="68" t="s">
        <v>480</v>
      </c>
      <c r="C511" s="68"/>
      <c r="D511" s="68"/>
      <c r="E511" s="68">
        <f t="shared" si="22"/>
        <v>2017</v>
      </c>
      <c r="F511" s="68">
        <f t="shared" si="23"/>
        <v>0.12291052114060963</v>
      </c>
    </row>
    <row r="512" spans="1:6" x14ac:dyDescent="0.25">
      <c r="A512" s="68" t="s">
        <v>520</v>
      </c>
      <c r="B512" s="68" t="s">
        <v>480</v>
      </c>
      <c r="C512" s="68"/>
      <c r="D512" s="68"/>
      <c r="E512" s="68">
        <f t="shared" si="22"/>
        <v>2018</v>
      </c>
      <c r="F512" s="68">
        <f t="shared" si="23"/>
        <v>0.18436578171091442</v>
      </c>
    </row>
    <row r="513" spans="1:6" x14ac:dyDescent="0.25">
      <c r="A513" s="68" t="s">
        <v>520</v>
      </c>
      <c r="B513" s="68" t="s">
        <v>480</v>
      </c>
      <c r="C513" s="68"/>
      <c r="D513" s="68"/>
      <c r="E513" s="68">
        <f t="shared" si="22"/>
        <v>2019</v>
      </c>
      <c r="F513" s="68">
        <f t="shared" si="23"/>
        <v>0.24582104228121926</v>
      </c>
    </row>
    <row r="514" spans="1:6" x14ac:dyDescent="0.25">
      <c r="A514" s="68" t="s">
        <v>520</v>
      </c>
      <c r="B514" s="68" t="s">
        <v>480</v>
      </c>
      <c r="C514" s="68"/>
      <c r="D514" s="68"/>
      <c r="E514" s="68">
        <f t="shared" si="22"/>
        <v>2020</v>
      </c>
      <c r="F514" s="68">
        <f t="shared" si="23"/>
        <v>0.30727630285152407</v>
      </c>
    </row>
    <row r="515" spans="1:6" x14ac:dyDescent="0.25">
      <c r="A515" s="68" t="s">
        <v>520</v>
      </c>
      <c r="B515" s="68" t="s">
        <v>480</v>
      </c>
      <c r="C515" s="68"/>
      <c r="D515" s="68"/>
      <c r="E515" s="68">
        <f t="shared" si="22"/>
        <v>2021</v>
      </c>
      <c r="F515" s="68">
        <f t="shared" si="23"/>
        <v>0.36873156342182889</v>
      </c>
    </row>
    <row r="516" spans="1:6" x14ac:dyDescent="0.25">
      <c r="A516" s="68" t="s">
        <v>520</v>
      </c>
      <c r="B516" s="68" t="s">
        <v>480</v>
      </c>
      <c r="C516" s="68"/>
      <c r="D516" s="68"/>
      <c r="E516" s="68">
        <f t="shared" si="22"/>
        <v>2022</v>
      </c>
      <c r="F516" s="68">
        <f t="shared" si="23"/>
        <v>0.4301868239921337</v>
      </c>
    </row>
    <row r="517" spans="1:6" x14ac:dyDescent="0.25">
      <c r="A517" s="68" t="s">
        <v>520</v>
      </c>
      <c r="B517" s="68" t="s">
        <v>480</v>
      </c>
      <c r="C517" s="68"/>
      <c r="D517" s="68"/>
      <c r="E517" s="68">
        <f t="shared" si="22"/>
        <v>2023</v>
      </c>
      <c r="F517" s="68">
        <f t="shared" si="23"/>
        <v>0.49164208456243852</v>
      </c>
    </row>
    <row r="518" spans="1:6" x14ac:dyDescent="0.25">
      <c r="A518" s="68" t="s">
        <v>520</v>
      </c>
      <c r="B518" s="68" t="s">
        <v>480</v>
      </c>
      <c r="C518" s="68"/>
      <c r="D518" s="68"/>
      <c r="E518" s="68">
        <f t="shared" si="22"/>
        <v>2024</v>
      </c>
      <c r="F518" s="68">
        <f t="shared" si="23"/>
        <v>0.55309734513274322</v>
      </c>
    </row>
    <row r="519" spans="1:6" x14ac:dyDescent="0.25">
      <c r="A519" s="68" t="s">
        <v>520</v>
      </c>
      <c r="B519" s="68" t="s">
        <v>480</v>
      </c>
      <c r="C519" s="68"/>
      <c r="D519" s="68"/>
      <c r="E519" s="68">
        <f t="shared" si="22"/>
        <v>2025</v>
      </c>
      <c r="F519" s="68">
        <f t="shared" si="23"/>
        <v>0.61455260570304804</v>
      </c>
    </row>
    <row r="520" spans="1:6" x14ac:dyDescent="0.25">
      <c r="A520" s="68" t="s">
        <v>520</v>
      </c>
      <c r="B520" s="68" t="s">
        <v>480</v>
      </c>
      <c r="C520" s="68"/>
      <c r="D520" s="68"/>
      <c r="E520" s="68">
        <f t="shared" si="22"/>
        <v>2026</v>
      </c>
      <c r="F520" s="68">
        <f t="shared" si="23"/>
        <v>0.67600786627335285</v>
      </c>
    </row>
    <row r="521" spans="1:6" x14ac:dyDescent="0.25">
      <c r="A521" s="68" t="s">
        <v>520</v>
      </c>
      <c r="B521" s="68" t="s">
        <v>480</v>
      </c>
      <c r="C521" s="68"/>
      <c r="D521" s="68"/>
      <c r="E521" s="68">
        <f t="shared" si="22"/>
        <v>2027</v>
      </c>
      <c r="F521" s="68">
        <f t="shared" si="23"/>
        <v>0.73746312684365767</v>
      </c>
    </row>
    <row r="522" spans="1:6" x14ac:dyDescent="0.25">
      <c r="A522" s="68" t="s">
        <v>520</v>
      </c>
      <c r="B522" s="68" t="s">
        <v>480</v>
      </c>
      <c r="C522" s="68"/>
      <c r="D522" s="68"/>
      <c r="E522" s="68">
        <f t="shared" si="22"/>
        <v>2028</v>
      </c>
      <c r="F522" s="68">
        <f t="shared" si="23"/>
        <v>0.79891838741396237</v>
      </c>
    </row>
    <row r="523" spans="1:6" x14ac:dyDescent="0.25">
      <c r="A523" s="68" t="s">
        <v>520</v>
      </c>
      <c r="B523" s="68" t="s">
        <v>480</v>
      </c>
      <c r="C523" s="68"/>
      <c r="D523" s="68"/>
      <c r="E523" s="68">
        <f t="shared" si="22"/>
        <v>2029</v>
      </c>
      <c r="F523" s="68">
        <f t="shared" si="23"/>
        <v>0.8603736479842673</v>
      </c>
    </row>
    <row r="524" spans="1:6" x14ac:dyDescent="0.25">
      <c r="A524" s="68" t="s">
        <v>520</v>
      </c>
      <c r="B524" s="68" t="s">
        <v>480</v>
      </c>
      <c r="C524" s="68"/>
      <c r="D524" s="68"/>
      <c r="E524" s="68">
        <f t="shared" si="22"/>
        <v>2030</v>
      </c>
      <c r="F524" s="68">
        <f t="shared" si="23"/>
        <v>0.92182890855457211</v>
      </c>
    </row>
    <row r="525" spans="1:6" x14ac:dyDescent="0.25">
      <c r="A525" s="68" t="s">
        <v>520</v>
      </c>
      <c r="B525" s="68" t="s">
        <v>480</v>
      </c>
      <c r="C525" s="68"/>
      <c r="D525" s="68"/>
      <c r="E525" s="68">
        <f t="shared" si="22"/>
        <v>2031</v>
      </c>
      <c r="F525" s="68">
        <f t="shared" si="23"/>
        <v>0.92182890855457211</v>
      </c>
    </row>
    <row r="526" spans="1:6" x14ac:dyDescent="0.25">
      <c r="A526" s="68" t="s">
        <v>520</v>
      </c>
      <c r="B526" s="68" t="s">
        <v>480</v>
      </c>
      <c r="C526" s="68"/>
      <c r="D526" s="68"/>
      <c r="E526" s="68">
        <f t="shared" si="22"/>
        <v>2032</v>
      </c>
      <c r="F526" s="68">
        <f t="shared" si="23"/>
        <v>0.92182890855457211</v>
      </c>
    </row>
    <row r="527" spans="1:6" x14ac:dyDescent="0.25">
      <c r="A527" s="68" t="s">
        <v>520</v>
      </c>
      <c r="B527" s="68" t="s">
        <v>480</v>
      </c>
      <c r="C527" s="68"/>
      <c r="D527" s="68"/>
      <c r="E527" s="68">
        <f t="shared" si="22"/>
        <v>2033</v>
      </c>
      <c r="F527" s="68">
        <f t="shared" si="23"/>
        <v>0.92182890855457211</v>
      </c>
    </row>
    <row r="528" spans="1:6" x14ac:dyDescent="0.25">
      <c r="A528" s="68" t="s">
        <v>520</v>
      </c>
      <c r="B528" s="68" t="s">
        <v>480</v>
      </c>
      <c r="C528" s="68"/>
      <c r="D528" s="68"/>
      <c r="E528" s="68">
        <f t="shared" si="22"/>
        <v>2034</v>
      </c>
      <c r="F528" s="68">
        <f t="shared" si="23"/>
        <v>0.92182890855457211</v>
      </c>
    </row>
    <row r="529" spans="1:6" x14ac:dyDescent="0.25">
      <c r="A529" s="68" t="s">
        <v>520</v>
      </c>
      <c r="B529" s="68" t="s">
        <v>480</v>
      </c>
      <c r="C529" s="68"/>
      <c r="D529" s="68"/>
      <c r="E529" s="68">
        <f t="shared" si="22"/>
        <v>2035</v>
      </c>
      <c r="F529" s="68">
        <f t="shared" si="23"/>
        <v>0.92182890855457211</v>
      </c>
    </row>
    <row r="530" spans="1:6" x14ac:dyDescent="0.25">
      <c r="A530" s="68" t="s">
        <v>520</v>
      </c>
      <c r="B530" s="68" t="s">
        <v>480</v>
      </c>
      <c r="C530" s="68"/>
      <c r="D530" s="68"/>
      <c r="E530" s="68">
        <f t="shared" si="22"/>
        <v>2036</v>
      </c>
      <c r="F530" s="68">
        <f t="shared" si="23"/>
        <v>0.92182890855457211</v>
      </c>
    </row>
    <row r="531" spans="1:6" x14ac:dyDescent="0.25">
      <c r="A531" s="68" t="s">
        <v>520</v>
      </c>
      <c r="B531" s="68" t="s">
        <v>480</v>
      </c>
      <c r="C531" s="68"/>
      <c r="D531" s="68"/>
      <c r="E531" s="68">
        <f t="shared" si="22"/>
        <v>2037</v>
      </c>
      <c r="F531" s="68">
        <f t="shared" si="23"/>
        <v>0.92182890855457211</v>
      </c>
    </row>
    <row r="532" spans="1:6" x14ac:dyDescent="0.25">
      <c r="A532" s="68" t="s">
        <v>520</v>
      </c>
      <c r="B532" s="68" t="s">
        <v>480</v>
      </c>
      <c r="C532" s="68"/>
      <c r="D532" s="68"/>
      <c r="E532" s="68">
        <f t="shared" si="22"/>
        <v>2038</v>
      </c>
      <c r="F532" s="68">
        <f t="shared" si="23"/>
        <v>0.92182890855457211</v>
      </c>
    </row>
    <row r="533" spans="1:6" x14ac:dyDescent="0.25">
      <c r="A533" s="68" t="s">
        <v>520</v>
      </c>
      <c r="B533" s="68" t="s">
        <v>480</v>
      </c>
      <c r="C533" s="68"/>
      <c r="D533" s="68"/>
      <c r="E533" s="68">
        <f>E532+1</f>
        <v>2039</v>
      </c>
      <c r="F533" s="68">
        <f t="shared" si="23"/>
        <v>0.92182890855457211</v>
      </c>
    </row>
    <row r="534" spans="1:6" x14ac:dyDescent="0.25">
      <c r="A534" s="68" t="s">
        <v>520</v>
      </c>
      <c r="B534" s="68" t="s">
        <v>480</v>
      </c>
      <c r="C534" s="68"/>
      <c r="D534" s="68"/>
      <c r="E534" s="68">
        <f>E533+1</f>
        <v>2040</v>
      </c>
      <c r="F534" s="68">
        <f t="shared" si="23"/>
        <v>0.92182890855457211</v>
      </c>
    </row>
    <row r="535" spans="1:6" x14ac:dyDescent="0.25">
      <c r="A535" s="68" t="s">
        <v>520</v>
      </c>
      <c r="B535" s="68" t="s">
        <v>488</v>
      </c>
      <c r="C535" s="68"/>
      <c r="D535" s="68"/>
      <c r="E535" s="68">
        <v>2000</v>
      </c>
      <c r="F535" s="68">
        <f t="shared" si="23"/>
        <v>0</v>
      </c>
    </row>
    <row r="536" spans="1:6" x14ac:dyDescent="0.25">
      <c r="A536" s="68" t="s">
        <v>520</v>
      </c>
      <c r="B536" s="68" t="s">
        <v>488</v>
      </c>
      <c r="C536" s="68"/>
      <c r="D536" s="68"/>
      <c r="E536" s="68">
        <f t="shared" ref="E536:E573" si="24">E535+1</f>
        <v>2001</v>
      </c>
      <c r="F536" s="68">
        <f t="shared" si="23"/>
        <v>0</v>
      </c>
    </row>
    <row r="537" spans="1:6" x14ac:dyDescent="0.25">
      <c r="A537" s="68" t="s">
        <v>520</v>
      </c>
      <c r="B537" s="68" t="s">
        <v>488</v>
      </c>
      <c r="C537" s="68"/>
      <c r="D537" s="68"/>
      <c r="E537" s="68">
        <f t="shared" si="24"/>
        <v>2002</v>
      </c>
      <c r="F537" s="68">
        <f t="shared" si="23"/>
        <v>0</v>
      </c>
    </row>
    <row r="538" spans="1:6" x14ac:dyDescent="0.25">
      <c r="A538" s="68" t="s">
        <v>520</v>
      </c>
      <c r="B538" s="68" t="s">
        <v>488</v>
      </c>
      <c r="C538" s="68"/>
      <c r="D538" s="68"/>
      <c r="E538" s="68">
        <f t="shared" si="24"/>
        <v>2003</v>
      </c>
      <c r="F538" s="68">
        <f t="shared" si="23"/>
        <v>0</v>
      </c>
    </row>
    <row r="539" spans="1:6" x14ac:dyDescent="0.25">
      <c r="A539" s="68" t="s">
        <v>520</v>
      </c>
      <c r="B539" s="68" t="s">
        <v>488</v>
      </c>
      <c r="C539" s="68"/>
      <c r="D539" s="68"/>
      <c r="E539" s="68">
        <f t="shared" si="24"/>
        <v>2004</v>
      </c>
      <c r="F539" s="68">
        <f t="shared" si="23"/>
        <v>0</v>
      </c>
    </row>
    <row r="540" spans="1:6" x14ac:dyDescent="0.25">
      <c r="A540" s="68" t="s">
        <v>520</v>
      </c>
      <c r="B540" s="68" t="s">
        <v>488</v>
      </c>
      <c r="C540" s="68"/>
      <c r="D540" s="68"/>
      <c r="E540" s="68">
        <f t="shared" si="24"/>
        <v>2005</v>
      </c>
      <c r="F540" s="68">
        <f t="shared" si="23"/>
        <v>0</v>
      </c>
    </row>
    <row r="541" spans="1:6" x14ac:dyDescent="0.25">
      <c r="A541" s="68" t="s">
        <v>520</v>
      </c>
      <c r="B541" s="68" t="s">
        <v>488</v>
      </c>
      <c r="C541" s="68"/>
      <c r="D541" s="68"/>
      <c r="E541" s="68">
        <f t="shared" si="24"/>
        <v>2006</v>
      </c>
      <c r="F541" s="68">
        <f t="shared" si="23"/>
        <v>0</v>
      </c>
    </row>
    <row r="542" spans="1:6" x14ac:dyDescent="0.25">
      <c r="A542" s="68" t="s">
        <v>520</v>
      </c>
      <c r="B542" s="68" t="s">
        <v>488</v>
      </c>
      <c r="C542" s="68"/>
      <c r="D542" s="68"/>
      <c r="E542" s="68">
        <f t="shared" si="24"/>
        <v>2007</v>
      </c>
      <c r="F542" s="68">
        <f t="shared" si="23"/>
        <v>0</v>
      </c>
    </row>
    <row r="543" spans="1:6" x14ac:dyDescent="0.25">
      <c r="A543" s="68" t="s">
        <v>520</v>
      </c>
      <c r="B543" s="68" t="s">
        <v>488</v>
      </c>
      <c r="C543" s="68"/>
      <c r="D543" s="68"/>
      <c r="E543" s="68">
        <f t="shared" si="24"/>
        <v>2008</v>
      </c>
      <c r="F543" s="68">
        <f t="shared" si="23"/>
        <v>0</v>
      </c>
    </row>
    <row r="544" spans="1:6" x14ac:dyDescent="0.25">
      <c r="A544" s="68" t="s">
        <v>520</v>
      </c>
      <c r="B544" s="68" t="s">
        <v>488</v>
      </c>
      <c r="C544" s="68"/>
      <c r="D544" s="68"/>
      <c r="E544" s="68">
        <f t="shared" si="24"/>
        <v>2009</v>
      </c>
      <c r="F544" s="68">
        <f t="shared" si="23"/>
        <v>0</v>
      </c>
    </row>
    <row r="545" spans="1:6" x14ac:dyDescent="0.25">
      <c r="A545" s="68" t="s">
        <v>520</v>
      </c>
      <c r="B545" s="68" t="s">
        <v>488</v>
      </c>
      <c r="C545" s="68"/>
      <c r="D545" s="68"/>
      <c r="E545" s="68">
        <f t="shared" si="24"/>
        <v>2010</v>
      </c>
      <c r="F545" s="68">
        <f t="shared" si="23"/>
        <v>0</v>
      </c>
    </row>
    <row r="546" spans="1:6" x14ac:dyDescent="0.25">
      <c r="A546" s="68" t="s">
        <v>520</v>
      </c>
      <c r="B546" s="68" t="s">
        <v>488</v>
      </c>
      <c r="C546" s="68"/>
      <c r="D546" s="68"/>
      <c r="E546" s="68">
        <f t="shared" si="24"/>
        <v>2011</v>
      </c>
      <c r="F546" s="68">
        <f t="shared" si="23"/>
        <v>0</v>
      </c>
    </row>
    <row r="547" spans="1:6" x14ac:dyDescent="0.25">
      <c r="A547" s="68" t="s">
        <v>520</v>
      </c>
      <c r="B547" s="68" t="s">
        <v>488</v>
      </c>
      <c r="C547" s="68"/>
      <c r="D547" s="68"/>
      <c r="E547" s="68">
        <f t="shared" si="24"/>
        <v>2012</v>
      </c>
      <c r="F547" s="68">
        <f t="shared" si="23"/>
        <v>0</v>
      </c>
    </row>
    <row r="548" spans="1:6" x14ac:dyDescent="0.25">
      <c r="A548" s="68" t="s">
        <v>520</v>
      </c>
      <c r="B548" s="68" t="s">
        <v>488</v>
      </c>
      <c r="C548" s="68"/>
      <c r="D548" s="68"/>
      <c r="E548" s="68">
        <f t="shared" si="24"/>
        <v>2013</v>
      </c>
      <c r="F548" s="68">
        <f t="shared" si="23"/>
        <v>0</v>
      </c>
    </row>
    <row r="549" spans="1:6" x14ac:dyDescent="0.25">
      <c r="A549" s="68" t="s">
        <v>520</v>
      </c>
      <c r="B549" s="68" t="s">
        <v>488</v>
      </c>
      <c r="C549" s="68"/>
      <c r="D549" s="68"/>
      <c r="E549" s="68">
        <f t="shared" si="24"/>
        <v>2014</v>
      </c>
      <c r="F549" s="68">
        <f t="shared" si="23"/>
        <v>0</v>
      </c>
    </row>
    <row r="550" spans="1:6" x14ac:dyDescent="0.25">
      <c r="A550" s="68" t="s">
        <v>520</v>
      </c>
      <c r="B550" s="68" t="s">
        <v>488</v>
      </c>
      <c r="C550" s="68"/>
      <c r="D550" s="68"/>
      <c r="E550" s="68">
        <f t="shared" si="24"/>
        <v>2015</v>
      </c>
      <c r="F550" s="68">
        <f t="shared" si="23"/>
        <v>0</v>
      </c>
    </row>
    <row r="551" spans="1:6" x14ac:dyDescent="0.25">
      <c r="A551" s="68" t="s">
        <v>520</v>
      </c>
      <c r="B551" s="68" t="s">
        <v>488</v>
      </c>
      <c r="C551" s="68"/>
      <c r="D551" s="68"/>
      <c r="E551" s="68">
        <f t="shared" si="24"/>
        <v>2016</v>
      </c>
      <c r="F551" s="68">
        <f t="shared" si="23"/>
        <v>6.1455260570304815E-2</v>
      </c>
    </row>
    <row r="552" spans="1:6" x14ac:dyDescent="0.25">
      <c r="A552" s="68" t="s">
        <v>520</v>
      </c>
      <c r="B552" s="68" t="s">
        <v>488</v>
      </c>
      <c r="C552" s="68"/>
      <c r="D552" s="68"/>
      <c r="E552" s="68">
        <f t="shared" si="24"/>
        <v>2017</v>
      </c>
      <c r="F552" s="68">
        <f t="shared" si="23"/>
        <v>0.12291052114060963</v>
      </c>
    </row>
    <row r="553" spans="1:6" x14ac:dyDescent="0.25">
      <c r="A553" s="68" t="s">
        <v>520</v>
      </c>
      <c r="B553" s="68" t="s">
        <v>488</v>
      </c>
      <c r="C553" s="68"/>
      <c r="D553" s="68"/>
      <c r="E553" s="68">
        <f t="shared" si="24"/>
        <v>2018</v>
      </c>
      <c r="F553" s="68">
        <f t="shared" si="23"/>
        <v>0.18436578171091442</v>
      </c>
    </row>
    <row r="554" spans="1:6" x14ac:dyDescent="0.25">
      <c r="A554" s="68" t="s">
        <v>520</v>
      </c>
      <c r="B554" s="68" t="s">
        <v>488</v>
      </c>
      <c r="C554" s="68"/>
      <c r="D554" s="68"/>
      <c r="E554" s="68">
        <f t="shared" si="24"/>
        <v>2019</v>
      </c>
      <c r="F554" s="68">
        <f t="shared" si="23"/>
        <v>0.24582104228121926</v>
      </c>
    </row>
    <row r="555" spans="1:6" x14ac:dyDescent="0.25">
      <c r="A555" s="68" t="s">
        <v>520</v>
      </c>
      <c r="B555" s="68" t="s">
        <v>488</v>
      </c>
      <c r="C555" s="68"/>
      <c r="D555" s="68"/>
      <c r="E555" s="68">
        <f t="shared" si="24"/>
        <v>2020</v>
      </c>
      <c r="F555" s="68">
        <f t="shared" si="23"/>
        <v>0.49912630285152404</v>
      </c>
    </row>
    <row r="556" spans="1:6" x14ac:dyDescent="0.25">
      <c r="A556" s="68" t="s">
        <v>520</v>
      </c>
      <c r="B556" s="68" t="s">
        <v>488</v>
      </c>
      <c r="C556" s="68"/>
      <c r="D556" s="68"/>
      <c r="E556" s="68">
        <f t="shared" si="24"/>
        <v>2021</v>
      </c>
      <c r="F556" s="68">
        <f t="shared" si="23"/>
        <v>0.59895156342182887</v>
      </c>
    </row>
    <row r="557" spans="1:6" x14ac:dyDescent="0.25">
      <c r="A557" s="68" t="s">
        <v>520</v>
      </c>
      <c r="B557" s="68" t="s">
        <v>488</v>
      </c>
      <c r="C557" s="68"/>
      <c r="D557" s="68"/>
      <c r="E557" s="68">
        <f t="shared" si="24"/>
        <v>2022</v>
      </c>
      <c r="F557" s="68">
        <f t="shared" si="23"/>
        <v>0.6987768239921337</v>
      </c>
    </row>
    <row r="558" spans="1:6" x14ac:dyDescent="0.25">
      <c r="A558" s="68" t="s">
        <v>520</v>
      </c>
      <c r="B558" s="68" t="s">
        <v>488</v>
      </c>
      <c r="C558" s="68"/>
      <c r="D558" s="68"/>
      <c r="E558" s="68">
        <f t="shared" si="24"/>
        <v>2023</v>
      </c>
      <c r="F558" s="68">
        <f t="shared" si="23"/>
        <v>0.79860208456243842</v>
      </c>
    </row>
    <row r="559" spans="1:6" x14ac:dyDescent="0.25">
      <c r="A559" s="68" t="s">
        <v>520</v>
      </c>
      <c r="B559" s="68" t="s">
        <v>488</v>
      </c>
      <c r="C559" s="68"/>
      <c r="D559" s="68"/>
      <c r="E559" s="68">
        <f t="shared" si="24"/>
        <v>2024</v>
      </c>
      <c r="F559" s="68">
        <f t="shared" si="23"/>
        <v>0.89842734513274314</v>
      </c>
    </row>
    <row r="560" spans="1:6" x14ac:dyDescent="0.25">
      <c r="A560" s="68" t="s">
        <v>520</v>
      </c>
      <c r="B560" s="68" t="s">
        <v>488</v>
      </c>
      <c r="C560" s="68"/>
      <c r="D560" s="68"/>
      <c r="E560" s="68">
        <f t="shared" si="24"/>
        <v>2025</v>
      </c>
      <c r="F560" s="68">
        <f t="shared" ref="F560:F575" si="25">F355*F478</f>
        <v>0.99825260570304786</v>
      </c>
    </row>
    <row r="561" spans="1:6" x14ac:dyDescent="0.25">
      <c r="A561" s="68" t="s">
        <v>520</v>
      </c>
      <c r="B561" s="68" t="s">
        <v>488</v>
      </c>
      <c r="C561" s="68"/>
      <c r="D561" s="68"/>
      <c r="E561" s="68">
        <f t="shared" si="24"/>
        <v>2026</v>
      </c>
      <c r="F561" s="68">
        <f t="shared" si="25"/>
        <v>1.0980778662733526</v>
      </c>
    </row>
    <row r="562" spans="1:6" x14ac:dyDescent="0.25">
      <c r="A562" s="68" t="s">
        <v>520</v>
      </c>
      <c r="B562" s="68" t="s">
        <v>488</v>
      </c>
      <c r="C562" s="68"/>
      <c r="D562" s="68"/>
      <c r="E562" s="68">
        <f t="shared" si="24"/>
        <v>2027</v>
      </c>
      <c r="F562" s="68">
        <f t="shared" si="25"/>
        <v>1.1979031268436573</v>
      </c>
    </row>
    <row r="563" spans="1:6" x14ac:dyDescent="0.25">
      <c r="A563" s="68" t="s">
        <v>520</v>
      </c>
      <c r="B563" s="68" t="s">
        <v>488</v>
      </c>
      <c r="C563" s="68"/>
      <c r="D563" s="68"/>
      <c r="E563" s="68">
        <f t="shared" si="24"/>
        <v>2028</v>
      </c>
      <c r="F563" s="68">
        <f t="shared" si="25"/>
        <v>1.2977283874139622</v>
      </c>
    </row>
    <row r="564" spans="1:6" x14ac:dyDescent="0.25">
      <c r="A564" s="68" t="s">
        <v>520</v>
      </c>
      <c r="B564" s="68" t="s">
        <v>488</v>
      </c>
      <c r="C564" s="68"/>
      <c r="D564" s="68"/>
      <c r="E564" s="68">
        <f t="shared" si="24"/>
        <v>2029</v>
      </c>
      <c r="F564" s="68">
        <f t="shared" si="25"/>
        <v>1.397553647984267</v>
      </c>
    </row>
    <row r="565" spans="1:6" x14ac:dyDescent="0.25">
      <c r="A565" s="68" t="s">
        <v>520</v>
      </c>
      <c r="B565" s="68" t="s">
        <v>488</v>
      </c>
      <c r="C565" s="68"/>
      <c r="D565" s="68"/>
      <c r="E565" s="68">
        <f t="shared" si="24"/>
        <v>2030</v>
      </c>
      <c r="F565" s="68">
        <f t="shared" si="25"/>
        <v>1.4973789085545719</v>
      </c>
    </row>
    <row r="566" spans="1:6" x14ac:dyDescent="0.25">
      <c r="A566" s="68" t="s">
        <v>520</v>
      </c>
      <c r="B566" s="68" t="s">
        <v>488</v>
      </c>
      <c r="C566" s="68"/>
      <c r="D566" s="68"/>
      <c r="E566" s="68">
        <f t="shared" si="24"/>
        <v>2031</v>
      </c>
      <c r="F566" s="68">
        <f t="shared" si="25"/>
        <v>1.4973789085545719</v>
      </c>
    </row>
    <row r="567" spans="1:6" x14ac:dyDescent="0.25">
      <c r="A567" s="68" t="s">
        <v>520</v>
      </c>
      <c r="B567" s="68" t="s">
        <v>488</v>
      </c>
      <c r="C567" s="68"/>
      <c r="D567" s="68"/>
      <c r="E567" s="68">
        <f t="shared" si="24"/>
        <v>2032</v>
      </c>
      <c r="F567" s="68">
        <f t="shared" si="25"/>
        <v>1.4973789085545719</v>
      </c>
    </row>
    <row r="568" spans="1:6" x14ac:dyDescent="0.25">
      <c r="A568" s="68" t="s">
        <v>520</v>
      </c>
      <c r="B568" s="68" t="s">
        <v>488</v>
      </c>
      <c r="C568" s="68"/>
      <c r="D568" s="68"/>
      <c r="E568" s="68">
        <f t="shared" si="24"/>
        <v>2033</v>
      </c>
      <c r="F568" s="68">
        <f t="shared" si="25"/>
        <v>1.4973789085545719</v>
      </c>
    </row>
    <row r="569" spans="1:6" x14ac:dyDescent="0.25">
      <c r="A569" s="68" t="s">
        <v>520</v>
      </c>
      <c r="B569" s="68" t="s">
        <v>488</v>
      </c>
      <c r="C569" s="68"/>
      <c r="D569" s="68"/>
      <c r="E569" s="68">
        <f t="shared" si="24"/>
        <v>2034</v>
      </c>
      <c r="F569" s="68">
        <f t="shared" si="25"/>
        <v>1.4973789085545719</v>
      </c>
    </row>
    <row r="570" spans="1:6" x14ac:dyDescent="0.25">
      <c r="A570" s="68" t="s">
        <v>520</v>
      </c>
      <c r="B570" s="68" t="s">
        <v>488</v>
      </c>
      <c r="C570" s="68"/>
      <c r="D570" s="68"/>
      <c r="E570" s="68">
        <f t="shared" si="24"/>
        <v>2035</v>
      </c>
      <c r="F570" s="68">
        <f t="shared" si="25"/>
        <v>1.4973789085545719</v>
      </c>
    </row>
    <row r="571" spans="1:6" x14ac:dyDescent="0.25">
      <c r="A571" s="68" t="s">
        <v>520</v>
      </c>
      <c r="B571" s="68" t="s">
        <v>488</v>
      </c>
      <c r="C571" s="68"/>
      <c r="D571" s="68"/>
      <c r="E571" s="68">
        <f t="shared" si="24"/>
        <v>2036</v>
      </c>
      <c r="F571" s="68">
        <f t="shared" si="25"/>
        <v>1.4973789085545719</v>
      </c>
    </row>
    <row r="572" spans="1:6" x14ac:dyDescent="0.25">
      <c r="A572" s="68" t="s">
        <v>520</v>
      </c>
      <c r="B572" s="68" t="s">
        <v>488</v>
      </c>
      <c r="C572" s="68"/>
      <c r="D572" s="68"/>
      <c r="E572" s="68">
        <f t="shared" si="24"/>
        <v>2037</v>
      </c>
      <c r="F572" s="68">
        <f t="shared" si="25"/>
        <v>1.4973789085545719</v>
      </c>
    </row>
    <row r="573" spans="1:6" x14ac:dyDescent="0.25">
      <c r="A573" s="68" t="s">
        <v>520</v>
      </c>
      <c r="B573" s="68" t="s">
        <v>488</v>
      </c>
      <c r="C573" s="68"/>
      <c r="D573" s="68"/>
      <c r="E573" s="68">
        <f t="shared" si="24"/>
        <v>2038</v>
      </c>
      <c r="F573" s="68">
        <f t="shared" si="25"/>
        <v>1.4973789085545719</v>
      </c>
    </row>
    <row r="574" spans="1:6" x14ac:dyDescent="0.25">
      <c r="A574" s="68" t="s">
        <v>520</v>
      </c>
      <c r="B574" s="68" t="s">
        <v>488</v>
      </c>
      <c r="C574" s="68"/>
      <c r="D574" s="68"/>
      <c r="E574" s="68">
        <f>E573+1</f>
        <v>2039</v>
      </c>
      <c r="F574" s="68">
        <f t="shared" si="25"/>
        <v>1.4973789085545719</v>
      </c>
    </row>
    <row r="575" spans="1:6" x14ac:dyDescent="0.25">
      <c r="A575" s="68" t="s">
        <v>520</v>
      </c>
      <c r="B575" s="68" t="s">
        <v>488</v>
      </c>
      <c r="C575" s="68"/>
      <c r="D575" s="68"/>
      <c r="E575" s="68">
        <f>E574+1</f>
        <v>2040</v>
      </c>
      <c r="F575" s="68">
        <f t="shared" si="25"/>
        <v>1.4973789085545719</v>
      </c>
    </row>
    <row r="576" spans="1:6" x14ac:dyDescent="0.25">
      <c r="A576" t="s">
        <v>70</v>
      </c>
      <c r="B576" t="s">
        <v>480</v>
      </c>
      <c r="E576">
        <v>2000</v>
      </c>
      <c r="F576">
        <f>INDEX('LF Base Input Data'!$B$20:$AP$20,MATCH(E576,'LF Base Input Data'!$B$1:$AP$1,0))</f>
        <v>9.9448170681710089</v>
      </c>
    </row>
    <row r="577" spans="1:6" x14ac:dyDescent="0.25">
      <c r="A577" t="s">
        <v>70</v>
      </c>
      <c r="B577" t="s">
        <v>480</v>
      </c>
      <c r="E577">
        <f t="shared" ref="E577:E607" si="26">E576+1</f>
        <v>2001</v>
      </c>
      <c r="F577">
        <f>INDEX('LF Base Input Data'!$B$20:$AP$20,MATCH(E577,'LF Base Input Data'!$B$1:$AP$1,0))</f>
        <v>12.556371865724264</v>
      </c>
    </row>
    <row r="578" spans="1:6" x14ac:dyDescent="0.25">
      <c r="A578" t="s">
        <v>70</v>
      </c>
      <c r="B578" t="s">
        <v>480</v>
      </c>
      <c r="E578">
        <f t="shared" si="26"/>
        <v>2002</v>
      </c>
      <c r="F578">
        <f>INDEX('LF Base Input Data'!$B$20:$AP$20,MATCH(E578,'LF Base Input Data'!$B$1:$AP$1,0))</f>
        <v>11.236040276160644</v>
      </c>
    </row>
    <row r="579" spans="1:6" x14ac:dyDescent="0.25">
      <c r="A579" t="s">
        <v>70</v>
      </c>
      <c r="B579" t="s">
        <v>480</v>
      </c>
      <c r="E579">
        <f t="shared" si="26"/>
        <v>2003</v>
      </c>
      <c r="F579">
        <f>INDEX('LF Base Input Data'!$B$20:$AP$20,MATCH(E579,'LF Base Input Data'!$B$1:$AP$1,0))</f>
        <v>12.440758293838861</v>
      </c>
    </row>
    <row r="580" spans="1:6" x14ac:dyDescent="0.25">
      <c r="A580" t="s">
        <v>70</v>
      </c>
      <c r="B580" t="s">
        <v>480</v>
      </c>
      <c r="E580">
        <f t="shared" si="26"/>
        <v>2004</v>
      </c>
      <c r="F580">
        <f>INDEX('LF Base Input Data'!$B$20:$AP$20,MATCH(E580,'LF Base Input Data'!$B$1:$AP$1,0))</f>
        <v>13.704171381404526</v>
      </c>
    </row>
    <row r="581" spans="1:6" x14ac:dyDescent="0.25">
      <c r="A581" t="s">
        <v>70</v>
      </c>
      <c r="B581" t="s">
        <v>480</v>
      </c>
      <c r="E581">
        <f t="shared" si="26"/>
        <v>2005</v>
      </c>
      <c r="F581">
        <f>INDEX('LF Base Input Data'!$B$20:$AP$20,MATCH(E581,'LF Base Input Data'!$B$1:$AP$1,0))</f>
        <v>16.915407632323735</v>
      </c>
    </row>
    <row r="582" spans="1:6" x14ac:dyDescent="0.25">
      <c r="A582" t="s">
        <v>70</v>
      </c>
      <c r="B582" t="s">
        <v>480</v>
      </c>
      <c r="E582">
        <f t="shared" si="26"/>
        <v>2006</v>
      </c>
      <c r="F582">
        <f>INDEX('LF Base Input Data'!$B$20:$AP$20,MATCH(E582,'LF Base Input Data'!$B$1:$AP$1,0))</f>
        <v>16.720932290555602</v>
      </c>
    </row>
    <row r="583" spans="1:6" x14ac:dyDescent="0.25">
      <c r="A583" t="s">
        <v>70</v>
      </c>
      <c r="B583" t="s">
        <v>480</v>
      </c>
      <c r="E583">
        <f t="shared" si="26"/>
        <v>2007</v>
      </c>
      <c r="F583">
        <f>INDEX('LF Base Input Data'!$B$20:$AP$20,MATCH(E583,'LF Base Input Data'!$B$1:$AP$1,0))</f>
        <v>16.684213940552187</v>
      </c>
    </row>
    <row r="584" spans="1:6" x14ac:dyDescent="0.25">
      <c r="A584" t="s">
        <v>70</v>
      </c>
      <c r="B584" t="s">
        <v>480</v>
      </c>
      <c r="E584">
        <f t="shared" si="26"/>
        <v>2008</v>
      </c>
      <c r="F584">
        <f>INDEX('LF Base Input Data'!$B$20:$AP$20,MATCH(E584,'LF Base Input Data'!$B$1:$AP$1,0))</f>
        <v>17.225602256514534</v>
      </c>
    </row>
    <row r="585" spans="1:6" x14ac:dyDescent="0.25">
      <c r="A585" t="s">
        <v>70</v>
      </c>
      <c r="B585" t="s">
        <v>480</v>
      </c>
      <c r="E585">
        <f t="shared" si="26"/>
        <v>2009</v>
      </c>
      <c r="F585">
        <f>INDEX('LF Base Input Data'!$B$20:$AP$20,MATCH(E585,'LF Base Input Data'!$B$1:$AP$1,0))</f>
        <v>14.343462503484805</v>
      </c>
    </row>
    <row r="586" spans="1:6" x14ac:dyDescent="0.25">
      <c r="A586" t="s">
        <v>70</v>
      </c>
      <c r="B586" t="s">
        <v>480</v>
      </c>
      <c r="E586">
        <f t="shared" si="26"/>
        <v>2010</v>
      </c>
      <c r="F586">
        <f>INDEX('LF Base Input Data'!$B$20:$AP$20,MATCH(E586,'LF Base Input Data'!$B$1:$AP$1,0))</f>
        <v>15.558634939897338</v>
      </c>
    </row>
    <row r="587" spans="1:6" x14ac:dyDescent="0.25">
      <c r="A587" t="s">
        <v>70</v>
      </c>
      <c r="B587" t="s">
        <v>480</v>
      </c>
      <c r="E587">
        <f t="shared" si="26"/>
        <v>2011</v>
      </c>
      <c r="F587">
        <f>INDEX('LF Base Input Data'!$B$20:$AP$20,MATCH(E587,'LF Base Input Data'!$B$1:$AP$1,0))</f>
        <v>16.205373981206641</v>
      </c>
    </row>
    <row r="588" spans="1:6" x14ac:dyDescent="0.25">
      <c r="A588" t="s">
        <v>70</v>
      </c>
      <c r="B588" t="s">
        <v>480</v>
      </c>
      <c r="E588">
        <f t="shared" si="26"/>
        <v>2012</v>
      </c>
      <c r="F588">
        <f>INDEX('LF Base Input Data'!$B$20:$AP$20,MATCH(E588,'LF Base Input Data'!$B$1:$AP$1,0))</f>
        <v>16.31914265566834</v>
      </c>
    </row>
    <row r="589" spans="1:6" x14ac:dyDescent="0.25">
      <c r="A589" t="s">
        <v>70</v>
      </c>
      <c r="B589" t="s">
        <v>480</v>
      </c>
      <c r="E589">
        <f t="shared" si="26"/>
        <v>2013</v>
      </c>
      <c r="F589">
        <f>INDEX('LF Base Input Data'!$B$20:$AP$20,MATCH(E589,'LF Base Input Data'!$B$1:$AP$1,0))</f>
        <v>16.243706849899141</v>
      </c>
    </row>
    <row r="590" spans="1:6" x14ac:dyDescent="0.25">
      <c r="A590" t="s">
        <v>70</v>
      </c>
      <c r="B590" t="s">
        <v>480</v>
      </c>
      <c r="E590">
        <f t="shared" si="26"/>
        <v>2014</v>
      </c>
      <c r="F590">
        <f>INDEX('LF Base Input Data'!$B$20:$AP$20,MATCH(E590,'LF Base Input Data'!$B$1:$AP$1,0))</f>
        <v>16.162121386050934</v>
      </c>
    </row>
    <row r="591" spans="1:6" x14ac:dyDescent="0.25">
      <c r="A591" t="s">
        <v>70</v>
      </c>
      <c r="B591" t="s">
        <v>480</v>
      </c>
      <c r="E591">
        <f t="shared" si="26"/>
        <v>2015</v>
      </c>
      <c r="F591">
        <f>INDEX('LF Base Input Data'!$B$20:$AP$20,MATCH(E591,'LF Base Input Data'!$B$1:$AP$1,0))</f>
        <v>15.841519211531837</v>
      </c>
    </row>
    <row r="592" spans="1:6" x14ac:dyDescent="0.25">
      <c r="A592" t="s">
        <v>70</v>
      </c>
      <c r="B592" t="s">
        <v>480</v>
      </c>
      <c r="E592">
        <f t="shared" si="26"/>
        <v>2016</v>
      </c>
      <c r="F592">
        <f>INDEX('LF Base Input Data'!$B$20:$AP$20,MATCH(E592,'LF Base Input Data'!$B$1:$AP$1,0))</f>
        <v>15.828737821217137</v>
      </c>
    </row>
    <row r="593" spans="1:6" x14ac:dyDescent="0.25">
      <c r="A593" t="s">
        <v>70</v>
      </c>
      <c r="B593" t="s">
        <v>480</v>
      </c>
      <c r="E593">
        <f t="shared" si="26"/>
        <v>2017</v>
      </c>
      <c r="F593">
        <f>INDEX('LF Base Input Data'!$B$20:$AP$20,MATCH(E593,'LF Base Input Data'!$B$1:$AP$1,0))</f>
        <v>15.891641225318654</v>
      </c>
    </row>
    <row r="594" spans="1:6" x14ac:dyDescent="0.25">
      <c r="A594" t="s">
        <v>70</v>
      </c>
      <c r="B594" t="s">
        <v>480</v>
      </c>
      <c r="E594">
        <f t="shared" si="26"/>
        <v>2018</v>
      </c>
      <c r="F594">
        <f>INDEX('LF Base Input Data'!$B$20:$AP$20,MATCH(E594,'LF Base Input Data'!$B$1:$AP$1,0))</f>
        <v>15.95479460754807</v>
      </c>
    </row>
    <row r="595" spans="1:6" x14ac:dyDescent="0.25">
      <c r="A595" t="s">
        <v>70</v>
      </c>
      <c r="B595" t="s">
        <v>480</v>
      </c>
      <c r="E595">
        <f t="shared" si="26"/>
        <v>2019</v>
      </c>
      <c r="F595">
        <f>INDEX('LF Base Input Data'!$B$20:$AP$20,MATCH(E595,'LF Base Input Data'!$B$1:$AP$1,0))</f>
        <v>16.018198961318468</v>
      </c>
    </row>
    <row r="596" spans="1:6" x14ac:dyDescent="0.25">
      <c r="A596" t="s">
        <v>70</v>
      </c>
      <c r="B596" t="s">
        <v>480</v>
      </c>
      <c r="E596">
        <f t="shared" si="26"/>
        <v>2020</v>
      </c>
      <c r="F596">
        <f>INDEX('LF Base Input Data'!$B$20:$AP$20,MATCH(E596,'LF Base Input Data'!$B$1:$AP$1,0))</f>
        <v>16.081855283990748</v>
      </c>
    </row>
    <row r="597" spans="1:6" x14ac:dyDescent="0.25">
      <c r="A597" t="s">
        <v>70</v>
      </c>
      <c r="B597" t="s">
        <v>480</v>
      </c>
      <c r="E597">
        <f t="shared" si="26"/>
        <v>2021</v>
      </c>
      <c r="F597">
        <f>INDEX('LF Base Input Data'!$B$20:$AP$20,MATCH(E597,'LF Base Input Data'!$B$1:$AP$1,0))</f>
        <v>16.145764576889331</v>
      </c>
    </row>
    <row r="598" spans="1:6" x14ac:dyDescent="0.25">
      <c r="A598" t="s">
        <v>70</v>
      </c>
      <c r="B598" t="s">
        <v>480</v>
      </c>
      <c r="E598">
        <f t="shared" si="26"/>
        <v>2022</v>
      </c>
      <c r="F598">
        <f>INDEX('LF Base Input Data'!$B$20:$AP$20,MATCH(E598,'LF Base Input Data'!$B$1:$AP$1,0))</f>
        <v>16.209927845317885</v>
      </c>
    </row>
    <row r="599" spans="1:6" x14ac:dyDescent="0.25">
      <c r="A599" t="s">
        <v>70</v>
      </c>
      <c r="B599" t="s">
        <v>480</v>
      </c>
      <c r="E599">
        <f t="shared" si="26"/>
        <v>2023</v>
      </c>
      <c r="F599">
        <f>INDEX('LF Base Input Data'!$B$20:$AP$20,MATCH(E599,'LF Base Input Data'!$B$1:$AP$1,0))</f>
        <v>16.27434609857518</v>
      </c>
    </row>
    <row r="600" spans="1:6" x14ac:dyDescent="0.25">
      <c r="A600" t="s">
        <v>70</v>
      </c>
      <c r="B600" t="s">
        <v>480</v>
      </c>
      <c r="E600">
        <f t="shared" si="26"/>
        <v>2024</v>
      </c>
      <c r="F600">
        <f>INDEX('LF Base Input Data'!$B$20:$AP$20,MATCH(E600,'LF Base Input Data'!$B$1:$AP$1,0))</f>
        <v>16.339020349970916</v>
      </c>
    </row>
    <row r="601" spans="1:6" x14ac:dyDescent="0.25">
      <c r="A601" t="s">
        <v>70</v>
      </c>
      <c r="B601" t="s">
        <v>480</v>
      </c>
      <c r="E601">
        <f t="shared" si="26"/>
        <v>2025</v>
      </c>
      <c r="F601">
        <f>INDEX('LF Base Input Data'!$B$20:$AP$20,MATCH(E601,'LF Base Input Data'!$B$1:$AP$1,0))</f>
        <v>16.403951616841699</v>
      </c>
    </row>
    <row r="602" spans="1:6" x14ac:dyDescent="0.25">
      <c r="A602" t="s">
        <v>70</v>
      </c>
      <c r="B602" t="s">
        <v>480</v>
      </c>
      <c r="E602">
        <f t="shared" si="26"/>
        <v>2026</v>
      </c>
      <c r="F602">
        <f>INDEX('LF Base Input Data'!$B$20:$AP$20,MATCH(E602,'LF Base Input Data'!$B$1:$AP$1,0))</f>
        <v>16.469140920567025</v>
      </c>
    </row>
    <row r="603" spans="1:6" x14ac:dyDescent="0.25">
      <c r="A603" t="s">
        <v>70</v>
      </c>
      <c r="B603" t="s">
        <v>480</v>
      </c>
      <c r="E603">
        <f t="shared" si="26"/>
        <v>2027</v>
      </c>
      <c r="F603">
        <f>INDEX('LF Base Input Data'!$B$20:$AP$20,MATCH(E603,'LF Base Input Data'!$B$1:$AP$1,0))</f>
        <v>16.534589286585362</v>
      </c>
    </row>
    <row r="604" spans="1:6" x14ac:dyDescent="0.25">
      <c r="A604" t="s">
        <v>70</v>
      </c>
      <c r="B604" t="s">
        <v>480</v>
      </c>
      <c r="E604">
        <f t="shared" si="26"/>
        <v>2028</v>
      </c>
      <c r="F604">
        <f>INDEX('LF Base Input Data'!$B$20:$AP$20,MATCH(E604,'LF Base Input Data'!$B$1:$AP$1,0))</f>
        <v>16.600297744410252</v>
      </c>
    </row>
    <row r="605" spans="1:6" x14ac:dyDescent="0.25">
      <c r="A605" t="s">
        <v>70</v>
      </c>
      <c r="B605" t="s">
        <v>480</v>
      </c>
      <c r="E605">
        <f t="shared" si="26"/>
        <v>2029</v>
      </c>
      <c r="F605">
        <f>INDEX('LF Base Input Data'!$B$20:$AP$20,MATCH(E605,'LF Base Input Data'!$B$1:$AP$1,0))</f>
        <v>16.666267327646537</v>
      </c>
    </row>
    <row r="606" spans="1:6" x14ac:dyDescent="0.25">
      <c r="A606" t="s">
        <v>70</v>
      </c>
      <c r="B606" t="s">
        <v>480</v>
      </c>
      <c r="E606">
        <f t="shared" si="26"/>
        <v>2030</v>
      </c>
      <c r="F606">
        <f>INDEX('LF Base Input Data'!$B$20:$AP$20,MATCH(E606,'LF Base Input Data'!$B$1:$AP$1,0))</f>
        <v>16.732499074006601</v>
      </c>
    </row>
    <row r="607" spans="1:6" x14ac:dyDescent="0.25">
      <c r="A607" t="s">
        <v>70</v>
      </c>
      <c r="B607" t="s">
        <v>480</v>
      </c>
      <c r="E607">
        <f t="shared" si="26"/>
        <v>2031</v>
      </c>
      <c r="F607">
        <f>INDEX('LF Base Input Data'!$B$20:$AP$20,MATCH(E607,'LF Base Input Data'!$B$1:$AP$1,0))</f>
        <v>16.798994025326706</v>
      </c>
    </row>
    <row r="608" spans="1:6" x14ac:dyDescent="0.25">
      <c r="A608" t="s">
        <v>70</v>
      </c>
      <c r="B608" t="s">
        <v>480</v>
      </c>
      <c r="E608">
        <f t="shared" ref="E608:E614" si="27">E607+1</f>
        <v>2032</v>
      </c>
      <c r="F608">
        <f>INDEX('LF Base Input Data'!$B$20:$AP$20,MATCH(E608,'LF Base Input Data'!$B$1:$AP$1,0))</f>
        <v>16.865753227583351</v>
      </c>
    </row>
    <row r="609" spans="1:6" x14ac:dyDescent="0.25">
      <c r="A609" t="s">
        <v>70</v>
      </c>
      <c r="B609" t="s">
        <v>480</v>
      </c>
      <c r="E609">
        <f t="shared" si="27"/>
        <v>2033</v>
      </c>
      <c r="F609">
        <f>INDEX('LF Base Input Data'!$B$20:$AP$20,MATCH(E609,'LF Base Input Data'!$B$1:$AP$1,0))</f>
        <v>16.93277773090977</v>
      </c>
    </row>
    <row r="610" spans="1:6" x14ac:dyDescent="0.25">
      <c r="A610" t="s">
        <v>70</v>
      </c>
      <c r="B610" t="s">
        <v>480</v>
      </c>
      <c r="E610">
        <f t="shared" si="27"/>
        <v>2034</v>
      </c>
      <c r="F610">
        <f>INDEX('LF Base Input Data'!$B$20:$AP$20,MATCH(E610,'LF Base Input Data'!$B$1:$AP$1,0))</f>
        <v>17.000068589612404</v>
      </c>
    </row>
    <row r="611" spans="1:6" x14ac:dyDescent="0.25">
      <c r="A611" t="s">
        <v>70</v>
      </c>
      <c r="B611" t="s">
        <v>480</v>
      </c>
      <c r="E611">
        <f t="shared" si="27"/>
        <v>2035</v>
      </c>
      <c r="F611">
        <f>INDEX('LF Base Input Data'!$B$20:$AP$20,MATCH(E611,'LF Base Input Data'!$B$1:$AP$1,0))</f>
        <v>17.067626862187524</v>
      </c>
    </row>
    <row r="612" spans="1:6" x14ac:dyDescent="0.25">
      <c r="A612" t="s">
        <v>70</v>
      </c>
      <c r="B612" t="s">
        <v>480</v>
      </c>
      <c r="E612">
        <f t="shared" si="27"/>
        <v>2036</v>
      </c>
      <c r="F612">
        <f>INDEX('LF Base Input Data'!$B$20:$AP$20,MATCH(E612,'LF Base Input Data'!$B$1:$AP$1,0))</f>
        <v>17.135453611337859</v>
      </c>
    </row>
    <row r="613" spans="1:6" x14ac:dyDescent="0.25">
      <c r="A613" t="s">
        <v>70</v>
      </c>
      <c r="B613" t="s">
        <v>480</v>
      </c>
      <c r="E613">
        <f t="shared" si="27"/>
        <v>2037</v>
      </c>
      <c r="F613">
        <f>INDEX('LF Base Input Data'!$B$20:$AP$20,MATCH(E613,'LF Base Input Data'!$B$1:$AP$1,0))</f>
        <v>17.203549903989316</v>
      </c>
    </row>
    <row r="614" spans="1:6" x14ac:dyDescent="0.25">
      <c r="A614" t="s">
        <v>70</v>
      </c>
      <c r="B614" t="s">
        <v>480</v>
      </c>
      <c r="E614">
        <f t="shared" si="27"/>
        <v>2038</v>
      </c>
      <c r="F614">
        <f>INDEX('LF Base Input Data'!$B$20:$AP$20,MATCH(E614,'LF Base Input Data'!$B$1:$AP$1,0))</f>
        <v>17.271916811307769</v>
      </c>
    </row>
    <row r="615" spans="1:6" x14ac:dyDescent="0.25">
      <c r="A615" t="s">
        <v>70</v>
      </c>
      <c r="B615" t="s">
        <v>480</v>
      </c>
      <c r="E615">
        <f>E614+1</f>
        <v>2039</v>
      </c>
      <c r="F615">
        <f>INDEX('LF Base Input Data'!$B$20:$AP$20,MATCH(E615,'LF Base Input Data'!$B$1:$AP$1,0))</f>
        <v>17.340555408715904</v>
      </c>
    </row>
    <row r="616" spans="1:6" x14ac:dyDescent="0.25">
      <c r="A616" t="s">
        <v>70</v>
      </c>
      <c r="B616" t="s">
        <v>480</v>
      </c>
      <c r="E616">
        <f>E615+1</f>
        <v>2040</v>
      </c>
      <c r="F616">
        <f>INDEX('LF Base Input Data'!$B$20:$AP$20,MATCH(E616,'LF Base Input Data'!$B$1:$AP$1,0))</f>
        <v>17.409466775910143</v>
      </c>
    </row>
    <row r="617" spans="1:6" x14ac:dyDescent="0.25">
      <c r="A617" t="s">
        <v>76</v>
      </c>
      <c r="B617" t="s">
        <v>480</v>
      </c>
      <c r="E617">
        <v>2000</v>
      </c>
      <c r="F617">
        <f>INDEX('LF Base Input Data'!$B$22:$AP$22,MATCH(E617,'LF Base Input Data'!$B$1:$AP$1,0))</f>
        <v>0</v>
      </c>
    </row>
    <row r="618" spans="1:6" x14ac:dyDescent="0.25">
      <c r="A618" t="s">
        <v>76</v>
      </c>
      <c r="B618" t="s">
        <v>480</v>
      </c>
      <c r="E618">
        <f t="shared" ref="E618:E648" si="28">E617+1</f>
        <v>2001</v>
      </c>
      <c r="F618">
        <f>INDEX('LF Base Input Data'!$B$22:$AP$22,MATCH(E618,'LF Base Input Data'!$B$1:$AP$1,0))</f>
        <v>0</v>
      </c>
    </row>
    <row r="619" spans="1:6" x14ac:dyDescent="0.25">
      <c r="A619" t="s">
        <v>76</v>
      </c>
      <c r="B619" t="s">
        <v>480</v>
      </c>
      <c r="E619">
        <f t="shared" si="28"/>
        <v>2002</v>
      </c>
      <c r="F619">
        <f>INDEX('LF Base Input Data'!$B$22:$AP$22,MATCH(E619,'LF Base Input Data'!$B$1:$AP$1,0))</f>
        <v>0</v>
      </c>
    </row>
    <row r="620" spans="1:6" x14ac:dyDescent="0.25">
      <c r="A620" t="s">
        <v>76</v>
      </c>
      <c r="B620" t="s">
        <v>480</v>
      </c>
      <c r="E620">
        <f t="shared" si="28"/>
        <v>2003</v>
      </c>
      <c r="F620">
        <f>INDEX('LF Base Input Data'!$B$22:$AP$22,MATCH(E620,'LF Base Input Data'!$B$1:$AP$1,0))</f>
        <v>0</v>
      </c>
    </row>
    <row r="621" spans="1:6" x14ac:dyDescent="0.25">
      <c r="A621" t="s">
        <v>76</v>
      </c>
      <c r="B621" t="s">
        <v>480</v>
      </c>
      <c r="E621">
        <f t="shared" si="28"/>
        <v>2004</v>
      </c>
      <c r="F621">
        <f>INDEX('LF Base Input Data'!$B$22:$AP$22,MATCH(E621,'LF Base Input Data'!$B$1:$AP$1,0))</f>
        <v>0</v>
      </c>
    </row>
    <row r="622" spans="1:6" x14ac:dyDescent="0.25">
      <c r="A622" t="s">
        <v>76</v>
      </c>
      <c r="B622" t="s">
        <v>480</v>
      </c>
      <c r="E622">
        <f t="shared" si="28"/>
        <v>2005</v>
      </c>
      <c r="F622">
        <f>INDEX('LF Base Input Data'!$B$22:$AP$22,MATCH(E622,'LF Base Input Data'!$B$1:$AP$1,0))</f>
        <v>0</v>
      </c>
    </row>
    <row r="623" spans="1:6" x14ac:dyDescent="0.25">
      <c r="A623" t="s">
        <v>76</v>
      </c>
      <c r="B623" t="s">
        <v>480</v>
      </c>
      <c r="E623">
        <f t="shared" si="28"/>
        <v>2006</v>
      </c>
      <c r="F623">
        <f>INDEX('LF Base Input Data'!$B$22:$AP$22,MATCH(E623,'LF Base Input Data'!$B$1:$AP$1,0))</f>
        <v>0</v>
      </c>
    </row>
    <row r="624" spans="1:6" x14ac:dyDescent="0.25">
      <c r="A624" t="s">
        <v>76</v>
      </c>
      <c r="B624" t="s">
        <v>480</v>
      </c>
      <c r="E624">
        <f t="shared" si="28"/>
        <v>2007</v>
      </c>
      <c r="F624">
        <f>INDEX('LF Base Input Data'!$B$22:$AP$22,MATCH(E624,'LF Base Input Data'!$B$1:$AP$1,0))</f>
        <v>0</v>
      </c>
    </row>
    <row r="625" spans="1:6" x14ac:dyDescent="0.25">
      <c r="A625" t="s">
        <v>76</v>
      </c>
      <c r="B625" t="s">
        <v>480</v>
      </c>
      <c r="E625">
        <f t="shared" si="28"/>
        <v>2008</v>
      </c>
      <c r="F625">
        <f>INDEX('LF Base Input Data'!$B$22:$AP$22,MATCH(E625,'LF Base Input Data'!$B$1:$AP$1,0))</f>
        <v>0</v>
      </c>
    </row>
    <row r="626" spans="1:6" x14ac:dyDescent="0.25">
      <c r="A626" t="s">
        <v>76</v>
      </c>
      <c r="B626" t="s">
        <v>480</v>
      </c>
      <c r="E626">
        <f t="shared" si="28"/>
        <v>2009</v>
      </c>
      <c r="F626">
        <f>INDEX('LF Base Input Data'!$B$22:$AP$22,MATCH(E626,'LF Base Input Data'!$B$1:$AP$1,0))</f>
        <v>0</v>
      </c>
    </row>
    <row r="627" spans="1:6" x14ac:dyDescent="0.25">
      <c r="A627" t="s">
        <v>76</v>
      </c>
      <c r="B627" t="s">
        <v>480</v>
      </c>
      <c r="E627">
        <f t="shared" si="28"/>
        <v>2010</v>
      </c>
      <c r="F627">
        <f>INDEX('LF Base Input Data'!$B$22:$AP$22,MATCH(E627,'LF Base Input Data'!$B$1:$AP$1,0))</f>
        <v>6.1546566406948928</v>
      </c>
    </row>
    <row r="628" spans="1:6" x14ac:dyDescent="0.25">
      <c r="A628" t="s">
        <v>76</v>
      </c>
      <c r="B628" t="s">
        <v>480</v>
      </c>
      <c r="E628">
        <f t="shared" si="28"/>
        <v>2011</v>
      </c>
      <c r="F628">
        <f>INDEX('LF Base Input Data'!$B$22:$AP$22,MATCH(E628,'LF Base Input Data'!$B$1:$AP$1,0))</f>
        <v>6.1546566406948928</v>
      </c>
    </row>
    <row r="629" spans="1:6" x14ac:dyDescent="0.25">
      <c r="A629" t="s">
        <v>76</v>
      </c>
      <c r="B629" t="s">
        <v>480</v>
      </c>
      <c r="E629">
        <f t="shared" si="28"/>
        <v>2012</v>
      </c>
      <c r="F629">
        <f>INDEX('LF Base Input Data'!$B$22:$AP$22,MATCH(E629,'LF Base Input Data'!$B$1:$AP$1,0))</f>
        <v>6.1546566406948928</v>
      </c>
    </row>
    <row r="630" spans="1:6" x14ac:dyDescent="0.25">
      <c r="A630" t="s">
        <v>76</v>
      </c>
      <c r="B630" t="s">
        <v>480</v>
      </c>
      <c r="E630">
        <f t="shared" si="28"/>
        <v>2013</v>
      </c>
      <c r="F630">
        <f>INDEX('LF Base Input Data'!$B$22:$AP$22,MATCH(E630,'LF Base Input Data'!$B$1:$AP$1,0))</f>
        <v>6.1546566406948928</v>
      </c>
    </row>
    <row r="631" spans="1:6" x14ac:dyDescent="0.25">
      <c r="A631" t="s">
        <v>76</v>
      </c>
      <c r="B631" t="s">
        <v>480</v>
      </c>
      <c r="E631">
        <f t="shared" si="28"/>
        <v>2014</v>
      </c>
      <c r="F631">
        <f>INDEX('LF Base Input Data'!$B$22:$AP$22,MATCH(E631,'LF Base Input Data'!$B$1:$AP$1,0))</f>
        <v>6.1546566406948928</v>
      </c>
    </row>
    <row r="632" spans="1:6" x14ac:dyDescent="0.25">
      <c r="A632" t="s">
        <v>76</v>
      </c>
      <c r="B632" t="s">
        <v>480</v>
      </c>
      <c r="E632">
        <f t="shared" si="28"/>
        <v>2015</v>
      </c>
      <c r="F632">
        <f>INDEX('LF Base Input Data'!$B$22:$AP$22,MATCH(E632,'LF Base Input Data'!$B$1:$AP$1,0))</f>
        <v>6.1546566406948928</v>
      </c>
    </row>
    <row r="633" spans="1:6" x14ac:dyDescent="0.25">
      <c r="A633" t="s">
        <v>76</v>
      </c>
      <c r="B633" t="s">
        <v>480</v>
      </c>
      <c r="E633">
        <f t="shared" si="28"/>
        <v>2016</v>
      </c>
      <c r="F633">
        <f>INDEX('LF Base Input Data'!$B$22:$AP$22,MATCH(E633,'LF Base Input Data'!$B$1:$AP$1,0))</f>
        <v>6.1546566406948928</v>
      </c>
    </row>
    <row r="634" spans="1:6" x14ac:dyDescent="0.25">
      <c r="A634" t="s">
        <v>76</v>
      </c>
      <c r="B634" t="s">
        <v>480</v>
      </c>
      <c r="E634">
        <f t="shared" si="28"/>
        <v>2017</v>
      </c>
      <c r="F634">
        <f>INDEX('LF Base Input Data'!$B$22:$AP$22,MATCH(E634,'LF Base Input Data'!$B$1:$AP$1,0))</f>
        <v>6.1546566406948928</v>
      </c>
    </row>
    <row r="635" spans="1:6" x14ac:dyDescent="0.25">
      <c r="A635" t="s">
        <v>76</v>
      </c>
      <c r="B635" t="s">
        <v>480</v>
      </c>
      <c r="E635">
        <f t="shared" si="28"/>
        <v>2018</v>
      </c>
      <c r="F635">
        <f>INDEX('LF Base Input Data'!$B$22:$AP$22,MATCH(E635,'LF Base Input Data'!$B$1:$AP$1,0))</f>
        <v>6.1546566406948928</v>
      </c>
    </row>
    <row r="636" spans="1:6" x14ac:dyDescent="0.25">
      <c r="A636" t="s">
        <v>76</v>
      </c>
      <c r="B636" t="s">
        <v>480</v>
      </c>
      <c r="E636">
        <f t="shared" si="28"/>
        <v>2019</v>
      </c>
      <c r="F636">
        <f>INDEX('LF Base Input Data'!$B$22:$AP$22,MATCH(E636,'LF Base Input Data'!$B$1:$AP$1,0))</f>
        <v>6.1546566406948928</v>
      </c>
    </row>
    <row r="637" spans="1:6" x14ac:dyDescent="0.25">
      <c r="A637" t="s">
        <v>76</v>
      </c>
      <c r="B637" t="s">
        <v>480</v>
      </c>
      <c r="E637">
        <f t="shared" si="28"/>
        <v>2020</v>
      </c>
      <c r="F637">
        <f>INDEX('LF Base Input Data'!$B$22:$AP$22,MATCH(E637,'LF Base Input Data'!$B$1:$AP$1,0))</f>
        <v>6.1546566406948928</v>
      </c>
    </row>
    <row r="638" spans="1:6" x14ac:dyDescent="0.25">
      <c r="A638" t="s">
        <v>76</v>
      </c>
      <c r="B638" t="s">
        <v>480</v>
      </c>
      <c r="E638">
        <f t="shared" si="28"/>
        <v>2021</v>
      </c>
      <c r="F638">
        <f>INDEX('LF Base Input Data'!$B$22:$AP$22,MATCH(E638,'LF Base Input Data'!$B$1:$AP$1,0))</f>
        <v>6.1546566406948928</v>
      </c>
    </row>
    <row r="639" spans="1:6" x14ac:dyDescent="0.25">
      <c r="A639" t="s">
        <v>76</v>
      </c>
      <c r="B639" t="s">
        <v>480</v>
      </c>
      <c r="E639">
        <f t="shared" si="28"/>
        <v>2022</v>
      </c>
      <c r="F639">
        <f>INDEX('LF Base Input Data'!$B$22:$AP$22,MATCH(E639,'LF Base Input Data'!$B$1:$AP$1,0))</f>
        <v>6.1546566406948928</v>
      </c>
    </row>
    <row r="640" spans="1:6" x14ac:dyDescent="0.25">
      <c r="A640" t="s">
        <v>76</v>
      </c>
      <c r="B640" t="s">
        <v>480</v>
      </c>
      <c r="E640">
        <f t="shared" si="28"/>
        <v>2023</v>
      </c>
      <c r="F640">
        <f>INDEX('LF Base Input Data'!$B$22:$AP$22,MATCH(E640,'LF Base Input Data'!$B$1:$AP$1,0))</f>
        <v>6.1546566406948928</v>
      </c>
    </row>
    <row r="641" spans="1:6" x14ac:dyDescent="0.25">
      <c r="A641" t="s">
        <v>76</v>
      </c>
      <c r="B641" t="s">
        <v>480</v>
      </c>
      <c r="E641">
        <f t="shared" si="28"/>
        <v>2024</v>
      </c>
      <c r="F641">
        <f>INDEX('LF Base Input Data'!$B$22:$AP$22,MATCH(E641,'LF Base Input Data'!$B$1:$AP$1,0))</f>
        <v>6.1546566406948928</v>
      </c>
    </row>
    <row r="642" spans="1:6" x14ac:dyDescent="0.25">
      <c r="A642" t="s">
        <v>76</v>
      </c>
      <c r="B642" t="s">
        <v>480</v>
      </c>
      <c r="E642">
        <f t="shared" si="28"/>
        <v>2025</v>
      </c>
      <c r="F642">
        <f>INDEX('LF Base Input Data'!$B$22:$AP$22,MATCH(E642,'LF Base Input Data'!$B$1:$AP$1,0))</f>
        <v>6.1546566406948928</v>
      </c>
    </row>
    <row r="643" spans="1:6" x14ac:dyDescent="0.25">
      <c r="A643" t="s">
        <v>76</v>
      </c>
      <c r="B643" t="s">
        <v>480</v>
      </c>
      <c r="E643">
        <f t="shared" si="28"/>
        <v>2026</v>
      </c>
      <c r="F643">
        <f>INDEX('LF Base Input Data'!$B$22:$AP$22,MATCH(E643,'LF Base Input Data'!$B$1:$AP$1,0))</f>
        <v>6.1546566406948928</v>
      </c>
    </row>
    <row r="644" spans="1:6" x14ac:dyDescent="0.25">
      <c r="A644" t="s">
        <v>76</v>
      </c>
      <c r="B644" t="s">
        <v>480</v>
      </c>
      <c r="E644">
        <f t="shared" si="28"/>
        <v>2027</v>
      </c>
      <c r="F644">
        <f>INDEX('LF Base Input Data'!$B$22:$AP$22,MATCH(E644,'LF Base Input Data'!$B$1:$AP$1,0))</f>
        <v>6.1546566406948928</v>
      </c>
    </row>
    <row r="645" spans="1:6" x14ac:dyDescent="0.25">
      <c r="A645" t="s">
        <v>76</v>
      </c>
      <c r="B645" t="s">
        <v>480</v>
      </c>
      <c r="E645">
        <f t="shared" si="28"/>
        <v>2028</v>
      </c>
      <c r="F645">
        <f>INDEX('LF Base Input Data'!$B$22:$AP$22,MATCH(E645,'LF Base Input Data'!$B$1:$AP$1,0))</f>
        <v>6.1546566406948928</v>
      </c>
    </row>
    <row r="646" spans="1:6" x14ac:dyDescent="0.25">
      <c r="A646" t="s">
        <v>76</v>
      </c>
      <c r="B646" t="s">
        <v>480</v>
      </c>
      <c r="E646">
        <f t="shared" si="28"/>
        <v>2029</v>
      </c>
      <c r="F646">
        <f>INDEX('LF Base Input Data'!$B$22:$AP$22,MATCH(E646,'LF Base Input Data'!$B$1:$AP$1,0))</f>
        <v>6.1546566406948928</v>
      </c>
    </row>
    <row r="647" spans="1:6" x14ac:dyDescent="0.25">
      <c r="A647" t="s">
        <v>76</v>
      </c>
      <c r="B647" t="s">
        <v>480</v>
      </c>
      <c r="E647">
        <f t="shared" si="28"/>
        <v>2030</v>
      </c>
      <c r="F647">
        <f>INDEX('LF Base Input Data'!$B$22:$AP$22,MATCH(E647,'LF Base Input Data'!$B$1:$AP$1,0))</f>
        <v>6.1546566406948928</v>
      </c>
    </row>
    <row r="648" spans="1:6" x14ac:dyDescent="0.25">
      <c r="A648" t="s">
        <v>76</v>
      </c>
      <c r="B648" t="s">
        <v>480</v>
      </c>
      <c r="E648">
        <f t="shared" si="28"/>
        <v>2031</v>
      </c>
      <c r="F648">
        <f>INDEX('LF Base Input Data'!$B$22:$AP$22,MATCH(E648,'LF Base Input Data'!$B$1:$AP$1,0))</f>
        <v>6.1546566406948928</v>
      </c>
    </row>
    <row r="649" spans="1:6" x14ac:dyDescent="0.25">
      <c r="A649" t="s">
        <v>76</v>
      </c>
      <c r="B649" t="s">
        <v>480</v>
      </c>
      <c r="E649">
        <f t="shared" ref="E649:E655" si="29">E648+1</f>
        <v>2032</v>
      </c>
      <c r="F649">
        <f>INDEX('LF Base Input Data'!$B$22:$AP$22,MATCH(E649,'LF Base Input Data'!$B$1:$AP$1,0))</f>
        <v>6.1546566406948928</v>
      </c>
    </row>
    <row r="650" spans="1:6" x14ac:dyDescent="0.25">
      <c r="A650" t="s">
        <v>76</v>
      </c>
      <c r="B650" t="s">
        <v>480</v>
      </c>
      <c r="E650">
        <f t="shared" si="29"/>
        <v>2033</v>
      </c>
      <c r="F650">
        <f>INDEX('LF Base Input Data'!$B$22:$AP$22,MATCH(E650,'LF Base Input Data'!$B$1:$AP$1,0))</f>
        <v>6.1546566406948928</v>
      </c>
    </row>
    <row r="651" spans="1:6" x14ac:dyDescent="0.25">
      <c r="A651" t="s">
        <v>76</v>
      </c>
      <c r="B651" t="s">
        <v>480</v>
      </c>
      <c r="E651">
        <f t="shared" si="29"/>
        <v>2034</v>
      </c>
      <c r="F651">
        <f>INDEX('LF Base Input Data'!$B$22:$AP$22,MATCH(E651,'LF Base Input Data'!$B$1:$AP$1,0))</f>
        <v>6.1546566406948928</v>
      </c>
    </row>
    <row r="652" spans="1:6" x14ac:dyDescent="0.25">
      <c r="A652" t="s">
        <v>76</v>
      </c>
      <c r="B652" t="s">
        <v>480</v>
      </c>
      <c r="E652">
        <f t="shared" si="29"/>
        <v>2035</v>
      </c>
      <c r="F652">
        <f>INDEX('LF Base Input Data'!$B$22:$AP$22,MATCH(E652,'LF Base Input Data'!$B$1:$AP$1,0))</f>
        <v>6.1546566406948928</v>
      </c>
    </row>
    <row r="653" spans="1:6" x14ac:dyDescent="0.25">
      <c r="A653" t="s">
        <v>76</v>
      </c>
      <c r="B653" t="s">
        <v>480</v>
      </c>
      <c r="E653">
        <f t="shared" si="29"/>
        <v>2036</v>
      </c>
      <c r="F653">
        <f>INDEX('LF Base Input Data'!$B$22:$AP$22,MATCH(E653,'LF Base Input Data'!$B$1:$AP$1,0))</f>
        <v>6.1546566406948928</v>
      </c>
    </row>
    <row r="654" spans="1:6" x14ac:dyDescent="0.25">
      <c r="A654" t="s">
        <v>76</v>
      </c>
      <c r="B654" t="s">
        <v>480</v>
      </c>
      <c r="E654">
        <f t="shared" si="29"/>
        <v>2037</v>
      </c>
      <c r="F654">
        <f>INDEX('LF Base Input Data'!$B$22:$AP$22,MATCH(E654,'LF Base Input Data'!$B$1:$AP$1,0))</f>
        <v>6.1546566406948928</v>
      </c>
    </row>
    <row r="655" spans="1:6" x14ac:dyDescent="0.25">
      <c r="A655" t="s">
        <v>76</v>
      </c>
      <c r="B655" t="s">
        <v>480</v>
      </c>
      <c r="E655">
        <f t="shared" si="29"/>
        <v>2038</v>
      </c>
      <c r="F655">
        <f>INDEX('LF Base Input Data'!$B$22:$AP$22,MATCH(E655,'LF Base Input Data'!$B$1:$AP$1,0))</f>
        <v>6.1546566406948928</v>
      </c>
    </row>
    <row r="656" spans="1:6" x14ac:dyDescent="0.25">
      <c r="A656" t="s">
        <v>76</v>
      </c>
      <c r="B656" t="s">
        <v>480</v>
      </c>
      <c r="E656">
        <f>E655+1</f>
        <v>2039</v>
      </c>
      <c r="F656">
        <f>INDEX('LF Base Input Data'!$B$22:$AP$22,MATCH(E656,'LF Base Input Data'!$B$1:$AP$1,0))</f>
        <v>6.1546566406948928</v>
      </c>
    </row>
    <row r="657" spans="1:6" x14ac:dyDescent="0.25">
      <c r="A657" t="s">
        <v>76</v>
      </c>
      <c r="B657" t="s">
        <v>480</v>
      </c>
      <c r="E657">
        <f>E656+1</f>
        <v>2040</v>
      </c>
      <c r="F657">
        <f>INDEX('LF Base Input Data'!$B$22:$AP$22,MATCH(E657,'LF Base Input Data'!$B$1:$AP$1,0))</f>
        <v>6.1546566406948928</v>
      </c>
    </row>
    <row r="658" spans="1:6" x14ac:dyDescent="0.25">
      <c r="A658" t="s">
        <v>76</v>
      </c>
      <c r="B658" t="s">
        <v>488</v>
      </c>
      <c r="E658">
        <v>2000</v>
      </c>
      <c r="F658">
        <f>INDEX('LF Scenario - LCFS'!$B$2:$AP$2,MATCH(E658,'LF Scenario - LCFS'!$B$1:$AP$1,0))</f>
        <v>0</v>
      </c>
    </row>
    <row r="659" spans="1:6" x14ac:dyDescent="0.25">
      <c r="A659" t="s">
        <v>76</v>
      </c>
      <c r="B659" t="s">
        <v>488</v>
      </c>
      <c r="E659">
        <f t="shared" ref="E659:E696" si="30">E658+1</f>
        <v>2001</v>
      </c>
      <c r="F659">
        <f>INDEX('LF Scenario - LCFS'!$B$2:$AP$2,MATCH(E659,'LF Scenario - LCFS'!$B$1:$AP$1,0))</f>
        <v>0</v>
      </c>
    </row>
    <row r="660" spans="1:6" x14ac:dyDescent="0.25">
      <c r="A660" t="s">
        <v>76</v>
      </c>
      <c r="B660" t="s">
        <v>488</v>
      </c>
      <c r="E660">
        <f t="shared" si="30"/>
        <v>2002</v>
      </c>
      <c r="F660">
        <f>INDEX('LF Scenario - LCFS'!$B$2:$AP$2,MATCH(E660,'LF Scenario - LCFS'!$B$1:$AP$1,0))</f>
        <v>0</v>
      </c>
    </row>
    <row r="661" spans="1:6" x14ac:dyDescent="0.25">
      <c r="A661" t="s">
        <v>76</v>
      </c>
      <c r="B661" t="s">
        <v>488</v>
      </c>
      <c r="E661">
        <f t="shared" si="30"/>
        <v>2003</v>
      </c>
      <c r="F661">
        <f>INDEX('LF Scenario - LCFS'!$B$2:$AP$2,MATCH(E661,'LF Scenario - LCFS'!$B$1:$AP$1,0))</f>
        <v>0</v>
      </c>
    </row>
    <row r="662" spans="1:6" x14ac:dyDescent="0.25">
      <c r="A662" t="s">
        <v>76</v>
      </c>
      <c r="B662" t="s">
        <v>488</v>
      </c>
      <c r="E662">
        <f t="shared" si="30"/>
        <v>2004</v>
      </c>
      <c r="F662">
        <f>INDEX('LF Scenario - LCFS'!$B$2:$AP$2,MATCH(E662,'LF Scenario - LCFS'!$B$1:$AP$1,0))</f>
        <v>0</v>
      </c>
    </row>
    <row r="663" spans="1:6" x14ac:dyDescent="0.25">
      <c r="A663" t="s">
        <v>76</v>
      </c>
      <c r="B663" t="s">
        <v>488</v>
      </c>
      <c r="E663">
        <f t="shared" si="30"/>
        <v>2005</v>
      </c>
      <c r="F663">
        <f>INDEX('LF Scenario - LCFS'!$B$2:$AP$2,MATCH(E663,'LF Scenario - LCFS'!$B$1:$AP$1,0))</f>
        <v>0</v>
      </c>
    </row>
    <row r="664" spans="1:6" x14ac:dyDescent="0.25">
      <c r="A664" t="s">
        <v>76</v>
      </c>
      <c r="B664" t="s">
        <v>488</v>
      </c>
      <c r="E664">
        <f t="shared" si="30"/>
        <v>2006</v>
      </c>
      <c r="F664">
        <f>INDEX('LF Scenario - LCFS'!$B$2:$AP$2,MATCH(E664,'LF Scenario - LCFS'!$B$1:$AP$1,0))</f>
        <v>0</v>
      </c>
    </row>
    <row r="665" spans="1:6" x14ac:dyDescent="0.25">
      <c r="A665" t="s">
        <v>76</v>
      </c>
      <c r="B665" t="s">
        <v>488</v>
      </c>
      <c r="E665">
        <f t="shared" si="30"/>
        <v>2007</v>
      </c>
      <c r="F665">
        <f>INDEX('LF Scenario - LCFS'!$B$2:$AP$2,MATCH(E665,'LF Scenario - LCFS'!$B$1:$AP$1,0))</f>
        <v>0</v>
      </c>
    </row>
    <row r="666" spans="1:6" x14ac:dyDescent="0.25">
      <c r="A666" t="s">
        <v>76</v>
      </c>
      <c r="B666" t="s">
        <v>488</v>
      </c>
      <c r="E666">
        <f t="shared" si="30"/>
        <v>2008</v>
      </c>
      <c r="F666">
        <f>INDEX('LF Scenario - LCFS'!$B$2:$AP$2,MATCH(E666,'LF Scenario - LCFS'!$B$1:$AP$1,0))</f>
        <v>0</v>
      </c>
    </row>
    <row r="667" spans="1:6" x14ac:dyDescent="0.25">
      <c r="A667" t="s">
        <v>76</v>
      </c>
      <c r="B667" t="s">
        <v>488</v>
      </c>
      <c r="E667">
        <f t="shared" si="30"/>
        <v>2009</v>
      </c>
      <c r="F667">
        <f>INDEX('LF Scenario - LCFS'!$B$2:$AP$2,MATCH(E667,'LF Scenario - LCFS'!$B$1:$AP$1,0))</f>
        <v>0</v>
      </c>
    </row>
    <row r="668" spans="1:6" x14ac:dyDescent="0.25">
      <c r="A668" t="s">
        <v>76</v>
      </c>
      <c r="B668" t="s">
        <v>488</v>
      </c>
      <c r="E668">
        <f t="shared" si="30"/>
        <v>2010</v>
      </c>
      <c r="F668">
        <f>INDEX('LF Scenario - LCFS'!$B$2:$AP$2,MATCH(E668,'LF Scenario - LCFS'!$B$1:$AP$1,0))</f>
        <v>6.1546566406948928</v>
      </c>
    </row>
    <row r="669" spans="1:6" x14ac:dyDescent="0.25">
      <c r="A669" t="s">
        <v>76</v>
      </c>
      <c r="B669" t="s">
        <v>488</v>
      </c>
      <c r="E669">
        <f t="shared" si="30"/>
        <v>2011</v>
      </c>
      <c r="F669">
        <f>INDEX('LF Scenario - LCFS'!$B$2:$AP$2,MATCH(E669,'LF Scenario - LCFS'!$B$1:$AP$1,0))</f>
        <v>6.1546566406948928</v>
      </c>
    </row>
    <row r="670" spans="1:6" x14ac:dyDescent="0.25">
      <c r="A670" t="s">
        <v>76</v>
      </c>
      <c r="B670" t="s">
        <v>488</v>
      </c>
      <c r="E670">
        <f t="shared" si="30"/>
        <v>2012</v>
      </c>
      <c r="F670">
        <f>INDEX('LF Scenario - LCFS'!$B$2:$AP$2,MATCH(E670,'LF Scenario - LCFS'!$B$1:$AP$1,0))</f>
        <v>6.1546566406948928</v>
      </c>
    </row>
    <row r="671" spans="1:6" x14ac:dyDescent="0.25">
      <c r="A671" t="s">
        <v>76</v>
      </c>
      <c r="B671" t="s">
        <v>488</v>
      </c>
      <c r="E671">
        <f t="shared" si="30"/>
        <v>2013</v>
      </c>
      <c r="F671">
        <f>INDEX('LF Scenario - LCFS'!$B$2:$AP$2,MATCH(E671,'LF Scenario - LCFS'!$B$1:$AP$1,0))</f>
        <v>6.1546566406948928</v>
      </c>
    </row>
    <row r="672" spans="1:6" x14ac:dyDescent="0.25">
      <c r="A672" t="s">
        <v>76</v>
      </c>
      <c r="B672" t="s">
        <v>488</v>
      </c>
      <c r="E672">
        <f t="shared" si="30"/>
        <v>2014</v>
      </c>
      <c r="F672">
        <f>INDEX('LF Scenario - LCFS'!$B$2:$AP$2,MATCH(E672,'LF Scenario - LCFS'!$B$1:$AP$1,0))</f>
        <v>6.1546566406948928</v>
      </c>
    </row>
    <row r="673" spans="1:6" x14ac:dyDescent="0.25">
      <c r="A673" t="s">
        <v>76</v>
      </c>
      <c r="B673" t="s">
        <v>488</v>
      </c>
      <c r="E673">
        <f t="shared" si="30"/>
        <v>2015</v>
      </c>
      <c r="F673">
        <f>INDEX('LF Scenario - LCFS'!$B$2:$AP$2,MATCH(E673,'LF Scenario - LCFS'!$B$1:$AP$1,0))</f>
        <v>6.1546566406948928</v>
      </c>
    </row>
    <row r="674" spans="1:6" x14ac:dyDescent="0.25">
      <c r="A674" t="s">
        <v>76</v>
      </c>
      <c r="B674" t="s">
        <v>488</v>
      </c>
      <c r="E674">
        <f t="shared" si="30"/>
        <v>2016</v>
      </c>
      <c r="F674">
        <f>INDEX('LF Scenario - LCFS'!$B$2:$AP$2,MATCH(E674,'LF Scenario - LCFS'!$B$1:$AP$1,0))</f>
        <v>6.1546566406948928</v>
      </c>
    </row>
    <row r="675" spans="1:6" x14ac:dyDescent="0.25">
      <c r="A675" t="s">
        <v>76</v>
      </c>
      <c r="B675" t="s">
        <v>488</v>
      </c>
      <c r="E675">
        <f t="shared" si="30"/>
        <v>2017</v>
      </c>
      <c r="F675">
        <f>INDEX('LF Scenario - LCFS'!$B$2:$AP$2,MATCH(E675,'LF Scenario - LCFS'!$B$1:$AP$1,0))</f>
        <v>6.1546566406948928</v>
      </c>
    </row>
    <row r="676" spans="1:6" x14ac:dyDescent="0.25">
      <c r="A676" t="s">
        <v>76</v>
      </c>
      <c r="B676" t="s">
        <v>488</v>
      </c>
      <c r="E676">
        <f t="shared" si="30"/>
        <v>2018</v>
      </c>
      <c r="F676">
        <f>INDEX('LF Scenario - LCFS'!$B$2:$AP$2,MATCH(E676,'LF Scenario - LCFS'!$B$1:$AP$1,0))</f>
        <v>6.1546566406948928</v>
      </c>
    </row>
    <row r="677" spans="1:6" x14ac:dyDescent="0.25">
      <c r="A677" t="s">
        <v>76</v>
      </c>
      <c r="B677" t="s">
        <v>488</v>
      </c>
      <c r="E677">
        <f t="shared" si="30"/>
        <v>2019</v>
      </c>
      <c r="F677">
        <f>INDEX('LF Scenario - LCFS'!$B$2:$AP$2,MATCH(E677,'LF Scenario - LCFS'!$B$1:$AP$1,0))</f>
        <v>6.1546566406948928</v>
      </c>
    </row>
    <row r="678" spans="1:6" x14ac:dyDescent="0.25">
      <c r="A678" t="s">
        <v>76</v>
      </c>
      <c r="B678" t="s">
        <v>488</v>
      </c>
      <c r="E678">
        <f t="shared" si="30"/>
        <v>2020</v>
      </c>
      <c r="F678">
        <f>INDEX('LF Scenario - LCFS'!$B$2:$AP$2,MATCH(E678,'LF Scenario - LCFS'!$B$1:$AP$1,0))</f>
        <v>9.9916566406948917</v>
      </c>
    </row>
    <row r="679" spans="1:6" x14ac:dyDescent="0.25">
      <c r="A679" t="s">
        <v>76</v>
      </c>
      <c r="B679" t="s">
        <v>488</v>
      </c>
      <c r="E679">
        <f t="shared" si="30"/>
        <v>2021</v>
      </c>
      <c r="F679">
        <f>INDEX('LF Scenario - LCFS'!$B$2:$AP$2,MATCH(E679,'LF Scenario - LCFS'!$B$1:$AP$1,0))</f>
        <v>9.9916566406948917</v>
      </c>
    </row>
    <row r="680" spans="1:6" x14ac:dyDescent="0.25">
      <c r="A680" t="s">
        <v>76</v>
      </c>
      <c r="B680" t="s">
        <v>488</v>
      </c>
      <c r="E680">
        <f t="shared" si="30"/>
        <v>2022</v>
      </c>
      <c r="F680">
        <f>INDEX('LF Scenario - LCFS'!$B$2:$AP$2,MATCH(E680,'LF Scenario - LCFS'!$B$1:$AP$1,0))</f>
        <v>9.9916566406948917</v>
      </c>
    </row>
    <row r="681" spans="1:6" x14ac:dyDescent="0.25">
      <c r="A681" t="s">
        <v>76</v>
      </c>
      <c r="B681" t="s">
        <v>488</v>
      </c>
      <c r="E681">
        <f t="shared" si="30"/>
        <v>2023</v>
      </c>
      <c r="F681">
        <f>INDEX('LF Scenario - LCFS'!$B$2:$AP$2,MATCH(E681,'LF Scenario - LCFS'!$B$1:$AP$1,0))</f>
        <v>9.9916566406948917</v>
      </c>
    </row>
    <row r="682" spans="1:6" x14ac:dyDescent="0.25">
      <c r="A682" t="s">
        <v>76</v>
      </c>
      <c r="B682" t="s">
        <v>488</v>
      </c>
      <c r="E682">
        <f t="shared" si="30"/>
        <v>2024</v>
      </c>
      <c r="F682">
        <f>INDEX('LF Scenario - LCFS'!$B$2:$AP$2,MATCH(E682,'LF Scenario - LCFS'!$B$1:$AP$1,0))</f>
        <v>9.9916566406948917</v>
      </c>
    </row>
    <row r="683" spans="1:6" x14ac:dyDescent="0.25">
      <c r="A683" t="s">
        <v>76</v>
      </c>
      <c r="B683" t="s">
        <v>488</v>
      </c>
      <c r="E683">
        <f t="shared" si="30"/>
        <v>2025</v>
      </c>
      <c r="F683">
        <f>INDEX('LF Scenario - LCFS'!$B$2:$AP$2,MATCH(E683,'LF Scenario - LCFS'!$B$1:$AP$1,0))</f>
        <v>9.9916566406948917</v>
      </c>
    </row>
    <row r="684" spans="1:6" x14ac:dyDescent="0.25">
      <c r="A684" t="s">
        <v>76</v>
      </c>
      <c r="B684" t="s">
        <v>488</v>
      </c>
      <c r="E684">
        <f t="shared" si="30"/>
        <v>2026</v>
      </c>
      <c r="F684">
        <f>INDEX('LF Scenario - LCFS'!$B$2:$AP$2,MATCH(E684,'LF Scenario - LCFS'!$B$1:$AP$1,0))</f>
        <v>9.9916566406948917</v>
      </c>
    </row>
    <row r="685" spans="1:6" x14ac:dyDescent="0.25">
      <c r="A685" t="s">
        <v>76</v>
      </c>
      <c r="B685" t="s">
        <v>488</v>
      </c>
      <c r="E685">
        <f t="shared" si="30"/>
        <v>2027</v>
      </c>
      <c r="F685">
        <f>INDEX('LF Scenario - LCFS'!$B$2:$AP$2,MATCH(E685,'LF Scenario - LCFS'!$B$1:$AP$1,0))</f>
        <v>9.9916566406948917</v>
      </c>
    </row>
    <row r="686" spans="1:6" x14ac:dyDescent="0.25">
      <c r="A686" t="s">
        <v>76</v>
      </c>
      <c r="B686" t="s">
        <v>488</v>
      </c>
      <c r="E686">
        <f t="shared" si="30"/>
        <v>2028</v>
      </c>
      <c r="F686">
        <f>INDEX('LF Scenario - LCFS'!$B$2:$AP$2,MATCH(E686,'LF Scenario - LCFS'!$B$1:$AP$1,0))</f>
        <v>9.9916566406948917</v>
      </c>
    </row>
    <row r="687" spans="1:6" x14ac:dyDescent="0.25">
      <c r="A687" t="s">
        <v>76</v>
      </c>
      <c r="B687" t="s">
        <v>488</v>
      </c>
      <c r="E687">
        <f t="shared" si="30"/>
        <v>2029</v>
      </c>
      <c r="F687">
        <f>INDEX('LF Scenario - LCFS'!$B$2:$AP$2,MATCH(E687,'LF Scenario - LCFS'!$B$1:$AP$1,0))</f>
        <v>9.9916566406948917</v>
      </c>
    </row>
    <row r="688" spans="1:6" x14ac:dyDescent="0.25">
      <c r="A688" t="s">
        <v>76</v>
      </c>
      <c r="B688" t="s">
        <v>488</v>
      </c>
      <c r="E688">
        <f t="shared" si="30"/>
        <v>2030</v>
      </c>
      <c r="F688">
        <f>INDEX('LF Scenario - LCFS'!$B$2:$AP$2,MATCH(E688,'LF Scenario - LCFS'!$B$1:$AP$1,0))</f>
        <v>9.9916566406948917</v>
      </c>
    </row>
    <row r="689" spans="1:6" x14ac:dyDescent="0.25">
      <c r="A689" t="s">
        <v>76</v>
      </c>
      <c r="B689" t="s">
        <v>488</v>
      </c>
      <c r="E689">
        <f t="shared" si="30"/>
        <v>2031</v>
      </c>
      <c r="F689">
        <f>INDEX('LF Scenario - LCFS'!$B$2:$AP$2,MATCH(E689,'LF Scenario - LCFS'!$B$1:$AP$1,0))</f>
        <v>9.9916566406948917</v>
      </c>
    </row>
    <row r="690" spans="1:6" x14ac:dyDescent="0.25">
      <c r="A690" t="s">
        <v>76</v>
      </c>
      <c r="B690" t="s">
        <v>488</v>
      </c>
      <c r="E690">
        <f t="shared" si="30"/>
        <v>2032</v>
      </c>
      <c r="F690">
        <f>INDEX('LF Scenario - LCFS'!$B$2:$AP$2,MATCH(E690,'LF Scenario - LCFS'!$B$1:$AP$1,0))</f>
        <v>9.9916566406948917</v>
      </c>
    </row>
    <row r="691" spans="1:6" x14ac:dyDescent="0.25">
      <c r="A691" t="s">
        <v>76</v>
      </c>
      <c r="B691" t="s">
        <v>488</v>
      </c>
      <c r="E691">
        <f t="shared" si="30"/>
        <v>2033</v>
      </c>
      <c r="F691">
        <f>INDEX('LF Scenario - LCFS'!$B$2:$AP$2,MATCH(E691,'LF Scenario - LCFS'!$B$1:$AP$1,0))</f>
        <v>9.9916566406948917</v>
      </c>
    </row>
    <row r="692" spans="1:6" x14ac:dyDescent="0.25">
      <c r="A692" t="s">
        <v>76</v>
      </c>
      <c r="B692" t="s">
        <v>488</v>
      </c>
      <c r="E692">
        <f t="shared" si="30"/>
        <v>2034</v>
      </c>
      <c r="F692">
        <f>INDEX('LF Scenario - LCFS'!$B$2:$AP$2,MATCH(E692,'LF Scenario - LCFS'!$B$1:$AP$1,0))</f>
        <v>9.9916566406948917</v>
      </c>
    </row>
    <row r="693" spans="1:6" x14ac:dyDescent="0.25">
      <c r="A693" t="s">
        <v>76</v>
      </c>
      <c r="B693" t="s">
        <v>488</v>
      </c>
      <c r="E693">
        <f t="shared" si="30"/>
        <v>2035</v>
      </c>
      <c r="F693">
        <f>INDEX('LF Scenario - LCFS'!$B$2:$AP$2,MATCH(E693,'LF Scenario - LCFS'!$B$1:$AP$1,0))</f>
        <v>9.9916566406948917</v>
      </c>
    </row>
    <row r="694" spans="1:6" x14ac:dyDescent="0.25">
      <c r="A694" t="s">
        <v>76</v>
      </c>
      <c r="B694" t="s">
        <v>488</v>
      </c>
      <c r="E694">
        <f t="shared" si="30"/>
        <v>2036</v>
      </c>
      <c r="F694">
        <f>INDEX('LF Scenario - LCFS'!$B$2:$AP$2,MATCH(E694,'LF Scenario - LCFS'!$B$1:$AP$1,0))</f>
        <v>9.9916566406948917</v>
      </c>
    </row>
    <row r="695" spans="1:6" x14ac:dyDescent="0.25">
      <c r="A695" t="s">
        <v>76</v>
      </c>
      <c r="B695" t="s">
        <v>488</v>
      </c>
      <c r="E695">
        <f t="shared" si="30"/>
        <v>2037</v>
      </c>
      <c r="F695">
        <f>INDEX('LF Scenario - LCFS'!$B$2:$AP$2,MATCH(E695,'LF Scenario - LCFS'!$B$1:$AP$1,0))</f>
        <v>9.9916566406948917</v>
      </c>
    </row>
    <row r="696" spans="1:6" x14ac:dyDescent="0.25">
      <c r="A696" t="s">
        <v>76</v>
      </c>
      <c r="B696" t="s">
        <v>488</v>
      </c>
      <c r="E696">
        <f t="shared" si="30"/>
        <v>2038</v>
      </c>
      <c r="F696">
        <f>INDEX('LF Scenario - LCFS'!$B$2:$AP$2,MATCH(E696,'LF Scenario - LCFS'!$B$1:$AP$1,0))</f>
        <v>9.9916566406948917</v>
      </c>
    </row>
    <row r="697" spans="1:6" x14ac:dyDescent="0.25">
      <c r="A697" t="s">
        <v>76</v>
      </c>
      <c r="B697" t="s">
        <v>488</v>
      </c>
      <c r="E697">
        <f>E696+1</f>
        <v>2039</v>
      </c>
      <c r="F697">
        <f>INDEX('LF Scenario - LCFS'!$B$2:$AP$2,MATCH(E697,'LF Scenario - LCFS'!$B$1:$AP$1,0))</f>
        <v>9.9916566406948917</v>
      </c>
    </row>
    <row r="698" spans="1:6" x14ac:dyDescent="0.25">
      <c r="A698" t="s">
        <v>76</v>
      </c>
      <c r="B698" t="s">
        <v>488</v>
      </c>
      <c r="E698">
        <f>E697+1</f>
        <v>2040</v>
      </c>
      <c r="F698">
        <f>INDEX('LF Scenario - LCFS'!$B$2:$AP$2,MATCH(E698,'LF Scenario - LCFS'!$B$1:$AP$1,0))</f>
        <v>9.9916566406948917</v>
      </c>
    </row>
    <row r="699" spans="1:6" x14ac:dyDescent="0.25">
      <c r="A699" t="s">
        <v>75</v>
      </c>
      <c r="B699" t="s">
        <v>480</v>
      </c>
      <c r="E699">
        <v>2000</v>
      </c>
      <c r="F699">
        <f>INDEX('LF Base Input Data'!$B$24:$AP$24,MATCH(E699,'LF Base Input Data'!$B$1:$AP$1,0))</f>
        <v>0</v>
      </c>
    </row>
    <row r="700" spans="1:6" x14ac:dyDescent="0.25">
      <c r="A700" t="s">
        <v>75</v>
      </c>
      <c r="B700" t="s">
        <v>480</v>
      </c>
      <c r="E700">
        <f t="shared" ref="E700:E730" si="31">E699+1</f>
        <v>2001</v>
      </c>
      <c r="F700">
        <f>INDEX('LF Base Input Data'!$B$24:$AP$24,MATCH(E700,'LF Base Input Data'!$B$1:$AP$1,0))</f>
        <v>0</v>
      </c>
    </row>
    <row r="701" spans="1:6" x14ac:dyDescent="0.25">
      <c r="A701" t="s">
        <v>75</v>
      </c>
      <c r="B701" t="s">
        <v>480</v>
      </c>
      <c r="E701">
        <f t="shared" si="31"/>
        <v>2002</v>
      </c>
      <c r="F701">
        <f>INDEX('LF Base Input Data'!$B$24:$AP$24,MATCH(E701,'LF Base Input Data'!$B$1:$AP$1,0))</f>
        <v>0</v>
      </c>
    </row>
    <row r="702" spans="1:6" x14ac:dyDescent="0.25">
      <c r="A702" t="s">
        <v>75</v>
      </c>
      <c r="B702" t="s">
        <v>480</v>
      </c>
      <c r="E702">
        <f t="shared" si="31"/>
        <v>2003</v>
      </c>
      <c r="F702">
        <f>INDEX('LF Base Input Data'!$B$24:$AP$24,MATCH(E702,'LF Base Input Data'!$B$1:$AP$1,0))</f>
        <v>0</v>
      </c>
    </row>
    <row r="703" spans="1:6" x14ac:dyDescent="0.25">
      <c r="A703" t="s">
        <v>75</v>
      </c>
      <c r="B703" t="s">
        <v>480</v>
      </c>
      <c r="E703">
        <f t="shared" si="31"/>
        <v>2004</v>
      </c>
      <c r="F703">
        <f>INDEX('LF Base Input Data'!$B$24:$AP$24,MATCH(E703,'LF Base Input Data'!$B$1:$AP$1,0))</f>
        <v>0</v>
      </c>
    </row>
    <row r="704" spans="1:6" x14ac:dyDescent="0.25">
      <c r="A704" t="s">
        <v>75</v>
      </c>
      <c r="B704" t="s">
        <v>480</v>
      </c>
      <c r="E704">
        <f t="shared" si="31"/>
        <v>2005</v>
      </c>
      <c r="F704">
        <f>INDEX('LF Base Input Data'!$B$24:$AP$24,MATCH(E704,'LF Base Input Data'!$B$1:$AP$1,0))</f>
        <v>0</v>
      </c>
    </row>
    <row r="705" spans="1:6" x14ac:dyDescent="0.25">
      <c r="A705" t="s">
        <v>75</v>
      </c>
      <c r="B705" t="s">
        <v>480</v>
      </c>
      <c r="E705">
        <f t="shared" si="31"/>
        <v>2006</v>
      </c>
      <c r="F705">
        <f>INDEX('LF Base Input Data'!$B$24:$AP$24,MATCH(E705,'LF Base Input Data'!$B$1:$AP$1,0))</f>
        <v>37.036289301227796</v>
      </c>
    </row>
    <row r="706" spans="1:6" x14ac:dyDescent="0.25">
      <c r="A706" t="s">
        <v>75</v>
      </c>
      <c r="B706" t="s">
        <v>480</v>
      </c>
      <c r="E706">
        <f t="shared" si="31"/>
        <v>2007</v>
      </c>
      <c r="F706">
        <f>INDEX('LF Base Input Data'!$B$24:$AP$24,MATCH(E706,'LF Base Input Data'!$B$1:$AP$1,0))</f>
        <v>37.036289301227796</v>
      </c>
    </row>
    <row r="707" spans="1:6" x14ac:dyDescent="0.25">
      <c r="A707" t="s">
        <v>75</v>
      </c>
      <c r="B707" t="s">
        <v>480</v>
      </c>
      <c r="E707">
        <f t="shared" si="31"/>
        <v>2008</v>
      </c>
      <c r="F707">
        <f>INDEX('LF Base Input Data'!$B$24:$AP$24,MATCH(E707,'LF Base Input Data'!$B$1:$AP$1,0))</f>
        <v>37.036289301227796</v>
      </c>
    </row>
    <row r="708" spans="1:6" x14ac:dyDescent="0.25">
      <c r="A708" t="s">
        <v>75</v>
      </c>
      <c r="B708" t="s">
        <v>480</v>
      </c>
      <c r="E708">
        <f t="shared" si="31"/>
        <v>2009</v>
      </c>
      <c r="F708">
        <f>INDEX('LF Base Input Data'!$B$24:$AP$24,MATCH(E708,'LF Base Input Data'!$B$1:$AP$1,0))</f>
        <v>37.036289301227796</v>
      </c>
    </row>
    <row r="709" spans="1:6" x14ac:dyDescent="0.25">
      <c r="A709" t="s">
        <v>75</v>
      </c>
      <c r="B709" t="s">
        <v>480</v>
      </c>
      <c r="E709">
        <f t="shared" si="31"/>
        <v>2010</v>
      </c>
      <c r="F709">
        <f>INDEX('LF Base Input Data'!$B$24:$AP$24,MATCH(E709,'LF Base Input Data'!$B$1:$AP$1,0))</f>
        <v>37.036289301227796</v>
      </c>
    </row>
    <row r="710" spans="1:6" x14ac:dyDescent="0.25">
      <c r="A710" t="s">
        <v>75</v>
      </c>
      <c r="B710" t="s">
        <v>480</v>
      </c>
      <c r="E710">
        <f t="shared" si="31"/>
        <v>2011</v>
      </c>
      <c r="F710">
        <f>INDEX('LF Base Input Data'!$B$24:$AP$24,MATCH(E710,'LF Base Input Data'!$B$1:$AP$1,0))</f>
        <v>37.036289301227796</v>
      </c>
    </row>
    <row r="711" spans="1:6" x14ac:dyDescent="0.25">
      <c r="A711" t="s">
        <v>75</v>
      </c>
      <c r="B711" t="s">
        <v>480</v>
      </c>
      <c r="E711">
        <f t="shared" si="31"/>
        <v>2012</v>
      </c>
      <c r="F711">
        <f>INDEX('LF Base Input Data'!$B$24:$AP$24,MATCH(E711,'LF Base Input Data'!$B$1:$AP$1,0))</f>
        <v>37.036289301227796</v>
      </c>
    </row>
    <row r="712" spans="1:6" x14ac:dyDescent="0.25">
      <c r="A712" t="s">
        <v>75</v>
      </c>
      <c r="B712" t="s">
        <v>480</v>
      </c>
      <c r="E712">
        <f t="shared" si="31"/>
        <v>2013</v>
      </c>
      <c r="F712">
        <f>INDEX('LF Base Input Data'!$B$24:$AP$24,MATCH(E712,'LF Base Input Data'!$B$1:$AP$1,0))</f>
        <v>37.036289301227796</v>
      </c>
    </row>
    <row r="713" spans="1:6" x14ac:dyDescent="0.25">
      <c r="A713" t="s">
        <v>75</v>
      </c>
      <c r="B713" t="s">
        <v>480</v>
      </c>
      <c r="E713">
        <f t="shared" si="31"/>
        <v>2014</v>
      </c>
      <c r="F713">
        <f>INDEX('LF Base Input Data'!$B$24:$AP$24,MATCH(E713,'LF Base Input Data'!$B$1:$AP$1,0))</f>
        <v>37.036289301227796</v>
      </c>
    </row>
    <row r="714" spans="1:6" x14ac:dyDescent="0.25">
      <c r="A714" t="s">
        <v>75</v>
      </c>
      <c r="B714" t="s">
        <v>480</v>
      </c>
      <c r="E714">
        <f t="shared" si="31"/>
        <v>2015</v>
      </c>
      <c r="F714">
        <f>INDEX('LF Base Input Data'!$B$24:$AP$24,MATCH(E714,'LF Base Input Data'!$B$1:$AP$1,0))</f>
        <v>37.036289301227796</v>
      </c>
    </row>
    <row r="715" spans="1:6" x14ac:dyDescent="0.25">
      <c r="A715" t="s">
        <v>75</v>
      </c>
      <c r="B715" t="s">
        <v>480</v>
      </c>
      <c r="E715">
        <f t="shared" si="31"/>
        <v>2016</v>
      </c>
      <c r="F715">
        <f>INDEX('LF Base Input Data'!$B$24:$AP$24,MATCH(E715,'LF Base Input Data'!$B$1:$AP$1,0))</f>
        <v>37.036289301227796</v>
      </c>
    </row>
    <row r="716" spans="1:6" x14ac:dyDescent="0.25">
      <c r="A716" t="s">
        <v>75</v>
      </c>
      <c r="B716" t="s">
        <v>480</v>
      </c>
      <c r="E716">
        <f t="shared" si="31"/>
        <v>2017</v>
      </c>
      <c r="F716">
        <f>INDEX('LF Base Input Data'!$B$24:$AP$24,MATCH(E716,'LF Base Input Data'!$B$1:$AP$1,0))</f>
        <v>37.036289301227796</v>
      </c>
    </row>
    <row r="717" spans="1:6" x14ac:dyDescent="0.25">
      <c r="A717" t="s">
        <v>75</v>
      </c>
      <c r="B717" t="s">
        <v>480</v>
      </c>
      <c r="E717">
        <f t="shared" si="31"/>
        <v>2018</v>
      </c>
      <c r="F717">
        <f>INDEX('LF Base Input Data'!$B$24:$AP$24,MATCH(E717,'LF Base Input Data'!$B$1:$AP$1,0))</f>
        <v>37.036289301227796</v>
      </c>
    </row>
    <row r="718" spans="1:6" x14ac:dyDescent="0.25">
      <c r="A718" t="s">
        <v>75</v>
      </c>
      <c r="B718" t="s">
        <v>480</v>
      </c>
      <c r="E718">
        <f t="shared" si="31"/>
        <v>2019</v>
      </c>
      <c r="F718">
        <f>INDEX('LF Base Input Data'!$B$24:$AP$24,MATCH(E718,'LF Base Input Data'!$B$1:$AP$1,0))</f>
        <v>37.036289301227796</v>
      </c>
    </row>
    <row r="719" spans="1:6" x14ac:dyDescent="0.25">
      <c r="A719" t="s">
        <v>75</v>
      </c>
      <c r="B719" t="s">
        <v>480</v>
      </c>
      <c r="E719">
        <f t="shared" si="31"/>
        <v>2020</v>
      </c>
      <c r="F719">
        <f>INDEX('LF Base Input Data'!$B$24:$AP$24,MATCH(E719,'LF Base Input Data'!$B$1:$AP$1,0))</f>
        <v>37.036289301227796</v>
      </c>
    </row>
    <row r="720" spans="1:6" x14ac:dyDescent="0.25">
      <c r="A720" t="s">
        <v>75</v>
      </c>
      <c r="B720" t="s">
        <v>480</v>
      </c>
      <c r="E720">
        <f t="shared" si="31"/>
        <v>2021</v>
      </c>
      <c r="F720">
        <f>INDEX('LF Base Input Data'!$B$24:$AP$24,MATCH(E720,'LF Base Input Data'!$B$1:$AP$1,0))</f>
        <v>37.036289301227796</v>
      </c>
    </row>
    <row r="721" spans="1:6" x14ac:dyDescent="0.25">
      <c r="A721" t="s">
        <v>75</v>
      </c>
      <c r="B721" t="s">
        <v>480</v>
      </c>
      <c r="E721">
        <f t="shared" si="31"/>
        <v>2022</v>
      </c>
      <c r="F721">
        <f>INDEX('LF Base Input Data'!$B$24:$AP$24,MATCH(E721,'LF Base Input Data'!$B$1:$AP$1,0))</f>
        <v>37.036289301227796</v>
      </c>
    </row>
    <row r="722" spans="1:6" x14ac:dyDescent="0.25">
      <c r="A722" t="s">
        <v>75</v>
      </c>
      <c r="B722" t="s">
        <v>480</v>
      </c>
      <c r="E722">
        <f t="shared" si="31"/>
        <v>2023</v>
      </c>
      <c r="F722">
        <f>INDEX('LF Base Input Data'!$B$24:$AP$24,MATCH(E722,'LF Base Input Data'!$B$1:$AP$1,0))</f>
        <v>37.036289301227796</v>
      </c>
    </row>
    <row r="723" spans="1:6" x14ac:dyDescent="0.25">
      <c r="A723" t="s">
        <v>75</v>
      </c>
      <c r="B723" t="s">
        <v>480</v>
      </c>
      <c r="E723">
        <f t="shared" si="31"/>
        <v>2024</v>
      </c>
      <c r="F723">
        <f>INDEX('LF Base Input Data'!$B$24:$AP$24,MATCH(E723,'LF Base Input Data'!$B$1:$AP$1,0))</f>
        <v>37.036289301227796</v>
      </c>
    </row>
    <row r="724" spans="1:6" x14ac:dyDescent="0.25">
      <c r="A724" t="s">
        <v>75</v>
      </c>
      <c r="B724" t="s">
        <v>480</v>
      </c>
      <c r="E724">
        <f t="shared" si="31"/>
        <v>2025</v>
      </c>
      <c r="F724">
        <f>INDEX('LF Base Input Data'!$B$24:$AP$24,MATCH(E724,'LF Base Input Data'!$B$1:$AP$1,0))</f>
        <v>37.036289301227796</v>
      </c>
    </row>
    <row r="725" spans="1:6" x14ac:dyDescent="0.25">
      <c r="A725" t="s">
        <v>75</v>
      </c>
      <c r="B725" t="s">
        <v>480</v>
      </c>
      <c r="E725">
        <f t="shared" si="31"/>
        <v>2026</v>
      </c>
      <c r="F725">
        <f>INDEX('LF Base Input Data'!$B$24:$AP$24,MATCH(E725,'LF Base Input Data'!$B$1:$AP$1,0))</f>
        <v>37.036289301227796</v>
      </c>
    </row>
    <row r="726" spans="1:6" x14ac:dyDescent="0.25">
      <c r="A726" t="s">
        <v>75</v>
      </c>
      <c r="B726" t="s">
        <v>480</v>
      </c>
      <c r="E726">
        <f t="shared" si="31"/>
        <v>2027</v>
      </c>
      <c r="F726">
        <f>INDEX('LF Base Input Data'!$B$24:$AP$24,MATCH(E726,'LF Base Input Data'!$B$1:$AP$1,0))</f>
        <v>37.036289301227796</v>
      </c>
    </row>
    <row r="727" spans="1:6" x14ac:dyDescent="0.25">
      <c r="A727" t="s">
        <v>75</v>
      </c>
      <c r="B727" t="s">
        <v>480</v>
      </c>
      <c r="E727">
        <f t="shared" si="31"/>
        <v>2028</v>
      </c>
      <c r="F727">
        <f>INDEX('LF Base Input Data'!$B$24:$AP$24,MATCH(E727,'LF Base Input Data'!$B$1:$AP$1,0))</f>
        <v>37.036289301227796</v>
      </c>
    </row>
    <row r="728" spans="1:6" x14ac:dyDescent="0.25">
      <c r="A728" t="s">
        <v>75</v>
      </c>
      <c r="B728" t="s">
        <v>480</v>
      </c>
      <c r="E728">
        <f t="shared" si="31"/>
        <v>2029</v>
      </c>
      <c r="F728">
        <f>INDEX('LF Base Input Data'!$B$24:$AP$24,MATCH(E728,'LF Base Input Data'!$B$1:$AP$1,0))</f>
        <v>37.036289301227796</v>
      </c>
    </row>
    <row r="729" spans="1:6" x14ac:dyDescent="0.25">
      <c r="A729" t="s">
        <v>75</v>
      </c>
      <c r="B729" t="s">
        <v>480</v>
      </c>
      <c r="E729">
        <f t="shared" si="31"/>
        <v>2030</v>
      </c>
      <c r="F729">
        <f>INDEX('LF Base Input Data'!$B$24:$AP$24,MATCH(E729,'LF Base Input Data'!$B$1:$AP$1,0))</f>
        <v>37.036289301227796</v>
      </c>
    </row>
    <row r="730" spans="1:6" x14ac:dyDescent="0.25">
      <c r="A730" t="s">
        <v>75</v>
      </c>
      <c r="B730" t="s">
        <v>480</v>
      </c>
      <c r="E730">
        <f t="shared" si="31"/>
        <v>2031</v>
      </c>
      <c r="F730">
        <f>INDEX('LF Base Input Data'!$B$24:$AP$24,MATCH(E730,'LF Base Input Data'!$B$1:$AP$1,0))</f>
        <v>37.036289301227796</v>
      </c>
    </row>
    <row r="731" spans="1:6" x14ac:dyDescent="0.25">
      <c r="A731" t="s">
        <v>75</v>
      </c>
      <c r="B731" t="s">
        <v>480</v>
      </c>
      <c r="E731">
        <f t="shared" ref="E731:E737" si="32">E730+1</f>
        <v>2032</v>
      </c>
      <c r="F731">
        <f>INDEX('LF Base Input Data'!$B$24:$AP$24,MATCH(E731,'LF Base Input Data'!$B$1:$AP$1,0))</f>
        <v>37.036289301227796</v>
      </c>
    </row>
    <row r="732" spans="1:6" x14ac:dyDescent="0.25">
      <c r="A732" t="s">
        <v>75</v>
      </c>
      <c r="B732" t="s">
        <v>480</v>
      </c>
      <c r="E732">
        <f t="shared" si="32"/>
        <v>2033</v>
      </c>
      <c r="F732">
        <f>INDEX('LF Base Input Data'!$B$24:$AP$24,MATCH(E732,'LF Base Input Data'!$B$1:$AP$1,0))</f>
        <v>37.036289301227796</v>
      </c>
    </row>
    <row r="733" spans="1:6" x14ac:dyDescent="0.25">
      <c r="A733" t="s">
        <v>75</v>
      </c>
      <c r="B733" t="s">
        <v>480</v>
      </c>
      <c r="E733">
        <f t="shared" si="32"/>
        <v>2034</v>
      </c>
      <c r="F733">
        <f>INDEX('LF Base Input Data'!$B$24:$AP$24,MATCH(E733,'LF Base Input Data'!$B$1:$AP$1,0))</f>
        <v>37.036289301227796</v>
      </c>
    </row>
    <row r="734" spans="1:6" x14ac:dyDescent="0.25">
      <c r="A734" t="s">
        <v>75</v>
      </c>
      <c r="B734" t="s">
        <v>480</v>
      </c>
      <c r="E734">
        <f t="shared" si="32"/>
        <v>2035</v>
      </c>
      <c r="F734">
        <f>INDEX('LF Base Input Data'!$B$24:$AP$24,MATCH(E734,'LF Base Input Data'!$B$1:$AP$1,0))</f>
        <v>37.036289301227796</v>
      </c>
    </row>
    <row r="735" spans="1:6" x14ac:dyDescent="0.25">
      <c r="A735" t="s">
        <v>75</v>
      </c>
      <c r="B735" t="s">
        <v>480</v>
      </c>
      <c r="E735">
        <f t="shared" si="32"/>
        <v>2036</v>
      </c>
      <c r="F735">
        <f>INDEX('LF Base Input Data'!$B$24:$AP$24,MATCH(E735,'LF Base Input Data'!$B$1:$AP$1,0))</f>
        <v>37.036289301227796</v>
      </c>
    </row>
    <row r="736" spans="1:6" x14ac:dyDescent="0.25">
      <c r="A736" t="s">
        <v>75</v>
      </c>
      <c r="B736" t="s">
        <v>480</v>
      </c>
      <c r="E736">
        <f t="shared" si="32"/>
        <v>2037</v>
      </c>
      <c r="F736">
        <f>INDEX('LF Base Input Data'!$B$24:$AP$24,MATCH(E736,'LF Base Input Data'!$B$1:$AP$1,0))</f>
        <v>37.036289301227796</v>
      </c>
    </row>
    <row r="737" spans="1:6" x14ac:dyDescent="0.25">
      <c r="A737" t="s">
        <v>75</v>
      </c>
      <c r="B737" t="s">
        <v>480</v>
      </c>
      <c r="E737">
        <f t="shared" si="32"/>
        <v>2038</v>
      </c>
      <c r="F737">
        <f>INDEX('LF Base Input Data'!$B$24:$AP$24,MATCH(E737,'LF Base Input Data'!$B$1:$AP$1,0))</f>
        <v>37.036289301227796</v>
      </c>
    </row>
    <row r="738" spans="1:6" x14ac:dyDescent="0.25">
      <c r="A738" t="s">
        <v>75</v>
      </c>
      <c r="B738" t="s">
        <v>480</v>
      </c>
      <c r="E738">
        <f>E737+1</f>
        <v>2039</v>
      </c>
      <c r="F738">
        <f>INDEX('LF Base Input Data'!$B$24:$AP$24,MATCH(E738,'LF Base Input Data'!$B$1:$AP$1,0))</f>
        <v>37.036289301227796</v>
      </c>
    </row>
    <row r="739" spans="1:6" x14ac:dyDescent="0.25">
      <c r="A739" t="s">
        <v>75</v>
      </c>
      <c r="B739" t="s">
        <v>480</v>
      </c>
      <c r="E739">
        <f>E738+1</f>
        <v>2040</v>
      </c>
      <c r="F739">
        <f>INDEX('LF Base Input Data'!$B$24:$AP$24,MATCH(E739,'LF Base Input Data'!$B$1:$AP$1,0))</f>
        <v>37.036289301227796</v>
      </c>
    </row>
    <row r="740" spans="1:6" x14ac:dyDescent="0.25">
      <c r="A740" t="s">
        <v>44</v>
      </c>
      <c r="B740" t="s">
        <v>480</v>
      </c>
      <c r="C740" t="s">
        <v>111</v>
      </c>
      <c r="D740" t="s">
        <v>113</v>
      </c>
      <c r="E740">
        <v>2000</v>
      </c>
      <c r="F740">
        <f>INDEX('LF Base Input Data'!$B$26:$AP$26,MATCH(E740,'LF Base Input Data'!$B$1:$AP$1,0))</f>
        <v>0</v>
      </c>
    </row>
    <row r="741" spans="1:6" x14ac:dyDescent="0.25">
      <c r="A741" t="s">
        <v>44</v>
      </c>
      <c r="B741" t="s">
        <v>480</v>
      </c>
      <c r="C741" t="s">
        <v>111</v>
      </c>
      <c r="D741" t="s">
        <v>113</v>
      </c>
      <c r="E741">
        <f t="shared" ref="E741:E771" si="33">E740+1</f>
        <v>2001</v>
      </c>
      <c r="F741">
        <f>INDEX('LF Base Input Data'!$B$26:$AP$26,MATCH(E741,'LF Base Input Data'!$B$1:$AP$1,0))</f>
        <v>0</v>
      </c>
    </row>
    <row r="742" spans="1:6" x14ac:dyDescent="0.25">
      <c r="A742" t="s">
        <v>44</v>
      </c>
      <c r="B742" t="s">
        <v>480</v>
      </c>
      <c r="C742" t="s">
        <v>111</v>
      </c>
      <c r="D742" t="s">
        <v>113</v>
      </c>
      <c r="E742">
        <f t="shared" si="33"/>
        <v>2002</v>
      </c>
      <c r="F742">
        <f>INDEX('LF Base Input Data'!$B$26:$AP$26,MATCH(E742,'LF Base Input Data'!$B$1:$AP$1,0))</f>
        <v>0</v>
      </c>
    </row>
    <row r="743" spans="1:6" x14ac:dyDescent="0.25">
      <c r="A743" t="s">
        <v>44</v>
      </c>
      <c r="B743" t="s">
        <v>480</v>
      </c>
      <c r="C743" t="s">
        <v>111</v>
      </c>
      <c r="D743" t="s">
        <v>113</v>
      </c>
      <c r="E743">
        <f t="shared" si="33"/>
        <v>2003</v>
      </c>
      <c r="F743">
        <f>INDEX('LF Base Input Data'!$B$26:$AP$26,MATCH(E743,'LF Base Input Data'!$B$1:$AP$1,0))</f>
        <v>0</v>
      </c>
    </row>
    <row r="744" spans="1:6" x14ac:dyDescent="0.25">
      <c r="A744" t="s">
        <v>44</v>
      </c>
      <c r="B744" t="s">
        <v>480</v>
      </c>
      <c r="C744" t="s">
        <v>111</v>
      </c>
      <c r="D744" t="s">
        <v>113</v>
      </c>
      <c r="E744">
        <f t="shared" si="33"/>
        <v>2004</v>
      </c>
      <c r="F744">
        <f>INDEX('LF Base Input Data'!$B$26:$AP$26,MATCH(E744,'LF Base Input Data'!$B$1:$AP$1,0))</f>
        <v>0</v>
      </c>
    </row>
    <row r="745" spans="1:6" x14ac:dyDescent="0.25">
      <c r="A745" t="s">
        <v>44</v>
      </c>
      <c r="B745" t="s">
        <v>480</v>
      </c>
      <c r="C745" t="s">
        <v>111</v>
      </c>
      <c r="D745" t="s">
        <v>113</v>
      </c>
      <c r="E745">
        <f t="shared" si="33"/>
        <v>2005</v>
      </c>
      <c r="F745">
        <f>INDEX('LF Base Input Data'!$B$26:$AP$26,MATCH(E745,'LF Base Input Data'!$B$1:$AP$1,0))</f>
        <v>0</v>
      </c>
    </row>
    <row r="746" spans="1:6" x14ac:dyDescent="0.25">
      <c r="A746" t="s">
        <v>44</v>
      </c>
      <c r="B746" t="s">
        <v>480</v>
      </c>
      <c r="C746" t="s">
        <v>111</v>
      </c>
      <c r="D746" t="s">
        <v>113</v>
      </c>
      <c r="E746">
        <f t="shared" si="33"/>
        <v>2006</v>
      </c>
      <c r="F746">
        <f>INDEX('LF Base Input Data'!$B$26:$AP$26,MATCH(E746,'LF Base Input Data'!$B$1:$AP$1,0))</f>
        <v>0</v>
      </c>
    </row>
    <row r="747" spans="1:6" x14ac:dyDescent="0.25">
      <c r="A747" t="s">
        <v>44</v>
      </c>
      <c r="B747" t="s">
        <v>480</v>
      </c>
      <c r="C747" t="s">
        <v>111</v>
      </c>
      <c r="D747" t="s">
        <v>113</v>
      </c>
      <c r="E747">
        <f t="shared" si="33"/>
        <v>2007</v>
      </c>
      <c r="F747">
        <f>INDEX('LF Base Input Data'!$B$26:$AP$26,MATCH(E747,'LF Base Input Data'!$B$1:$AP$1,0))</f>
        <v>0</v>
      </c>
    </row>
    <row r="748" spans="1:6" x14ac:dyDescent="0.25">
      <c r="A748" t="s">
        <v>44</v>
      </c>
      <c r="B748" t="s">
        <v>480</v>
      </c>
      <c r="C748" t="s">
        <v>111</v>
      </c>
      <c r="D748" t="s">
        <v>113</v>
      </c>
      <c r="E748">
        <f t="shared" si="33"/>
        <v>2008</v>
      </c>
      <c r="F748">
        <f>INDEX('LF Base Input Data'!$B$26:$AP$26,MATCH(E748,'LF Base Input Data'!$B$1:$AP$1,0))</f>
        <v>0</v>
      </c>
    </row>
    <row r="749" spans="1:6" x14ac:dyDescent="0.25">
      <c r="A749" t="s">
        <v>44</v>
      </c>
      <c r="B749" t="s">
        <v>480</v>
      </c>
      <c r="C749" t="s">
        <v>111</v>
      </c>
      <c r="D749" t="s">
        <v>113</v>
      </c>
      <c r="E749">
        <f t="shared" si="33"/>
        <v>2009</v>
      </c>
      <c r="F749">
        <f>INDEX('LF Base Input Data'!$B$26:$AP$26,MATCH(E749,'LF Base Input Data'!$B$1:$AP$1,0))</f>
        <v>0</v>
      </c>
    </row>
    <row r="750" spans="1:6" x14ac:dyDescent="0.25">
      <c r="A750" t="s">
        <v>44</v>
      </c>
      <c r="B750" t="s">
        <v>480</v>
      </c>
      <c r="C750" t="s">
        <v>111</v>
      </c>
      <c r="D750" t="s">
        <v>113</v>
      </c>
      <c r="E750">
        <f t="shared" si="33"/>
        <v>2010</v>
      </c>
      <c r="F750">
        <f>INDEX('LF Base Input Data'!$B$26:$AP$26,MATCH(E750,'LF Base Input Data'!$B$1:$AP$1,0))</f>
        <v>0</v>
      </c>
    </row>
    <row r="751" spans="1:6" x14ac:dyDescent="0.25">
      <c r="A751" t="s">
        <v>44</v>
      </c>
      <c r="B751" t="s">
        <v>480</v>
      </c>
      <c r="C751" t="s">
        <v>111</v>
      </c>
      <c r="D751" t="s">
        <v>113</v>
      </c>
      <c r="E751">
        <f t="shared" si="33"/>
        <v>2011</v>
      </c>
      <c r="F751">
        <f>INDEX('LF Base Input Data'!$B$26:$AP$26,MATCH(E751,'LF Base Input Data'!$B$1:$AP$1,0))</f>
        <v>0</v>
      </c>
    </row>
    <row r="752" spans="1:6" x14ac:dyDescent="0.25">
      <c r="A752" t="s">
        <v>44</v>
      </c>
      <c r="B752" t="s">
        <v>480</v>
      </c>
      <c r="C752" t="s">
        <v>111</v>
      </c>
      <c r="D752" t="s">
        <v>113</v>
      </c>
      <c r="E752">
        <f t="shared" si="33"/>
        <v>2012</v>
      </c>
      <c r="F752">
        <f>INDEX('LF Base Input Data'!$B$26:$AP$26,MATCH(E752,'LF Base Input Data'!$B$1:$AP$1,0))</f>
        <v>0</v>
      </c>
    </row>
    <row r="753" spans="1:6" x14ac:dyDescent="0.25">
      <c r="A753" t="s">
        <v>44</v>
      </c>
      <c r="B753" t="s">
        <v>480</v>
      </c>
      <c r="C753" t="s">
        <v>111</v>
      </c>
      <c r="D753" t="s">
        <v>113</v>
      </c>
      <c r="E753">
        <f t="shared" si="33"/>
        <v>2013</v>
      </c>
      <c r="F753">
        <f>INDEX('LF Base Input Data'!$B$26:$AP$26,MATCH(E753,'LF Base Input Data'!$B$1:$AP$1,0))</f>
        <v>0</v>
      </c>
    </row>
    <row r="754" spans="1:6" x14ac:dyDescent="0.25">
      <c r="A754" t="s">
        <v>44</v>
      </c>
      <c r="B754" t="s">
        <v>480</v>
      </c>
      <c r="C754" t="s">
        <v>111</v>
      </c>
      <c r="D754" t="s">
        <v>113</v>
      </c>
      <c r="E754">
        <f t="shared" si="33"/>
        <v>2014</v>
      </c>
      <c r="F754">
        <f>INDEX('LF Base Input Data'!$B$26:$AP$26,MATCH(E754,'LF Base Input Data'!$B$1:$AP$1,0))</f>
        <v>0</v>
      </c>
    </row>
    <row r="755" spans="1:6" x14ac:dyDescent="0.25">
      <c r="A755" t="s">
        <v>44</v>
      </c>
      <c r="B755" t="s">
        <v>480</v>
      </c>
      <c r="C755" t="s">
        <v>111</v>
      </c>
      <c r="D755" t="s">
        <v>113</v>
      </c>
      <c r="E755">
        <f t="shared" si="33"/>
        <v>2015</v>
      </c>
      <c r="F755">
        <f>INDEX('LF Base Input Data'!$B$26:$AP$26,MATCH(E755,'LF Base Input Data'!$B$1:$AP$1,0))</f>
        <v>0</v>
      </c>
    </row>
    <row r="756" spans="1:6" x14ac:dyDescent="0.25">
      <c r="A756" t="s">
        <v>44</v>
      </c>
      <c r="B756" t="s">
        <v>480</v>
      </c>
      <c r="C756" t="s">
        <v>111</v>
      </c>
      <c r="D756" t="s">
        <v>113</v>
      </c>
      <c r="E756">
        <f t="shared" si="33"/>
        <v>2016</v>
      </c>
      <c r="F756">
        <f>INDEX('LF Base Input Data'!$B$26:$AP$26,MATCH(E756,'LF Base Input Data'!$B$1:$AP$1,0))</f>
        <v>0</v>
      </c>
    </row>
    <row r="757" spans="1:6" x14ac:dyDescent="0.25">
      <c r="A757" t="s">
        <v>44</v>
      </c>
      <c r="B757" t="s">
        <v>480</v>
      </c>
      <c r="C757" t="s">
        <v>111</v>
      </c>
      <c r="D757" t="s">
        <v>113</v>
      </c>
      <c r="E757">
        <f t="shared" si="33"/>
        <v>2017</v>
      </c>
      <c r="F757">
        <f>INDEX('LF Base Input Data'!$B$26:$AP$26,MATCH(E757,'LF Base Input Data'!$B$1:$AP$1,0))</f>
        <v>0</v>
      </c>
    </row>
    <row r="758" spans="1:6" x14ac:dyDescent="0.25">
      <c r="A758" t="s">
        <v>44</v>
      </c>
      <c r="B758" t="s">
        <v>480</v>
      </c>
      <c r="C758" t="s">
        <v>111</v>
      </c>
      <c r="D758" t="s">
        <v>113</v>
      </c>
      <c r="E758">
        <f t="shared" si="33"/>
        <v>2018</v>
      </c>
      <c r="F758">
        <f>INDEX('LF Base Input Data'!$B$26:$AP$26,MATCH(E758,'LF Base Input Data'!$B$1:$AP$1,0))</f>
        <v>0</v>
      </c>
    </row>
    <row r="759" spans="1:6" x14ac:dyDescent="0.25">
      <c r="A759" t="s">
        <v>44</v>
      </c>
      <c r="B759" t="s">
        <v>480</v>
      </c>
      <c r="C759" t="s">
        <v>111</v>
      </c>
      <c r="D759" t="s">
        <v>113</v>
      </c>
      <c r="E759">
        <f t="shared" si="33"/>
        <v>2019</v>
      </c>
      <c r="F759">
        <f>INDEX('LF Base Input Data'!$B$26:$AP$26,MATCH(E759,'LF Base Input Data'!$B$1:$AP$1,0))</f>
        <v>0</v>
      </c>
    </row>
    <row r="760" spans="1:6" x14ac:dyDescent="0.25">
      <c r="A760" t="s">
        <v>44</v>
      </c>
      <c r="B760" t="s">
        <v>480</v>
      </c>
      <c r="C760" t="s">
        <v>111</v>
      </c>
      <c r="D760" t="s">
        <v>113</v>
      </c>
      <c r="E760">
        <f t="shared" si="33"/>
        <v>2020</v>
      </c>
      <c r="F760">
        <f>INDEX('LF Base Input Data'!$B$26:$AP$26,MATCH(E760,'LF Base Input Data'!$B$1:$AP$1,0))</f>
        <v>0</v>
      </c>
    </row>
    <row r="761" spans="1:6" x14ac:dyDescent="0.25">
      <c r="A761" t="s">
        <v>44</v>
      </c>
      <c r="B761" t="s">
        <v>480</v>
      </c>
      <c r="C761" t="s">
        <v>111</v>
      </c>
      <c r="D761" t="s">
        <v>113</v>
      </c>
      <c r="E761">
        <f t="shared" si="33"/>
        <v>2021</v>
      </c>
      <c r="F761">
        <f>INDEX('LF Base Input Data'!$B$26:$AP$26,MATCH(E761,'LF Base Input Data'!$B$1:$AP$1,0))</f>
        <v>0</v>
      </c>
    </row>
    <row r="762" spans="1:6" x14ac:dyDescent="0.25">
      <c r="A762" t="s">
        <v>44</v>
      </c>
      <c r="B762" t="s">
        <v>480</v>
      </c>
      <c r="C762" t="s">
        <v>111</v>
      </c>
      <c r="D762" t="s">
        <v>113</v>
      </c>
      <c r="E762">
        <f t="shared" si="33"/>
        <v>2022</v>
      </c>
      <c r="F762">
        <f>INDEX('LF Base Input Data'!$B$26:$AP$26,MATCH(E762,'LF Base Input Data'!$B$1:$AP$1,0))</f>
        <v>0</v>
      </c>
    </row>
    <row r="763" spans="1:6" x14ac:dyDescent="0.25">
      <c r="A763" t="s">
        <v>44</v>
      </c>
      <c r="B763" t="s">
        <v>480</v>
      </c>
      <c r="C763" t="s">
        <v>111</v>
      </c>
      <c r="D763" t="s">
        <v>113</v>
      </c>
      <c r="E763">
        <f t="shared" si="33"/>
        <v>2023</v>
      </c>
      <c r="F763">
        <f>INDEX('LF Base Input Data'!$B$26:$AP$26,MATCH(E763,'LF Base Input Data'!$B$1:$AP$1,0))</f>
        <v>0</v>
      </c>
    </row>
    <row r="764" spans="1:6" x14ac:dyDescent="0.25">
      <c r="A764" t="s">
        <v>44</v>
      </c>
      <c r="B764" t="s">
        <v>480</v>
      </c>
      <c r="C764" t="s">
        <v>111</v>
      </c>
      <c r="D764" t="s">
        <v>113</v>
      </c>
      <c r="E764">
        <f t="shared" si="33"/>
        <v>2024</v>
      </c>
      <c r="F764">
        <f>INDEX('LF Base Input Data'!$B$26:$AP$26,MATCH(E764,'LF Base Input Data'!$B$1:$AP$1,0))</f>
        <v>0</v>
      </c>
    </row>
    <row r="765" spans="1:6" x14ac:dyDescent="0.25">
      <c r="A765" t="s">
        <v>44</v>
      </c>
      <c r="B765" t="s">
        <v>480</v>
      </c>
      <c r="C765" t="s">
        <v>111</v>
      </c>
      <c r="D765" t="s">
        <v>113</v>
      </c>
      <c r="E765">
        <f t="shared" si="33"/>
        <v>2025</v>
      </c>
      <c r="F765">
        <f>INDEX('LF Base Input Data'!$B$26:$AP$26,MATCH(E765,'LF Base Input Data'!$B$1:$AP$1,0))</f>
        <v>0</v>
      </c>
    </row>
    <row r="766" spans="1:6" x14ac:dyDescent="0.25">
      <c r="A766" t="s">
        <v>44</v>
      </c>
      <c r="B766" t="s">
        <v>480</v>
      </c>
      <c r="C766" t="s">
        <v>111</v>
      </c>
      <c r="D766" t="s">
        <v>113</v>
      </c>
      <c r="E766">
        <f t="shared" si="33"/>
        <v>2026</v>
      </c>
      <c r="F766">
        <f>INDEX('LF Base Input Data'!$B$26:$AP$26,MATCH(E766,'LF Base Input Data'!$B$1:$AP$1,0))</f>
        <v>0</v>
      </c>
    </row>
    <row r="767" spans="1:6" x14ac:dyDescent="0.25">
      <c r="A767" t="s">
        <v>44</v>
      </c>
      <c r="B767" t="s">
        <v>480</v>
      </c>
      <c r="C767" t="s">
        <v>111</v>
      </c>
      <c r="D767" t="s">
        <v>113</v>
      </c>
      <c r="E767">
        <f t="shared" si="33"/>
        <v>2027</v>
      </c>
      <c r="F767">
        <f>INDEX('LF Base Input Data'!$B$26:$AP$26,MATCH(E767,'LF Base Input Data'!$B$1:$AP$1,0))</f>
        <v>0</v>
      </c>
    </row>
    <row r="768" spans="1:6" x14ac:dyDescent="0.25">
      <c r="A768" t="s">
        <v>44</v>
      </c>
      <c r="B768" t="s">
        <v>480</v>
      </c>
      <c r="C768" t="s">
        <v>111</v>
      </c>
      <c r="D768" t="s">
        <v>113</v>
      </c>
      <c r="E768">
        <f t="shared" si="33"/>
        <v>2028</v>
      </c>
      <c r="F768">
        <f>INDEX('LF Base Input Data'!$B$26:$AP$26,MATCH(E768,'LF Base Input Data'!$B$1:$AP$1,0))</f>
        <v>0</v>
      </c>
    </row>
    <row r="769" spans="1:6" x14ac:dyDescent="0.25">
      <c r="A769" t="s">
        <v>44</v>
      </c>
      <c r="B769" t="s">
        <v>480</v>
      </c>
      <c r="C769" t="s">
        <v>111</v>
      </c>
      <c r="D769" t="s">
        <v>113</v>
      </c>
      <c r="E769">
        <f t="shared" si="33"/>
        <v>2029</v>
      </c>
      <c r="F769">
        <f>INDEX('LF Base Input Data'!$B$26:$AP$26,MATCH(E769,'LF Base Input Data'!$B$1:$AP$1,0))</f>
        <v>0</v>
      </c>
    </row>
    <row r="770" spans="1:6" x14ac:dyDescent="0.25">
      <c r="A770" t="s">
        <v>44</v>
      </c>
      <c r="B770" t="s">
        <v>480</v>
      </c>
      <c r="C770" t="s">
        <v>111</v>
      </c>
      <c r="D770" t="s">
        <v>113</v>
      </c>
      <c r="E770">
        <f t="shared" si="33"/>
        <v>2030</v>
      </c>
      <c r="F770">
        <f>INDEX('LF Base Input Data'!$B$26:$AP$26,MATCH(E770,'LF Base Input Data'!$B$1:$AP$1,0))</f>
        <v>0</v>
      </c>
    </row>
    <row r="771" spans="1:6" x14ac:dyDescent="0.25">
      <c r="A771" t="s">
        <v>44</v>
      </c>
      <c r="B771" t="s">
        <v>480</v>
      </c>
      <c r="C771" t="s">
        <v>111</v>
      </c>
      <c r="D771" t="s">
        <v>113</v>
      </c>
      <c r="E771">
        <f t="shared" si="33"/>
        <v>2031</v>
      </c>
      <c r="F771">
        <f>INDEX('LF Base Input Data'!$B$26:$AP$26,MATCH(E771,'LF Base Input Data'!$B$1:$AP$1,0))</f>
        <v>0</v>
      </c>
    </row>
    <row r="772" spans="1:6" x14ac:dyDescent="0.25">
      <c r="A772" t="s">
        <v>44</v>
      </c>
      <c r="B772" t="s">
        <v>480</v>
      </c>
      <c r="C772" t="s">
        <v>111</v>
      </c>
      <c r="D772" t="s">
        <v>113</v>
      </c>
      <c r="E772">
        <f t="shared" ref="E772:E778" si="34">E771+1</f>
        <v>2032</v>
      </c>
      <c r="F772">
        <f>INDEX('LF Base Input Data'!$B$26:$AP$26,MATCH(E772,'LF Base Input Data'!$B$1:$AP$1,0))</f>
        <v>0</v>
      </c>
    </row>
    <row r="773" spans="1:6" x14ac:dyDescent="0.25">
      <c r="A773" t="s">
        <v>44</v>
      </c>
      <c r="B773" t="s">
        <v>480</v>
      </c>
      <c r="C773" t="s">
        <v>111</v>
      </c>
      <c r="D773" t="s">
        <v>113</v>
      </c>
      <c r="E773">
        <f t="shared" si="34"/>
        <v>2033</v>
      </c>
      <c r="F773">
        <f>INDEX('LF Base Input Data'!$B$26:$AP$26,MATCH(E773,'LF Base Input Data'!$B$1:$AP$1,0))</f>
        <v>0</v>
      </c>
    </row>
    <row r="774" spans="1:6" x14ac:dyDescent="0.25">
      <c r="A774" t="s">
        <v>44</v>
      </c>
      <c r="B774" t="s">
        <v>480</v>
      </c>
      <c r="C774" t="s">
        <v>111</v>
      </c>
      <c r="D774" t="s">
        <v>113</v>
      </c>
      <c r="E774">
        <f t="shared" si="34"/>
        <v>2034</v>
      </c>
      <c r="F774">
        <f>INDEX('LF Base Input Data'!$B$26:$AP$26,MATCH(E774,'LF Base Input Data'!$B$1:$AP$1,0))</f>
        <v>0</v>
      </c>
    </row>
    <row r="775" spans="1:6" x14ac:dyDescent="0.25">
      <c r="A775" t="s">
        <v>44</v>
      </c>
      <c r="B775" t="s">
        <v>480</v>
      </c>
      <c r="C775" t="s">
        <v>111</v>
      </c>
      <c r="D775" t="s">
        <v>113</v>
      </c>
      <c r="E775">
        <f t="shared" si="34"/>
        <v>2035</v>
      </c>
      <c r="F775">
        <f>INDEX('LF Base Input Data'!$B$26:$AP$26,MATCH(E775,'LF Base Input Data'!$B$1:$AP$1,0))</f>
        <v>0</v>
      </c>
    </row>
    <row r="776" spans="1:6" x14ac:dyDescent="0.25">
      <c r="A776" t="s">
        <v>44</v>
      </c>
      <c r="B776" t="s">
        <v>480</v>
      </c>
      <c r="C776" t="s">
        <v>111</v>
      </c>
      <c r="D776" t="s">
        <v>113</v>
      </c>
      <c r="E776">
        <f t="shared" si="34"/>
        <v>2036</v>
      </c>
      <c r="F776">
        <f>INDEX('LF Base Input Data'!$B$26:$AP$26,MATCH(E776,'LF Base Input Data'!$B$1:$AP$1,0))</f>
        <v>0</v>
      </c>
    </row>
    <row r="777" spans="1:6" x14ac:dyDescent="0.25">
      <c r="A777" t="s">
        <v>44</v>
      </c>
      <c r="B777" t="s">
        <v>480</v>
      </c>
      <c r="C777" t="s">
        <v>111</v>
      </c>
      <c r="D777" t="s">
        <v>113</v>
      </c>
      <c r="E777">
        <f t="shared" si="34"/>
        <v>2037</v>
      </c>
      <c r="F777">
        <f>INDEX('LF Base Input Data'!$B$26:$AP$26,MATCH(E777,'LF Base Input Data'!$B$1:$AP$1,0))</f>
        <v>0</v>
      </c>
    </row>
    <row r="778" spans="1:6" x14ac:dyDescent="0.25">
      <c r="A778" t="s">
        <v>44</v>
      </c>
      <c r="B778" t="s">
        <v>480</v>
      </c>
      <c r="C778" t="s">
        <v>111</v>
      </c>
      <c r="D778" t="s">
        <v>113</v>
      </c>
      <c r="E778">
        <f t="shared" si="34"/>
        <v>2038</v>
      </c>
      <c r="F778">
        <f>INDEX('LF Base Input Data'!$B$26:$AP$26,MATCH(E778,'LF Base Input Data'!$B$1:$AP$1,0))</f>
        <v>0</v>
      </c>
    </row>
    <row r="779" spans="1:6" x14ac:dyDescent="0.25">
      <c r="A779" t="s">
        <v>44</v>
      </c>
      <c r="B779" t="s">
        <v>480</v>
      </c>
      <c r="C779" t="s">
        <v>111</v>
      </c>
      <c r="D779" t="s">
        <v>113</v>
      </c>
      <c r="E779">
        <f>E778+1</f>
        <v>2039</v>
      </c>
      <c r="F779">
        <f>INDEX('LF Base Input Data'!$B$26:$AP$26,MATCH(E779,'LF Base Input Data'!$B$1:$AP$1,0))</f>
        <v>0</v>
      </c>
    </row>
    <row r="780" spans="1:6" x14ac:dyDescent="0.25">
      <c r="A780" t="s">
        <v>44</v>
      </c>
      <c r="B780" t="s">
        <v>480</v>
      </c>
      <c r="C780" t="s">
        <v>111</v>
      </c>
      <c r="D780" t="s">
        <v>113</v>
      </c>
      <c r="E780">
        <f>E779+1</f>
        <v>2040</v>
      </c>
      <c r="F780">
        <f>INDEX('LF Base Input Data'!$B$26:$AP$26,MATCH(E780,'LF Base Input Data'!$B$1:$AP$1,0))</f>
        <v>0</v>
      </c>
    </row>
    <row r="781" spans="1:6" x14ac:dyDescent="0.25">
      <c r="A781" t="s">
        <v>44</v>
      </c>
      <c r="B781" t="s">
        <v>480</v>
      </c>
      <c r="C781" t="s">
        <v>112</v>
      </c>
      <c r="D781" t="s">
        <v>113</v>
      </c>
      <c r="E781">
        <v>2000</v>
      </c>
      <c r="F781">
        <f>INDEX('LF Base Input Data'!$B$27:$AP$27,MATCH(E781,'LF Base Input Data'!$B$1:$AP$1,0))</f>
        <v>0</v>
      </c>
    </row>
    <row r="782" spans="1:6" x14ac:dyDescent="0.25">
      <c r="A782" t="s">
        <v>44</v>
      </c>
      <c r="B782" t="s">
        <v>480</v>
      </c>
      <c r="C782" t="s">
        <v>112</v>
      </c>
      <c r="D782" t="s">
        <v>113</v>
      </c>
      <c r="E782">
        <f t="shared" ref="E782:E812" si="35">E781+1</f>
        <v>2001</v>
      </c>
      <c r="F782">
        <f>INDEX('LF Base Input Data'!$B$27:$AP$27,MATCH(E782,'LF Base Input Data'!$B$1:$AP$1,0))</f>
        <v>0</v>
      </c>
    </row>
    <row r="783" spans="1:6" x14ac:dyDescent="0.25">
      <c r="A783" t="s">
        <v>44</v>
      </c>
      <c r="B783" t="s">
        <v>480</v>
      </c>
      <c r="C783" t="s">
        <v>112</v>
      </c>
      <c r="D783" t="s">
        <v>113</v>
      </c>
      <c r="E783">
        <f t="shared" si="35"/>
        <v>2002</v>
      </c>
      <c r="F783">
        <f>INDEX('LF Base Input Data'!$B$27:$AP$27,MATCH(E783,'LF Base Input Data'!$B$1:$AP$1,0))</f>
        <v>0</v>
      </c>
    </row>
    <row r="784" spans="1:6" x14ac:dyDescent="0.25">
      <c r="A784" t="s">
        <v>44</v>
      </c>
      <c r="B784" t="s">
        <v>480</v>
      </c>
      <c r="C784" t="s">
        <v>112</v>
      </c>
      <c r="D784" t="s">
        <v>113</v>
      </c>
      <c r="E784">
        <f t="shared" si="35"/>
        <v>2003</v>
      </c>
      <c r="F784">
        <f>INDEX('LF Base Input Data'!$B$27:$AP$27,MATCH(E784,'LF Base Input Data'!$B$1:$AP$1,0))</f>
        <v>0</v>
      </c>
    </row>
    <row r="785" spans="1:6" x14ac:dyDescent="0.25">
      <c r="A785" t="s">
        <v>44</v>
      </c>
      <c r="B785" t="s">
        <v>480</v>
      </c>
      <c r="C785" t="s">
        <v>112</v>
      </c>
      <c r="D785" t="s">
        <v>113</v>
      </c>
      <c r="E785">
        <f t="shared" si="35"/>
        <v>2004</v>
      </c>
      <c r="F785">
        <f>INDEX('LF Base Input Data'!$B$27:$AP$27,MATCH(E785,'LF Base Input Data'!$B$1:$AP$1,0))</f>
        <v>0</v>
      </c>
    </row>
    <row r="786" spans="1:6" x14ac:dyDescent="0.25">
      <c r="A786" t="s">
        <v>44</v>
      </c>
      <c r="B786" t="s">
        <v>480</v>
      </c>
      <c r="C786" t="s">
        <v>112</v>
      </c>
      <c r="D786" t="s">
        <v>113</v>
      </c>
      <c r="E786">
        <f t="shared" si="35"/>
        <v>2005</v>
      </c>
      <c r="F786">
        <f>INDEX('LF Base Input Data'!$B$27:$AP$27,MATCH(E786,'LF Base Input Data'!$B$1:$AP$1,0))</f>
        <v>0</v>
      </c>
    </row>
    <row r="787" spans="1:6" x14ac:dyDescent="0.25">
      <c r="A787" t="s">
        <v>44</v>
      </c>
      <c r="B787" t="s">
        <v>480</v>
      </c>
      <c r="C787" t="s">
        <v>112</v>
      </c>
      <c r="D787" t="s">
        <v>113</v>
      </c>
      <c r="E787">
        <f t="shared" si="35"/>
        <v>2006</v>
      </c>
      <c r="F787">
        <f>INDEX('LF Base Input Data'!$B$27:$AP$27,MATCH(E787,'LF Base Input Data'!$B$1:$AP$1,0))</f>
        <v>0</v>
      </c>
    </row>
    <row r="788" spans="1:6" x14ac:dyDescent="0.25">
      <c r="A788" t="s">
        <v>44</v>
      </c>
      <c r="B788" t="s">
        <v>480</v>
      </c>
      <c r="C788" t="s">
        <v>112</v>
      </c>
      <c r="D788" t="s">
        <v>113</v>
      </c>
      <c r="E788">
        <f t="shared" si="35"/>
        <v>2007</v>
      </c>
      <c r="F788">
        <f>INDEX('LF Base Input Data'!$B$27:$AP$27,MATCH(E788,'LF Base Input Data'!$B$1:$AP$1,0))</f>
        <v>0</v>
      </c>
    </row>
    <row r="789" spans="1:6" x14ac:dyDescent="0.25">
      <c r="A789" t="s">
        <v>44</v>
      </c>
      <c r="B789" t="s">
        <v>480</v>
      </c>
      <c r="C789" t="s">
        <v>112</v>
      </c>
      <c r="D789" t="s">
        <v>113</v>
      </c>
      <c r="E789">
        <f t="shared" si="35"/>
        <v>2008</v>
      </c>
      <c r="F789">
        <f>INDEX('LF Base Input Data'!$B$27:$AP$27,MATCH(E789,'LF Base Input Data'!$B$1:$AP$1,0))</f>
        <v>0</v>
      </c>
    </row>
    <row r="790" spans="1:6" x14ac:dyDescent="0.25">
      <c r="A790" t="s">
        <v>44</v>
      </c>
      <c r="B790" t="s">
        <v>480</v>
      </c>
      <c r="C790" t="s">
        <v>112</v>
      </c>
      <c r="D790" t="s">
        <v>113</v>
      </c>
      <c r="E790">
        <f t="shared" si="35"/>
        <v>2009</v>
      </c>
      <c r="F790">
        <f>INDEX('LF Base Input Data'!$B$27:$AP$27,MATCH(E790,'LF Base Input Data'!$B$1:$AP$1,0))</f>
        <v>0</v>
      </c>
    </row>
    <row r="791" spans="1:6" x14ac:dyDescent="0.25">
      <c r="A791" t="s">
        <v>44</v>
      </c>
      <c r="B791" t="s">
        <v>480</v>
      </c>
      <c r="C791" t="s">
        <v>112</v>
      </c>
      <c r="D791" t="s">
        <v>113</v>
      </c>
      <c r="E791">
        <f t="shared" si="35"/>
        <v>2010</v>
      </c>
      <c r="F791">
        <f>INDEX('LF Base Input Data'!$B$27:$AP$27,MATCH(E791,'LF Base Input Data'!$B$1:$AP$1,0))</f>
        <v>0</v>
      </c>
    </row>
    <row r="792" spans="1:6" x14ac:dyDescent="0.25">
      <c r="A792" t="s">
        <v>44</v>
      </c>
      <c r="B792" t="s">
        <v>480</v>
      </c>
      <c r="C792" t="s">
        <v>112</v>
      </c>
      <c r="D792" t="s">
        <v>113</v>
      </c>
      <c r="E792">
        <f t="shared" si="35"/>
        <v>2011</v>
      </c>
      <c r="F792">
        <f>INDEX('LF Base Input Data'!$B$27:$AP$27,MATCH(E792,'LF Base Input Data'!$B$1:$AP$1,0))</f>
        <v>0</v>
      </c>
    </row>
    <row r="793" spans="1:6" x14ac:dyDescent="0.25">
      <c r="A793" t="s">
        <v>44</v>
      </c>
      <c r="B793" t="s">
        <v>480</v>
      </c>
      <c r="C793" t="s">
        <v>112</v>
      </c>
      <c r="D793" t="s">
        <v>113</v>
      </c>
      <c r="E793">
        <f t="shared" si="35"/>
        <v>2012</v>
      </c>
      <c r="F793">
        <f>INDEX('LF Base Input Data'!$B$27:$AP$27,MATCH(E793,'LF Base Input Data'!$B$1:$AP$1,0))</f>
        <v>0</v>
      </c>
    </row>
    <row r="794" spans="1:6" x14ac:dyDescent="0.25">
      <c r="A794" t="s">
        <v>44</v>
      </c>
      <c r="B794" t="s">
        <v>480</v>
      </c>
      <c r="C794" t="s">
        <v>112</v>
      </c>
      <c r="D794" t="s">
        <v>113</v>
      </c>
      <c r="E794">
        <f t="shared" si="35"/>
        <v>2013</v>
      </c>
      <c r="F794">
        <f>INDEX('LF Base Input Data'!$B$27:$AP$27,MATCH(E794,'LF Base Input Data'!$B$1:$AP$1,0))</f>
        <v>0</v>
      </c>
    </row>
    <row r="795" spans="1:6" x14ac:dyDescent="0.25">
      <c r="A795" t="s">
        <v>44</v>
      </c>
      <c r="B795" t="s">
        <v>480</v>
      </c>
      <c r="C795" t="s">
        <v>112</v>
      </c>
      <c r="D795" t="s">
        <v>113</v>
      </c>
      <c r="E795">
        <f t="shared" si="35"/>
        <v>2014</v>
      </c>
      <c r="F795">
        <f>INDEX('LF Base Input Data'!$B$27:$AP$27,MATCH(E795,'LF Base Input Data'!$B$1:$AP$1,0))</f>
        <v>0</v>
      </c>
    </row>
    <row r="796" spans="1:6" x14ac:dyDescent="0.25">
      <c r="A796" t="s">
        <v>44</v>
      </c>
      <c r="B796" t="s">
        <v>480</v>
      </c>
      <c r="C796" t="s">
        <v>112</v>
      </c>
      <c r="D796" t="s">
        <v>113</v>
      </c>
      <c r="E796">
        <f t="shared" si="35"/>
        <v>2015</v>
      </c>
      <c r="F796">
        <f>INDEX('LF Base Input Data'!$B$27:$AP$27,MATCH(E796,'LF Base Input Data'!$B$1:$AP$1,0))</f>
        <v>0</v>
      </c>
    </row>
    <row r="797" spans="1:6" x14ac:dyDescent="0.25">
      <c r="A797" t="s">
        <v>44</v>
      </c>
      <c r="B797" t="s">
        <v>480</v>
      </c>
      <c r="C797" t="s">
        <v>112</v>
      </c>
      <c r="D797" t="s">
        <v>113</v>
      </c>
      <c r="E797">
        <f t="shared" si="35"/>
        <v>2016</v>
      </c>
      <c r="F797">
        <f>INDEX('LF Base Input Data'!$B$27:$AP$27,MATCH(E797,'LF Base Input Data'!$B$1:$AP$1,0))</f>
        <v>0</v>
      </c>
    </row>
    <row r="798" spans="1:6" x14ac:dyDescent="0.25">
      <c r="A798" t="s">
        <v>44</v>
      </c>
      <c r="B798" t="s">
        <v>480</v>
      </c>
      <c r="C798" t="s">
        <v>112</v>
      </c>
      <c r="D798" t="s">
        <v>113</v>
      </c>
      <c r="E798">
        <f t="shared" si="35"/>
        <v>2017</v>
      </c>
      <c r="F798">
        <f>INDEX('LF Base Input Data'!$B$27:$AP$27,MATCH(E798,'LF Base Input Data'!$B$1:$AP$1,0))</f>
        <v>0</v>
      </c>
    </row>
    <row r="799" spans="1:6" x14ac:dyDescent="0.25">
      <c r="A799" t="s">
        <v>44</v>
      </c>
      <c r="B799" t="s">
        <v>480</v>
      </c>
      <c r="C799" t="s">
        <v>112</v>
      </c>
      <c r="D799" t="s">
        <v>113</v>
      </c>
      <c r="E799">
        <f t="shared" si="35"/>
        <v>2018</v>
      </c>
      <c r="F799">
        <f>INDEX('LF Base Input Data'!$B$27:$AP$27,MATCH(E799,'LF Base Input Data'!$B$1:$AP$1,0))</f>
        <v>0</v>
      </c>
    </row>
    <row r="800" spans="1:6" x14ac:dyDescent="0.25">
      <c r="A800" t="s">
        <v>44</v>
      </c>
      <c r="B800" t="s">
        <v>480</v>
      </c>
      <c r="C800" t="s">
        <v>112</v>
      </c>
      <c r="D800" t="s">
        <v>113</v>
      </c>
      <c r="E800">
        <f t="shared" si="35"/>
        <v>2019</v>
      </c>
      <c r="F800">
        <f>INDEX('LF Base Input Data'!$B$27:$AP$27,MATCH(E800,'LF Base Input Data'!$B$1:$AP$1,0))</f>
        <v>0</v>
      </c>
    </row>
    <row r="801" spans="1:6" x14ac:dyDescent="0.25">
      <c r="A801" t="s">
        <v>44</v>
      </c>
      <c r="B801" t="s">
        <v>480</v>
      </c>
      <c r="C801" t="s">
        <v>112</v>
      </c>
      <c r="D801" t="s">
        <v>113</v>
      </c>
      <c r="E801">
        <f t="shared" si="35"/>
        <v>2020</v>
      </c>
      <c r="F801">
        <f>INDEX('LF Base Input Data'!$B$27:$AP$27,MATCH(E801,'LF Base Input Data'!$B$1:$AP$1,0))</f>
        <v>0</v>
      </c>
    </row>
    <row r="802" spans="1:6" x14ac:dyDescent="0.25">
      <c r="A802" t="s">
        <v>44</v>
      </c>
      <c r="B802" t="s">
        <v>480</v>
      </c>
      <c r="C802" t="s">
        <v>112</v>
      </c>
      <c r="D802" t="s">
        <v>113</v>
      </c>
      <c r="E802">
        <f t="shared" si="35"/>
        <v>2021</v>
      </c>
      <c r="F802">
        <f>INDEX('LF Base Input Data'!$B$27:$AP$27,MATCH(E802,'LF Base Input Data'!$B$1:$AP$1,0))</f>
        <v>0</v>
      </c>
    </row>
    <row r="803" spans="1:6" x14ac:dyDescent="0.25">
      <c r="A803" t="s">
        <v>44</v>
      </c>
      <c r="B803" t="s">
        <v>480</v>
      </c>
      <c r="C803" t="s">
        <v>112</v>
      </c>
      <c r="D803" t="s">
        <v>113</v>
      </c>
      <c r="E803">
        <f t="shared" si="35"/>
        <v>2022</v>
      </c>
      <c r="F803">
        <f>INDEX('LF Base Input Data'!$B$27:$AP$27,MATCH(E803,'LF Base Input Data'!$B$1:$AP$1,0))</f>
        <v>0</v>
      </c>
    </row>
    <row r="804" spans="1:6" x14ac:dyDescent="0.25">
      <c r="A804" t="s">
        <v>44</v>
      </c>
      <c r="B804" t="s">
        <v>480</v>
      </c>
      <c r="C804" t="s">
        <v>112</v>
      </c>
      <c r="D804" t="s">
        <v>113</v>
      </c>
      <c r="E804">
        <f t="shared" si="35"/>
        <v>2023</v>
      </c>
      <c r="F804">
        <f>INDEX('LF Base Input Data'!$B$27:$AP$27,MATCH(E804,'LF Base Input Data'!$B$1:$AP$1,0))</f>
        <v>0</v>
      </c>
    </row>
    <row r="805" spans="1:6" x14ac:dyDescent="0.25">
      <c r="A805" t="s">
        <v>44</v>
      </c>
      <c r="B805" t="s">
        <v>480</v>
      </c>
      <c r="C805" t="s">
        <v>112</v>
      </c>
      <c r="D805" t="s">
        <v>113</v>
      </c>
      <c r="E805">
        <f t="shared" si="35"/>
        <v>2024</v>
      </c>
      <c r="F805">
        <f>INDEX('LF Base Input Data'!$B$27:$AP$27,MATCH(E805,'LF Base Input Data'!$B$1:$AP$1,0))</f>
        <v>0</v>
      </c>
    </row>
    <row r="806" spans="1:6" x14ac:dyDescent="0.25">
      <c r="A806" t="s">
        <v>44</v>
      </c>
      <c r="B806" t="s">
        <v>480</v>
      </c>
      <c r="C806" t="s">
        <v>112</v>
      </c>
      <c r="D806" t="s">
        <v>113</v>
      </c>
      <c r="E806">
        <f t="shared" si="35"/>
        <v>2025</v>
      </c>
      <c r="F806">
        <f>INDEX('LF Base Input Data'!$B$27:$AP$27,MATCH(E806,'LF Base Input Data'!$B$1:$AP$1,0))</f>
        <v>0</v>
      </c>
    </row>
    <row r="807" spans="1:6" x14ac:dyDescent="0.25">
      <c r="A807" t="s">
        <v>44</v>
      </c>
      <c r="B807" t="s">
        <v>480</v>
      </c>
      <c r="C807" t="s">
        <v>112</v>
      </c>
      <c r="D807" t="s">
        <v>113</v>
      </c>
      <c r="E807">
        <f t="shared" si="35"/>
        <v>2026</v>
      </c>
      <c r="F807">
        <f>INDEX('LF Base Input Data'!$B$27:$AP$27,MATCH(E807,'LF Base Input Data'!$B$1:$AP$1,0))</f>
        <v>0</v>
      </c>
    </row>
    <row r="808" spans="1:6" x14ac:dyDescent="0.25">
      <c r="A808" t="s">
        <v>44</v>
      </c>
      <c r="B808" t="s">
        <v>480</v>
      </c>
      <c r="C808" t="s">
        <v>112</v>
      </c>
      <c r="D808" t="s">
        <v>113</v>
      </c>
      <c r="E808">
        <f t="shared" si="35"/>
        <v>2027</v>
      </c>
      <c r="F808">
        <f>INDEX('LF Base Input Data'!$B$27:$AP$27,MATCH(E808,'LF Base Input Data'!$B$1:$AP$1,0))</f>
        <v>0</v>
      </c>
    </row>
    <row r="809" spans="1:6" x14ac:dyDescent="0.25">
      <c r="A809" t="s">
        <v>44</v>
      </c>
      <c r="B809" t="s">
        <v>480</v>
      </c>
      <c r="C809" t="s">
        <v>112</v>
      </c>
      <c r="D809" t="s">
        <v>113</v>
      </c>
      <c r="E809">
        <f t="shared" si="35"/>
        <v>2028</v>
      </c>
      <c r="F809">
        <f>INDEX('LF Base Input Data'!$B$27:$AP$27,MATCH(E809,'LF Base Input Data'!$B$1:$AP$1,0))</f>
        <v>0</v>
      </c>
    </row>
    <row r="810" spans="1:6" x14ac:dyDescent="0.25">
      <c r="A810" t="s">
        <v>44</v>
      </c>
      <c r="B810" t="s">
        <v>480</v>
      </c>
      <c r="C810" t="s">
        <v>112</v>
      </c>
      <c r="D810" t="s">
        <v>113</v>
      </c>
      <c r="E810">
        <f t="shared" si="35"/>
        <v>2029</v>
      </c>
      <c r="F810">
        <f>INDEX('LF Base Input Data'!$B$27:$AP$27,MATCH(E810,'LF Base Input Data'!$B$1:$AP$1,0))</f>
        <v>0</v>
      </c>
    </row>
    <row r="811" spans="1:6" x14ac:dyDescent="0.25">
      <c r="A811" t="s">
        <v>44</v>
      </c>
      <c r="B811" t="s">
        <v>480</v>
      </c>
      <c r="C811" t="s">
        <v>112</v>
      </c>
      <c r="D811" t="s">
        <v>113</v>
      </c>
      <c r="E811">
        <f t="shared" si="35"/>
        <v>2030</v>
      </c>
      <c r="F811">
        <f>INDEX('LF Base Input Data'!$B$27:$AP$27,MATCH(E811,'LF Base Input Data'!$B$1:$AP$1,0))</f>
        <v>0</v>
      </c>
    </row>
    <row r="812" spans="1:6" x14ac:dyDescent="0.25">
      <c r="A812" t="s">
        <v>44</v>
      </c>
      <c r="B812" t="s">
        <v>480</v>
      </c>
      <c r="C812" t="s">
        <v>112</v>
      </c>
      <c r="D812" t="s">
        <v>113</v>
      </c>
      <c r="E812">
        <f t="shared" si="35"/>
        <v>2031</v>
      </c>
      <c r="F812">
        <f>INDEX('LF Base Input Data'!$B$27:$AP$27,MATCH(E812,'LF Base Input Data'!$B$1:$AP$1,0))</f>
        <v>0</v>
      </c>
    </row>
    <row r="813" spans="1:6" x14ac:dyDescent="0.25">
      <c r="A813" t="s">
        <v>44</v>
      </c>
      <c r="B813" t="s">
        <v>480</v>
      </c>
      <c r="C813" t="s">
        <v>112</v>
      </c>
      <c r="D813" t="s">
        <v>113</v>
      </c>
      <c r="E813">
        <f t="shared" ref="E813:E819" si="36">E812+1</f>
        <v>2032</v>
      </c>
      <c r="F813">
        <f>INDEX('LF Base Input Data'!$B$27:$AP$27,MATCH(E813,'LF Base Input Data'!$B$1:$AP$1,0))</f>
        <v>0</v>
      </c>
    </row>
    <row r="814" spans="1:6" x14ac:dyDescent="0.25">
      <c r="A814" t="s">
        <v>44</v>
      </c>
      <c r="B814" t="s">
        <v>480</v>
      </c>
      <c r="C814" t="s">
        <v>112</v>
      </c>
      <c r="D814" t="s">
        <v>113</v>
      </c>
      <c r="E814">
        <f t="shared" si="36"/>
        <v>2033</v>
      </c>
      <c r="F814">
        <f>INDEX('LF Base Input Data'!$B$27:$AP$27,MATCH(E814,'LF Base Input Data'!$B$1:$AP$1,0))</f>
        <v>0</v>
      </c>
    </row>
    <row r="815" spans="1:6" x14ac:dyDescent="0.25">
      <c r="A815" t="s">
        <v>44</v>
      </c>
      <c r="B815" t="s">
        <v>480</v>
      </c>
      <c r="C815" t="s">
        <v>112</v>
      </c>
      <c r="D815" t="s">
        <v>113</v>
      </c>
      <c r="E815">
        <f t="shared" si="36"/>
        <v>2034</v>
      </c>
      <c r="F815">
        <f>INDEX('LF Base Input Data'!$B$27:$AP$27,MATCH(E815,'LF Base Input Data'!$B$1:$AP$1,0))</f>
        <v>0</v>
      </c>
    </row>
    <row r="816" spans="1:6" x14ac:dyDescent="0.25">
      <c r="A816" t="s">
        <v>44</v>
      </c>
      <c r="B816" t="s">
        <v>480</v>
      </c>
      <c r="C816" t="s">
        <v>112</v>
      </c>
      <c r="D816" t="s">
        <v>113</v>
      </c>
      <c r="E816">
        <f t="shared" si="36"/>
        <v>2035</v>
      </c>
      <c r="F816">
        <f>INDEX('LF Base Input Data'!$B$27:$AP$27,MATCH(E816,'LF Base Input Data'!$B$1:$AP$1,0))</f>
        <v>0</v>
      </c>
    </row>
    <row r="817" spans="1:6" x14ac:dyDescent="0.25">
      <c r="A817" t="s">
        <v>44</v>
      </c>
      <c r="B817" t="s">
        <v>480</v>
      </c>
      <c r="C817" t="s">
        <v>112</v>
      </c>
      <c r="D817" t="s">
        <v>113</v>
      </c>
      <c r="E817">
        <f t="shared" si="36"/>
        <v>2036</v>
      </c>
      <c r="F817">
        <f>INDEX('LF Base Input Data'!$B$27:$AP$27,MATCH(E817,'LF Base Input Data'!$B$1:$AP$1,0))</f>
        <v>0</v>
      </c>
    </row>
    <row r="818" spans="1:6" x14ac:dyDescent="0.25">
      <c r="A818" t="s">
        <v>44</v>
      </c>
      <c r="B818" t="s">
        <v>480</v>
      </c>
      <c r="C818" t="s">
        <v>112</v>
      </c>
      <c r="D818" t="s">
        <v>113</v>
      </c>
      <c r="E818">
        <f t="shared" si="36"/>
        <v>2037</v>
      </c>
      <c r="F818">
        <f>INDEX('LF Base Input Data'!$B$27:$AP$27,MATCH(E818,'LF Base Input Data'!$B$1:$AP$1,0))</f>
        <v>0</v>
      </c>
    </row>
    <row r="819" spans="1:6" x14ac:dyDescent="0.25">
      <c r="A819" t="s">
        <v>44</v>
      </c>
      <c r="B819" t="s">
        <v>480</v>
      </c>
      <c r="C819" t="s">
        <v>112</v>
      </c>
      <c r="D819" t="s">
        <v>113</v>
      </c>
      <c r="E819">
        <f t="shared" si="36"/>
        <v>2038</v>
      </c>
      <c r="F819">
        <f>INDEX('LF Base Input Data'!$B$27:$AP$27,MATCH(E819,'LF Base Input Data'!$B$1:$AP$1,0))</f>
        <v>0</v>
      </c>
    </row>
    <row r="820" spans="1:6" x14ac:dyDescent="0.25">
      <c r="A820" t="s">
        <v>44</v>
      </c>
      <c r="B820" t="s">
        <v>480</v>
      </c>
      <c r="C820" t="s">
        <v>112</v>
      </c>
      <c r="D820" t="s">
        <v>113</v>
      </c>
      <c r="E820">
        <f>E819+1</f>
        <v>2039</v>
      </c>
      <c r="F820">
        <f>INDEX('LF Base Input Data'!$B$27:$AP$27,MATCH(E820,'LF Base Input Data'!$B$1:$AP$1,0))</f>
        <v>0</v>
      </c>
    </row>
    <row r="821" spans="1:6" x14ac:dyDescent="0.25">
      <c r="A821" t="s">
        <v>44</v>
      </c>
      <c r="B821" t="s">
        <v>480</v>
      </c>
      <c r="C821" t="s">
        <v>112</v>
      </c>
      <c r="D821" t="s">
        <v>113</v>
      </c>
      <c r="E821">
        <f>E820+1</f>
        <v>2040</v>
      </c>
      <c r="F821">
        <f>INDEX('LF Base Input Data'!$B$27:$AP$27,MATCH(E821,'LF Base Input Data'!$B$1:$AP$1,0))</f>
        <v>0</v>
      </c>
    </row>
    <row r="822" spans="1:6" x14ac:dyDescent="0.25">
      <c r="A822" t="s">
        <v>44</v>
      </c>
      <c r="B822" t="s">
        <v>480</v>
      </c>
      <c r="C822" t="s">
        <v>111</v>
      </c>
      <c r="D822" t="s">
        <v>114</v>
      </c>
      <c r="E822">
        <v>2000</v>
      </c>
      <c r="F822">
        <f>INDEX('LF Base Input Data'!$B$28:$AP$28,MATCH(E822,'LF Base Input Data'!$B$1:$AP$1,0))</f>
        <v>0</v>
      </c>
    </row>
    <row r="823" spans="1:6" x14ac:dyDescent="0.25">
      <c r="A823" t="s">
        <v>44</v>
      </c>
      <c r="B823" t="s">
        <v>480</v>
      </c>
      <c r="C823" t="s">
        <v>111</v>
      </c>
      <c r="D823" t="s">
        <v>114</v>
      </c>
      <c r="E823">
        <f t="shared" ref="E823:E853" si="37">E822+1</f>
        <v>2001</v>
      </c>
      <c r="F823">
        <f>INDEX('LF Base Input Data'!$B$28:$AP$28,MATCH(E823,'LF Base Input Data'!$B$1:$AP$1,0))</f>
        <v>0</v>
      </c>
    </row>
    <row r="824" spans="1:6" x14ac:dyDescent="0.25">
      <c r="A824" t="s">
        <v>44</v>
      </c>
      <c r="B824" t="s">
        <v>480</v>
      </c>
      <c r="C824" t="s">
        <v>111</v>
      </c>
      <c r="D824" t="s">
        <v>114</v>
      </c>
      <c r="E824">
        <f t="shared" si="37"/>
        <v>2002</v>
      </c>
      <c r="F824">
        <f>INDEX('LF Base Input Data'!$B$28:$AP$28,MATCH(E824,'LF Base Input Data'!$B$1:$AP$1,0))</f>
        <v>0</v>
      </c>
    </row>
    <row r="825" spans="1:6" x14ac:dyDescent="0.25">
      <c r="A825" t="s">
        <v>44</v>
      </c>
      <c r="B825" t="s">
        <v>480</v>
      </c>
      <c r="C825" t="s">
        <v>111</v>
      </c>
      <c r="D825" t="s">
        <v>114</v>
      </c>
      <c r="E825">
        <f t="shared" si="37"/>
        <v>2003</v>
      </c>
      <c r="F825">
        <f>INDEX('LF Base Input Data'!$B$28:$AP$28,MATCH(E825,'LF Base Input Data'!$B$1:$AP$1,0))</f>
        <v>0</v>
      </c>
    </row>
    <row r="826" spans="1:6" x14ac:dyDescent="0.25">
      <c r="A826" t="s">
        <v>44</v>
      </c>
      <c r="B826" t="s">
        <v>480</v>
      </c>
      <c r="C826" t="s">
        <v>111</v>
      </c>
      <c r="D826" t="s">
        <v>114</v>
      </c>
      <c r="E826">
        <f t="shared" si="37"/>
        <v>2004</v>
      </c>
      <c r="F826">
        <f>INDEX('LF Base Input Data'!$B$28:$AP$28,MATCH(E826,'LF Base Input Data'!$B$1:$AP$1,0))</f>
        <v>0</v>
      </c>
    </row>
    <row r="827" spans="1:6" x14ac:dyDescent="0.25">
      <c r="A827" t="s">
        <v>44</v>
      </c>
      <c r="B827" t="s">
        <v>480</v>
      </c>
      <c r="C827" t="s">
        <v>111</v>
      </c>
      <c r="D827" t="s">
        <v>114</v>
      </c>
      <c r="E827">
        <f t="shared" si="37"/>
        <v>2005</v>
      </c>
      <c r="F827">
        <f>INDEX('LF Base Input Data'!$B$28:$AP$28,MATCH(E827,'LF Base Input Data'!$B$1:$AP$1,0))</f>
        <v>0</v>
      </c>
    </row>
    <row r="828" spans="1:6" x14ac:dyDescent="0.25">
      <c r="A828" t="s">
        <v>44</v>
      </c>
      <c r="B828" t="s">
        <v>480</v>
      </c>
      <c r="C828" t="s">
        <v>111</v>
      </c>
      <c r="D828" t="s">
        <v>114</v>
      </c>
      <c r="E828">
        <f t="shared" si="37"/>
        <v>2006</v>
      </c>
      <c r="F828">
        <f>INDEX('LF Base Input Data'!$B$28:$AP$28,MATCH(E828,'LF Base Input Data'!$B$1:$AP$1,0))</f>
        <v>0</v>
      </c>
    </row>
    <row r="829" spans="1:6" x14ac:dyDescent="0.25">
      <c r="A829" t="s">
        <v>44</v>
      </c>
      <c r="B829" t="s">
        <v>480</v>
      </c>
      <c r="C829" t="s">
        <v>111</v>
      </c>
      <c r="D829" t="s">
        <v>114</v>
      </c>
      <c r="E829">
        <f t="shared" si="37"/>
        <v>2007</v>
      </c>
      <c r="F829">
        <f>INDEX('LF Base Input Data'!$B$28:$AP$28,MATCH(E829,'LF Base Input Data'!$B$1:$AP$1,0))</f>
        <v>0</v>
      </c>
    </row>
    <row r="830" spans="1:6" x14ac:dyDescent="0.25">
      <c r="A830" t="s">
        <v>44</v>
      </c>
      <c r="B830" t="s">
        <v>480</v>
      </c>
      <c r="C830" t="s">
        <v>111</v>
      </c>
      <c r="D830" t="s">
        <v>114</v>
      </c>
      <c r="E830">
        <f t="shared" si="37"/>
        <v>2008</v>
      </c>
      <c r="F830">
        <f>INDEX('LF Base Input Data'!$B$28:$AP$28,MATCH(E830,'LF Base Input Data'!$B$1:$AP$1,0))</f>
        <v>0</v>
      </c>
    </row>
    <row r="831" spans="1:6" x14ac:dyDescent="0.25">
      <c r="A831" t="s">
        <v>44</v>
      </c>
      <c r="B831" t="s">
        <v>480</v>
      </c>
      <c r="C831" t="s">
        <v>111</v>
      </c>
      <c r="D831" t="s">
        <v>114</v>
      </c>
      <c r="E831">
        <f t="shared" si="37"/>
        <v>2009</v>
      </c>
      <c r="F831">
        <f>INDEX('LF Base Input Data'!$B$28:$AP$28,MATCH(E831,'LF Base Input Data'!$B$1:$AP$1,0))</f>
        <v>0</v>
      </c>
    </row>
    <row r="832" spans="1:6" x14ac:dyDescent="0.25">
      <c r="A832" t="s">
        <v>44</v>
      </c>
      <c r="B832" t="s">
        <v>480</v>
      </c>
      <c r="C832" t="s">
        <v>111</v>
      </c>
      <c r="D832" t="s">
        <v>114</v>
      </c>
      <c r="E832">
        <f t="shared" si="37"/>
        <v>2010</v>
      </c>
      <c r="F832">
        <f>INDEX('LF Base Input Data'!$B$28:$AP$28,MATCH(E832,'LF Base Input Data'!$B$1:$AP$1,0))</f>
        <v>0</v>
      </c>
    </row>
    <row r="833" spans="1:6" x14ac:dyDescent="0.25">
      <c r="A833" t="s">
        <v>44</v>
      </c>
      <c r="B833" t="s">
        <v>480</v>
      </c>
      <c r="C833" t="s">
        <v>111</v>
      </c>
      <c r="D833" t="s">
        <v>114</v>
      </c>
      <c r="E833">
        <f t="shared" si="37"/>
        <v>2011</v>
      </c>
      <c r="F833">
        <f>INDEX('LF Base Input Data'!$B$28:$AP$28,MATCH(E833,'LF Base Input Data'!$B$1:$AP$1,0))</f>
        <v>0</v>
      </c>
    </row>
    <row r="834" spans="1:6" x14ac:dyDescent="0.25">
      <c r="A834" t="s">
        <v>44</v>
      </c>
      <c r="B834" t="s">
        <v>480</v>
      </c>
      <c r="C834" t="s">
        <v>111</v>
      </c>
      <c r="D834" t="s">
        <v>114</v>
      </c>
      <c r="E834">
        <f t="shared" si="37"/>
        <v>2012</v>
      </c>
      <c r="F834">
        <f>INDEX('LF Base Input Data'!$B$28:$AP$28,MATCH(E834,'LF Base Input Data'!$B$1:$AP$1,0))</f>
        <v>0</v>
      </c>
    </row>
    <row r="835" spans="1:6" x14ac:dyDescent="0.25">
      <c r="A835" t="s">
        <v>44</v>
      </c>
      <c r="B835" t="s">
        <v>480</v>
      </c>
      <c r="C835" t="s">
        <v>111</v>
      </c>
      <c r="D835" t="s">
        <v>114</v>
      </c>
      <c r="E835">
        <f t="shared" si="37"/>
        <v>2013</v>
      </c>
      <c r="F835">
        <f>INDEX('LF Base Input Data'!$B$28:$AP$28,MATCH(E835,'LF Base Input Data'!$B$1:$AP$1,0))</f>
        <v>0</v>
      </c>
    </row>
    <row r="836" spans="1:6" x14ac:dyDescent="0.25">
      <c r="A836" t="s">
        <v>44</v>
      </c>
      <c r="B836" t="s">
        <v>480</v>
      </c>
      <c r="C836" t="s">
        <v>111</v>
      </c>
      <c r="D836" t="s">
        <v>114</v>
      </c>
      <c r="E836">
        <f t="shared" si="37"/>
        <v>2014</v>
      </c>
      <c r="F836">
        <f>INDEX('LF Base Input Data'!$B$28:$AP$28,MATCH(E836,'LF Base Input Data'!$B$1:$AP$1,0))</f>
        <v>0</v>
      </c>
    </row>
    <row r="837" spans="1:6" x14ac:dyDescent="0.25">
      <c r="A837" t="s">
        <v>44</v>
      </c>
      <c r="B837" t="s">
        <v>480</v>
      </c>
      <c r="C837" t="s">
        <v>111</v>
      </c>
      <c r="D837" t="s">
        <v>114</v>
      </c>
      <c r="E837">
        <f t="shared" si="37"/>
        <v>2015</v>
      </c>
      <c r="F837">
        <f>INDEX('LF Base Input Data'!$B$28:$AP$28,MATCH(E837,'LF Base Input Data'!$B$1:$AP$1,0))</f>
        <v>1.456E-3</v>
      </c>
    </row>
    <row r="838" spans="1:6" x14ac:dyDescent="0.25">
      <c r="A838" t="s">
        <v>44</v>
      </c>
      <c r="B838" t="s">
        <v>480</v>
      </c>
      <c r="C838" t="s">
        <v>111</v>
      </c>
      <c r="D838" t="s">
        <v>114</v>
      </c>
      <c r="E838">
        <f t="shared" si="37"/>
        <v>2016</v>
      </c>
      <c r="F838">
        <f>INDEX('LF Base Input Data'!$B$28:$AP$28,MATCH(E838,'LF Base Input Data'!$B$1:$AP$1,0))</f>
        <v>1.456E-3</v>
      </c>
    </row>
    <row r="839" spans="1:6" x14ac:dyDescent="0.25">
      <c r="A839" t="s">
        <v>44</v>
      </c>
      <c r="B839" t="s">
        <v>480</v>
      </c>
      <c r="C839" t="s">
        <v>111</v>
      </c>
      <c r="D839" t="s">
        <v>114</v>
      </c>
      <c r="E839">
        <f t="shared" si="37"/>
        <v>2017</v>
      </c>
      <c r="F839">
        <f>INDEX('LF Base Input Data'!$B$28:$AP$28,MATCH(E839,'LF Base Input Data'!$B$1:$AP$1,0))</f>
        <v>1.456E-3</v>
      </c>
    </row>
    <row r="840" spans="1:6" x14ac:dyDescent="0.25">
      <c r="A840" t="s">
        <v>44</v>
      </c>
      <c r="B840" t="s">
        <v>480</v>
      </c>
      <c r="C840" t="s">
        <v>111</v>
      </c>
      <c r="D840" t="s">
        <v>114</v>
      </c>
      <c r="E840">
        <f t="shared" si="37"/>
        <v>2018</v>
      </c>
      <c r="F840">
        <f>INDEX('LF Base Input Data'!$B$28:$AP$28,MATCH(E840,'LF Base Input Data'!$B$1:$AP$1,0))</f>
        <v>1.456E-3</v>
      </c>
    </row>
    <row r="841" spans="1:6" x14ac:dyDescent="0.25">
      <c r="A841" t="s">
        <v>44</v>
      </c>
      <c r="B841" t="s">
        <v>480</v>
      </c>
      <c r="C841" t="s">
        <v>111</v>
      </c>
      <c r="D841" t="s">
        <v>114</v>
      </c>
      <c r="E841">
        <f t="shared" si="37"/>
        <v>2019</v>
      </c>
      <c r="F841">
        <f>INDEX('LF Base Input Data'!$B$28:$AP$28,MATCH(E841,'LF Base Input Data'!$B$1:$AP$1,0))</f>
        <v>1.456E-3</v>
      </c>
    </row>
    <row r="842" spans="1:6" x14ac:dyDescent="0.25">
      <c r="A842" t="s">
        <v>44</v>
      </c>
      <c r="B842" t="s">
        <v>480</v>
      </c>
      <c r="C842" t="s">
        <v>111</v>
      </c>
      <c r="D842" t="s">
        <v>114</v>
      </c>
      <c r="E842">
        <f t="shared" si="37"/>
        <v>2020</v>
      </c>
      <c r="F842">
        <f>INDEX('LF Base Input Data'!$B$28:$AP$28,MATCH(E842,'LF Base Input Data'!$B$1:$AP$1,0))</f>
        <v>1.456E-3</v>
      </c>
    </row>
    <row r="843" spans="1:6" x14ac:dyDescent="0.25">
      <c r="A843" t="s">
        <v>44</v>
      </c>
      <c r="B843" t="s">
        <v>480</v>
      </c>
      <c r="C843" t="s">
        <v>111</v>
      </c>
      <c r="D843" t="s">
        <v>114</v>
      </c>
      <c r="E843">
        <f t="shared" si="37"/>
        <v>2021</v>
      </c>
      <c r="F843">
        <f>INDEX('LF Base Input Data'!$B$28:$AP$28,MATCH(E843,'LF Base Input Data'!$B$1:$AP$1,0))</f>
        <v>1.456E-3</v>
      </c>
    </row>
    <row r="844" spans="1:6" x14ac:dyDescent="0.25">
      <c r="A844" t="s">
        <v>44</v>
      </c>
      <c r="B844" t="s">
        <v>480</v>
      </c>
      <c r="C844" t="s">
        <v>111</v>
      </c>
      <c r="D844" t="s">
        <v>114</v>
      </c>
      <c r="E844">
        <f t="shared" si="37"/>
        <v>2022</v>
      </c>
      <c r="F844">
        <f>INDEX('LF Base Input Data'!$B$28:$AP$28,MATCH(E844,'LF Base Input Data'!$B$1:$AP$1,0))</f>
        <v>1.456E-3</v>
      </c>
    </row>
    <row r="845" spans="1:6" x14ac:dyDescent="0.25">
      <c r="A845" t="s">
        <v>44</v>
      </c>
      <c r="B845" t="s">
        <v>480</v>
      </c>
      <c r="C845" t="s">
        <v>111</v>
      </c>
      <c r="D845" t="s">
        <v>114</v>
      </c>
      <c r="E845">
        <f t="shared" si="37"/>
        <v>2023</v>
      </c>
      <c r="F845">
        <f>INDEX('LF Base Input Data'!$B$28:$AP$28,MATCH(E845,'LF Base Input Data'!$B$1:$AP$1,0))</f>
        <v>1.456E-3</v>
      </c>
    </row>
    <row r="846" spans="1:6" x14ac:dyDescent="0.25">
      <c r="A846" t="s">
        <v>44</v>
      </c>
      <c r="B846" t="s">
        <v>480</v>
      </c>
      <c r="C846" t="s">
        <v>111</v>
      </c>
      <c r="D846" t="s">
        <v>114</v>
      </c>
      <c r="E846">
        <f t="shared" si="37"/>
        <v>2024</v>
      </c>
      <c r="F846">
        <f>INDEX('LF Base Input Data'!$B$28:$AP$28,MATCH(E846,'LF Base Input Data'!$B$1:$AP$1,0))</f>
        <v>1.456E-3</v>
      </c>
    </row>
    <row r="847" spans="1:6" x14ac:dyDescent="0.25">
      <c r="A847" t="s">
        <v>44</v>
      </c>
      <c r="B847" t="s">
        <v>480</v>
      </c>
      <c r="C847" t="s">
        <v>111</v>
      </c>
      <c r="D847" t="s">
        <v>114</v>
      </c>
      <c r="E847">
        <f t="shared" si="37"/>
        <v>2025</v>
      </c>
      <c r="F847">
        <f>INDEX('LF Base Input Data'!$B$28:$AP$28,MATCH(E847,'LF Base Input Data'!$B$1:$AP$1,0))</f>
        <v>1.456E-3</v>
      </c>
    </row>
    <row r="848" spans="1:6" x14ac:dyDescent="0.25">
      <c r="A848" t="s">
        <v>44</v>
      </c>
      <c r="B848" t="s">
        <v>480</v>
      </c>
      <c r="C848" t="s">
        <v>111</v>
      </c>
      <c r="D848" t="s">
        <v>114</v>
      </c>
      <c r="E848">
        <f t="shared" si="37"/>
        <v>2026</v>
      </c>
      <c r="F848">
        <f>INDEX('LF Base Input Data'!$B$28:$AP$28,MATCH(E848,'LF Base Input Data'!$B$1:$AP$1,0))</f>
        <v>1.456E-3</v>
      </c>
    </row>
    <row r="849" spans="1:6" x14ac:dyDescent="0.25">
      <c r="A849" t="s">
        <v>44</v>
      </c>
      <c r="B849" t="s">
        <v>480</v>
      </c>
      <c r="C849" t="s">
        <v>111</v>
      </c>
      <c r="D849" t="s">
        <v>114</v>
      </c>
      <c r="E849">
        <f t="shared" si="37"/>
        <v>2027</v>
      </c>
      <c r="F849">
        <f>INDEX('LF Base Input Data'!$B$28:$AP$28,MATCH(E849,'LF Base Input Data'!$B$1:$AP$1,0))</f>
        <v>1.456E-3</v>
      </c>
    </row>
    <row r="850" spans="1:6" x14ac:dyDescent="0.25">
      <c r="A850" t="s">
        <v>44</v>
      </c>
      <c r="B850" t="s">
        <v>480</v>
      </c>
      <c r="C850" t="s">
        <v>111</v>
      </c>
      <c r="D850" t="s">
        <v>114</v>
      </c>
      <c r="E850">
        <f t="shared" si="37"/>
        <v>2028</v>
      </c>
      <c r="F850">
        <f>INDEX('LF Base Input Data'!$B$28:$AP$28,MATCH(E850,'LF Base Input Data'!$B$1:$AP$1,0))</f>
        <v>1.456E-3</v>
      </c>
    </row>
    <row r="851" spans="1:6" x14ac:dyDescent="0.25">
      <c r="A851" t="s">
        <v>44</v>
      </c>
      <c r="B851" t="s">
        <v>480</v>
      </c>
      <c r="C851" t="s">
        <v>111</v>
      </c>
      <c r="D851" t="s">
        <v>114</v>
      </c>
      <c r="E851">
        <f t="shared" si="37"/>
        <v>2029</v>
      </c>
      <c r="F851">
        <f>INDEX('LF Base Input Data'!$B$28:$AP$28,MATCH(E851,'LF Base Input Data'!$B$1:$AP$1,0))</f>
        <v>1.456E-3</v>
      </c>
    </row>
    <row r="852" spans="1:6" x14ac:dyDescent="0.25">
      <c r="A852" t="s">
        <v>44</v>
      </c>
      <c r="B852" t="s">
        <v>480</v>
      </c>
      <c r="C852" t="s">
        <v>111</v>
      </c>
      <c r="D852" t="s">
        <v>114</v>
      </c>
      <c r="E852">
        <f t="shared" si="37"/>
        <v>2030</v>
      </c>
      <c r="F852">
        <f>INDEX('LF Base Input Data'!$B$28:$AP$28,MATCH(E852,'LF Base Input Data'!$B$1:$AP$1,0))</f>
        <v>1.456E-3</v>
      </c>
    </row>
    <row r="853" spans="1:6" x14ac:dyDescent="0.25">
      <c r="A853" t="s">
        <v>44</v>
      </c>
      <c r="B853" t="s">
        <v>480</v>
      </c>
      <c r="C853" t="s">
        <v>111</v>
      </c>
      <c r="D853" t="s">
        <v>114</v>
      </c>
      <c r="E853">
        <f t="shared" si="37"/>
        <v>2031</v>
      </c>
      <c r="F853">
        <f>INDEX('LF Base Input Data'!$B$28:$AP$28,MATCH(E853,'LF Base Input Data'!$B$1:$AP$1,0))</f>
        <v>1.456E-3</v>
      </c>
    </row>
    <row r="854" spans="1:6" x14ac:dyDescent="0.25">
      <c r="A854" t="s">
        <v>44</v>
      </c>
      <c r="B854" t="s">
        <v>480</v>
      </c>
      <c r="C854" t="s">
        <v>111</v>
      </c>
      <c r="D854" t="s">
        <v>114</v>
      </c>
      <c r="E854">
        <f t="shared" ref="E854:E860" si="38">E853+1</f>
        <v>2032</v>
      </c>
      <c r="F854">
        <f>INDEX('LF Base Input Data'!$B$28:$AP$28,MATCH(E854,'LF Base Input Data'!$B$1:$AP$1,0))</f>
        <v>1.456E-3</v>
      </c>
    </row>
    <row r="855" spans="1:6" x14ac:dyDescent="0.25">
      <c r="A855" t="s">
        <v>44</v>
      </c>
      <c r="B855" t="s">
        <v>480</v>
      </c>
      <c r="C855" t="s">
        <v>111</v>
      </c>
      <c r="D855" t="s">
        <v>114</v>
      </c>
      <c r="E855">
        <f t="shared" si="38"/>
        <v>2033</v>
      </c>
      <c r="F855">
        <f>INDEX('LF Base Input Data'!$B$28:$AP$28,MATCH(E855,'LF Base Input Data'!$B$1:$AP$1,0))</f>
        <v>1.456E-3</v>
      </c>
    </row>
    <row r="856" spans="1:6" x14ac:dyDescent="0.25">
      <c r="A856" t="s">
        <v>44</v>
      </c>
      <c r="B856" t="s">
        <v>480</v>
      </c>
      <c r="C856" t="s">
        <v>111</v>
      </c>
      <c r="D856" t="s">
        <v>114</v>
      </c>
      <c r="E856">
        <f t="shared" si="38"/>
        <v>2034</v>
      </c>
      <c r="F856">
        <f>INDEX('LF Base Input Data'!$B$28:$AP$28,MATCH(E856,'LF Base Input Data'!$B$1:$AP$1,0))</f>
        <v>1.456E-3</v>
      </c>
    </row>
    <row r="857" spans="1:6" x14ac:dyDescent="0.25">
      <c r="A857" t="s">
        <v>44</v>
      </c>
      <c r="B857" t="s">
        <v>480</v>
      </c>
      <c r="C857" t="s">
        <v>111</v>
      </c>
      <c r="D857" t="s">
        <v>114</v>
      </c>
      <c r="E857">
        <f t="shared" si="38"/>
        <v>2035</v>
      </c>
      <c r="F857">
        <f>INDEX('LF Base Input Data'!$B$28:$AP$28,MATCH(E857,'LF Base Input Data'!$B$1:$AP$1,0))</f>
        <v>1.456E-3</v>
      </c>
    </row>
    <row r="858" spans="1:6" x14ac:dyDescent="0.25">
      <c r="A858" t="s">
        <v>44</v>
      </c>
      <c r="B858" t="s">
        <v>480</v>
      </c>
      <c r="C858" t="s">
        <v>111</v>
      </c>
      <c r="D858" t="s">
        <v>114</v>
      </c>
      <c r="E858">
        <f t="shared" si="38"/>
        <v>2036</v>
      </c>
      <c r="F858">
        <f>INDEX('LF Base Input Data'!$B$28:$AP$28,MATCH(E858,'LF Base Input Data'!$B$1:$AP$1,0))</f>
        <v>1.456E-3</v>
      </c>
    </row>
    <row r="859" spans="1:6" x14ac:dyDescent="0.25">
      <c r="A859" t="s">
        <v>44</v>
      </c>
      <c r="B859" t="s">
        <v>480</v>
      </c>
      <c r="C859" t="s">
        <v>111</v>
      </c>
      <c r="D859" t="s">
        <v>114</v>
      </c>
      <c r="E859">
        <f t="shared" si="38"/>
        <v>2037</v>
      </c>
      <c r="F859">
        <f>INDEX('LF Base Input Data'!$B$28:$AP$28,MATCH(E859,'LF Base Input Data'!$B$1:$AP$1,0))</f>
        <v>1.456E-3</v>
      </c>
    </row>
    <row r="860" spans="1:6" x14ac:dyDescent="0.25">
      <c r="A860" t="s">
        <v>44</v>
      </c>
      <c r="B860" t="s">
        <v>480</v>
      </c>
      <c r="C860" t="s">
        <v>111</v>
      </c>
      <c r="D860" t="s">
        <v>114</v>
      </c>
      <c r="E860">
        <f t="shared" si="38"/>
        <v>2038</v>
      </c>
      <c r="F860">
        <f>INDEX('LF Base Input Data'!$B$28:$AP$28,MATCH(E860,'LF Base Input Data'!$B$1:$AP$1,0))</f>
        <v>1.456E-3</v>
      </c>
    </row>
    <row r="861" spans="1:6" x14ac:dyDescent="0.25">
      <c r="A861" t="s">
        <v>44</v>
      </c>
      <c r="B861" t="s">
        <v>480</v>
      </c>
      <c r="C861" t="s">
        <v>111</v>
      </c>
      <c r="D861" t="s">
        <v>114</v>
      </c>
      <c r="E861">
        <f>E860+1</f>
        <v>2039</v>
      </c>
      <c r="F861">
        <f>INDEX('LF Base Input Data'!$B$28:$AP$28,MATCH(E861,'LF Base Input Data'!$B$1:$AP$1,0))</f>
        <v>1.456E-3</v>
      </c>
    </row>
    <row r="862" spans="1:6" x14ac:dyDescent="0.25">
      <c r="A862" t="s">
        <v>44</v>
      </c>
      <c r="B862" t="s">
        <v>480</v>
      </c>
      <c r="C862" t="s">
        <v>111</v>
      </c>
      <c r="D862" t="s">
        <v>114</v>
      </c>
      <c r="E862">
        <f>E861+1</f>
        <v>2040</v>
      </c>
      <c r="F862">
        <f>INDEX('LF Base Input Data'!$B$28:$AP$28,MATCH(E862,'LF Base Input Data'!$B$1:$AP$1,0))</f>
        <v>1.456E-3</v>
      </c>
    </row>
    <row r="863" spans="1:6" x14ac:dyDescent="0.25">
      <c r="A863" t="s">
        <v>44</v>
      </c>
      <c r="B863" t="s">
        <v>480</v>
      </c>
      <c r="C863" t="s">
        <v>112</v>
      </c>
      <c r="D863" t="s">
        <v>114</v>
      </c>
      <c r="E863">
        <v>2000</v>
      </c>
      <c r="F863">
        <f>INDEX('LF Base Input Data'!$B$29:$AP$29,MATCH(E863,'LF Base Input Data'!$B$1:$AP$1,0))</f>
        <v>0</v>
      </c>
    </row>
    <row r="864" spans="1:6" x14ac:dyDescent="0.25">
      <c r="A864" t="s">
        <v>44</v>
      </c>
      <c r="B864" t="s">
        <v>480</v>
      </c>
      <c r="C864" t="s">
        <v>112</v>
      </c>
      <c r="D864" t="s">
        <v>114</v>
      </c>
      <c r="E864">
        <f t="shared" ref="E864:E894" si="39">E863+1</f>
        <v>2001</v>
      </c>
      <c r="F864">
        <f>INDEX('LF Base Input Data'!$B$29:$AP$29,MATCH(E864,'LF Base Input Data'!$B$1:$AP$1,0))</f>
        <v>0</v>
      </c>
    </row>
    <row r="865" spans="1:6" x14ac:dyDescent="0.25">
      <c r="A865" t="s">
        <v>44</v>
      </c>
      <c r="B865" t="s">
        <v>480</v>
      </c>
      <c r="C865" t="s">
        <v>112</v>
      </c>
      <c r="D865" t="s">
        <v>114</v>
      </c>
      <c r="E865">
        <f t="shared" si="39"/>
        <v>2002</v>
      </c>
      <c r="F865">
        <f>INDEX('LF Base Input Data'!$B$29:$AP$29,MATCH(E865,'LF Base Input Data'!$B$1:$AP$1,0))</f>
        <v>0</v>
      </c>
    </row>
    <row r="866" spans="1:6" x14ac:dyDescent="0.25">
      <c r="A866" t="s">
        <v>44</v>
      </c>
      <c r="B866" t="s">
        <v>480</v>
      </c>
      <c r="C866" t="s">
        <v>112</v>
      </c>
      <c r="D866" t="s">
        <v>114</v>
      </c>
      <c r="E866">
        <f t="shared" si="39"/>
        <v>2003</v>
      </c>
      <c r="F866">
        <f>INDEX('LF Base Input Data'!$B$29:$AP$29,MATCH(E866,'LF Base Input Data'!$B$1:$AP$1,0))</f>
        <v>0</v>
      </c>
    </row>
    <row r="867" spans="1:6" x14ac:dyDescent="0.25">
      <c r="A867" t="s">
        <v>44</v>
      </c>
      <c r="B867" t="s">
        <v>480</v>
      </c>
      <c r="C867" t="s">
        <v>112</v>
      </c>
      <c r="D867" t="s">
        <v>114</v>
      </c>
      <c r="E867">
        <f t="shared" si="39"/>
        <v>2004</v>
      </c>
      <c r="F867">
        <f>INDEX('LF Base Input Data'!$B$29:$AP$29,MATCH(E867,'LF Base Input Data'!$B$1:$AP$1,0))</f>
        <v>0</v>
      </c>
    </row>
    <row r="868" spans="1:6" x14ac:dyDescent="0.25">
      <c r="A868" t="s">
        <v>44</v>
      </c>
      <c r="B868" t="s">
        <v>480</v>
      </c>
      <c r="C868" t="s">
        <v>112</v>
      </c>
      <c r="D868" t="s">
        <v>114</v>
      </c>
      <c r="E868">
        <f t="shared" si="39"/>
        <v>2005</v>
      </c>
      <c r="F868">
        <f>INDEX('LF Base Input Data'!$B$29:$AP$29,MATCH(E868,'LF Base Input Data'!$B$1:$AP$1,0))</f>
        <v>0</v>
      </c>
    </row>
    <row r="869" spans="1:6" x14ac:dyDescent="0.25">
      <c r="A869" t="s">
        <v>44</v>
      </c>
      <c r="B869" t="s">
        <v>480</v>
      </c>
      <c r="C869" t="s">
        <v>112</v>
      </c>
      <c r="D869" t="s">
        <v>114</v>
      </c>
      <c r="E869">
        <f t="shared" si="39"/>
        <v>2006</v>
      </c>
      <c r="F869">
        <f>INDEX('LF Base Input Data'!$B$29:$AP$29,MATCH(E869,'LF Base Input Data'!$B$1:$AP$1,0))</f>
        <v>0</v>
      </c>
    </row>
    <row r="870" spans="1:6" x14ac:dyDescent="0.25">
      <c r="A870" t="s">
        <v>44</v>
      </c>
      <c r="B870" t="s">
        <v>480</v>
      </c>
      <c r="C870" t="s">
        <v>112</v>
      </c>
      <c r="D870" t="s">
        <v>114</v>
      </c>
      <c r="E870">
        <f t="shared" si="39"/>
        <v>2007</v>
      </c>
      <c r="F870">
        <f>INDEX('LF Base Input Data'!$B$29:$AP$29,MATCH(E870,'LF Base Input Data'!$B$1:$AP$1,0))</f>
        <v>0</v>
      </c>
    </row>
    <row r="871" spans="1:6" x14ac:dyDescent="0.25">
      <c r="A871" t="s">
        <v>44</v>
      </c>
      <c r="B871" t="s">
        <v>480</v>
      </c>
      <c r="C871" t="s">
        <v>112</v>
      </c>
      <c r="D871" t="s">
        <v>114</v>
      </c>
      <c r="E871">
        <f t="shared" si="39"/>
        <v>2008</v>
      </c>
      <c r="F871">
        <f>INDEX('LF Base Input Data'!$B$29:$AP$29,MATCH(E871,'LF Base Input Data'!$B$1:$AP$1,0))</f>
        <v>0</v>
      </c>
    </row>
    <row r="872" spans="1:6" x14ac:dyDescent="0.25">
      <c r="A872" t="s">
        <v>44</v>
      </c>
      <c r="B872" t="s">
        <v>480</v>
      </c>
      <c r="C872" t="s">
        <v>112</v>
      </c>
      <c r="D872" t="s">
        <v>114</v>
      </c>
      <c r="E872">
        <f t="shared" si="39"/>
        <v>2009</v>
      </c>
      <c r="F872">
        <f>INDEX('LF Base Input Data'!$B$29:$AP$29,MATCH(E872,'LF Base Input Data'!$B$1:$AP$1,0))</f>
        <v>0</v>
      </c>
    </row>
    <row r="873" spans="1:6" x14ac:dyDescent="0.25">
      <c r="A873" t="s">
        <v>44</v>
      </c>
      <c r="B873" t="s">
        <v>480</v>
      </c>
      <c r="C873" t="s">
        <v>112</v>
      </c>
      <c r="D873" t="s">
        <v>114</v>
      </c>
      <c r="E873">
        <f t="shared" si="39"/>
        <v>2010</v>
      </c>
      <c r="F873">
        <f>INDEX('LF Base Input Data'!$B$29:$AP$29,MATCH(E873,'LF Base Input Data'!$B$1:$AP$1,0))</f>
        <v>0</v>
      </c>
    </row>
    <row r="874" spans="1:6" x14ac:dyDescent="0.25">
      <c r="A874" t="s">
        <v>44</v>
      </c>
      <c r="B874" t="s">
        <v>480</v>
      </c>
      <c r="C874" t="s">
        <v>112</v>
      </c>
      <c r="D874" t="s">
        <v>114</v>
      </c>
      <c r="E874">
        <f t="shared" si="39"/>
        <v>2011</v>
      </c>
      <c r="F874">
        <f>INDEX('LF Base Input Data'!$B$29:$AP$29,MATCH(E874,'LF Base Input Data'!$B$1:$AP$1,0))</f>
        <v>0</v>
      </c>
    </row>
    <row r="875" spans="1:6" x14ac:dyDescent="0.25">
      <c r="A875" t="s">
        <v>44</v>
      </c>
      <c r="B875" t="s">
        <v>480</v>
      </c>
      <c r="C875" t="s">
        <v>112</v>
      </c>
      <c r="D875" t="s">
        <v>114</v>
      </c>
      <c r="E875">
        <f t="shared" si="39"/>
        <v>2012</v>
      </c>
      <c r="F875">
        <f>INDEX('LF Base Input Data'!$B$29:$AP$29,MATCH(E875,'LF Base Input Data'!$B$1:$AP$1,0))</f>
        <v>0</v>
      </c>
    </row>
    <row r="876" spans="1:6" x14ac:dyDescent="0.25">
      <c r="A876" t="s">
        <v>44</v>
      </c>
      <c r="B876" t="s">
        <v>480</v>
      </c>
      <c r="C876" t="s">
        <v>112</v>
      </c>
      <c r="D876" t="s">
        <v>114</v>
      </c>
      <c r="E876">
        <f t="shared" si="39"/>
        <v>2013</v>
      </c>
      <c r="F876">
        <f>INDEX('LF Base Input Data'!$B$29:$AP$29,MATCH(E876,'LF Base Input Data'!$B$1:$AP$1,0))</f>
        <v>0</v>
      </c>
    </row>
    <row r="877" spans="1:6" x14ac:dyDescent="0.25">
      <c r="A877" t="s">
        <v>44</v>
      </c>
      <c r="B877" t="s">
        <v>480</v>
      </c>
      <c r="C877" t="s">
        <v>112</v>
      </c>
      <c r="D877" t="s">
        <v>114</v>
      </c>
      <c r="E877">
        <f t="shared" si="39"/>
        <v>2014</v>
      </c>
      <c r="F877">
        <f>INDEX('LF Base Input Data'!$B$29:$AP$29,MATCH(E877,'LF Base Input Data'!$B$1:$AP$1,0))</f>
        <v>0</v>
      </c>
    </row>
    <row r="878" spans="1:6" x14ac:dyDescent="0.25">
      <c r="A878" t="s">
        <v>44</v>
      </c>
      <c r="B878" t="s">
        <v>480</v>
      </c>
      <c r="C878" t="s">
        <v>112</v>
      </c>
      <c r="D878" t="s">
        <v>114</v>
      </c>
      <c r="E878">
        <f t="shared" si="39"/>
        <v>2015</v>
      </c>
      <c r="F878">
        <f>INDEX('LF Base Input Data'!$B$29:$AP$29,MATCH(E878,'LF Base Input Data'!$B$1:$AP$1,0))</f>
        <v>1.456E-3</v>
      </c>
    </row>
    <row r="879" spans="1:6" x14ac:dyDescent="0.25">
      <c r="A879" t="s">
        <v>44</v>
      </c>
      <c r="B879" t="s">
        <v>480</v>
      </c>
      <c r="C879" t="s">
        <v>112</v>
      </c>
      <c r="D879" t="s">
        <v>114</v>
      </c>
      <c r="E879">
        <f t="shared" si="39"/>
        <v>2016</v>
      </c>
      <c r="F879">
        <f>INDEX('LF Base Input Data'!$B$29:$AP$29,MATCH(E879,'LF Base Input Data'!$B$1:$AP$1,0))</f>
        <v>1.456E-3</v>
      </c>
    </row>
    <row r="880" spans="1:6" x14ac:dyDescent="0.25">
      <c r="A880" t="s">
        <v>44</v>
      </c>
      <c r="B880" t="s">
        <v>480</v>
      </c>
      <c r="C880" t="s">
        <v>112</v>
      </c>
      <c r="D880" t="s">
        <v>114</v>
      </c>
      <c r="E880">
        <f t="shared" si="39"/>
        <v>2017</v>
      </c>
      <c r="F880">
        <f>INDEX('LF Base Input Data'!$B$29:$AP$29,MATCH(E880,'LF Base Input Data'!$B$1:$AP$1,0))</f>
        <v>1.456E-3</v>
      </c>
    </row>
    <row r="881" spans="1:6" x14ac:dyDescent="0.25">
      <c r="A881" t="s">
        <v>44</v>
      </c>
      <c r="B881" t="s">
        <v>480</v>
      </c>
      <c r="C881" t="s">
        <v>112</v>
      </c>
      <c r="D881" t="s">
        <v>114</v>
      </c>
      <c r="E881">
        <f t="shared" si="39"/>
        <v>2018</v>
      </c>
      <c r="F881">
        <f>INDEX('LF Base Input Data'!$B$29:$AP$29,MATCH(E881,'LF Base Input Data'!$B$1:$AP$1,0))</f>
        <v>1.456E-3</v>
      </c>
    </row>
    <row r="882" spans="1:6" x14ac:dyDescent="0.25">
      <c r="A882" t="s">
        <v>44</v>
      </c>
      <c r="B882" t="s">
        <v>480</v>
      </c>
      <c r="C882" t="s">
        <v>112</v>
      </c>
      <c r="D882" t="s">
        <v>114</v>
      </c>
      <c r="E882">
        <f t="shared" si="39"/>
        <v>2019</v>
      </c>
      <c r="F882">
        <f>INDEX('LF Base Input Data'!$B$29:$AP$29,MATCH(E882,'LF Base Input Data'!$B$1:$AP$1,0))</f>
        <v>1.456E-3</v>
      </c>
    </row>
    <row r="883" spans="1:6" x14ac:dyDescent="0.25">
      <c r="A883" t="s">
        <v>44</v>
      </c>
      <c r="B883" t="s">
        <v>480</v>
      </c>
      <c r="C883" t="s">
        <v>112</v>
      </c>
      <c r="D883" t="s">
        <v>114</v>
      </c>
      <c r="E883">
        <f t="shared" si="39"/>
        <v>2020</v>
      </c>
      <c r="F883">
        <f>INDEX('LF Base Input Data'!$B$29:$AP$29,MATCH(E883,'LF Base Input Data'!$B$1:$AP$1,0))</f>
        <v>1.456E-3</v>
      </c>
    </row>
    <row r="884" spans="1:6" x14ac:dyDescent="0.25">
      <c r="A884" t="s">
        <v>44</v>
      </c>
      <c r="B884" t="s">
        <v>480</v>
      </c>
      <c r="C884" t="s">
        <v>112</v>
      </c>
      <c r="D884" t="s">
        <v>114</v>
      </c>
      <c r="E884">
        <f t="shared" si="39"/>
        <v>2021</v>
      </c>
      <c r="F884">
        <f>INDEX('LF Base Input Data'!$B$29:$AP$29,MATCH(E884,'LF Base Input Data'!$B$1:$AP$1,0))</f>
        <v>1.456E-3</v>
      </c>
    </row>
    <row r="885" spans="1:6" x14ac:dyDescent="0.25">
      <c r="A885" t="s">
        <v>44</v>
      </c>
      <c r="B885" t="s">
        <v>480</v>
      </c>
      <c r="C885" t="s">
        <v>112</v>
      </c>
      <c r="D885" t="s">
        <v>114</v>
      </c>
      <c r="E885">
        <f t="shared" si="39"/>
        <v>2022</v>
      </c>
      <c r="F885">
        <f>INDEX('LF Base Input Data'!$B$29:$AP$29,MATCH(E885,'LF Base Input Data'!$B$1:$AP$1,0))</f>
        <v>1.456E-3</v>
      </c>
    </row>
    <row r="886" spans="1:6" x14ac:dyDescent="0.25">
      <c r="A886" t="s">
        <v>44</v>
      </c>
      <c r="B886" t="s">
        <v>480</v>
      </c>
      <c r="C886" t="s">
        <v>112</v>
      </c>
      <c r="D886" t="s">
        <v>114</v>
      </c>
      <c r="E886">
        <f t="shared" si="39"/>
        <v>2023</v>
      </c>
      <c r="F886">
        <f>INDEX('LF Base Input Data'!$B$29:$AP$29,MATCH(E886,'LF Base Input Data'!$B$1:$AP$1,0))</f>
        <v>1.456E-3</v>
      </c>
    </row>
    <row r="887" spans="1:6" x14ac:dyDescent="0.25">
      <c r="A887" t="s">
        <v>44</v>
      </c>
      <c r="B887" t="s">
        <v>480</v>
      </c>
      <c r="C887" t="s">
        <v>112</v>
      </c>
      <c r="D887" t="s">
        <v>114</v>
      </c>
      <c r="E887">
        <f t="shared" si="39"/>
        <v>2024</v>
      </c>
      <c r="F887">
        <f>INDEX('LF Base Input Data'!$B$29:$AP$29,MATCH(E887,'LF Base Input Data'!$B$1:$AP$1,0))</f>
        <v>1.456E-3</v>
      </c>
    </row>
    <row r="888" spans="1:6" x14ac:dyDescent="0.25">
      <c r="A888" t="s">
        <v>44</v>
      </c>
      <c r="B888" t="s">
        <v>480</v>
      </c>
      <c r="C888" t="s">
        <v>112</v>
      </c>
      <c r="D888" t="s">
        <v>114</v>
      </c>
      <c r="E888">
        <f t="shared" si="39"/>
        <v>2025</v>
      </c>
      <c r="F888">
        <f>INDEX('LF Base Input Data'!$B$29:$AP$29,MATCH(E888,'LF Base Input Data'!$B$1:$AP$1,0))</f>
        <v>1.456E-3</v>
      </c>
    </row>
    <row r="889" spans="1:6" x14ac:dyDescent="0.25">
      <c r="A889" t="s">
        <v>44</v>
      </c>
      <c r="B889" t="s">
        <v>480</v>
      </c>
      <c r="C889" t="s">
        <v>112</v>
      </c>
      <c r="D889" t="s">
        <v>114</v>
      </c>
      <c r="E889">
        <f t="shared" si="39"/>
        <v>2026</v>
      </c>
      <c r="F889">
        <f>INDEX('LF Base Input Data'!$B$29:$AP$29,MATCH(E889,'LF Base Input Data'!$B$1:$AP$1,0))</f>
        <v>1.456E-3</v>
      </c>
    </row>
    <row r="890" spans="1:6" x14ac:dyDescent="0.25">
      <c r="A890" t="s">
        <v>44</v>
      </c>
      <c r="B890" t="s">
        <v>480</v>
      </c>
      <c r="C890" t="s">
        <v>112</v>
      </c>
      <c r="D890" t="s">
        <v>114</v>
      </c>
      <c r="E890">
        <f t="shared" si="39"/>
        <v>2027</v>
      </c>
      <c r="F890">
        <f>INDEX('LF Base Input Data'!$B$29:$AP$29,MATCH(E890,'LF Base Input Data'!$B$1:$AP$1,0))</f>
        <v>1.456E-3</v>
      </c>
    </row>
    <row r="891" spans="1:6" x14ac:dyDescent="0.25">
      <c r="A891" t="s">
        <v>44</v>
      </c>
      <c r="B891" t="s">
        <v>480</v>
      </c>
      <c r="C891" t="s">
        <v>112</v>
      </c>
      <c r="D891" t="s">
        <v>114</v>
      </c>
      <c r="E891">
        <f t="shared" si="39"/>
        <v>2028</v>
      </c>
      <c r="F891">
        <f>INDEX('LF Base Input Data'!$B$29:$AP$29,MATCH(E891,'LF Base Input Data'!$B$1:$AP$1,0))</f>
        <v>1.456E-3</v>
      </c>
    </row>
    <row r="892" spans="1:6" x14ac:dyDescent="0.25">
      <c r="A892" t="s">
        <v>44</v>
      </c>
      <c r="B892" t="s">
        <v>480</v>
      </c>
      <c r="C892" t="s">
        <v>112</v>
      </c>
      <c r="D892" t="s">
        <v>114</v>
      </c>
      <c r="E892">
        <f t="shared" si="39"/>
        <v>2029</v>
      </c>
      <c r="F892">
        <f>INDEX('LF Base Input Data'!$B$29:$AP$29,MATCH(E892,'LF Base Input Data'!$B$1:$AP$1,0))</f>
        <v>1.456E-3</v>
      </c>
    </row>
    <row r="893" spans="1:6" x14ac:dyDescent="0.25">
      <c r="A893" t="s">
        <v>44</v>
      </c>
      <c r="B893" t="s">
        <v>480</v>
      </c>
      <c r="C893" t="s">
        <v>112</v>
      </c>
      <c r="D893" t="s">
        <v>114</v>
      </c>
      <c r="E893">
        <f t="shared" si="39"/>
        <v>2030</v>
      </c>
      <c r="F893">
        <f>INDEX('LF Base Input Data'!$B$29:$AP$29,MATCH(E893,'LF Base Input Data'!$B$1:$AP$1,0))</f>
        <v>1.456E-3</v>
      </c>
    </row>
    <row r="894" spans="1:6" x14ac:dyDescent="0.25">
      <c r="A894" t="s">
        <v>44</v>
      </c>
      <c r="B894" t="s">
        <v>480</v>
      </c>
      <c r="C894" t="s">
        <v>112</v>
      </c>
      <c r="D894" t="s">
        <v>114</v>
      </c>
      <c r="E894">
        <f t="shared" si="39"/>
        <v>2031</v>
      </c>
      <c r="F894">
        <f>INDEX('LF Base Input Data'!$B$29:$AP$29,MATCH(E894,'LF Base Input Data'!$B$1:$AP$1,0))</f>
        <v>1.456E-3</v>
      </c>
    </row>
    <row r="895" spans="1:6" x14ac:dyDescent="0.25">
      <c r="A895" t="s">
        <v>44</v>
      </c>
      <c r="B895" t="s">
        <v>480</v>
      </c>
      <c r="C895" t="s">
        <v>112</v>
      </c>
      <c r="D895" t="s">
        <v>114</v>
      </c>
      <c r="E895">
        <f t="shared" ref="E895:E901" si="40">E894+1</f>
        <v>2032</v>
      </c>
      <c r="F895">
        <f>INDEX('LF Base Input Data'!$B$29:$AP$29,MATCH(E895,'LF Base Input Data'!$B$1:$AP$1,0))</f>
        <v>1.456E-3</v>
      </c>
    </row>
    <row r="896" spans="1:6" x14ac:dyDescent="0.25">
      <c r="A896" t="s">
        <v>44</v>
      </c>
      <c r="B896" t="s">
        <v>480</v>
      </c>
      <c r="C896" t="s">
        <v>112</v>
      </c>
      <c r="D896" t="s">
        <v>114</v>
      </c>
      <c r="E896">
        <f t="shared" si="40"/>
        <v>2033</v>
      </c>
      <c r="F896">
        <f>INDEX('LF Base Input Data'!$B$29:$AP$29,MATCH(E896,'LF Base Input Data'!$B$1:$AP$1,0))</f>
        <v>1.456E-3</v>
      </c>
    </row>
    <row r="897" spans="1:6" x14ac:dyDescent="0.25">
      <c r="A897" t="s">
        <v>44</v>
      </c>
      <c r="B897" t="s">
        <v>480</v>
      </c>
      <c r="C897" t="s">
        <v>112</v>
      </c>
      <c r="D897" t="s">
        <v>114</v>
      </c>
      <c r="E897">
        <f t="shared" si="40"/>
        <v>2034</v>
      </c>
      <c r="F897">
        <f>INDEX('LF Base Input Data'!$B$29:$AP$29,MATCH(E897,'LF Base Input Data'!$B$1:$AP$1,0))</f>
        <v>1.456E-3</v>
      </c>
    </row>
    <row r="898" spans="1:6" x14ac:dyDescent="0.25">
      <c r="A898" t="s">
        <v>44</v>
      </c>
      <c r="B898" t="s">
        <v>480</v>
      </c>
      <c r="C898" t="s">
        <v>112</v>
      </c>
      <c r="D898" t="s">
        <v>114</v>
      </c>
      <c r="E898">
        <f t="shared" si="40"/>
        <v>2035</v>
      </c>
      <c r="F898">
        <f>INDEX('LF Base Input Data'!$B$29:$AP$29,MATCH(E898,'LF Base Input Data'!$B$1:$AP$1,0))</f>
        <v>1.456E-3</v>
      </c>
    </row>
    <row r="899" spans="1:6" x14ac:dyDescent="0.25">
      <c r="A899" t="s">
        <v>44</v>
      </c>
      <c r="B899" t="s">
        <v>480</v>
      </c>
      <c r="C899" t="s">
        <v>112</v>
      </c>
      <c r="D899" t="s">
        <v>114</v>
      </c>
      <c r="E899">
        <f t="shared" si="40"/>
        <v>2036</v>
      </c>
      <c r="F899">
        <f>INDEX('LF Base Input Data'!$B$29:$AP$29,MATCH(E899,'LF Base Input Data'!$B$1:$AP$1,0))</f>
        <v>1.456E-3</v>
      </c>
    </row>
    <row r="900" spans="1:6" x14ac:dyDescent="0.25">
      <c r="A900" t="s">
        <v>44</v>
      </c>
      <c r="B900" t="s">
        <v>480</v>
      </c>
      <c r="C900" t="s">
        <v>112</v>
      </c>
      <c r="D900" t="s">
        <v>114</v>
      </c>
      <c r="E900">
        <f t="shared" si="40"/>
        <v>2037</v>
      </c>
      <c r="F900">
        <f>INDEX('LF Base Input Data'!$B$29:$AP$29,MATCH(E900,'LF Base Input Data'!$B$1:$AP$1,0))</f>
        <v>1.456E-3</v>
      </c>
    </row>
    <row r="901" spans="1:6" x14ac:dyDescent="0.25">
      <c r="A901" t="s">
        <v>44</v>
      </c>
      <c r="B901" t="s">
        <v>480</v>
      </c>
      <c r="C901" t="s">
        <v>112</v>
      </c>
      <c r="D901" t="s">
        <v>114</v>
      </c>
      <c r="E901">
        <f t="shared" si="40"/>
        <v>2038</v>
      </c>
      <c r="F901">
        <f>INDEX('LF Base Input Data'!$B$29:$AP$29,MATCH(E901,'LF Base Input Data'!$B$1:$AP$1,0))</f>
        <v>1.456E-3</v>
      </c>
    </row>
    <row r="902" spans="1:6" x14ac:dyDescent="0.25">
      <c r="A902" t="s">
        <v>44</v>
      </c>
      <c r="B902" t="s">
        <v>480</v>
      </c>
      <c r="C902" t="s">
        <v>112</v>
      </c>
      <c r="D902" t="s">
        <v>114</v>
      </c>
      <c r="E902">
        <f>E901+1</f>
        <v>2039</v>
      </c>
      <c r="F902">
        <f>INDEX('LF Base Input Data'!$B$29:$AP$29,MATCH(E902,'LF Base Input Data'!$B$1:$AP$1,0))</f>
        <v>1.456E-3</v>
      </c>
    </row>
    <row r="903" spans="1:6" x14ac:dyDescent="0.25">
      <c r="A903" t="s">
        <v>44</v>
      </c>
      <c r="B903" t="s">
        <v>480</v>
      </c>
      <c r="C903" t="s">
        <v>112</v>
      </c>
      <c r="D903" t="s">
        <v>114</v>
      </c>
      <c r="E903">
        <f>E902+1</f>
        <v>2040</v>
      </c>
      <c r="F903">
        <f>INDEX('LF Base Input Data'!$B$29:$AP$29,MATCH(E903,'LF Base Input Data'!$B$1:$AP$1,0))</f>
        <v>1.456E-3</v>
      </c>
    </row>
    <row r="904" spans="1:6" x14ac:dyDescent="0.25">
      <c r="A904" t="s">
        <v>4</v>
      </c>
      <c r="B904" t="s">
        <v>480</v>
      </c>
      <c r="C904" t="s">
        <v>111</v>
      </c>
      <c r="D904" t="s">
        <v>113</v>
      </c>
      <c r="F904">
        <f>'Input Meta Data'!J3</f>
        <v>31</v>
      </c>
    </row>
    <row r="905" spans="1:6" x14ac:dyDescent="0.25">
      <c r="A905" t="s">
        <v>4</v>
      </c>
      <c r="B905" t="s">
        <v>480</v>
      </c>
      <c r="C905" t="s">
        <v>112</v>
      </c>
      <c r="D905" t="s">
        <v>113</v>
      </c>
      <c r="F905">
        <f>'Input Meta Data'!J4</f>
        <v>15</v>
      </c>
    </row>
    <row r="906" spans="1:6" x14ac:dyDescent="0.25">
      <c r="A906" t="s">
        <v>4</v>
      </c>
      <c r="B906" t="s">
        <v>480</v>
      </c>
      <c r="C906" t="s">
        <v>111</v>
      </c>
      <c r="D906" t="s">
        <v>114</v>
      </c>
      <c r="F906">
        <f>'Input Meta Data'!J5</f>
        <v>122</v>
      </c>
    </row>
    <row r="907" spans="1:6" x14ac:dyDescent="0.25">
      <c r="A907" t="s">
        <v>4</v>
      </c>
      <c r="B907" t="s">
        <v>480</v>
      </c>
      <c r="C907" t="s">
        <v>112</v>
      </c>
      <c r="D907" t="s">
        <v>114</v>
      </c>
      <c r="F907">
        <f>'Input Meta Data'!J6</f>
        <v>44</v>
      </c>
    </row>
    <row r="908" spans="1:6" x14ac:dyDescent="0.25">
      <c r="A908" t="s">
        <v>15</v>
      </c>
      <c r="B908" t="s">
        <v>480</v>
      </c>
      <c r="C908" t="s">
        <v>111</v>
      </c>
      <c r="D908" t="s">
        <v>113</v>
      </c>
      <c r="F908">
        <f>'Input Meta Data'!J7</f>
        <v>1</v>
      </c>
    </row>
    <row r="909" spans="1:6" x14ac:dyDescent="0.25">
      <c r="A909" t="s">
        <v>15</v>
      </c>
      <c r="B909" t="s">
        <v>480</v>
      </c>
      <c r="C909" t="s">
        <v>112</v>
      </c>
      <c r="D909" t="s">
        <v>113</v>
      </c>
      <c r="F909">
        <f>'Input Meta Data'!J8</f>
        <v>37</v>
      </c>
    </row>
    <row r="910" spans="1:6" x14ac:dyDescent="0.25">
      <c r="A910" t="s">
        <v>15</v>
      </c>
      <c r="B910" t="s">
        <v>480</v>
      </c>
      <c r="C910" t="s">
        <v>111</v>
      </c>
      <c r="D910" t="s">
        <v>114</v>
      </c>
      <c r="F910">
        <f>'Input Meta Data'!J9</f>
        <v>2</v>
      </c>
    </row>
    <row r="911" spans="1:6" x14ac:dyDescent="0.25">
      <c r="A911" t="s">
        <v>15</v>
      </c>
      <c r="B911" t="s">
        <v>480</v>
      </c>
      <c r="C911" t="s">
        <v>112</v>
      </c>
      <c r="D911" t="s">
        <v>114</v>
      </c>
      <c r="F911">
        <f>'Input Meta Data'!J10</f>
        <v>2</v>
      </c>
    </row>
    <row r="912" spans="1:6" x14ac:dyDescent="0.25">
      <c r="A912" t="s">
        <v>12</v>
      </c>
      <c r="B912" t="s">
        <v>480</v>
      </c>
      <c r="C912" t="s">
        <v>111</v>
      </c>
      <c r="D912" t="s">
        <v>113</v>
      </c>
      <c r="F912">
        <f>'Input Meta Data'!J11</f>
        <v>0</v>
      </c>
    </row>
    <row r="913" spans="1:6" x14ac:dyDescent="0.25">
      <c r="A913" t="s">
        <v>12</v>
      </c>
      <c r="B913" t="s">
        <v>480</v>
      </c>
      <c r="C913" t="s">
        <v>112</v>
      </c>
      <c r="D913" t="s">
        <v>113</v>
      </c>
      <c r="F913">
        <f>'Input Meta Data'!J12</f>
        <v>0</v>
      </c>
    </row>
    <row r="914" spans="1:6" x14ac:dyDescent="0.25">
      <c r="A914" t="s">
        <v>12</v>
      </c>
      <c r="B914" t="s">
        <v>480</v>
      </c>
      <c r="C914" t="s">
        <v>111</v>
      </c>
      <c r="D914" t="s">
        <v>114</v>
      </c>
      <c r="F914">
        <f>'Input Meta Data'!J13</f>
        <v>0</v>
      </c>
    </row>
    <row r="915" spans="1:6" x14ac:dyDescent="0.25">
      <c r="A915" t="s">
        <v>12</v>
      </c>
      <c r="B915" t="s">
        <v>480</v>
      </c>
      <c r="C915" t="s">
        <v>112</v>
      </c>
      <c r="D915" t="s">
        <v>114</v>
      </c>
      <c r="F915">
        <f>'Input Meta Data'!J14</f>
        <v>0</v>
      </c>
    </row>
    <row r="916" spans="1:6" x14ac:dyDescent="0.25">
      <c r="A916" t="s">
        <v>13</v>
      </c>
      <c r="B916" t="s">
        <v>480</v>
      </c>
      <c r="C916" t="s">
        <v>111</v>
      </c>
      <c r="D916" t="s">
        <v>113</v>
      </c>
      <c r="F916">
        <f>'Input Meta Data'!J15</f>
        <v>97</v>
      </c>
    </row>
    <row r="917" spans="1:6" x14ac:dyDescent="0.25">
      <c r="A917" t="s">
        <v>13</v>
      </c>
      <c r="B917" t="s">
        <v>480</v>
      </c>
      <c r="C917" t="s">
        <v>112</v>
      </c>
      <c r="D917" t="s">
        <v>113</v>
      </c>
      <c r="F917">
        <f>'Input Meta Data'!J16</f>
        <v>216</v>
      </c>
    </row>
    <row r="918" spans="1:6" x14ac:dyDescent="0.25">
      <c r="A918" t="s">
        <v>13</v>
      </c>
      <c r="B918" t="s">
        <v>480</v>
      </c>
      <c r="C918" t="s">
        <v>111</v>
      </c>
      <c r="D918" t="s">
        <v>114</v>
      </c>
      <c r="F918">
        <f>'Input Meta Data'!J17</f>
        <v>55</v>
      </c>
    </row>
    <row r="919" spans="1:6" x14ac:dyDescent="0.25">
      <c r="A919" t="s">
        <v>13</v>
      </c>
      <c r="B919" t="s">
        <v>480</v>
      </c>
      <c r="C919" t="s">
        <v>112</v>
      </c>
      <c r="D919" t="s">
        <v>114</v>
      </c>
      <c r="F919">
        <f>'Input Meta Data'!J18</f>
        <v>70</v>
      </c>
    </row>
    <row r="920" spans="1:6" x14ac:dyDescent="0.25">
      <c r="A920" t="s">
        <v>6</v>
      </c>
      <c r="B920" t="s">
        <v>480</v>
      </c>
      <c r="C920" t="s">
        <v>111</v>
      </c>
      <c r="D920" t="s">
        <v>113</v>
      </c>
      <c r="F920">
        <f>'Input Meta Data'!J19</f>
        <v>0</v>
      </c>
    </row>
    <row r="921" spans="1:6" x14ac:dyDescent="0.25">
      <c r="A921" t="s">
        <v>6</v>
      </c>
      <c r="B921" t="s">
        <v>480</v>
      </c>
      <c r="C921" t="s">
        <v>112</v>
      </c>
      <c r="D921" t="s">
        <v>113</v>
      </c>
      <c r="F921">
        <f>'Input Meta Data'!J20</f>
        <v>0</v>
      </c>
    </row>
    <row r="922" spans="1:6" x14ac:dyDescent="0.25">
      <c r="A922" t="s">
        <v>6</v>
      </c>
      <c r="B922" t="s">
        <v>480</v>
      </c>
      <c r="C922" t="s">
        <v>111</v>
      </c>
      <c r="D922" t="s">
        <v>114</v>
      </c>
      <c r="F922">
        <f>'Input Meta Data'!J21</f>
        <v>0</v>
      </c>
    </row>
    <row r="923" spans="1:6" x14ac:dyDescent="0.25">
      <c r="A923" t="s">
        <v>6</v>
      </c>
      <c r="B923" t="s">
        <v>480</v>
      </c>
      <c r="C923" t="s">
        <v>112</v>
      </c>
      <c r="D923" t="s">
        <v>114</v>
      </c>
      <c r="F923">
        <f>'Input Meta Data'!J22</f>
        <v>0</v>
      </c>
    </row>
    <row r="924" spans="1:6" x14ac:dyDescent="0.25">
      <c r="A924" t="s">
        <v>14</v>
      </c>
      <c r="B924" t="s">
        <v>480</v>
      </c>
      <c r="C924" t="s">
        <v>111</v>
      </c>
      <c r="D924" t="s">
        <v>113</v>
      </c>
      <c r="F924">
        <f>'Input Meta Data'!J23</f>
        <v>0</v>
      </c>
    </row>
    <row r="925" spans="1:6" x14ac:dyDescent="0.25">
      <c r="A925" t="s">
        <v>14</v>
      </c>
      <c r="B925" t="s">
        <v>480</v>
      </c>
      <c r="C925" t="s">
        <v>112</v>
      </c>
      <c r="D925" t="s">
        <v>113</v>
      </c>
      <c r="F925">
        <f>'Input Meta Data'!J24</f>
        <v>0</v>
      </c>
    </row>
    <row r="926" spans="1:6" x14ac:dyDescent="0.25">
      <c r="A926" t="s">
        <v>14</v>
      </c>
      <c r="B926" t="s">
        <v>480</v>
      </c>
      <c r="C926" t="s">
        <v>111</v>
      </c>
      <c r="D926" t="s">
        <v>114</v>
      </c>
      <c r="F926">
        <f>'Input Meta Data'!J25</f>
        <v>0</v>
      </c>
    </row>
    <row r="927" spans="1:6" x14ac:dyDescent="0.25">
      <c r="A927" t="s">
        <v>14</v>
      </c>
      <c r="B927" t="s">
        <v>480</v>
      </c>
      <c r="C927" t="s">
        <v>112</v>
      </c>
      <c r="D927" t="s">
        <v>114</v>
      </c>
      <c r="F927">
        <f>'Input Meta Data'!J26</f>
        <v>0</v>
      </c>
    </row>
    <row r="928" spans="1:6" x14ac:dyDescent="0.25">
      <c r="A928" t="s">
        <v>7</v>
      </c>
      <c r="B928" t="s">
        <v>480</v>
      </c>
      <c r="C928" t="s">
        <v>111</v>
      </c>
      <c r="D928" t="s">
        <v>113</v>
      </c>
      <c r="F928">
        <f>'Input Meta Data'!J27</f>
        <v>0</v>
      </c>
    </row>
    <row r="929" spans="1:6" x14ac:dyDescent="0.25">
      <c r="A929" t="s">
        <v>7</v>
      </c>
      <c r="B929" t="s">
        <v>480</v>
      </c>
      <c r="C929" t="s">
        <v>112</v>
      </c>
      <c r="D929" t="s">
        <v>113</v>
      </c>
      <c r="F929">
        <f>'Input Meta Data'!J28</f>
        <v>0</v>
      </c>
    </row>
    <row r="930" spans="1:6" x14ac:dyDescent="0.25">
      <c r="A930" t="s">
        <v>7</v>
      </c>
      <c r="B930" t="s">
        <v>480</v>
      </c>
      <c r="C930" t="s">
        <v>111</v>
      </c>
      <c r="D930" t="s">
        <v>114</v>
      </c>
      <c r="F930">
        <f>'Input Meta Data'!J29</f>
        <v>0</v>
      </c>
    </row>
    <row r="931" spans="1:6" x14ac:dyDescent="0.25">
      <c r="A931" t="s">
        <v>7</v>
      </c>
      <c r="B931" t="s">
        <v>480</v>
      </c>
      <c r="C931" t="s">
        <v>112</v>
      </c>
      <c r="D931" t="s">
        <v>114</v>
      </c>
      <c r="F931">
        <f>'Input Meta Data'!J30</f>
        <v>0</v>
      </c>
    </row>
    <row r="932" spans="1:6" x14ac:dyDescent="0.25">
      <c r="A932" t="s">
        <v>8</v>
      </c>
      <c r="B932" t="s">
        <v>480</v>
      </c>
      <c r="C932" t="s">
        <v>111</v>
      </c>
      <c r="D932" t="s">
        <v>113</v>
      </c>
      <c r="F932">
        <f>'Input Meta Data'!J31</f>
        <v>0</v>
      </c>
    </row>
    <row r="933" spans="1:6" x14ac:dyDescent="0.25">
      <c r="A933" t="s">
        <v>8</v>
      </c>
      <c r="B933" t="s">
        <v>480</v>
      </c>
      <c r="C933" t="s">
        <v>112</v>
      </c>
      <c r="D933" t="s">
        <v>113</v>
      </c>
      <c r="F933">
        <f>'Input Meta Data'!J32</f>
        <v>80</v>
      </c>
    </row>
    <row r="934" spans="1:6" x14ac:dyDescent="0.25">
      <c r="A934" t="s">
        <v>8</v>
      </c>
      <c r="B934" t="s">
        <v>480</v>
      </c>
      <c r="C934" t="s">
        <v>111</v>
      </c>
      <c r="D934" t="s">
        <v>114</v>
      </c>
      <c r="F934">
        <f>'Input Meta Data'!J33</f>
        <v>1</v>
      </c>
    </row>
    <row r="935" spans="1:6" x14ac:dyDescent="0.25">
      <c r="A935" t="s">
        <v>8</v>
      </c>
      <c r="B935" t="s">
        <v>480</v>
      </c>
      <c r="C935" t="s">
        <v>112</v>
      </c>
      <c r="D935" t="s">
        <v>114</v>
      </c>
      <c r="F935">
        <f>'Input Meta Data'!J34</f>
        <v>247</v>
      </c>
    </row>
    <row r="936" spans="1:6" x14ac:dyDescent="0.25">
      <c r="A936" t="s">
        <v>5</v>
      </c>
      <c r="B936" t="s">
        <v>480</v>
      </c>
      <c r="C936" t="s">
        <v>111</v>
      </c>
      <c r="D936" t="s">
        <v>113</v>
      </c>
      <c r="F936">
        <f>'Input Meta Data'!J35</f>
        <v>0</v>
      </c>
    </row>
    <row r="937" spans="1:6" x14ac:dyDescent="0.25">
      <c r="A937" t="s">
        <v>5</v>
      </c>
      <c r="B937" t="s">
        <v>480</v>
      </c>
      <c r="C937" t="s">
        <v>112</v>
      </c>
      <c r="D937" t="s">
        <v>113</v>
      </c>
      <c r="F937">
        <f>'Input Meta Data'!J36</f>
        <v>0</v>
      </c>
    </row>
    <row r="938" spans="1:6" x14ac:dyDescent="0.25">
      <c r="A938" t="s">
        <v>5</v>
      </c>
      <c r="B938" t="s">
        <v>480</v>
      </c>
      <c r="C938" t="s">
        <v>111</v>
      </c>
      <c r="D938" t="s">
        <v>114</v>
      </c>
      <c r="F938">
        <f>'Input Meta Data'!J37</f>
        <v>0</v>
      </c>
    </row>
    <row r="939" spans="1:6" x14ac:dyDescent="0.25">
      <c r="A939" t="s">
        <v>5</v>
      </c>
      <c r="B939" t="s">
        <v>480</v>
      </c>
      <c r="C939" t="s">
        <v>112</v>
      </c>
      <c r="D939" t="s">
        <v>114</v>
      </c>
      <c r="F939">
        <f>'Input Meta Data'!J38</f>
        <v>0</v>
      </c>
    </row>
    <row r="940" spans="1:6" x14ac:dyDescent="0.25">
      <c r="A940" t="s">
        <v>1</v>
      </c>
      <c r="B940" t="s">
        <v>480</v>
      </c>
      <c r="C940" t="s">
        <v>111</v>
      </c>
      <c r="D940" t="s">
        <v>113</v>
      </c>
      <c r="F940">
        <f>'Input Meta Data'!J39</f>
        <v>55</v>
      </c>
    </row>
    <row r="941" spans="1:6" x14ac:dyDescent="0.25">
      <c r="A941" t="s">
        <v>1</v>
      </c>
      <c r="B941" t="s">
        <v>480</v>
      </c>
      <c r="C941" t="s">
        <v>112</v>
      </c>
      <c r="D941" t="s">
        <v>113</v>
      </c>
      <c r="F941">
        <f>'Input Meta Data'!J40</f>
        <v>0</v>
      </c>
    </row>
    <row r="942" spans="1:6" x14ac:dyDescent="0.25">
      <c r="A942" t="s">
        <v>1</v>
      </c>
      <c r="B942" t="s">
        <v>480</v>
      </c>
      <c r="C942" t="s">
        <v>111</v>
      </c>
      <c r="D942" t="s">
        <v>114</v>
      </c>
      <c r="F942">
        <f>'Input Meta Data'!J41</f>
        <v>1071</v>
      </c>
    </row>
    <row r="943" spans="1:6" x14ac:dyDescent="0.25">
      <c r="A943" t="s">
        <v>1</v>
      </c>
      <c r="B943" t="s">
        <v>480</v>
      </c>
      <c r="C943" t="s">
        <v>112</v>
      </c>
      <c r="D943" t="s">
        <v>114</v>
      </c>
      <c r="F943">
        <f>'Input Meta Data'!J42</f>
        <v>165</v>
      </c>
    </row>
    <row r="944" spans="1:6" x14ac:dyDescent="0.25">
      <c r="A944" t="s">
        <v>158</v>
      </c>
      <c r="B944" t="s">
        <v>480</v>
      </c>
      <c r="C944" t="s">
        <v>111</v>
      </c>
      <c r="D944" t="s">
        <v>113</v>
      </c>
      <c r="F944">
        <f>'Input Meta Data'!J43</f>
        <v>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1"/>
  <sheetViews>
    <sheetView topLeftCell="D1" zoomScaleNormal="100" workbookViewId="0">
      <pane ySplit="2" topLeftCell="A3" activePane="bottomLeft" state="frozenSplit"/>
      <selection pane="bottomLeft" activeCell="E18" sqref="E18:K21"/>
    </sheetView>
  </sheetViews>
  <sheetFormatPr defaultRowHeight="15" x14ac:dyDescent="0.25"/>
  <cols>
    <col min="1" max="1" width="18.28515625" customWidth="1"/>
    <col min="2" max="2" width="15.7109375" customWidth="1"/>
    <col min="5" max="5" width="11.5703125" customWidth="1"/>
    <col min="6" max="6" width="13" customWidth="1"/>
    <col min="7" max="7" width="18.5703125" style="2" customWidth="1"/>
    <col min="8" max="8" width="15.28515625" style="2" customWidth="1"/>
    <col min="9" max="11" width="9.140625" style="2"/>
    <col min="12" max="12" width="10.85546875" style="2" bestFit="1" customWidth="1"/>
    <col min="13" max="14" width="10.85546875" style="2" customWidth="1"/>
    <col min="15" max="15" width="16.42578125" style="2" customWidth="1"/>
    <col min="16" max="16" width="10.85546875" style="2" customWidth="1"/>
    <col min="17" max="17" width="22.42578125" style="2" bestFit="1" customWidth="1"/>
    <col min="18" max="18" width="10.85546875" style="2" bestFit="1" customWidth="1"/>
    <col min="19" max="19" width="13.7109375" style="2" bestFit="1" customWidth="1"/>
  </cols>
  <sheetData>
    <row r="1" spans="1:19" s="3" customFormat="1" x14ac:dyDescent="0.25">
      <c r="C1" s="5" t="s">
        <v>21</v>
      </c>
      <c r="D1" s="5"/>
      <c r="E1" s="5"/>
      <c r="F1" s="5"/>
      <c r="G1" s="4"/>
      <c r="H1" s="4"/>
      <c r="I1" s="4"/>
      <c r="J1" s="4"/>
      <c r="K1" s="4"/>
      <c r="L1" s="34" t="s">
        <v>154</v>
      </c>
      <c r="M1" s="34"/>
      <c r="N1" s="34"/>
      <c r="O1" s="34"/>
      <c r="P1" s="34"/>
      <c r="Q1" s="4"/>
      <c r="R1" s="4"/>
      <c r="S1" s="4"/>
    </row>
    <row r="2" spans="1:19" s="3" customFormat="1" x14ac:dyDescent="0.25">
      <c r="A2" s="3" t="s">
        <v>153</v>
      </c>
      <c r="B2" s="3" t="s">
        <v>0</v>
      </c>
      <c r="C2" s="5" t="s">
        <v>2</v>
      </c>
      <c r="D2" s="5" t="s">
        <v>3</v>
      </c>
      <c r="E2" s="5" t="s">
        <v>9</v>
      </c>
      <c r="F2" s="5" t="s">
        <v>10</v>
      </c>
      <c r="G2" s="4" t="s">
        <v>19</v>
      </c>
      <c r="H2" s="4" t="s">
        <v>152</v>
      </c>
      <c r="I2" s="4" t="s">
        <v>16</v>
      </c>
      <c r="J2" s="4" t="s">
        <v>157</v>
      </c>
      <c r="K2" s="4" t="s">
        <v>106</v>
      </c>
      <c r="L2" s="34" t="s">
        <v>62</v>
      </c>
      <c r="M2" s="34" t="s">
        <v>57</v>
      </c>
      <c r="N2" s="34" t="s">
        <v>161</v>
      </c>
      <c r="O2" s="34" t="s">
        <v>61</v>
      </c>
      <c r="P2" s="34" t="s">
        <v>160</v>
      </c>
      <c r="Q2" s="4" t="s">
        <v>94</v>
      </c>
      <c r="R2" s="4" t="s">
        <v>92</v>
      </c>
      <c r="S2" s="4" t="s">
        <v>90</v>
      </c>
    </row>
    <row r="3" spans="1:19" x14ac:dyDescent="0.25">
      <c r="A3" t="s">
        <v>155</v>
      </c>
      <c r="B3" s="9" t="s">
        <v>4</v>
      </c>
      <c r="C3" s="6" t="s">
        <v>111</v>
      </c>
      <c r="D3" s="6" t="s">
        <v>113</v>
      </c>
      <c r="E3" s="6" t="s">
        <v>20</v>
      </c>
      <c r="F3" s="1" t="s">
        <v>20</v>
      </c>
      <c r="G3" s="2" t="s">
        <v>156</v>
      </c>
      <c r="H3" s="2" t="s">
        <v>459</v>
      </c>
      <c r="I3" s="2" t="s">
        <v>18</v>
      </c>
      <c r="J3">
        <v>31</v>
      </c>
      <c r="L3" s="13" t="s">
        <v>58</v>
      </c>
      <c r="M3" s="13" t="s">
        <v>58</v>
      </c>
      <c r="N3" s="15" t="s">
        <v>162</v>
      </c>
      <c r="O3" s="13" t="s">
        <v>182</v>
      </c>
      <c r="P3" s="13"/>
      <c r="Q3" s="2" t="s">
        <v>439</v>
      </c>
      <c r="R3" s="2" t="s">
        <v>93</v>
      </c>
      <c r="S3" s="2" t="s">
        <v>420</v>
      </c>
    </row>
    <row r="4" spans="1:19" x14ac:dyDescent="0.25">
      <c r="B4" s="9"/>
      <c r="C4" s="6" t="s">
        <v>112</v>
      </c>
      <c r="D4" s="6" t="s">
        <v>113</v>
      </c>
      <c r="E4" s="6" t="s">
        <v>20</v>
      </c>
      <c r="F4" s="1" t="s">
        <v>20</v>
      </c>
      <c r="J4">
        <v>15</v>
      </c>
      <c r="L4" s="13"/>
      <c r="M4" s="13"/>
      <c r="N4" s="15"/>
      <c r="O4" s="13"/>
      <c r="P4" s="13"/>
    </row>
    <row r="5" spans="1:19" x14ac:dyDescent="0.25">
      <c r="B5" s="9"/>
      <c r="C5" s="6" t="s">
        <v>111</v>
      </c>
      <c r="D5" s="6" t="s">
        <v>114</v>
      </c>
      <c r="E5" s="6" t="s">
        <v>20</v>
      </c>
      <c r="F5" s="1" t="s">
        <v>20</v>
      </c>
      <c r="J5">
        <v>122</v>
      </c>
      <c r="L5" s="13"/>
      <c r="M5" s="13"/>
      <c r="N5" s="15"/>
      <c r="O5" s="13"/>
      <c r="P5" s="13"/>
    </row>
    <row r="6" spans="1:19" x14ac:dyDescent="0.25">
      <c r="B6" s="9"/>
      <c r="C6" s="6" t="s">
        <v>112</v>
      </c>
      <c r="D6" s="6" t="s">
        <v>114</v>
      </c>
      <c r="E6" s="6" t="s">
        <v>20</v>
      </c>
      <c r="F6" s="1" t="s">
        <v>20</v>
      </c>
      <c r="J6">
        <v>44</v>
      </c>
      <c r="L6" s="13"/>
      <c r="M6" s="13"/>
      <c r="N6" s="15"/>
      <c r="O6" s="13"/>
      <c r="P6" s="13"/>
    </row>
    <row r="7" spans="1:19" x14ac:dyDescent="0.25">
      <c r="B7" s="9" t="s">
        <v>15</v>
      </c>
      <c r="C7" s="6" t="s">
        <v>111</v>
      </c>
      <c r="D7" s="6" t="s">
        <v>113</v>
      </c>
      <c r="E7" s="6" t="s">
        <v>20</v>
      </c>
      <c r="F7" s="1" t="s">
        <v>20</v>
      </c>
      <c r="G7" s="2" t="s">
        <v>156</v>
      </c>
      <c r="H7" s="2" t="s">
        <v>464</v>
      </c>
      <c r="I7" s="2" t="s">
        <v>18</v>
      </c>
      <c r="J7">
        <v>1</v>
      </c>
      <c r="L7" s="13" t="s">
        <v>58</v>
      </c>
      <c r="M7" s="13" t="s">
        <v>58</v>
      </c>
      <c r="N7" s="15" t="s">
        <v>162</v>
      </c>
      <c r="O7" s="13" t="s">
        <v>182</v>
      </c>
      <c r="P7" s="13" t="s">
        <v>159</v>
      </c>
      <c r="Q7" s="2" t="s">
        <v>439</v>
      </c>
      <c r="R7" s="2" t="s">
        <v>93</v>
      </c>
      <c r="S7" s="2" t="s">
        <v>420</v>
      </c>
    </row>
    <row r="8" spans="1:19" x14ac:dyDescent="0.25">
      <c r="B8" s="9"/>
      <c r="C8" s="6" t="s">
        <v>112</v>
      </c>
      <c r="D8" s="6" t="s">
        <v>113</v>
      </c>
      <c r="E8" s="6" t="s">
        <v>20</v>
      </c>
      <c r="F8" s="1" t="s">
        <v>20</v>
      </c>
      <c r="J8">
        <v>37</v>
      </c>
      <c r="L8" s="13"/>
      <c r="M8" s="13"/>
      <c r="N8" s="15"/>
      <c r="O8" s="13"/>
      <c r="P8" s="13"/>
    </row>
    <row r="9" spans="1:19" x14ac:dyDescent="0.25">
      <c r="B9" s="9"/>
      <c r="C9" s="6" t="s">
        <v>111</v>
      </c>
      <c r="D9" s="6" t="s">
        <v>114</v>
      </c>
      <c r="E9" s="6" t="s">
        <v>20</v>
      </c>
      <c r="F9" s="1" t="s">
        <v>20</v>
      </c>
      <c r="J9">
        <v>2</v>
      </c>
      <c r="L9" s="13"/>
      <c r="M9" s="13"/>
      <c r="N9" s="15"/>
      <c r="O9" s="13"/>
      <c r="P9" s="13"/>
    </row>
    <row r="10" spans="1:19" x14ac:dyDescent="0.25">
      <c r="B10" s="9"/>
      <c r="C10" s="6" t="s">
        <v>112</v>
      </c>
      <c r="D10" s="6" t="s">
        <v>114</v>
      </c>
      <c r="E10" s="6" t="s">
        <v>20</v>
      </c>
      <c r="F10" s="1" t="s">
        <v>20</v>
      </c>
      <c r="J10">
        <v>2</v>
      </c>
      <c r="L10" s="13"/>
      <c r="M10" s="13"/>
      <c r="N10" s="15"/>
      <c r="O10" s="13"/>
      <c r="P10" s="13"/>
    </row>
    <row r="11" spans="1:19" x14ac:dyDescent="0.25">
      <c r="B11" s="9" t="s">
        <v>12</v>
      </c>
      <c r="C11" s="6" t="s">
        <v>111</v>
      </c>
      <c r="D11" s="6" t="s">
        <v>113</v>
      </c>
      <c r="E11" s="6" t="s">
        <v>20</v>
      </c>
      <c r="F11" s="1" t="s">
        <v>20</v>
      </c>
      <c r="G11" s="2" t="s">
        <v>156</v>
      </c>
      <c r="H11" s="2" t="s">
        <v>460</v>
      </c>
      <c r="I11" s="2" t="s">
        <v>18</v>
      </c>
      <c r="J11">
        <v>0</v>
      </c>
      <c r="L11" s="13" t="s">
        <v>58</v>
      </c>
      <c r="M11" s="13" t="s">
        <v>58</v>
      </c>
      <c r="N11" s="15" t="s">
        <v>162</v>
      </c>
      <c r="O11" s="13" t="s">
        <v>182</v>
      </c>
      <c r="P11" s="13" t="s">
        <v>159</v>
      </c>
      <c r="Q11" s="2" t="s">
        <v>439</v>
      </c>
      <c r="R11" s="2" t="s">
        <v>93</v>
      </c>
      <c r="S11" s="2" t="s">
        <v>420</v>
      </c>
    </row>
    <row r="12" spans="1:19" x14ac:dyDescent="0.25">
      <c r="B12" s="9"/>
      <c r="C12" s="6" t="s">
        <v>112</v>
      </c>
      <c r="D12" s="6" t="s">
        <v>113</v>
      </c>
      <c r="E12" s="6" t="s">
        <v>20</v>
      </c>
      <c r="F12" s="1" t="s">
        <v>20</v>
      </c>
      <c r="J12">
        <v>0</v>
      </c>
      <c r="L12" s="13"/>
      <c r="M12" s="13"/>
      <c r="N12" s="15"/>
      <c r="O12" s="13"/>
      <c r="P12" s="13"/>
    </row>
    <row r="13" spans="1:19" x14ac:dyDescent="0.25">
      <c r="B13" s="9"/>
      <c r="C13" s="6" t="s">
        <v>111</v>
      </c>
      <c r="D13" s="6" t="s">
        <v>114</v>
      </c>
      <c r="E13" s="6" t="s">
        <v>20</v>
      </c>
      <c r="F13" s="1" t="s">
        <v>20</v>
      </c>
      <c r="J13">
        <v>0</v>
      </c>
      <c r="L13" s="13"/>
      <c r="M13" s="13"/>
      <c r="N13" s="15"/>
      <c r="O13" s="13"/>
      <c r="P13" s="13"/>
    </row>
    <row r="14" spans="1:19" x14ac:dyDescent="0.25">
      <c r="B14" s="9"/>
      <c r="C14" s="6" t="s">
        <v>112</v>
      </c>
      <c r="D14" s="6" t="s">
        <v>114</v>
      </c>
      <c r="E14" s="6" t="s">
        <v>20</v>
      </c>
      <c r="F14" s="1" t="s">
        <v>20</v>
      </c>
      <c r="J14">
        <v>0</v>
      </c>
      <c r="L14" s="13"/>
      <c r="M14" s="13"/>
      <c r="N14" s="15"/>
      <c r="O14" s="13"/>
      <c r="P14" s="13"/>
    </row>
    <row r="15" spans="1:19" x14ac:dyDescent="0.25">
      <c r="B15" s="9" t="s">
        <v>13</v>
      </c>
      <c r="C15" s="6" t="s">
        <v>111</v>
      </c>
      <c r="D15" s="6" t="s">
        <v>113</v>
      </c>
      <c r="E15" s="6" t="s">
        <v>20</v>
      </c>
      <c r="F15" s="1" t="s">
        <v>20</v>
      </c>
      <c r="G15" s="2" t="s">
        <v>156</v>
      </c>
      <c r="H15" s="2" t="s">
        <v>463</v>
      </c>
      <c r="I15" s="2" t="s">
        <v>18</v>
      </c>
      <c r="J15">
        <v>97</v>
      </c>
      <c r="L15" s="13" t="s">
        <v>58</v>
      </c>
      <c r="M15" s="13" t="s">
        <v>58</v>
      </c>
      <c r="N15" s="15" t="s">
        <v>162</v>
      </c>
      <c r="O15" s="13" t="s">
        <v>182</v>
      </c>
      <c r="P15" s="13" t="s">
        <v>159</v>
      </c>
      <c r="Q15" s="2" t="s">
        <v>439</v>
      </c>
      <c r="R15" s="2" t="s">
        <v>93</v>
      </c>
      <c r="S15" s="2" t="s">
        <v>420</v>
      </c>
    </row>
    <row r="16" spans="1:19" x14ac:dyDescent="0.25">
      <c r="B16" s="9"/>
      <c r="C16" s="6" t="s">
        <v>112</v>
      </c>
      <c r="D16" s="6" t="s">
        <v>113</v>
      </c>
      <c r="E16" s="6" t="s">
        <v>20</v>
      </c>
      <c r="F16" s="1" t="s">
        <v>20</v>
      </c>
      <c r="J16">
        <v>216</v>
      </c>
      <c r="L16" s="13"/>
      <c r="M16" s="13"/>
      <c r="N16" s="15"/>
      <c r="O16" s="13"/>
      <c r="P16" s="13"/>
    </row>
    <row r="17" spans="2:19" x14ac:dyDescent="0.25">
      <c r="B17" s="9"/>
      <c r="C17" s="6" t="s">
        <v>111</v>
      </c>
      <c r="D17" s="6" t="s">
        <v>114</v>
      </c>
      <c r="E17" s="6" t="s">
        <v>20</v>
      </c>
      <c r="F17" s="1" t="s">
        <v>20</v>
      </c>
      <c r="J17">
        <v>55</v>
      </c>
      <c r="L17" s="13"/>
      <c r="M17" s="13"/>
      <c r="N17" s="15"/>
      <c r="O17" s="13"/>
      <c r="P17" s="13"/>
    </row>
    <row r="18" spans="2:19" x14ac:dyDescent="0.25">
      <c r="B18" s="9"/>
      <c r="C18" s="6" t="s">
        <v>112</v>
      </c>
      <c r="D18" s="6" t="s">
        <v>114</v>
      </c>
      <c r="E18" s="6" t="s">
        <v>20</v>
      </c>
      <c r="F18" s="1" t="s">
        <v>20</v>
      </c>
      <c r="J18">
        <v>70</v>
      </c>
      <c r="L18" s="13"/>
      <c r="M18" s="13"/>
      <c r="N18" s="15"/>
      <c r="O18" s="13"/>
      <c r="P18" s="13"/>
    </row>
    <row r="19" spans="2:19" x14ac:dyDescent="0.25">
      <c r="B19" s="9" t="s">
        <v>6</v>
      </c>
      <c r="C19" s="6" t="s">
        <v>111</v>
      </c>
      <c r="D19" s="6" t="s">
        <v>113</v>
      </c>
      <c r="E19" s="6" t="s">
        <v>20</v>
      </c>
      <c r="F19" s="1" t="s">
        <v>20</v>
      </c>
      <c r="G19" s="2" t="s">
        <v>156</v>
      </c>
      <c r="H19" s="2" t="s">
        <v>462</v>
      </c>
      <c r="I19" s="2" t="s">
        <v>18</v>
      </c>
      <c r="J19">
        <v>0</v>
      </c>
      <c r="L19" s="13" t="s">
        <v>58</v>
      </c>
      <c r="M19" s="13" t="s">
        <v>58</v>
      </c>
      <c r="N19" s="15" t="s">
        <v>162</v>
      </c>
      <c r="O19" s="13" t="s">
        <v>182</v>
      </c>
      <c r="P19" s="13" t="s">
        <v>159</v>
      </c>
      <c r="Q19" s="2" t="s">
        <v>439</v>
      </c>
      <c r="R19" s="2" t="s">
        <v>93</v>
      </c>
      <c r="S19" s="2" t="s">
        <v>420</v>
      </c>
    </row>
    <row r="20" spans="2:19" x14ac:dyDescent="0.25">
      <c r="B20" s="9"/>
      <c r="C20" s="6" t="s">
        <v>112</v>
      </c>
      <c r="D20" s="6" t="s">
        <v>113</v>
      </c>
      <c r="E20" s="6" t="s">
        <v>20</v>
      </c>
      <c r="F20" s="1" t="s">
        <v>20</v>
      </c>
      <c r="J20">
        <v>0</v>
      </c>
      <c r="L20" s="13"/>
      <c r="M20" s="13"/>
      <c r="N20" s="15"/>
      <c r="O20" s="13"/>
      <c r="P20" s="13"/>
    </row>
    <row r="21" spans="2:19" x14ac:dyDescent="0.25">
      <c r="B21" s="9"/>
      <c r="C21" s="6" t="s">
        <v>111</v>
      </c>
      <c r="D21" s="6" t="s">
        <v>114</v>
      </c>
      <c r="E21" s="6" t="s">
        <v>20</v>
      </c>
      <c r="F21" s="1" t="s">
        <v>20</v>
      </c>
      <c r="J21">
        <v>0</v>
      </c>
      <c r="L21" s="13"/>
      <c r="M21" s="13"/>
      <c r="N21" s="15"/>
      <c r="O21" s="13"/>
      <c r="P21" s="13"/>
    </row>
    <row r="22" spans="2:19" x14ac:dyDescent="0.25">
      <c r="B22" s="9"/>
      <c r="C22" s="6" t="s">
        <v>112</v>
      </c>
      <c r="D22" s="6" t="s">
        <v>114</v>
      </c>
      <c r="E22" s="6" t="s">
        <v>20</v>
      </c>
      <c r="F22" s="1" t="s">
        <v>20</v>
      </c>
      <c r="J22">
        <v>0</v>
      </c>
      <c r="L22" s="13"/>
      <c r="M22" s="13"/>
      <c r="N22" s="15"/>
      <c r="O22" s="13"/>
      <c r="P22" s="13"/>
    </row>
    <row r="23" spans="2:19" x14ac:dyDescent="0.25">
      <c r="B23" s="9" t="s">
        <v>14</v>
      </c>
      <c r="C23" s="6" t="s">
        <v>111</v>
      </c>
      <c r="D23" s="6" t="s">
        <v>113</v>
      </c>
      <c r="E23" s="6" t="s">
        <v>20</v>
      </c>
      <c r="F23" s="1" t="s">
        <v>20</v>
      </c>
      <c r="G23" s="2" t="s">
        <v>156</v>
      </c>
      <c r="H23" s="2" t="s">
        <v>461</v>
      </c>
      <c r="I23" s="2" t="s">
        <v>18</v>
      </c>
      <c r="J23" s="35">
        <v>0</v>
      </c>
      <c r="L23" s="15" t="s">
        <v>58</v>
      </c>
      <c r="M23" s="15" t="s">
        <v>63</v>
      </c>
      <c r="N23" s="15" t="s">
        <v>63</v>
      </c>
      <c r="O23" s="15" t="s">
        <v>85</v>
      </c>
      <c r="P23" s="15"/>
      <c r="Q23" s="2" t="s">
        <v>163</v>
      </c>
      <c r="R23" s="2" t="s">
        <v>93</v>
      </c>
    </row>
    <row r="24" spans="2:19" x14ac:dyDescent="0.25">
      <c r="B24" s="9"/>
      <c r="C24" s="6" t="s">
        <v>112</v>
      </c>
      <c r="D24" s="6" t="s">
        <v>113</v>
      </c>
      <c r="E24" s="6" t="s">
        <v>20</v>
      </c>
      <c r="F24" s="1" t="s">
        <v>20</v>
      </c>
      <c r="J24" s="35">
        <v>0</v>
      </c>
      <c r="L24" s="15"/>
      <c r="M24" s="15"/>
      <c r="N24" s="15"/>
      <c r="O24" s="15"/>
      <c r="P24" s="15"/>
    </row>
    <row r="25" spans="2:19" x14ac:dyDescent="0.25">
      <c r="B25" s="9"/>
      <c r="C25" s="6" t="s">
        <v>111</v>
      </c>
      <c r="D25" s="6" t="s">
        <v>114</v>
      </c>
      <c r="E25" s="6" t="s">
        <v>20</v>
      </c>
      <c r="F25" s="1" t="s">
        <v>20</v>
      </c>
      <c r="J25" s="35">
        <v>0</v>
      </c>
      <c r="L25" s="15"/>
      <c r="M25" s="15"/>
      <c r="N25" s="15"/>
      <c r="O25" s="15"/>
      <c r="P25" s="15"/>
    </row>
    <row r="26" spans="2:19" x14ac:dyDescent="0.25">
      <c r="B26" s="9"/>
      <c r="C26" s="6" t="s">
        <v>112</v>
      </c>
      <c r="D26" s="6" t="s">
        <v>114</v>
      </c>
      <c r="E26" s="6" t="s">
        <v>20</v>
      </c>
      <c r="F26" s="1" t="s">
        <v>20</v>
      </c>
      <c r="J26" s="35">
        <v>0</v>
      </c>
      <c r="L26" s="15"/>
      <c r="M26" s="15"/>
      <c r="N26" s="15"/>
      <c r="O26" s="15"/>
      <c r="P26" s="15"/>
    </row>
    <row r="27" spans="2:19" x14ac:dyDescent="0.25">
      <c r="B27" s="9" t="s">
        <v>7</v>
      </c>
      <c r="C27" s="6" t="s">
        <v>111</v>
      </c>
      <c r="D27" s="6" t="s">
        <v>113</v>
      </c>
      <c r="E27" s="6" t="s">
        <v>20</v>
      </c>
      <c r="F27" s="1" t="s">
        <v>20</v>
      </c>
      <c r="G27" s="2" t="s">
        <v>156</v>
      </c>
      <c r="H27" s="2" t="s">
        <v>465</v>
      </c>
      <c r="I27" s="2" t="s">
        <v>18</v>
      </c>
      <c r="J27" s="35">
        <v>0</v>
      </c>
      <c r="L27" s="15" t="s">
        <v>58</v>
      </c>
      <c r="M27" s="15" t="s">
        <v>63</v>
      </c>
      <c r="N27" s="15" t="s">
        <v>63</v>
      </c>
      <c r="O27" s="15" t="s">
        <v>85</v>
      </c>
      <c r="P27" s="15"/>
      <c r="Q27" s="2" t="s">
        <v>163</v>
      </c>
      <c r="R27" s="2" t="s">
        <v>93</v>
      </c>
    </row>
    <row r="28" spans="2:19" x14ac:dyDescent="0.25">
      <c r="B28" s="9"/>
      <c r="C28" s="6" t="s">
        <v>112</v>
      </c>
      <c r="D28" s="6" t="s">
        <v>113</v>
      </c>
      <c r="E28" s="6" t="s">
        <v>20</v>
      </c>
      <c r="F28" s="1" t="s">
        <v>20</v>
      </c>
      <c r="J28" s="35">
        <v>0</v>
      </c>
      <c r="L28" s="15"/>
      <c r="M28" s="15"/>
      <c r="N28" s="15"/>
      <c r="O28" s="15"/>
      <c r="P28" s="15"/>
    </row>
    <row r="29" spans="2:19" x14ac:dyDescent="0.25">
      <c r="B29" s="9"/>
      <c r="C29" s="6" t="s">
        <v>111</v>
      </c>
      <c r="D29" s="6" t="s">
        <v>114</v>
      </c>
      <c r="E29" s="6" t="s">
        <v>20</v>
      </c>
      <c r="F29" s="1" t="s">
        <v>20</v>
      </c>
      <c r="J29" s="35">
        <v>0</v>
      </c>
      <c r="L29" s="15"/>
      <c r="M29" s="15"/>
      <c r="N29" s="15"/>
      <c r="O29" s="15"/>
      <c r="P29" s="15"/>
    </row>
    <row r="30" spans="2:19" x14ac:dyDescent="0.25">
      <c r="B30" s="9"/>
      <c r="C30" s="6" t="s">
        <v>112</v>
      </c>
      <c r="D30" s="6" t="s">
        <v>114</v>
      </c>
      <c r="E30" s="6" t="s">
        <v>20</v>
      </c>
      <c r="F30" s="1" t="s">
        <v>20</v>
      </c>
      <c r="J30" s="35">
        <v>0</v>
      </c>
      <c r="L30" s="15"/>
      <c r="M30" s="15"/>
      <c r="N30" s="15"/>
      <c r="O30" s="15"/>
      <c r="P30" s="15"/>
    </row>
    <row r="31" spans="2:19" x14ac:dyDescent="0.25">
      <c r="B31" s="9" t="s">
        <v>8</v>
      </c>
      <c r="C31" s="6" t="s">
        <v>111</v>
      </c>
      <c r="D31" s="6" t="s">
        <v>113</v>
      </c>
      <c r="E31" s="6" t="s">
        <v>20</v>
      </c>
      <c r="F31" s="1" t="s">
        <v>20</v>
      </c>
      <c r="G31" s="2" t="s">
        <v>156</v>
      </c>
      <c r="H31" s="2" t="s">
        <v>466</v>
      </c>
      <c r="I31" s="2" t="s">
        <v>18</v>
      </c>
      <c r="J31" s="35">
        <v>0</v>
      </c>
      <c r="L31" s="13" t="s">
        <v>58</v>
      </c>
      <c r="M31" s="13" t="s">
        <v>58</v>
      </c>
      <c r="N31" s="15" t="s">
        <v>162</v>
      </c>
      <c r="O31" s="13" t="s">
        <v>182</v>
      </c>
      <c r="P31" s="13"/>
      <c r="Q31" s="2" t="s">
        <v>439</v>
      </c>
      <c r="R31" s="2" t="s">
        <v>93</v>
      </c>
      <c r="S31" s="2" t="s">
        <v>420</v>
      </c>
    </row>
    <row r="32" spans="2:19" x14ac:dyDescent="0.25">
      <c r="B32" s="9"/>
      <c r="C32" s="6" t="s">
        <v>112</v>
      </c>
      <c r="D32" s="6" t="s">
        <v>113</v>
      </c>
      <c r="E32" s="6" t="s">
        <v>20</v>
      </c>
      <c r="F32" s="1" t="s">
        <v>20</v>
      </c>
      <c r="J32" s="35">
        <v>80</v>
      </c>
      <c r="L32" s="13"/>
      <c r="M32" s="13"/>
      <c r="N32" s="15"/>
      <c r="O32" s="13"/>
      <c r="P32" s="13"/>
    </row>
    <row r="33" spans="2:19" x14ac:dyDescent="0.25">
      <c r="B33" s="9"/>
      <c r="C33" s="6" t="s">
        <v>111</v>
      </c>
      <c r="D33" s="6" t="s">
        <v>114</v>
      </c>
      <c r="E33" s="6" t="s">
        <v>20</v>
      </c>
      <c r="F33" s="1" t="s">
        <v>20</v>
      </c>
      <c r="J33" s="35">
        <v>1</v>
      </c>
      <c r="L33" s="13"/>
      <c r="M33" s="13"/>
      <c r="N33" s="15"/>
      <c r="O33" s="13"/>
      <c r="P33" s="13"/>
    </row>
    <row r="34" spans="2:19" x14ac:dyDescent="0.25">
      <c r="B34" s="9"/>
      <c r="C34" s="6" t="s">
        <v>112</v>
      </c>
      <c r="D34" s="6" t="s">
        <v>114</v>
      </c>
      <c r="E34" s="6" t="s">
        <v>20</v>
      </c>
      <c r="F34" s="1" t="s">
        <v>20</v>
      </c>
      <c r="J34" s="35">
        <v>247</v>
      </c>
      <c r="L34" s="13"/>
      <c r="M34" s="13"/>
      <c r="N34" s="15"/>
      <c r="O34" s="13"/>
      <c r="P34" s="13"/>
    </row>
    <row r="35" spans="2:19" x14ac:dyDescent="0.25">
      <c r="B35" s="9" t="s">
        <v>5</v>
      </c>
      <c r="C35" s="6" t="s">
        <v>111</v>
      </c>
      <c r="D35" s="6" t="s">
        <v>113</v>
      </c>
      <c r="E35" s="6" t="s">
        <v>20</v>
      </c>
      <c r="F35" s="1" t="s">
        <v>20</v>
      </c>
      <c r="G35" s="2" t="s">
        <v>156</v>
      </c>
      <c r="H35" s="2" t="s">
        <v>467</v>
      </c>
      <c r="I35" s="2" t="s">
        <v>18</v>
      </c>
      <c r="J35" s="35">
        <v>0</v>
      </c>
      <c r="L35" s="15" t="s">
        <v>58</v>
      </c>
      <c r="M35" s="15" t="s">
        <v>63</v>
      </c>
      <c r="N35" s="15" t="s">
        <v>63</v>
      </c>
      <c r="O35" s="15" t="s">
        <v>85</v>
      </c>
      <c r="P35" s="15"/>
      <c r="Q35" s="2" t="s">
        <v>163</v>
      </c>
      <c r="R35" s="2" t="s">
        <v>93</v>
      </c>
    </row>
    <row r="36" spans="2:19" x14ac:dyDescent="0.25">
      <c r="B36" s="9"/>
      <c r="C36" s="6" t="s">
        <v>112</v>
      </c>
      <c r="D36" s="6" t="s">
        <v>113</v>
      </c>
      <c r="E36" s="6" t="s">
        <v>20</v>
      </c>
      <c r="F36" s="1" t="s">
        <v>20</v>
      </c>
      <c r="J36" s="35">
        <v>0</v>
      </c>
      <c r="L36" s="15"/>
      <c r="M36" s="15"/>
      <c r="N36" s="15"/>
      <c r="O36" s="15"/>
      <c r="P36" s="15"/>
    </row>
    <row r="37" spans="2:19" x14ac:dyDescent="0.25">
      <c r="B37" s="9"/>
      <c r="C37" s="6" t="s">
        <v>111</v>
      </c>
      <c r="D37" s="6" t="s">
        <v>114</v>
      </c>
      <c r="E37" s="6" t="s">
        <v>20</v>
      </c>
      <c r="F37" s="1" t="s">
        <v>20</v>
      </c>
      <c r="J37" s="35">
        <v>0</v>
      </c>
      <c r="L37" s="15"/>
      <c r="M37" s="15"/>
      <c r="N37" s="15"/>
      <c r="O37" s="15"/>
      <c r="P37" s="15"/>
    </row>
    <row r="38" spans="2:19" x14ac:dyDescent="0.25">
      <c r="B38" s="9"/>
      <c r="C38" s="6" t="s">
        <v>112</v>
      </c>
      <c r="D38" s="6" t="s">
        <v>114</v>
      </c>
      <c r="E38" s="6" t="s">
        <v>20</v>
      </c>
      <c r="F38" s="1" t="s">
        <v>20</v>
      </c>
      <c r="J38" s="35">
        <v>0</v>
      </c>
      <c r="L38" s="15"/>
      <c r="M38" s="15"/>
      <c r="N38" s="15"/>
      <c r="O38" s="15"/>
      <c r="P38" s="15"/>
    </row>
    <row r="39" spans="2:19" x14ac:dyDescent="0.25">
      <c r="B39" s="9" t="s">
        <v>1</v>
      </c>
      <c r="C39" s="6" t="s">
        <v>111</v>
      </c>
      <c r="D39" s="6" t="s">
        <v>113</v>
      </c>
      <c r="E39" s="6" t="s">
        <v>20</v>
      </c>
      <c r="F39" s="1" t="s">
        <v>20</v>
      </c>
      <c r="G39" s="2" t="s">
        <v>156</v>
      </c>
      <c r="H39" s="2" t="s">
        <v>468</v>
      </c>
      <c r="I39" s="2" t="s">
        <v>18</v>
      </c>
      <c r="J39" s="35">
        <v>55</v>
      </c>
      <c r="L39" s="13" t="s">
        <v>58</v>
      </c>
      <c r="M39" s="13" t="s">
        <v>58</v>
      </c>
      <c r="N39" s="15" t="s">
        <v>162</v>
      </c>
      <c r="O39" s="13" t="s">
        <v>182</v>
      </c>
      <c r="P39" s="13"/>
      <c r="Q39" s="2" t="s">
        <v>439</v>
      </c>
      <c r="R39" s="2" t="s">
        <v>93</v>
      </c>
      <c r="S39" s="2" t="s">
        <v>420</v>
      </c>
    </row>
    <row r="40" spans="2:19" x14ac:dyDescent="0.25">
      <c r="C40" s="6" t="s">
        <v>112</v>
      </c>
      <c r="D40" s="6" t="s">
        <v>113</v>
      </c>
      <c r="E40" s="6" t="s">
        <v>20</v>
      </c>
      <c r="F40" s="1" t="s">
        <v>20</v>
      </c>
      <c r="J40" s="35">
        <v>0</v>
      </c>
      <c r="L40" s="13"/>
      <c r="M40" s="13"/>
      <c r="N40" s="15"/>
      <c r="O40" s="13"/>
      <c r="P40" s="13"/>
    </row>
    <row r="41" spans="2:19" x14ac:dyDescent="0.25">
      <c r="C41" s="6" t="s">
        <v>111</v>
      </c>
      <c r="D41" s="6" t="s">
        <v>114</v>
      </c>
      <c r="E41" s="6" t="s">
        <v>20</v>
      </c>
      <c r="F41" s="1" t="s">
        <v>20</v>
      </c>
      <c r="J41" s="35">
        <v>1071</v>
      </c>
      <c r="L41" s="13"/>
      <c r="M41" s="13"/>
      <c r="N41" s="15"/>
      <c r="O41" s="13"/>
      <c r="P41" s="13"/>
    </row>
    <row r="42" spans="2:19" x14ac:dyDescent="0.25">
      <c r="C42" s="6" t="s">
        <v>112</v>
      </c>
      <c r="D42" s="6" t="s">
        <v>114</v>
      </c>
      <c r="E42" s="6" t="s">
        <v>20</v>
      </c>
      <c r="F42" s="1" t="s">
        <v>20</v>
      </c>
      <c r="J42" s="35">
        <v>165</v>
      </c>
      <c r="L42" s="13"/>
      <c r="M42" s="13"/>
      <c r="N42" s="15"/>
      <c r="O42" s="13"/>
      <c r="P42" s="13"/>
    </row>
    <row r="43" spans="2:19" x14ac:dyDescent="0.25">
      <c r="B43" t="s">
        <v>158</v>
      </c>
      <c r="C43" s="6" t="s">
        <v>20</v>
      </c>
      <c r="D43" s="6" t="s">
        <v>20</v>
      </c>
      <c r="E43" s="6" t="s">
        <v>20</v>
      </c>
      <c r="F43" s="1" t="s">
        <v>20</v>
      </c>
      <c r="G43" s="2" t="s">
        <v>156</v>
      </c>
      <c r="H43" s="2" t="s">
        <v>469</v>
      </c>
      <c r="I43" s="2" t="s">
        <v>18</v>
      </c>
      <c r="J43" s="35">
        <v>31</v>
      </c>
      <c r="L43" s="13" t="s">
        <v>58</v>
      </c>
      <c r="M43" s="13" t="s">
        <v>58</v>
      </c>
      <c r="N43" s="15" t="s">
        <v>162</v>
      </c>
      <c r="O43" s="13" t="s">
        <v>182</v>
      </c>
      <c r="P43" s="13" t="s">
        <v>159</v>
      </c>
      <c r="Q43" s="2" t="s">
        <v>472</v>
      </c>
      <c r="R43" s="2" t="s">
        <v>93</v>
      </c>
      <c r="S43" s="2" t="s">
        <v>420</v>
      </c>
    </row>
    <row r="44" spans="2:19" x14ac:dyDescent="0.25">
      <c r="B44" s="9" t="s">
        <v>23</v>
      </c>
      <c r="C44" s="30" t="s">
        <v>113</v>
      </c>
      <c r="D44" s="6" t="s">
        <v>111</v>
      </c>
      <c r="E44" s="6" t="s">
        <v>116</v>
      </c>
      <c r="F44" s="1" t="s">
        <v>20</v>
      </c>
      <c r="G44" s="2" t="s">
        <v>17</v>
      </c>
      <c r="H44" t="s">
        <v>164</v>
      </c>
      <c r="I44" s="2" t="s">
        <v>25</v>
      </c>
      <c r="J44" s="30">
        <f>Compostables!G9</f>
        <v>0.58899999999999997</v>
      </c>
      <c r="L44" s="13" t="s">
        <v>58</v>
      </c>
      <c r="M44" s="15" t="s">
        <v>60</v>
      </c>
      <c r="N44" s="13" t="s">
        <v>58</v>
      </c>
      <c r="O44" s="13" t="s">
        <v>128</v>
      </c>
      <c r="P44" s="13" t="s">
        <v>470</v>
      </c>
      <c r="Q44" s="2" t="s">
        <v>165</v>
      </c>
      <c r="R44" s="2" t="s">
        <v>93</v>
      </c>
    </row>
    <row r="45" spans="2:19" x14ac:dyDescent="0.25">
      <c r="B45" s="9"/>
      <c r="C45" s="30" t="s">
        <v>113</v>
      </c>
      <c r="D45" s="6" t="s">
        <v>111</v>
      </c>
      <c r="E45" s="6" t="s">
        <v>80</v>
      </c>
      <c r="F45" s="1" t="s">
        <v>20</v>
      </c>
      <c r="H45"/>
      <c r="J45" s="30">
        <f>(1-J44)</f>
        <v>0.41100000000000003</v>
      </c>
      <c r="L45" s="13"/>
      <c r="M45" s="15"/>
      <c r="N45" s="13"/>
      <c r="O45" s="13"/>
      <c r="P45" s="13"/>
    </row>
    <row r="46" spans="2:19" x14ac:dyDescent="0.25">
      <c r="B46" s="9"/>
      <c r="C46" s="30" t="s">
        <v>113</v>
      </c>
      <c r="D46" s="6" t="s">
        <v>112</v>
      </c>
      <c r="E46" s="6" t="s">
        <v>116</v>
      </c>
      <c r="F46" s="1" t="s">
        <v>20</v>
      </c>
      <c r="H46"/>
      <c r="J46" s="30">
        <f t="shared" ref="J46:J51" si="0">J44</f>
        <v>0.58899999999999997</v>
      </c>
      <c r="L46" s="13"/>
      <c r="M46" s="15"/>
      <c r="N46" s="13"/>
      <c r="O46" s="13"/>
      <c r="P46" s="13"/>
    </row>
    <row r="47" spans="2:19" x14ac:dyDescent="0.25">
      <c r="B47" s="9"/>
      <c r="C47" s="30" t="s">
        <v>113</v>
      </c>
      <c r="D47" s="6" t="s">
        <v>112</v>
      </c>
      <c r="E47" s="6" t="s">
        <v>80</v>
      </c>
      <c r="F47" s="1" t="s">
        <v>20</v>
      </c>
      <c r="H47"/>
      <c r="J47" s="30">
        <f t="shared" si="0"/>
        <v>0.41100000000000003</v>
      </c>
      <c r="L47" s="13"/>
      <c r="M47" s="15"/>
      <c r="N47" s="13"/>
      <c r="O47" s="13"/>
      <c r="P47" s="13"/>
    </row>
    <row r="48" spans="2:19" x14ac:dyDescent="0.25">
      <c r="B48" s="9"/>
      <c r="C48" s="30" t="s">
        <v>114</v>
      </c>
      <c r="D48" s="6" t="s">
        <v>111</v>
      </c>
      <c r="E48" s="6" t="s">
        <v>116</v>
      </c>
      <c r="F48" s="1" t="s">
        <v>20</v>
      </c>
      <c r="H48"/>
      <c r="J48" s="30">
        <f t="shared" si="0"/>
        <v>0.58899999999999997</v>
      </c>
      <c r="L48" s="13"/>
      <c r="M48" s="15"/>
      <c r="N48" s="13"/>
      <c r="O48" s="13"/>
      <c r="P48" s="13"/>
    </row>
    <row r="49" spans="1:20" x14ac:dyDescent="0.25">
      <c r="B49" s="9"/>
      <c r="C49" s="30" t="s">
        <v>114</v>
      </c>
      <c r="D49" s="6" t="s">
        <v>111</v>
      </c>
      <c r="E49" s="6" t="s">
        <v>80</v>
      </c>
      <c r="F49" s="1" t="s">
        <v>20</v>
      </c>
      <c r="H49"/>
      <c r="J49" s="30">
        <f t="shared" si="0"/>
        <v>0.41100000000000003</v>
      </c>
      <c r="L49" s="13"/>
      <c r="M49" s="15"/>
      <c r="N49" s="13"/>
      <c r="O49" s="13"/>
      <c r="P49" s="13"/>
    </row>
    <row r="50" spans="1:20" x14ac:dyDescent="0.25">
      <c r="B50" s="9"/>
      <c r="C50" s="30" t="s">
        <v>114</v>
      </c>
      <c r="D50" s="6" t="s">
        <v>112</v>
      </c>
      <c r="E50" s="6" t="s">
        <v>116</v>
      </c>
      <c r="F50" s="1" t="s">
        <v>20</v>
      </c>
      <c r="H50"/>
      <c r="J50" s="30">
        <f t="shared" si="0"/>
        <v>0.58899999999999997</v>
      </c>
      <c r="L50" s="13"/>
      <c r="M50" s="15"/>
      <c r="N50" s="13"/>
      <c r="O50" s="13"/>
      <c r="P50" s="13"/>
    </row>
    <row r="51" spans="1:20" x14ac:dyDescent="0.25">
      <c r="B51" s="9"/>
      <c r="C51" s="30" t="s">
        <v>114</v>
      </c>
      <c r="D51" s="6" t="s">
        <v>112</v>
      </c>
      <c r="E51" s="6" t="s">
        <v>80</v>
      </c>
      <c r="F51" s="1" t="s">
        <v>20</v>
      </c>
      <c r="H51"/>
      <c r="J51" s="30">
        <f t="shared" si="0"/>
        <v>0.41100000000000003</v>
      </c>
      <c r="L51" s="13"/>
      <c r="M51" s="15"/>
      <c r="N51" s="13"/>
      <c r="O51" s="13"/>
      <c r="P51" s="13"/>
    </row>
    <row r="52" spans="1:20" x14ac:dyDescent="0.25">
      <c r="B52" s="9" t="s">
        <v>22</v>
      </c>
      <c r="C52" s="6" t="s">
        <v>113</v>
      </c>
      <c r="D52" s="6" t="s">
        <v>111</v>
      </c>
      <c r="E52" s="6" t="s">
        <v>20</v>
      </c>
      <c r="F52" s="1" t="s">
        <v>20</v>
      </c>
      <c r="G52" s="2" t="s">
        <v>17</v>
      </c>
      <c r="H52" t="s">
        <v>471</v>
      </c>
      <c r="I52" s="22" t="s">
        <v>105</v>
      </c>
      <c r="J52" s="33">
        <v>1330757.7241379311</v>
      </c>
      <c r="K52" s="22"/>
      <c r="L52" s="13" t="s">
        <v>58</v>
      </c>
      <c r="M52" s="13" t="s">
        <v>58</v>
      </c>
      <c r="N52" s="15" t="s">
        <v>162</v>
      </c>
      <c r="O52" s="13" t="s">
        <v>182</v>
      </c>
      <c r="P52" s="13"/>
      <c r="Q52" s="2" t="s">
        <v>439</v>
      </c>
      <c r="R52" s="2" t="s">
        <v>93</v>
      </c>
      <c r="S52" s="2" t="s">
        <v>420</v>
      </c>
    </row>
    <row r="53" spans="1:20" x14ac:dyDescent="0.25">
      <c r="B53" s="9"/>
      <c r="C53" s="6" t="s">
        <v>113</v>
      </c>
      <c r="D53" s="6" t="s">
        <v>112</v>
      </c>
      <c r="E53" s="6" t="s">
        <v>20</v>
      </c>
      <c r="F53" s="1" t="s">
        <v>20</v>
      </c>
      <c r="H53"/>
      <c r="I53" s="22"/>
      <c r="J53" s="33">
        <v>4044971.157303371</v>
      </c>
      <c r="K53" s="22"/>
      <c r="L53" s="13"/>
      <c r="M53" s="13"/>
      <c r="N53" s="15"/>
      <c r="O53" s="13"/>
      <c r="P53" s="13"/>
    </row>
    <row r="54" spans="1:20" x14ac:dyDescent="0.25">
      <c r="B54" s="9"/>
      <c r="C54" s="6" t="s">
        <v>114</v>
      </c>
      <c r="D54" s="6" t="s">
        <v>111</v>
      </c>
      <c r="E54" s="6" t="s">
        <v>20</v>
      </c>
      <c r="F54" s="1" t="s">
        <v>20</v>
      </c>
      <c r="H54"/>
      <c r="I54" s="22"/>
      <c r="J54" s="33">
        <v>1211678.9794520547</v>
      </c>
      <c r="K54" s="22"/>
      <c r="L54" s="13"/>
      <c r="M54" s="13"/>
      <c r="N54" s="15"/>
      <c r="O54" s="13"/>
      <c r="P54" s="13"/>
    </row>
    <row r="55" spans="1:20" x14ac:dyDescent="0.25">
      <c r="B55" s="9"/>
      <c r="C55" s="6" t="s">
        <v>114</v>
      </c>
      <c r="D55" s="6" t="s">
        <v>112</v>
      </c>
      <c r="E55" s="6" t="s">
        <v>20</v>
      </c>
      <c r="F55" s="1" t="s">
        <v>20</v>
      </c>
      <c r="H55"/>
      <c r="I55" s="22"/>
      <c r="J55" s="33">
        <v>3626796.6847826098</v>
      </c>
      <c r="K55" s="22"/>
      <c r="L55" s="13"/>
      <c r="M55" s="13"/>
      <c r="N55" s="15"/>
      <c r="O55" s="13"/>
      <c r="P55" s="13"/>
    </row>
    <row r="56" spans="1:20" s="9" customFormat="1" x14ac:dyDescent="0.25">
      <c r="A56"/>
      <c r="B56" s="9" t="s">
        <v>454</v>
      </c>
      <c r="C56" s="6" t="s">
        <v>20</v>
      </c>
      <c r="D56" s="6" t="s">
        <v>20</v>
      </c>
      <c r="E56" s="6" t="s">
        <v>116</v>
      </c>
      <c r="F56" s="6" t="s">
        <v>20</v>
      </c>
      <c r="G56" s="7" t="s">
        <v>17</v>
      </c>
      <c r="H56" t="s">
        <v>455</v>
      </c>
      <c r="I56" s="23" t="s">
        <v>25</v>
      </c>
      <c r="J56" s="23">
        <v>1</v>
      </c>
      <c r="K56" s="23"/>
      <c r="L56" s="15" t="s">
        <v>58</v>
      </c>
      <c r="M56" s="15" t="s">
        <v>63</v>
      </c>
      <c r="N56" s="15" t="s">
        <v>63</v>
      </c>
      <c r="O56" s="15" t="s">
        <v>150</v>
      </c>
      <c r="P56" s="15"/>
      <c r="Q56" s="2" t="s">
        <v>172</v>
      </c>
      <c r="R56" s="23" t="s">
        <v>93</v>
      </c>
      <c r="S56" s="23"/>
    </row>
    <row r="57" spans="1:20" s="9" customFormat="1" x14ac:dyDescent="0.25">
      <c r="A57"/>
      <c r="C57" s="6" t="s">
        <v>20</v>
      </c>
      <c r="D57" s="6" t="s">
        <v>20</v>
      </c>
      <c r="E57" s="6" t="s">
        <v>80</v>
      </c>
      <c r="F57" s="6" t="s">
        <v>20</v>
      </c>
      <c r="G57" s="7"/>
      <c r="H57"/>
      <c r="I57" s="23"/>
      <c r="J57" s="23">
        <v>1</v>
      </c>
      <c r="K57" s="23"/>
      <c r="L57" s="15"/>
      <c r="M57" s="15"/>
      <c r="N57" s="15"/>
      <c r="O57" s="15"/>
      <c r="P57" s="15"/>
      <c r="Q57" s="2"/>
      <c r="R57" s="23"/>
      <c r="S57" s="23"/>
    </row>
    <row r="58" spans="1:20" x14ac:dyDescent="0.25">
      <c r="B58" s="9" t="s">
        <v>24</v>
      </c>
      <c r="C58" s="1" t="s">
        <v>20</v>
      </c>
      <c r="D58" s="1" t="s">
        <v>20</v>
      </c>
      <c r="E58" s="1" t="s">
        <v>20</v>
      </c>
      <c r="F58" s="1" t="s">
        <v>20</v>
      </c>
      <c r="G58" s="2" t="s">
        <v>26</v>
      </c>
      <c r="H58" t="s">
        <v>166</v>
      </c>
      <c r="I58" s="2" t="s">
        <v>25</v>
      </c>
      <c r="J58" s="2">
        <v>3</v>
      </c>
      <c r="L58" s="14" t="s">
        <v>58</v>
      </c>
      <c r="M58" s="14" t="s">
        <v>63</v>
      </c>
      <c r="N58" s="14" t="s">
        <v>63</v>
      </c>
      <c r="O58" s="37" t="s">
        <v>168</v>
      </c>
      <c r="P58" s="14"/>
      <c r="Q58" s="21" t="s">
        <v>169</v>
      </c>
      <c r="R58" s="21" t="s">
        <v>95</v>
      </c>
      <c r="S58" s="21" t="s">
        <v>91</v>
      </c>
      <c r="T58" s="9"/>
    </row>
    <row r="59" spans="1:20" x14ac:dyDescent="0.25">
      <c r="C59" s="9"/>
      <c r="D59" s="9"/>
      <c r="E59" s="9"/>
    </row>
    <row r="60" spans="1:20" x14ac:dyDescent="0.25">
      <c r="A60" t="s">
        <v>33</v>
      </c>
      <c r="B60" s="9" t="s">
        <v>56</v>
      </c>
      <c r="C60" s="1" t="s">
        <v>20</v>
      </c>
      <c r="D60" s="1" t="s">
        <v>111</v>
      </c>
      <c r="E60" s="1" t="s">
        <v>20</v>
      </c>
      <c r="F60" s="1" t="s">
        <v>20</v>
      </c>
      <c r="G60" s="2" t="s">
        <v>17</v>
      </c>
      <c r="H60" s="2" t="s">
        <v>456</v>
      </c>
      <c r="I60" s="23" t="s">
        <v>103</v>
      </c>
      <c r="J60" s="23">
        <v>2353495.6120773586</v>
      </c>
      <c r="K60" s="23"/>
      <c r="L60" s="13" t="s">
        <v>58</v>
      </c>
      <c r="M60" s="13" t="s">
        <v>58</v>
      </c>
      <c r="N60" s="15" t="s">
        <v>162</v>
      </c>
      <c r="O60" s="13" t="s">
        <v>182</v>
      </c>
      <c r="P60" s="13"/>
      <c r="Q60" s="2" t="s">
        <v>439</v>
      </c>
      <c r="R60" s="2" t="s">
        <v>93</v>
      </c>
      <c r="S60" s="2" t="s">
        <v>420</v>
      </c>
    </row>
    <row r="61" spans="1:20" x14ac:dyDescent="0.25">
      <c r="B61" s="9"/>
      <c r="C61" s="1" t="s">
        <v>20</v>
      </c>
      <c r="D61" s="1" t="s">
        <v>112</v>
      </c>
      <c r="E61" s="1" t="s">
        <v>20</v>
      </c>
      <c r="F61" s="1" t="s">
        <v>20</v>
      </c>
      <c r="I61" s="23"/>
      <c r="J61" s="23">
        <v>8086751.7989365933</v>
      </c>
      <c r="K61" s="23"/>
      <c r="L61" s="13" t="s">
        <v>58</v>
      </c>
      <c r="M61" s="13" t="s">
        <v>58</v>
      </c>
      <c r="N61" s="13"/>
      <c r="O61" s="13"/>
      <c r="P61" s="13"/>
    </row>
    <row r="62" spans="1:20" x14ac:dyDescent="0.25">
      <c r="B62" t="s">
        <v>27</v>
      </c>
      <c r="C62" s="1" t="s">
        <v>20</v>
      </c>
      <c r="D62" s="1" t="s">
        <v>20</v>
      </c>
      <c r="E62" s="1" t="s">
        <v>116</v>
      </c>
      <c r="F62" s="1" t="s">
        <v>20</v>
      </c>
      <c r="G62" s="2" t="s">
        <v>17</v>
      </c>
      <c r="H62" s="2" t="s">
        <v>167</v>
      </c>
      <c r="I62" s="2" t="s">
        <v>28</v>
      </c>
      <c r="J62" s="2">
        <v>0.1</v>
      </c>
      <c r="L62" s="13" t="s">
        <v>58</v>
      </c>
      <c r="M62" s="15" t="s">
        <v>63</v>
      </c>
      <c r="N62" s="15" t="s">
        <v>63</v>
      </c>
      <c r="O62" s="36" t="s">
        <v>168</v>
      </c>
      <c r="P62" s="15"/>
      <c r="Q62" s="21" t="s">
        <v>440</v>
      </c>
      <c r="R62" s="21" t="s">
        <v>95</v>
      </c>
      <c r="S62" s="21" t="s">
        <v>91</v>
      </c>
      <c r="T62" s="24"/>
    </row>
    <row r="63" spans="1:20" x14ac:dyDescent="0.25">
      <c r="C63" s="1" t="s">
        <v>20</v>
      </c>
      <c r="D63" s="1" t="s">
        <v>20</v>
      </c>
      <c r="E63" s="1" t="s">
        <v>80</v>
      </c>
      <c r="F63" s="1" t="s">
        <v>20</v>
      </c>
      <c r="J63" s="2">
        <v>1E-3</v>
      </c>
      <c r="L63" s="13"/>
      <c r="M63" s="15"/>
      <c r="N63" s="15"/>
      <c r="O63" s="15"/>
      <c r="P63" s="15"/>
      <c r="Q63" s="21"/>
      <c r="R63" s="21"/>
      <c r="S63" s="21"/>
      <c r="T63" s="24"/>
    </row>
    <row r="64" spans="1:20" ht="30" x14ac:dyDescent="0.25">
      <c r="B64" s="24" t="s">
        <v>96</v>
      </c>
      <c r="C64" s="1" t="s">
        <v>113</v>
      </c>
      <c r="D64" s="1" t="s">
        <v>111</v>
      </c>
      <c r="E64" s="1" t="s">
        <v>116</v>
      </c>
      <c r="F64" s="1" t="s">
        <v>20</v>
      </c>
      <c r="G64" s="2" t="s">
        <v>17</v>
      </c>
      <c r="H64" s="2" t="s">
        <v>173</v>
      </c>
      <c r="I64" s="22" t="s">
        <v>104</v>
      </c>
      <c r="J64" s="22">
        <v>5</v>
      </c>
      <c r="K64" s="22"/>
      <c r="L64" s="13" t="s">
        <v>58</v>
      </c>
      <c r="M64" s="13" t="s">
        <v>58</v>
      </c>
      <c r="N64" s="15" t="s">
        <v>63</v>
      </c>
      <c r="O64" s="38" t="s">
        <v>181</v>
      </c>
      <c r="P64" s="18" t="s">
        <v>457</v>
      </c>
      <c r="Q64" s="2" t="s">
        <v>439</v>
      </c>
      <c r="R64" s="2" t="s">
        <v>93</v>
      </c>
      <c r="S64" s="2" t="s">
        <v>420</v>
      </c>
      <c r="T64" s="24"/>
    </row>
    <row r="65" spans="1:20" x14ac:dyDescent="0.25">
      <c r="B65" s="24"/>
      <c r="C65" s="1" t="s">
        <v>113</v>
      </c>
      <c r="D65" s="1" t="s">
        <v>111</v>
      </c>
      <c r="E65" s="1" t="s">
        <v>80</v>
      </c>
      <c r="F65" s="1"/>
      <c r="I65" s="22"/>
      <c r="J65" s="22">
        <v>1.0000000000000001E-5</v>
      </c>
      <c r="K65" s="22"/>
      <c r="L65" s="13"/>
      <c r="M65" s="13"/>
      <c r="N65" s="15"/>
      <c r="O65" s="38"/>
      <c r="P65" s="18"/>
      <c r="Q65" s="23"/>
      <c r="R65" s="23"/>
      <c r="S65" s="23"/>
      <c r="T65" s="24"/>
    </row>
    <row r="66" spans="1:20" x14ac:dyDescent="0.25">
      <c r="B66" s="24"/>
      <c r="C66" s="1" t="s">
        <v>113</v>
      </c>
      <c r="D66" s="1" t="s">
        <v>112</v>
      </c>
      <c r="E66" s="1" t="s">
        <v>116</v>
      </c>
      <c r="F66" s="1"/>
      <c r="I66" s="22"/>
      <c r="J66" s="22">
        <v>7</v>
      </c>
      <c r="K66" s="22"/>
      <c r="L66" s="13"/>
      <c r="M66" s="13"/>
      <c r="N66" s="15"/>
      <c r="O66" s="38"/>
      <c r="P66" s="18"/>
      <c r="Q66" s="23"/>
      <c r="R66" s="23"/>
      <c r="S66" s="23"/>
      <c r="T66" s="24"/>
    </row>
    <row r="67" spans="1:20" x14ac:dyDescent="0.25">
      <c r="B67" s="24"/>
      <c r="C67" s="1" t="s">
        <v>113</v>
      </c>
      <c r="D67" s="1" t="s">
        <v>112</v>
      </c>
      <c r="E67" s="1" t="s">
        <v>80</v>
      </c>
      <c r="F67" s="1"/>
      <c r="I67" s="22"/>
      <c r="J67" s="22">
        <v>1.0000000000000001E-5</v>
      </c>
      <c r="K67" s="22"/>
      <c r="L67" s="13"/>
      <c r="M67" s="13"/>
      <c r="N67" s="15"/>
      <c r="O67" s="38"/>
      <c r="P67" s="18"/>
      <c r="Q67" s="23"/>
      <c r="R67" s="23"/>
      <c r="S67" s="23"/>
      <c r="T67" s="24"/>
    </row>
    <row r="68" spans="1:20" x14ac:dyDescent="0.25">
      <c r="B68" s="24"/>
      <c r="C68" s="1" t="s">
        <v>114</v>
      </c>
      <c r="D68" s="1" t="s">
        <v>111</v>
      </c>
      <c r="E68" s="1" t="s">
        <v>116</v>
      </c>
      <c r="F68" s="1"/>
      <c r="I68" s="22"/>
      <c r="J68" s="22">
        <v>4</v>
      </c>
      <c r="K68" s="22"/>
      <c r="L68" s="13"/>
      <c r="M68" s="13"/>
      <c r="N68" s="15"/>
      <c r="O68" s="38"/>
      <c r="P68" s="18"/>
      <c r="Q68" s="23"/>
      <c r="R68" s="23"/>
      <c r="S68" s="23"/>
      <c r="T68" s="24"/>
    </row>
    <row r="69" spans="1:20" x14ac:dyDescent="0.25">
      <c r="B69" s="24"/>
      <c r="C69" s="1" t="s">
        <v>114</v>
      </c>
      <c r="D69" s="1" t="s">
        <v>111</v>
      </c>
      <c r="E69" s="1" t="s">
        <v>80</v>
      </c>
      <c r="F69" s="1"/>
      <c r="I69" s="22"/>
      <c r="J69" s="22">
        <v>1.0000000000000001E-5</v>
      </c>
      <c r="K69" s="22"/>
      <c r="L69" s="13"/>
      <c r="M69" s="13"/>
      <c r="N69" s="15"/>
      <c r="O69" s="38"/>
      <c r="P69" s="18"/>
      <c r="Q69" s="23"/>
      <c r="R69" s="23"/>
      <c r="S69" s="23"/>
      <c r="T69" s="24"/>
    </row>
    <row r="70" spans="1:20" x14ac:dyDescent="0.25">
      <c r="B70" s="24"/>
      <c r="C70" s="1" t="s">
        <v>114</v>
      </c>
      <c r="D70" s="1" t="s">
        <v>112</v>
      </c>
      <c r="E70" s="1" t="s">
        <v>116</v>
      </c>
      <c r="F70" s="1"/>
      <c r="I70" s="22"/>
      <c r="J70" s="22">
        <v>6</v>
      </c>
      <c r="K70" s="22"/>
      <c r="L70" s="13"/>
      <c r="M70" s="13"/>
      <c r="N70" s="15"/>
      <c r="O70" s="38"/>
      <c r="P70" s="18"/>
      <c r="Q70" s="23"/>
      <c r="R70" s="23"/>
      <c r="S70" s="23"/>
      <c r="T70" s="24"/>
    </row>
    <row r="71" spans="1:20" x14ac:dyDescent="0.25">
      <c r="B71" s="24"/>
      <c r="C71" s="1" t="s">
        <v>114</v>
      </c>
      <c r="D71" s="1" t="s">
        <v>112</v>
      </c>
      <c r="E71" s="1" t="s">
        <v>80</v>
      </c>
      <c r="F71" s="1"/>
      <c r="I71" s="22"/>
      <c r="J71" s="22">
        <v>1.0000000000000001E-5</v>
      </c>
      <c r="K71" s="22"/>
      <c r="L71" s="13"/>
      <c r="M71" s="13"/>
      <c r="N71" s="15"/>
      <c r="O71" s="38"/>
      <c r="P71" s="18"/>
      <c r="Q71" s="23"/>
      <c r="R71" s="23"/>
      <c r="S71" s="23"/>
      <c r="T71" s="24"/>
    </row>
    <row r="72" spans="1:20" x14ac:dyDescent="0.25">
      <c r="B72" s="24"/>
      <c r="C72" s="1"/>
      <c r="D72" s="1"/>
      <c r="E72" s="1"/>
      <c r="F72" s="1"/>
      <c r="I72" s="22"/>
      <c r="J72" s="22"/>
      <c r="K72" s="22"/>
      <c r="L72" s="7"/>
      <c r="M72" s="7"/>
      <c r="N72" s="7"/>
      <c r="O72" s="45"/>
      <c r="P72" s="23"/>
      <c r="Q72" s="23"/>
      <c r="R72" s="23"/>
      <c r="S72" s="23"/>
      <c r="T72" s="24"/>
    </row>
    <row r="73" spans="1:20" x14ac:dyDescent="0.25">
      <c r="B73" t="s">
        <v>29</v>
      </c>
      <c r="C73" s="1" t="s">
        <v>113</v>
      </c>
      <c r="D73" s="1" t="s">
        <v>20</v>
      </c>
      <c r="E73" s="1" t="s">
        <v>20</v>
      </c>
      <c r="F73" s="1" t="s">
        <v>20</v>
      </c>
      <c r="G73" s="2" t="s">
        <v>17</v>
      </c>
      <c r="H73" s="2" t="s">
        <v>174</v>
      </c>
      <c r="I73" s="2" t="s">
        <v>25</v>
      </c>
      <c r="J73" s="2">
        <v>-1</v>
      </c>
      <c r="L73" s="16"/>
      <c r="M73" s="16"/>
      <c r="N73" s="16"/>
      <c r="O73" s="16" t="s">
        <v>176</v>
      </c>
      <c r="P73" s="16" t="s">
        <v>175</v>
      </c>
      <c r="Q73" s="23" t="s">
        <v>65</v>
      </c>
    </row>
    <row r="74" spans="1:20" x14ac:dyDescent="0.25">
      <c r="C74" s="1" t="s">
        <v>114</v>
      </c>
      <c r="D74" s="1" t="s">
        <v>20</v>
      </c>
      <c r="E74" s="1" t="s">
        <v>20</v>
      </c>
      <c r="F74" s="1" t="s">
        <v>20</v>
      </c>
      <c r="J74" s="2">
        <v>1</v>
      </c>
      <c r="L74" s="16"/>
      <c r="M74" s="16"/>
      <c r="N74" s="16"/>
      <c r="O74" s="16"/>
      <c r="P74" s="16"/>
    </row>
    <row r="75" spans="1:20" x14ac:dyDescent="0.25">
      <c r="B75" t="s">
        <v>30</v>
      </c>
      <c r="C75" s="1" t="s">
        <v>20</v>
      </c>
      <c r="D75" s="1" t="s">
        <v>20</v>
      </c>
      <c r="E75" s="1" t="s">
        <v>20</v>
      </c>
      <c r="F75" s="1" t="s">
        <v>20</v>
      </c>
      <c r="G75" s="2" t="s">
        <v>26</v>
      </c>
      <c r="H75" s="2" t="s">
        <v>178</v>
      </c>
      <c r="I75" s="2" t="s">
        <v>53</v>
      </c>
      <c r="J75" s="2">
        <v>100</v>
      </c>
      <c r="L75" s="16"/>
      <c r="M75" s="16"/>
      <c r="N75" s="16"/>
      <c r="O75" s="16" t="s">
        <v>176</v>
      </c>
      <c r="P75" s="16" t="s">
        <v>177</v>
      </c>
      <c r="Q75" s="23" t="s">
        <v>65</v>
      </c>
    </row>
    <row r="76" spans="1:20" x14ac:dyDescent="0.25">
      <c r="B76" t="s">
        <v>31</v>
      </c>
      <c r="C76" s="1" t="s">
        <v>20</v>
      </c>
      <c r="D76" s="1" t="s">
        <v>111</v>
      </c>
      <c r="E76" s="1" t="s">
        <v>20</v>
      </c>
      <c r="F76" s="1" t="s">
        <v>20</v>
      </c>
      <c r="G76" s="2" t="s">
        <v>32</v>
      </c>
      <c r="H76" s="2" t="s">
        <v>441</v>
      </c>
      <c r="I76" s="2" t="s">
        <v>28</v>
      </c>
      <c r="J76" s="2" t="s">
        <v>59</v>
      </c>
      <c r="L76" s="13"/>
      <c r="M76" s="15" t="s">
        <v>60</v>
      </c>
      <c r="N76" s="15" t="s">
        <v>162</v>
      </c>
      <c r="O76" s="13" t="s">
        <v>182</v>
      </c>
      <c r="P76" s="13" t="s">
        <v>201</v>
      </c>
      <c r="Q76" s="21" t="s">
        <v>169</v>
      </c>
      <c r="R76" s="21" t="s">
        <v>95</v>
      </c>
      <c r="S76" s="21" t="s">
        <v>91</v>
      </c>
      <c r="T76" s="23"/>
    </row>
    <row r="77" spans="1:20" x14ac:dyDescent="0.25">
      <c r="C77" s="1" t="s">
        <v>20</v>
      </c>
      <c r="D77" s="1" t="s">
        <v>112</v>
      </c>
      <c r="E77" s="1" t="s">
        <v>20</v>
      </c>
      <c r="F77" s="1" t="s">
        <v>20</v>
      </c>
      <c r="L77" s="13"/>
      <c r="M77" s="15"/>
      <c r="N77" s="15"/>
      <c r="O77" s="13"/>
      <c r="P77" s="13"/>
      <c r="T77" s="23"/>
    </row>
    <row r="78" spans="1:20" x14ac:dyDescent="0.25">
      <c r="A78" s="9"/>
      <c r="B78" s="9" t="s">
        <v>69</v>
      </c>
      <c r="C78" s="6" t="s">
        <v>113</v>
      </c>
      <c r="D78" s="6" t="s">
        <v>111</v>
      </c>
      <c r="E78" s="17" t="s">
        <v>20</v>
      </c>
      <c r="F78" s="17" t="s">
        <v>20</v>
      </c>
      <c r="G78" s="7" t="s">
        <v>17</v>
      </c>
      <c r="H78" s="7" t="s">
        <v>185</v>
      </c>
      <c r="I78" s="7" t="s">
        <v>25</v>
      </c>
      <c r="J78" s="7">
        <v>0.6</v>
      </c>
      <c r="K78" s="7" t="s">
        <v>179</v>
      </c>
      <c r="L78" s="13" t="s">
        <v>58</v>
      </c>
      <c r="M78" s="13" t="s">
        <v>63</v>
      </c>
      <c r="N78" s="13" t="s">
        <v>63</v>
      </c>
      <c r="O78" s="13" t="s">
        <v>180</v>
      </c>
      <c r="P78" s="13" t="s">
        <v>458</v>
      </c>
      <c r="Q78" s="23" t="s">
        <v>65</v>
      </c>
      <c r="R78" s="23"/>
      <c r="S78" s="23"/>
      <c r="T78" s="7"/>
    </row>
    <row r="79" spans="1:20" x14ac:dyDescent="0.25">
      <c r="A79" s="9"/>
      <c r="B79" s="9"/>
      <c r="C79" s="6" t="s">
        <v>114</v>
      </c>
      <c r="D79" s="6" t="s">
        <v>112</v>
      </c>
      <c r="E79" s="17" t="s">
        <v>20</v>
      </c>
      <c r="F79" s="17" t="s">
        <v>20</v>
      </c>
      <c r="G79" s="7"/>
      <c r="H79" s="7"/>
      <c r="I79" s="7"/>
      <c r="J79" s="7">
        <v>0.6</v>
      </c>
      <c r="K79" s="7" t="s">
        <v>179</v>
      </c>
      <c r="L79" s="13"/>
      <c r="M79" s="13"/>
      <c r="N79" s="13"/>
      <c r="O79" s="13"/>
      <c r="P79" s="13"/>
      <c r="Q79" s="21"/>
      <c r="R79" s="21"/>
      <c r="S79" s="21"/>
      <c r="T79" s="7"/>
    </row>
    <row r="80" spans="1:20" x14ac:dyDescent="0.25">
      <c r="A80" s="9"/>
      <c r="B80" s="9"/>
      <c r="C80" s="6" t="s">
        <v>113</v>
      </c>
      <c r="D80" s="6" t="s">
        <v>111</v>
      </c>
      <c r="E80" s="17" t="s">
        <v>20</v>
      </c>
      <c r="F80" s="17" t="s">
        <v>20</v>
      </c>
      <c r="G80" s="7"/>
      <c r="H80" s="7"/>
      <c r="I80" s="7"/>
      <c r="J80" s="7">
        <v>0.6</v>
      </c>
      <c r="K80" s="7" t="s">
        <v>179</v>
      </c>
      <c r="L80" s="13"/>
      <c r="M80" s="13"/>
      <c r="N80" s="13"/>
      <c r="O80" s="13"/>
      <c r="P80" s="13"/>
      <c r="Q80" s="21"/>
      <c r="R80" s="21"/>
      <c r="S80" s="21"/>
      <c r="T80" s="7"/>
    </row>
    <row r="81" spans="1:20" x14ac:dyDescent="0.25">
      <c r="A81" s="9"/>
      <c r="B81" s="9"/>
      <c r="C81" s="6" t="s">
        <v>114</v>
      </c>
      <c r="D81" s="6" t="s">
        <v>112</v>
      </c>
      <c r="E81" s="17" t="s">
        <v>20</v>
      </c>
      <c r="F81" s="17" t="s">
        <v>20</v>
      </c>
      <c r="G81" s="7"/>
      <c r="H81" s="7"/>
      <c r="I81" s="7"/>
      <c r="J81" s="7">
        <v>0.6</v>
      </c>
      <c r="K81" s="7" t="s">
        <v>179</v>
      </c>
      <c r="L81" s="13"/>
      <c r="M81" s="13"/>
      <c r="N81" s="13"/>
      <c r="O81" s="13"/>
      <c r="P81" s="13"/>
      <c r="Q81" s="21"/>
      <c r="R81" s="21"/>
      <c r="S81" s="21"/>
      <c r="T81" s="7"/>
    </row>
    <row r="83" spans="1:20" x14ac:dyDescent="0.25">
      <c r="A83" s="8" t="s">
        <v>34</v>
      </c>
      <c r="B83" s="9" t="s">
        <v>35</v>
      </c>
      <c r="C83" s="1" t="s">
        <v>195</v>
      </c>
      <c r="D83" s="1" t="s">
        <v>195</v>
      </c>
      <c r="E83" s="1" t="s">
        <v>20</v>
      </c>
      <c r="F83" s="1" t="s">
        <v>195</v>
      </c>
      <c r="G83" s="2" t="s">
        <v>26</v>
      </c>
      <c r="H83" s="2" t="s">
        <v>200</v>
      </c>
      <c r="I83" s="2" t="s">
        <v>50</v>
      </c>
      <c r="J83" s="2">
        <v>0</v>
      </c>
      <c r="L83" s="7"/>
      <c r="M83" s="7"/>
      <c r="N83" s="7"/>
      <c r="O83" s="7" t="s">
        <v>191</v>
      </c>
      <c r="P83" s="7"/>
      <c r="Q83" s="23" t="s">
        <v>65</v>
      </c>
    </row>
    <row r="84" spans="1:20" x14ac:dyDescent="0.25">
      <c r="B84" s="9" t="s">
        <v>36</v>
      </c>
      <c r="C84" s="1" t="s">
        <v>195</v>
      </c>
      <c r="D84" s="1" t="s">
        <v>195</v>
      </c>
      <c r="E84" s="1" t="s">
        <v>20</v>
      </c>
      <c r="F84" s="1" t="s">
        <v>195</v>
      </c>
      <c r="G84" s="2" t="s">
        <v>26</v>
      </c>
      <c r="H84" s="2" t="s">
        <v>199</v>
      </c>
      <c r="I84" s="2" t="s">
        <v>51</v>
      </c>
      <c r="J84" s="2">
        <v>1000000</v>
      </c>
      <c r="L84" s="16"/>
      <c r="M84" s="16"/>
      <c r="N84" s="16"/>
      <c r="O84" s="16" t="s">
        <v>176</v>
      </c>
      <c r="P84" s="16" t="s">
        <v>84</v>
      </c>
      <c r="Q84" s="23" t="s">
        <v>65</v>
      </c>
      <c r="T84" s="7"/>
    </row>
    <row r="85" spans="1:20" x14ac:dyDescent="0.25">
      <c r="B85" s="9" t="s">
        <v>193</v>
      </c>
      <c r="C85" s="1" t="s">
        <v>20</v>
      </c>
      <c r="D85" s="1" t="s">
        <v>111</v>
      </c>
      <c r="E85" s="1" t="s">
        <v>20</v>
      </c>
      <c r="F85" s="1" t="s">
        <v>119</v>
      </c>
      <c r="G85" s="2" t="s">
        <v>26</v>
      </c>
      <c r="H85" s="2" t="s">
        <v>198</v>
      </c>
      <c r="I85" s="2" t="s">
        <v>51</v>
      </c>
      <c r="J85" s="2">
        <v>1200000</v>
      </c>
      <c r="L85" s="13" t="s">
        <v>58</v>
      </c>
      <c r="M85" s="15" t="s">
        <v>60</v>
      </c>
      <c r="N85" s="15" t="s">
        <v>63</v>
      </c>
      <c r="O85" s="13" t="s">
        <v>64</v>
      </c>
      <c r="P85" s="13" t="s">
        <v>227</v>
      </c>
      <c r="Q85" s="22" t="s">
        <v>98</v>
      </c>
      <c r="R85" s="2" t="s">
        <v>93</v>
      </c>
      <c r="S85" s="2" t="s">
        <v>97</v>
      </c>
    </row>
    <row r="86" spans="1:20" x14ac:dyDescent="0.25">
      <c r="B86" s="9"/>
      <c r="C86" s="1" t="s">
        <v>20</v>
      </c>
      <c r="D86" s="1" t="s">
        <v>111</v>
      </c>
      <c r="E86" s="1" t="s">
        <v>20</v>
      </c>
      <c r="F86" s="1" t="s">
        <v>120</v>
      </c>
      <c r="J86" s="2">
        <v>3000000</v>
      </c>
      <c r="L86" s="13"/>
      <c r="M86" s="15"/>
      <c r="N86" s="15"/>
      <c r="O86" s="13"/>
      <c r="P86" s="13"/>
      <c r="Q86" s="22"/>
    </row>
    <row r="87" spans="1:20" x14ac:dyDescent="0.25">
      <c r="B87" s="9"/>
      <c r="C87" s="1" t="s">
        <v>20</v>
      </c>
      <c r="D87" s="1" t="s">
        <v>111</v>
      </c>
      <c r="E87" s="1" t="s">
        <v>20</v>
      </c>
      <c r="F87" s="1" t="s">
        <v>196</v>
      </c>
      <c r="J87" s="2">
        <v>4200000</v>
      </c>
      <c r="L87" s="13"/>
      <c r="M87" s="15"/>
      <c r="N87" s="15"/>
      <c r="O87" s="13"/>
      <c r="P87" s="13"/>
      <c r="Q87" s="22"/>
    </row>
    <row r="88" spans="1:20" x14ac:dyDescent="0.25">
      <c r="B88" s="9"/>
      <c r="C88" s="1" t="s">
        <v>20</v>
      </c>
      <c r="D88" s="1" t="s">
        <v>111</v>
      </c>
      <c r="E88" s="1" t="s">
        <v>20</v>
      </c>
      <c r="F88" s="1" t="s">
        <v>121</v>
      </c>
      <c r="J88" s="2">
        <v>3200000</v>
      </c>
      <c r="L88" s="13"/>
      <c r="M88" s="15"/>
      <c r="N88" s="15"/>
      <c r="O88" s="13"/>
      <c r="P88" s="13"/>
      <c r="Q88" s="22"/>
    </row>
    <row r="89" spans="1:20" x14ac:dyDescent="0.25">
      <c r="B89" s="9"/>
      <c r="C89" s="1" t="s">
        <v>20</v>
      </c>
      <c r="D89" s="1" t="s">
        <v>111</v>
      </c>
      <c r="E89" s="1" t="s">
        <v>20</v>
      </c>
      <c r="F89" s="1" t="s">
        <v>15</v>
      </c>
      <c r="J89" s="2">
        <v>4400000</v>
      </c>
      <c r="L89" s="13"/>
      <c r="M89" s="15"/>
      <c r="N89" s="15"/>
      <c r="O89" s="13"/>
      <c r="P89" s="13"/>
      <c r="Q89" s="22"/>
    </row>
    <row r="90" spans="1:20" x14ac:dyDescent="0.25">
      <c r="B90" s="9"/>
      <c r="C90" s="1" t="s">
        <v>20</v>
      </c>
      <c r="D90" s="1" t="s">
        <v>112</v>
      </c>
      <c r="E90" s="1" t="s">
        <v>20</v>
      </c>
      <c r="F90" s="1" t="s">
        <v>119</v>
      </c>
      <c r="J90" s="2">
        <v>3500000</v>
      </c>
      <c r="L90" s="13"/>
      <c r="M90" s="15"/>
      <c r="N90" s="15"/>
      <c r="O90" s="13"/>
      <c r="P90" s="13"/>
      <c r="Q90" s="22"/>
    </row>
    <row r="91" spans="1:20" x14ac:dyDescent="0.25">
      <c r="B91" s="9"/>
      <c r="C91" s="1" t="s">
        <v>20</v>
      </c>
      <c r="D91" s="1" t="s">
        <v>112</v>
      </c>
      <c r="E91" s="1" t="s">
        <v>20</v>
      </c>
      <c r="F91" s="1" t="s">
        <v>120</v>
      </c>
      <c r="J91" s="2">
        <v>5200000</v>
      </c>
      <c r="L91" s="13"/>
      <c r="M91" s="15"/>
      <c r="N91" s="15"/>
      <c r="O91" s="13"/>
      <c r="P91" s="13"/>
      <c r="Q91" s="22"/>
    </row>
    <row r="92" spans="1:20" x14ac:dyDescent="0.25">
      <c r="B92" s="9"/>
      <c r="C92" s="1" t="s">
        <v>20</v>
      </c>
      <c r="D92" s="1" t="s">
        <v>112</v>
      </c>
      <c r="E92" s="1" t="s">
        <v>20</v>
      </c>
      <c r="F92" s="1" t="s">
        <v>196</v>
      </c>
      <c r="J92" s="2">
        <v>8700000</v>
      </c>
      <c r="L92" s="13"/>
      <c r="M92" s="15"/>
      <c r="N92" s="15"/>
      <c r="O92" s="13"/>
      <c r="P92" s="13"/>
      <c r="Q92" s="22"/>
    </row>
    <row r="93" spans="1:20" x14ac:dyDescent="0.25">
      <c r="B93" s="9"/>
      <c r="C93" s="1" t="s">
        <v>20</v>
      </c>
      <c r="D93" s="1" t="s">
        <v>112</v>
      </c>
      <c r="E93" s="1" t="s">
        <v>20</v>
      </c>
      <c r="F93" s="1" t="s">
        <v>121</v>
      </c>
      <c r="J93" s="2">
        <v>5600000</v>
      </c>
      <c r="L93" s="13"/>
      <c r="M93" s="15"/>
      <c r="N93" s="15"/>
      <c r="O93" s="13"/>
      <c r="P93" s="13"/>
      <c r="Q93" s="22"/>
    </row>
    <row r="94" spans="1:20" x14ac:dyDescent="0.25">
      <c r="B94" s="9"/>
      <c r="C94" s="1" t="s">
        <v>20</v>
      </c>
      <c r="D94" s="1" t="s">
        <v>112</v>
      </c>
      <c r="E94" s="1" t="s">
        <v>20</v>
      </c>
      <c r="F94" s="1" t="s">
        <v>15</v>
      </c>
      <c r="J94" s="2">
        <v>9100000</v>
      </c>
      <c r="L94" s="13"/>
      <c r="M94" s="15"/>
      <c r="N94" s="15"/>
      <c r="O94" s="13"/>
      <c r="P94" s="13"/>
      <c r="Q94" s="22"/>
    </row>
    <row r="95" spans="1:20" x14ac:dyDescent="0.25">
      <c r="B95" s="9" t="s">
        <v>194</v>
      </c>
      <c r="C95" s="1" t="s">
        <v>20</v>
      </c>
      <c r="D95" s="1" t="s">
        <v>111</v>
      </c>
      <c r="E95" s="1" t="s">
        <v>20</v>
      </c>
      <c r="F95" s="1" t="s">
        <v>119</v>
      </c>
      <c r="G95" s="2" t="s">
        <v>26</v>
      </c>
      <c r="H95" s="2" t="s">
        <v>197</v>
      </c>
      <c r="I95" s="2" t="s">
        <v>50</v>
      </c>
      <c r="J95" s="2">
        <v>57000</v>
      </c>
      <c r="L95" s="13" t="s">
        <v>58</v>
      </c>
      <c r="M95" s="15" t="s">
        <v>60</v>
      </c>
      <c r="N95" s="15" t="s">
        <v>63</v>
      </c>
      <c r="O95" s="13" t="s">
        <v>64</v>
      </c>
      <c r="P95" s="13" t="s">
        <v>227</v>
      </c>
      <c r="Q95" s="22" t="s">
        <v>98</v>
      </c>
      <c r="R95" s="2" t="s">
        <v>93</v>
      </c>
      <c r="S95" s="2" t="s">
        <v>97</v>
      </c>
    </row>
    <row r="96" spans="1:20" x14ac:dyDescent="0.25">
      <c r="B96" s="9"/>
      <c r="C96" s="1" t="s">
        <v>20</v>
      </c>
      <c r="D96" s="1" t="s">
        <v>111</v>
      </c>
      <c r="E96" s="1" t="s">
        <v>20</v>
      </c>
      <c r="F96" s="1" t="s">
        <v>120</v>
      </c>
      <c r="J96" s="2">
        <v>180000</v>
      </c>
      <c r="L96" s="13"/>
      <c r="M96" s="15"/>
      <c r="N96" s="15"/>
      <c r="O96" s="13"/>
      <c r="P96" s="13"/>
      <c r="Q96" s="22"/>
    </row>
    <row r="97" spans="2:20" x14ac:dyDescent="0.25">
      <c r="B97" s="9"/>
      <c r="C97" s="1" t="s">
        <v>20</v>
      </c>
      <c r="D97" s="1" t="s">
        <v>111</v>
      </c>
      <c r="E97" s="1" t="s">
        <v>20</v>
      </c>
      <c r="F97" s="1" t="s">
        <v>196</v>
      </c>
      <c r="J97" s="2">
        <v>240000</v>
      </c>
      <c r="L97" s="13"/>
      <c r="M97" s="15"/>
      <c r="N97" s="15"/>
      <c r="O97" s="13"/>
      <c r="P97" s="13"/>
      <c r="Q97" s="22"/>
    </row>
    <row r="98" spans="2:20" x14ac:dyDescent="0.25">
      <c r="B98" s="9"/>
      <c r="C98" s="1" t="s">
        <v>20</v>
      </c>
      <c r="D98" s="1" t="s">
        <v>111</v>
      </c>
      <c r="E98" s="1" t="s">
        <v>20</v>
      </c>
      <c r="F98" s="1" t="s">
        <v>121</v>
      </c>
      <c r="J98" s="2">
        <v>370000</v>
      </c>
      <c r="L98" s="13"/>
      <c r="M98" s="15"/>
      <c r="N98" s="15"/>
      <c r="O98" s="13"/>
      <c r="P98" s="13"/>
      <c r="Q98" s="22"/>
    </row>
    <row r="99" spans="2:20" x14ac:dyDescent="0.25">
      <c r="B99" s="9"/>
      <c r="C99" s="1" t="s">
        <v>20</v>
      </c>
      <c r="D99" s="1" t="s">
        <v>111</v>
      </c>
      <c r="E99" s="1" t="s">
        <v>20</v>
      </c>
      <c r="F99" s="1" t="s">
        <v>15</v>
      </c>
      <c r="J99" s="2">
        <v>610000</v>
      </c>
      <c r="L99" s="13"/>
      <c r="M99" s="15"/>
      <c r="N99" s="15"/>
      <c r="O99" s="13"/>
      <c r="P99" s="13"/>
      <c r="Q99" s="22"/>
    </row>
    <row r="100" spans="2:20" x14ac:dyDescent="0.25">
      <c r="B100" s="9"/>
      <c r="C100" s="1" t="s">
        <v>20</v>
      </c>
      <c r="D100" s="1" t="s">
        <v>112</v>
      </c>
      <c r="E100" s="1" t="s">
        <v>20</v>
      </c>
      <c r="F100" s="1" t="s">
        <v>119</v>
      </c>
      <c r="J100" s="2">
        <v>160000</v>
      </c>
      <c r="L100" s="13"/>
      <c r="M100" s="15"/>
      <c r="N100" s="15"/>
      <c r="O100" s="13"/>
      <c r="P100" s="13"/>
      <c r="Q100" s="22"/>
    </row>
    <row r="101" spans="2:20" x14ac:dyDescent="0.25">
      <c r="B101" s="9"/>
      <c r="C101" s="1" t="s">
        <v>20</v>
      </c>
      <c r="D101" s="1" t="s">
        <v>112</v>
      </c>
      <c r="E101" s="1" t="s">
        <v>20</v>
      </c>
      <c r="F101" s="1" t="s">
        <v>120</v>
      </c>
      <c r="J101" s="2">
        <v>530000</v>
      </c>
      <c r="L101" s="13"/>
      <c r="M101" s="15"/>
      <c r="N101" s="15"/>
      <c r="O101" s="13"/>
      <c r="P101" s="13"/>
      <c r="Q101" s="22"/>
    </row>
    <row r="102" spans="2:20" x14ac:dyDescent="0.25">
      <c r="B102" s="9"/>
      <c r="C102" s="1" t="s">
        <v>20</v>
      </c>
      <c r="D102" s="1" t="s">
        <v>112</v>
      </c>
      <c r="E102" s="1" t="s">
        <v>20</v>
      </c>
      <c r="F102" s="1" t="s">
        <v>196</v>
      </c>
      <c r="J102" s="2">
        <v>690000</v>
      </c>
      <c r="L102" s="13"/>
      <c r="M102" s="15"/>
      <c r="N102" s="15"/>
      <c r="O102" s="13"/>
      <c r="P102" s="13"/>
      <c r="Q102" s="22"/>
    </row>
    <row r="103" spans="2:20" x14ac:dyDescent="0.25">
      <c r="B103" s="9"/>
      <c r="C103" s="1" t="s">
        <v>20</v>
      </c>
      <c r="D103" s="1" t="s">
        <v>112</v>
      </c>
      <c r="E103" s="1" t="s">
        <v>20</v>
      </c>
      <c r="F103" s="1" t="s">
        <v>121</v>
      </c>
      <c r="J103" s="2">
        <v>960000</v>
      </c>
      <c r="L103" s="13"/>
      <c r="M103" s="15"/>
      <c r="N103" s="15"/>
      <c r="O103" s="13"/>
      <c r="P103" s="13"/>
      <c r="Q103" s="22"/>
    </row>
    <row r="104" spans="2:20" x14ac:dyDescent="0.25">
      <c r="B104" s="9"/>
      <c r="C104" s="1" t="s">
        <v>20</v>
      </c>
      <c r="D104" s="1" t="s">
        <v>112</v>
      </c>
      <c r="E104" s="1" t="s">
        <v>20</v>
      </c>
      <c r="F104" s="1" t="s">
        <v>15</v>
      </c>
      <c r="J104" s="2">
        <v>1120000</v>
      </c>
      <c r="L104" s="13"/>
      <c r="M104" s="15"/>
      <c r="N104" s="15"/>
      <c r="O104" s="13"/>
      <c r="P104" s="13"/>
      <c r="Q104" s="22"/>
    </row>
    <row r="105" spans="2:20" x14ac:dyDescent="0.25">
      <c r="B105" s="9" t="s">
        <v>192</v>
      </c>
      <c r="C105" s="1" t="s">
        <v>20</v>
      </c>
      <c r="D105" s="1" t="s">
        <v>195</v>
      </c>
      <c r="E105" s="1" t="s">
        <v>20</v>
      </c>
      <c r="F105" s="1" t="s">
        <v>195</v>
      </c>
      <c r="G105" s="2" t="s">
        <v>26</v>
      </c>
      <c r="H105" s="2" t="s">
        <v>218</v>
      </c>
      <c r="I105" s="2" t="s">
        <v>25</v>
      </c>
      <c r="J105" s="2">
        <v>0.3</v>
      </c>
      <c r="L105" s="13" t="s">
        <v>58</v>
      </c>
      <c r="M105" s="15" t="s">
        <v>63</v>
      </c>
      <c r="N105" s="15" t="s">
        <v>63</v>
      </c>
      <c r="O105" s="14" t="s">
        <v>85</v>
      </c>
      <c r="P105" s="13" t="s">
        <v>202</v>
      </c>
      <c r="Q105" s="23" t="s">
        <v>86</v>
      </c>
      <c r="R105" s="2" t="s">
        <v>93</v>
      </c>
      <c r="S105" s="23"/>
      <c r="T105" s="22"/>
    </row>
    <row r="106" spans="2:20" x14ac:dyDescent="0.25">
      <c r="B106" s="9" t="s">
        <v>37</v>
      </c>
      <c r="C106" s="1" t="s">
        <v>20</v>
      </c>
      <c r="D106" s="1" t="s">
        <v>20</v>
      </c>
      <c r="E106" s="1" t="s">
        <v>20</v>
      </c>
      <c r="F106" s="1" t="s">
        <v>195</v>
      </c>
      <c r="G106" s="2" t="s">
        <v>26</v>
      </c>
      <c r="H106" s="2" t="s">
        <v>219</v>
      </c>
      <c r="I106" s="2" t="s">
        <v>102</v>
      </c>
      <c r="J106" s="2">
        <v>2</v>
      </c>
      <c r="L106" s="13" t="s">
        <v>58</v>
      </c>
      <c r="M106" s="15" t="s">
        <v>63</v>
      </c>
      <c r="N106" s="15" t="s">
        <v>63</v>
      </c>
      <c r="O106" s="13" t="s">
        <v>183</v>
      </c>
      <c r="P106" s="13"/>
      <c r="Q106" s="2" t="s">
        <v>65</v>
      </c>
    </row>
    <row r="107" spans="2:20" x14ac:dyDescent="0.25">
      <c r="B107" s="9" t="s">
        <v>38</v>
      </c>
      <c r="C107" s="1" t="s">
        <v>20</v>
      </c>
      <c r="D107" s="1" t="s">
        <v>20</v>
      </c>
      <c r="E107" s="1" t="s">
        <v>20</v>
      </c>
      <c r="F107" s="1" t="s">
        <v>20</v>
      </c>
      <c r="G107" s="2" t="s">
        <v>26</v>
      </c>
      <c r="H107" s="2" t="s">
        <v>220</v>
      </c>
      <c r="I107" s="2" t="s">
        <v>102</v>
      </c>
      <c r="J107" s="2">
        <v>20</v>
      </c>
      <c r="K107" s="40" t="s">
        <v>209</v>
      </c>
      <c r="L107" s="13" t="s">
        <v>58</v>
      </c>
      <c r="M107" s="15" t="s">
        <v>63</v>
      </c>
      <c r="N107" s="15" t="s">
        <v>63</v>
      </c>
      <c r="O107" s="13" t="s">
        <v>183</v>
      </c>
      <c r="P107" s="13" t="s">
        <v>210</v>
      </c>
      <c r="Q107" s="2" t="s">
        <v>65</v>
      </c>
    </row>
    <row r="108" spans="2:20" x14ac:dyDescent="0.25">
      <c r="B108" s="9" t="s">
        <v>39</v>
      </c>
      <c r="C108" s="1" t="s">
        <v>20</v>
      </c>
      <c r="D108" s="1" t="s">
        <v>20</v>
      </c>
      <c r="E108" s="1" t="s">
        <v>20</v>
      </c>
      <c r="F108" s="1" t="s">
        <v>20</v>
      </c>
      <c r="G108" s="2" t="s">
        <v>26</v>
      </c>
      <c r="H108" s="2" t="s">
        <v>221</v>
      </c>
      <c r="I108" s="2" t="s">
        <v>102</v>
      </c>
      <c r="J108" s="2">
        <v>15</v>
      </c>
      <c r="K108" s="40" t="s">
        <v>205</v>
      </c>
      <c r="L108" s="13" t="s">
        <v>58</v>
      </c>
      <c r="M108" s="15" t="s">
        <v>63</v>
      </c>
      <c r="N108" s="15" t="s">
        <v>63</v>
      </c>
      <c r="O108" s="13" t="s">
        <v>183</v>
      </c>
      <c r="P108" s="13" t="s">
        <v>204</v>
      </c>
      <c r="Q108" s="2" t="s">
        <v>65</v>
      </c>
    </row>
    <row r="109" spans="2:20" x14ac:dyDescent="0.25">
      <c r="B109" s="9" t="s">
        <v>40</v>
      </c>
      <c r="C109" s="1" t="s">
        <v>20</v>
      </c>
      <c r="D109" s="1" t="s">
        <v>20</v>
      </c>
      <c r="E109" s="1" t="s">
        <v>20</v>
      </c>
      <c r="F109" s="1" t="s">
        <v>20</v>
      </c>
      <c r="G109" s="2" t="s">
        <v>26</v>
      </c>
      <c r="H109" s="2" t="s">
        <v>222</v>
      </c>
      <c r="I109" s="2" t="s">
        <v>102</v>
      </c>
      <c r="J109" s="2">
        <v>10</v>
      </c>
      <c r="K109" s="41" t="s">
        <v>203</v>
      </c>
      <c r="L109" s="13" t="s">
        <v>58</v>
      </c>
      <c r="M109" s="15" t="s">
        <v>63</v>
      </c>
      <c r="N109" s="15" t="s">
        <v>63</v>
      </c>
      <c r="O109" s="13" t="s">
        <v>183</v>
      </c>
      <c r="P109" s="13" t="s">
        <v>206</v>
      </c>
      <c r="Q109" s="2" t="s">
        <v>65</v>
      </c>
    </row>
    <row r="110" spans="2:20" x14ac:dyDescent="0.25">
      <c r="B110" s="9" t="s">
        <v>41</v>
      </c>
      <c r="C110" s="1" t="s">
        <v>20</v>
      </c>
      <c r="D110" s="1" t="s">
        <v>20</v>
      </c>
      <c r="E110" s="1" t="s">
        <v>20</v>
      </c>
      <c r="F110" s="1" t="s">
        <v>20</v>
      </c>
      <c r="G110" s="2" t="s">
        <v>26</v>
      </c>
      <c r="H110" s="2" t="s">
        <v>223</v>
      </c>
      <c r="I110" s="2" t="s">
        <v>25</v>
      </c>
      <c r="J110" s="2">
        <v>0.35</v>
      </c>
      <c r="K110" s="2" t="s">
        <v>207</v>
      </c>
      <c r="L110" s="13" t="s">
        <v>58</v>
      </c>
      <c r="M110" s="15" t="s">
        <v>63</v>
      </c>
      <c r="N110" s="15" t="s">
        <v>63</v>
      </c>
      <c r="O110" s="13" t="s">
        <v>183</v>
      </c>
      <c r="P110" s="13" t="s">
        <v>208</v>
      </c>
      <c r="Q110" s="2" t="s">
        <v>65</v>
      </c>
    </row>
    <row r="111" spans="2:20" x14ac:dyDescent="0.25">
      <c r="B111" s="9" t="s">
        <v>42</v>
      </c>
      <c r="C111" s="1" t="s">
        <v>20</v>
      </c>
      <c r="D111" s="1" t="s">
        <v>20</v>
      </c>
      <c r="E111" s="1" t="s">
        <v>20</v>
      </c>
      <c r="F111" s="1" t="s">
        <v>20</v>
      </c>
      <c r="G111" s="2" t="s">
        <v>26</v>
      </c>
      <c r="H111" s="2" t="s">
        <v>224</v>
      </c>
      <c r="I111" s="2" t="s">
        <v>52</v>
      </c>
      <c r="J111" s="2">
        <v>10</v>
      </c>
      <c r="K111" s="40" t="s">
        <v>211</v>
      </c>
      <c r="L111" s="13" t="s">
        <v>58</v>
      </c>
      <c r="M111" s="15" t="s">
        <v>63</v>
      </c>
      <c r="N111" s="15" t="s">
        <v>63</v>
      </c>
      <c r="O111" s="15" t="s">
        <v>188</v>
      </c>
      <c r="P111" s="13"/>
      <c r="Q111" s="23" t="s">
        <v>212</v>
      </c>
      <c r="R111" s="2" t="s">
        <v>93</v>
      </c>
      <c r="S111" s="2" t="s">
        <v>97</v>
      </c>
    </row>
    <row r="112" spans="2:20" x14ac:dyDescent="0.25">
      <c r="B112" s="9" t="s">
        <v>43</v>
      </c>
      <c r="C112" s="1" t="s">
        <v>20</v>
      </c>
      <c r="D112" s="1" t="s">
        <v>20</v>
      </c>
      <c r="E112" s="1" t="s">
        <v>20</v>
      </c>
      <c r="F112" s="1" t="s">
        <v>20</v>
      </c>
      <c r="G112" s="2" t="s">
        <v>26</v>
      </c>
      <c r="H112" s="2" t="s">
        <v>225</v>
      </c>
      <c r="I112" s="2" t="s">
        <v>52</v>
      </c>
      <c r="J112" s="2">
        <v>2</v>
      </c>
      <c r="K112" s="2" t="s">
        <v>213</v>
      </c>
      <c r="L112" s="13" t="s">
        <v>58</v>
      </c>
      <c r="M112" s="15" t="s">
        <v>63</v>
      </c>
      <c r="N112" s="15" t="s">
        <v>63</v>
      </c>
      <c r="O112" s="13" t="s">
        <v>215</v>
      </c>
      <c r="P112" s="13" t="s">
        <v>214</v>
      </c>
      <c r="Q112" s="2" t="s">
        <v>216</v>
      </c>
      <c r="R112" s="2" t="s">
        <v>93</v>
      </c>
    </row>
    <row r="113" spans="1:20" s="9" customFormat="1" x14ac:dyDescent="0.25">
      <c r="B113" s="9" t="s">
        <v>87</v>
      </c>
      <c r="C113" s="6" t="s">
        <v>20</v>
      </c>
      <c r="D113" s="6" t="s">
        <v>20</v>
      </c>
      <c r="E113" s="17" t="s">
        <v>20</v>
      </c>
      <c r="F113" s="17" t="s">
        <v>20</v>
      </c>
      <c r="G113" s="7" t="s">
        <v>26</v>
      </c>
      <c r="H113" s="7" t="s">
        <v>186</v>
      </c>
      <c r="I113" s="7" t="s">
        <v>25</v>
      </c>
      <c r="J113" s="39">
        <v>0.35</v>
      </c>
      <c r="K113" s="7" t="s">
        <v>190</v>
      </c>
      <c r="L113" s="13" t="s">
        <v>58</v>
      </c>
      <c r="M113" s="15" t="s">
        <v>63</v>
      </c>
      <c r="N113" s="15" t="s">
        <v>63</v>
      </c>
      <c r="O113" s="13" t="s">
        <v>64</v>
      </c>
      <c r="P113" s="13"/>
      <c r="Q113" s="23" t="s">
        <v>65</v>
      </c>
      <c r="R113" s="23"/>
      <c r="S113" s="23"/>
      <c r="T113" s="7"/>
    </row>
    <row r="114" spans="1:20" s="9" customFormat="1" x14ac:dyDescent="0.25">
      <c r="B114" s="9" t="s">
        <v>88</v>
      </c>
      <c r="C114" s="6" t="s">
        <v>20</v>
      </c>
      <c r="D114" s="6" t="s">
        <v>20</v>
      </c>
      <c r="E114" s="17" t="s">
        <v>20</v>
      </c>
      <c r="F114" s="17" t="s">
        <v>20</v>
      </c>
      <c r="G114" s="7" t="s">
        <v>26</v>
      </c>
      <c r="H114" s="7" t="s">
        <v>187</v>
      </c>
      <c r="I114" s="7" t="s">
        <v>25</v>
      </c>
      <c r="J114" s="39">
        <v>0.99</v>
      </c>
      <c r="K114" s="7" t="s">
        <v>189</v>
      </c>
      <c r="L114" s="13" t="s">
        <v>58</v>
      </c>
      <c r="M114" s="15" t="s">
        <v>63</v>
      </c>
      <c r="N114" s="15" t="s">
        <v>63</v>
      </c>
      <c r="O114" s="15" t="s">
        <v>188</v>
      </c>
      <c r="P114" s="13"/>
      <c r="Q114" s="23" t="s">
        <v>212</v>
      </c>
      <c r="R114" s="23" t="s">
        <v>93</v>
      </c>
      <c r="S114" s="23" t="s">
        <v>97</v>
      </c>
      <c r="T114" s="7"/>
    </row>
    <row r="116" spans="1:20" x14ac:dyDescent="0.25">
      <c r="A116" t="s">
        <v>54</v>
      </c>
      <c r="B116" t="s">
        <v>44</v>
      </c>
      <c r="C116" s="1" t="s">
        <v>113</v>
      </c>
      <c r="D116" s="1" t="s">
        <v>111</v>
      </c>
      <c r="E116" s="1" t="s">
        <v>20</v>
      </c>
      <c r="F116" s="1" t="s">
        <v>20</v>
      </c>
      <c r="G116" s="2" t="s">
        <v>32</v>
      </c>
      <c r="H116" s="2" t="s">
        <v>442</v>
      </c>
      <c r="I116" s="2" t="s">
        <v>28</v>
      </c>
      <c r="J116" s="2" t="s">
        <v>59</v>
      </c>
      <c r="L116" s="13" t="s">
        <v>58</v>
      </c>
      <c r="M116" s="13" t="s">
        <v>58</v>
      </c>
      <c r="N116" s="13" t="s">
        <v>58</v>
      </c>
      <c r="O116" s="13" t="s">
        <v>182</v>
      </c>
      <c r="P116" s="13" t="s">
        <v>226</v>
      </c>
      <c r="Q116" s="22" t="s">
        <v>439</v>
      </c>
      <c r="R116" s="23" t="s">
        <v>93</v>
      </c>
      <c r="S116" s="23" t="s">
        <v>99</v>
      </c>
      <c r="T116" s="7"/>
    </row>
    <row r="117" spans="1:20" x14ac:dyDescent="0.25">
      <c r="C117" s="1" t="s">
        <v>113</v>
      </c>
      <c r="D117" s="1" t="s">
        <v>112</v>
      </c>
      <c r="E117" s="1" t="s">
        <v>20</v>
      </c>
      <c r="F117" s="1" t="s">
        <v>20</v>
      </c>
      <c r="L117" s="13"/>
      <c r="M117" s="13"/>
      <c r="N117" s="13"/>
      <c r="O117" s="13"/>
      <c r="P117" s="13"/>
      <c r="Q117" s="23"/>
      <c r="R117" s="23"/>
      <c r="S117" s="23"/>
      <c r="T117" s="7"/>
    </row>
    <row r="118" spans="1:20" x14ac:dyDescent="0.25">
      <c r="C118" s="1" t="s">
        <v>114</v>
      </c>
      <c r="D118" s="1" t="s">
        <v>111</v>
      </c>
      <c r="E118" s="1" t="s">
        <v>20</v>
      </c>
      <c r="F118" s="1" t="s">
        <v>20</v>
      </c>
      <c r="L118" s="13"/>
      <c r="M118" s="13"/>
      <c r="N118" s="13"/>
      <c r="O118" s="13"/>
      <c r="P118" s="13"/>
      <c r="Q118" s="23"/>
      <c r="R118" s="23"/>
      <c r="S118" s="23"/>
      <c r="T118" s="7"/>
    </row>
    <row r="119" spans="1:20" x14ac:dyDescent="0.25">
      <c r="C119" s="1" t="s">
        <v>114</v>
      </c>
      <c r="D119" s="1" t="s">
        <v>112</v>
      </c>
      <c r="E119" s="1" t="s">
        <v>20</v>
      </c>
      <c r="F119" s="1" t="s">
        <v>20</v>
      </c>
      <c r="L119" s="13"/>
      <c r="M119" s="13"/>
      <c r="N119" s="13"/>
      <c r="O119" s="13"/>
      <c r="P119" s="13"/>
      <c r="Q119" s="23"/>
      <c r="R119" s="23"/>
      <c r="S119" s="23"/>
      <c r="T119" s="7"/>
    </row>
    <row r="120" spans="1:20" x14ac:dyDescent="0.25">
      <c r="B120" t="s">
        <v>45</v>
      </c>
      <c r="C120" s="1" t="s">
        <v>113</v>
      </c>
      <c r="D120" s="1" t="s">
        <v>111</v>
      </c>
      <c r="E120" s="1" t="s">
        <v>20</v>
      </c>
      <c r="F120" s="1" t="s">
        <v>20</v>
      </c>
      <c r="G120" s="2" t="s">
        <v>32</v>
      </c>
      <c r="H120" s="2" t="s">
        <v>443</v>
      </c>
      <c r="I120" s="2" t="s">
        <v>28</v>
      </c>
      <c r="J120" s="2" t="s">
        <v>59</v>
      </c>
      <c r="L120" s="13" t="s">
        <v>63</v>
      </c>
      <c r="M120" s="13" t="s">
        <v>63</v>
      </c>
      <c r="N120" s="13"/>
      <c r="O120" s="13" t="s">
        <v>228</v>
      </c>
      <c r="P120" s="13" t="s">
        <v>229</v>
      </c>
      <c r="Q120" s="22" t="s">
        <v>439</v>
      </c>
      <c r="R120" s="23" t="s">
        <v>93</v>
      </c>
      <c r="S120" s="22" t="s">
        <v>99</v>
      </c>
      <c r="T120" s="7"/>
    </row>
    <row r="121" spans="1:20" x14ac:dyDescent="0.25">
      <c r="C121" s="1" t="s">
        <v>113</v>
      </c>
      <c r="D121" s="1" t="s">
        <v>112</v>
      </c>
      <c r="E121" s="1" t="s">
        <v>20</v>
      </c>
      <c r="F121" s="1" t="s">
        <v>20</v>
      </c>
      <c r="L121" s="13"/>
      <c r="M121" s="13"/>
      <c r="N121" s="13"/>
      <c r="O121" s="13"/>
      <c r="P121" s="13"/>
      <c r="Q121" s="21"/>
      <c r="R121" s="25"/>
      <c r="S121" s="25"/>
      <c r="T121" s="7"/>
    </row>
    <row r="122" spans="1:20" x14ac:dyDescent="0.25">
      <c r="C122" s="1" t="s">
        <v>114</v>
      </c>
      <c r="D122" s="1" t="s">
        <v>111</v>
      </c>
      <c r="E122" s="1" t="s">
        <v>20</v>
      </c>
      <c r="F122" s="1" t="s">
        <v>20</v>
      </c>
      <c r="L122" s="13"/>
      <c r="M122" s="13"/>
      <c r="N122" s="13"/>
      <c r="O122" s="13"/>
      <c r="P122" s="13"/>
      <c r="Q122" s="21"/>
      <c r="R122" s="25"/>
      <c r="S122" s="25"/>
      <c r="T122" s="7"/>
    </row>
    <row r="123" spans="1:20" x14ac:dyDescent="0.25">
      <c r="C123" s="1" t="s">
        <v>114</v>
      </c>
      <c r="D123" s="1" t="s">
        <v>112</v>
      </c>
      <c r="E123" s="1" t="s">
        <v>20</v>
      </c>
      <c r="F123" s="1" t="s">
        <v>20</v>
      </c>
      <c r="L123" s="13"/>
      <c r="M123" s="13"/>
      <c r="N123" s="13"/>
      <c r="O123" s="13"/>
      <c r="P123" s="13"/>
      <c r="Q123" s="21"/>
      <c r="R123" s="25"/>
      <c r="S123" s="25"/>
      <c r="T123" s="7"/>
    </row>
    <row r="124" spans="1:20" x14ac:dyDescent="0.25">
      <c r="B124" s="12" t="s">
        <v>46</v>
      </c>
      <c r="C124" s="1" t="s">
        <v>11</v>
      </c>
      <c r="D124" s="1" t="s">
        <v>11</v>
      </c>
      <c r="E124" s="1" t="s">
        <v>20</v>
      </c>
      <c r="F124" s="1" t="s">
        <v>20</v>
      </c>
      <c r="G124" s="2" t="s">
        <v>32</v>
      </c>
      <c r="H124" s="2" t="s">
        <v>445</v>
      </c>
      <c r="I124" s="2" t="s">
        <v>28</v>
      </c>
      <c r="J124" s="2" t="s">
        <v>59</v>
      </c>
      <c r="L124" s="14" t="s">
        <v>63</v>
      </c>
      <c r="M124" s="14" t="s">
        <v>63</v>
      </c>
      <c r="N124" s="14"/>
      <c r="O124" s="14" t="s">
        <v>65</v>
      </c>
      <c r="P124" s="14"/>
      <c r="Q124" s="21" t="s">
        <v>169</v>
      </c>
      <c r="R124" s="21" t="s">
        <v>100</v>
      </c>
      <c r="S124" s="21" t="s">
        <v>91</v>
      </c>
    </row>
    <row r="125" spans="1:20" x14ac:dyDescent="0.25">
      <c r="B125" s="43" t="s">
        <v>89</v>
      </c>
      <c r="C125" s="1" t="s">
        <v>11</v>
      </c>
      <c r="D125" s="1" t="s">
        <v>11</v>
      </c>
      <c r="E125" s="1" t="s">
        <v>20</v>
      </c>
      <c r="F125" s="1" t="s">
        <v>20</v>
      </c>
      <c r="G125" s="2" t="s">
        <v>32</v>
      </c>
      <c r="H125" s="2" t="s">
        <v>444</v>
      </c>
      <c r="I125" s="2" t="s">
        <v>28</v>
      </c>
      <c r="J125" s="2" t="s">
        <v>59</v>
      </c>
      <c r="L125" s="14" t="s">
        <v>63</v>
      </c>
      <c r="M125" s="14" t="s">
        <v>63</v>
      </c>
      <c r="N125" s="14"/>
      <c r="O125" s="14" t="s">
        <v>65</v>
      </c>
      <c r="P125" s="14"/>
      <c r="Q125" s="21" t="s">
        <v>169</v>
      </c>
      <c r="R125" s="21" t="s">
        <v>100</v>
      </c>
      <c r="S125" s="21" t="s">
        <v>91</v>
      </c>
      <c r="T125" s="7"/>
    </row>
    <row r="126" spans="1:20" x14ac:dyDescent="0.25">
      <c r="B126" s="12" t="s">
        <v>47</v>
      </c>
      <c r="C126" s="1" t="s">
        <v>11</v>
      </c>
      <c r="D126" s="1" t="s">
        <v>11</v>
      </c>
      <c r="E126" s="1" t="s">
        <v>20</v>
      </c>
      <c r="F126" s="1" t="s">
        <v>20</v>
      </c>
      <c r="G126" s="2" t="s">
        <v>32</v>
      </c>
      <c r="H126" s="2" t="s">
        <v>445</v>
      </c>
      <c r="I126" s="2" t="s">
        <v>28</v>
      </c>
      <c r="J126" s="2" t="s">
        <v>59</v>
      </c>
      <c r="L126" s="14" t="s">
        <v>63</v>
      </c>
      <c r="M126" s="14" t="s">
        <v>63</v>
      </c>
      <c r="N126" s="14"/>
      <c r="O126" s="14" t="s">
        <v>65</v>
      </c>
      <c r="P126" s="14"/>
      <c r="Q126" s="21" t="s">
        <v>169</v>
      </c>
      <c r="R126" s="21" t="s">
        <v>100</v>
      </c>
      <c r="S126" s="21" t="s">
        <v>91</v>
      </c>
      <c r="T126" s="7"/>
    </row>
    <row r="127" spans="1:20" x14ac:dyDescent="0.25">
      <c r="B127" s="12" t="s">
        <v>48</v>
      </c>
      <c r="C127" s="1" t="s">
        <v>11</v>
      </c>
      <c r="D127" s="1" t="s">
        <v>11</v>
      </c>
      <c r="E127" s="1" t="s">
        <v>20</v>
      </c>
      <c r="F127" s="1" t="s">
        <v>20</v>
      </c>
      <c r="G127" s="2" t="s">
        <v>32</v>
      </c>
      <c r="H127" s="2" t="s">
        <v>444</v>
      </c>
      <c r="I127" s="2" t="s">
        <v>28</v>
      </c>
      <c r="J127" s="2" t="s">
        <v>59</v>
      </c>
      <c r="L127" s="14" t="s">
        <v>63</v>
      </c>
      <c r="M127" s="14" t="s">
        <v>63</v>
      </c>
      <c r="N127" s="14"/>
      <c r="O127" s="14" t="s">
        <v>65</v>
      </c>
      <c r="P127" s="14"/>
      <c r="Q127" s="21" t="s">
        <v>169</v>
      </c>
      <c r="R127" s="21" t="s">
        <v>100</v>
      </c>
      <c r="S127" s="21" t="s">
        <v>91</v>
      </c>
      <c r="T127" s="7"/>
    </row>
    <row r="129" spans="1:20" s="9" customFormat="1" x14ac:dyDescent="0.25">
      <c r="A129" s="9" t="s">
        <v>79</v>
      </c>
      <c r="B129" s="9" t="s">
        <v>70</v>
      </c>
      <c r="C129" s="6" t="s">
        <v>20</v>
      </c>
      <c r="D129" s="6" t="s">
        <v>20</v>
      </c>
      <c r="E129" s="6" t="s">
        <v>20</v>
      </c>
      <c r="F129" s="6" t="s">
        <v>20</v>
      </c>
      <c r="G129" s="7" t="s">
        <v>71</v>
      </c>
      <c r="H129" s="7" t="s">
        <v>74</v>
      </c>
      <c r="I129" s="7" t="s">
        <v>230</v>
      </c>
      <c r="J129" s="2" t="s">
        <v>59</v>
      </c>
      <c r="K129" s="7"/>
      <c r="L129" s="13" t="s">
        <v>58</v>
      </c>
      <c r="M129" s="15" t="s">
        <v>162</v>
      </c>
      <c r="N129" s="13" t="s">
        <v>58</v>
      </c>
      <c r="O129" s="18" t="s">
        <v>234</v>
      </c>
      <c r="P129" s="18"/>
      <c r="Q129" s="2" t="s">
        <v>65</v>
      </c>
      <c r="R129" s="21"/>
      <c r="S129" s="21"/>
      <c r="T129" s="7"/>
    </row>
    <row r="130" spans="1:20" s="9" customFormat="1" x14ac:dyDescent="0.25">
      <c r="B130" s="9" t="s">
        <v>72</v>
      </c>
      <c r="C130" s="6" t="s">
        <v>20</v>
      </c>
      <c r="D130" s="6" t="s">
        <v>20</v>
      </c>
      <c r="E130" s="6" t="s">
        <v>20</v>
      </c>
      <c r="F130" s="6" t="s">
        <v>20</v>
      </c>
      <c r="G130" s="7" t="s">
        <v>71</v>
      </c>
      <c r="H130" s="7" t="s">
        <v>73</v>
      </c>
      <c r="I130" s="7" t="s">
        <v>231</v>
      </c>
      <c r="J130" s="2" t="s">
        <v>59</v>
      </c>
      <c r="K130" s="7"/>
      <c r="L130" s="13" t="s">
        <v>58</v>
      </c>
      <c r="M130" s="15" t="s">
        <v>162</v>
      </c>
      <c r="N130" s="13" t="s">
        <v>58</v>
      </c>
      <c r="O130" s="18" t="s">
        <v>232</v>
      </c>
      <c r="P130" s="13"/>
      <c r="Q130" s="2" t="s">
        <v>65</v>
      </c>
      <c r="R130" s="21"/>
      <c r="S130" s="21"/>
      <c r="T130" s="7"/>
    </row>
    <row r="131" spans="1:20" s="9" customFormat="1" x14ac:dyDescent="0.25">
      <c r="B131" s="9" t="s">
        <v>75</v>
      </c>
      <c r="C131" s="6" t="s">
        <v>20</v>
      </c>
      <c r="D131" s="6" t="s">
        <v>20</v>
      </c>
      <c r="E131" s="6" t="s">
        <v>20</v>
      </c>
      <c r="F131" s="6" t="s">
        <v>20</v>
      </c>
      <c r="G131" s="7" t="s">
        <v>71</v>
      </c>
      <c r="H131" s="7" t="s">
        <v>446</v>
      </c>
      <c r="I131" s="7" t="s">
        <v>101</v>
      </c>
      <c r="J131" s="2" t="s">
        <v>59</v>
      </c>
      <c r="K131" s="7"/>
      <c r="L131" s="13" t="s">
        <v>63</v>
      </c>
      <c r="M131" s="13" t="s">
        <v>63</v>
      </c>
      <c r="N131" s="13" t="s">
        <v>63</v>
      </c>
      <c r="O131" s="13" t="s">
        <v>286</v>
      </c>
      <c r="P131" s="13" t="s">
        <v>474</v>
      </c>
      <c r="Q131" s="2" t="s">
        <v>65</v>
      </c>
      <c r="R131" s="21"/>
      <c r="S131" s="21"/>
      <c r="T131" s="7"/>
    </row>
    <row r="132" spans="1:20" s="9" customFormat="1" x14ac:dyDescent="0.25">
      <c r="B132" s="9" t="s">
        <v>76</v>
      </c>
      <c r="C132" s="6" t="s">
        <v>20</v>
      </c>
      <c r="D132" s="6" t="s">
        <v>20</v>
      </c>
      <c r="E132" s="6" t="s">
        <v>20</v>
      </c>
      <c r="F132" s="6" t="s">
        <v>20</v>
      </c>
      <c r="G132" s="7" t="s">
        <v>71</v>
      </c>
      <c r="H132" s="7" t="s">
        <v>448</v>
      </c>
      <c r="I132" s="7" t="s">
        <v>101</v>
      </c>
      <c r="J132" s="2" t="s">
        <v>59</v>
      </c>
      <c r="K132" s="7"/>
      <c r="L132" s="13" t="s">
        <v>58</v>
      </c>
      <c r="M132" s="13" t="s">
        <v>63</v>
      </c>
      <c r="N132" s="13" t="s">
        <v>63</v>
      </c>
      <c r="O132" s="13" t="s">
        <v>65</v>
      </c>
      <c r="P132" s="13"/>
      <c r="Q132" s="2" t="s">
        <v>288</v>
      </c>
      <c r="R132" s="23" t="s">
        <v>93</v>
      </c>
      <c r="S132" s="21"/>
      <c r="T132" s="7"/>
    </row>
    <row r="133" spans="1:20" s="9" customFormat="1" x14ac:dyDescent="0.25">
      <c r="B133" s="9" t="s">
        <v>77</v>
      </c>
      <c r="C133" s="6" t="s">
        <v>20</v>
      </c>
      <c r="D133" s="6" t="s">
        <v>20</v>
      </c>
      <c r="E133" s="6" t="s">
        <v>20</v>
      </c>
      <c r="F133" s="6" t="s">
        <v>20</v>
      </c>
      <c r="G133" s="7" t="s">
        <v>71</v>
      </c>
      <c r="H133" s="7" t="s">
        <v>447</v>
      </c>
      <c r="I133" s="7" t="s">
        <v>101</v>
      </c>
      <c r="J133" s="2" t="s">
        <v>59</v>
      </c>
      <c r="K133" s="7"/>
      <c r="L133" s="13" t="s">
        <v>63</v>
      </c>
      <c r="M133" s="13" t="s">
        <v>63</v>
      </c>
      <c r="N133" s="13" t="s">
        <v>63</v>
      </c>
      <c r="O133" s="13" t="s">
        <v>291</v>
      </c>
      <c r="P133" s="13" t="s">
        <v>473</v>
      </c>
      <c r="Q133" s="23" t="s">
        <v>65</v>
      </c>
      <c r="R133" s="23"/>
      <c r="S133" s="21"/>
      <c r="T133" s="7"/>
    </row>
    <row r="134" spans="1:20" s="9" customFormat="1" x14ac:dyDescent="0.25">
      <c r="B134" s="9" t="s">
        <v>78</v>
      </c>
      <c r="C134" s="6" t="s">
        <v>20</v>
      </c>
      <c r="D134" s="6" t="s">
        <v>20</v>
      </c>
      <c r="E134" s="6" t="s">
        <v>20</v>
      </c>
      <c r="F134" s="6" t="s">
        <v>20</v>
      </c>
      <c r="G134" s="7" t="s">
        <v>71</v>
      </c>
      <c r="H134" s="7" t="s">
        <v>448</v>
      </c>
      <c r="I134" s="7" t="s">
        <v>101</v>
      </c>
      <c r="J134" s="2" t="s">
        <v>59</v>
      </c>
      <c r="K134" s="7"/>
      <c r="L134" s="13" t="s">
        <v>58</v>
      </c>
      <c r="M134" s="13" t="s">
        <v>63</v>
      </c>
      <c r="N134" s="13" t="s">
        <v>63</v>
      </c>
      <c r="O134" s="13" t="s">
        <v>65</v>
      </c>
      <c r="P134" s="13" t="s">
        <v>236</v>
      </c>
      <c r="Q134" s="2" t="s">
        <v>288</v>
      </c>
      <c r="R134" s="23" t="s">
        <v>93</v>
      </c>
      <c r="S134" s="21"/>
      <c r="T134" s="7"/>
    </row>
    <row r="135" spans="1:20" s="9" customFormat="1" x14ac:dyDescent="0.25">
      <c r="B135" s="9" t="s">
        <v>260</v>
      </c>
      <c r="C135" s="6" t="s">
        <v>20</v>
      </c>
      <c r="D135" s="6" t="s">
        <v>20</v>
      </c>
      <c r="E135" s="6" t="s">
        <v>20</v>
      </c>
      <c r="F135" s="6" t="s">
        <v>20</v>
      </c>
      <c r="G135" s="7" t="s">
        <v>71</v>
      </c>
      <c r="H135" s="7" t="s">
        <v>453</v>
      </c>
      <c r="I135" s="7" t="s">
        <v>25</v>
      </c>
      <c r="J135" s="2" t="s">
        <v>59</v>
      </c>
      <c r="K135" s="7"/>
      <c r="L135" s="42"/>
      <c r="M135" s="42"/>
      <c r="N135" s="42"/>
      <c r="O135" s="42" t="s">
        <v>263</v>
      </c>
      <c r="P135" s="42"/>
      <c r="Q135" s="21" t="s">
        <v>261</v>
      </c>
      <c r="R135" s="21" t="s">
        <v>100</v>
      </c>
      <c r="S135" s="21" t="s">
        <v>262</v>
      </c>
      <c r="T135" s="7"/>
    </row>
    <row r="136" spans="1:20" s="9" customFormat="1" x14ac:dyDescent="0.25">
      <c r="C136" s="6"/>
      <c r="D136" s="6"/>
      <c r="E136" s="6"/>
      <c r="F136" s="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21"/>
      <c r="R136" s="21"/>
      <c r="S136" s="21"/>
      <c r="T136" s="7"/>
    </row>
    <row r="137" spans="1:20" x14ac:dyDescent="0.25">
      <c r="A137" t="s">
        <v>237</v>
      </c>
      <c r="B137" s="9" t="s">
        <v>239</v>
      </c>
      <c r="C137" s="1" t="s">
        <v>20</v>
      </c>
      <c r="D137" s="1" t="s">
        <v>20</v>
      </c>
      <c r="E137" s="1" t="s">
        <v>20</v>
      </c>
      <c r="F137" s="1" t="s">
        <v>20</v>
      </c>
      <c r="G137" s="2" t="s">
        <v>255</v>
      </c>
      <c r="H137" s="2" t="s">
        <v>449</v>
      </c>
      <c r="I137" s="2" t="s">
        <v>241</v>
      </c>
      <c r="J137" s="2" t="s">
        <v>59</v>
      </c>
      <c r="L137" s="13" t="s">
        <v>58</v>
      </c>
      <c r="M137" s="13" t="s">
        <v>58</v>
      </c>
      <c r="N137" s="13" t="s">
        <v>58</v>
      </c>
      <c r="O137" s="13" t="s">
        <v>128</v>
      </c>
      <c r="P137" s="13" t="s">
        <v>253</v>
      </c>
      <c r="Q137" s="2" t="s">
        <v>65</v>
      </c>
      <c r="R137" s="21"/>
      <c r="S137" s="21"/>
      <c r="T137" s="7"/>
    </row>
    <row r="138" spans="1:20" x14ac:dyDescent="0.25">
      <c r="B138" s="9" t="s">
        <v>240</v>
      </c>
      <c r="C138" s="1" t="s">
        <v>20</v>
      </c>
      <c r="D138" s="1" t="s">
        <v>20</v>
      </c>
      <c r="E138" s="1" t="s">
        <v>20</v>
      </c>
      <c r="F138" s="1" t="s">
        <v>20</v>
      </c>
      <c r="G138" s="2" t="s">
        <v>255</v>
      </c>
      <c r="H138" s="2" t="s">
        <v>450</v>
      </c>
      <c r="I138" s="2" t="s">
        <v>242</v>
      </c>
      <c r="J138" s="2" t="s">
        <v>59</v>
      </c>
      <c r="L138" s="13" t="s">
        <v>58</v>
      </c>
      <c r="M138" s="15" t="s">
        <v>60</v>
      </c>
      <c r="N138" s="13" t="s">
        <v>58</v>
      </c>
      <c r="O138" s="13" t="s">
        <v>128</v>
      </c>
      <c r="P138" s="13" t="s">
        <v>253</v>
      </c>
      <c r="Q138" s="2" t="s">
        <v>65</v>
      </c>
      <c r="R138" s="21"/>
      <c r="S138" s="21"/>
      <c r="T138" s="7"/>
    </row>
    <row r="139" spans="1:20" x14ac:dyDescent="0.25">
      <c r="B139" s="9" t="s">
        <v>243</v>
      </c>
      <c r="C139" s="1" t="s">
        <v>20</v>
      </c>
      <c r="D139" s="1" t="s">
        <v>111</v>
      </c>
      <c r="E139" s="1" t="s">
        <v>20</v>
      </c>
      <c r="F139" s="1" t="s">
        <v>20</v>
      </c>
      <c r="G139" s="2" t="s">
        <v>32</v>
      </c>
      <c r="H139" s="2" t="s">
        <v>451</v>
      </c>
      <c r="I139" s="2" t="s">
        <v>25</v>
      </c>
      <c r="J139" s="2" t="s">
        <v>59</v>
      </c>
      <c r="L139" s="13" t="s">
        <v>58</v>
      </c>
      <c r="M139" s="13" t="s">
        <v>58</v>
      </c>
      <c r="N139" s="15" t="s">
        <v>162</v>
      </c>
      <c r="O139" s="13" t="s">
        <v>182</v>
      </c>
      <c r="P139" s="13"/>
      <c r="Q139" s="21" t="s">
        <v>254</v>
      </c>
      <c r="R139" s="21" t="s">
        <v>100</v>
      </c>
      <c r="S139" s="21" t="s">
        <v>99</v>
      </c>
      <c r="T139" s="7"/>
    </row>
    <row r="140" spans="1:20" x14ac:dyDescent="0.25">
      <c r="B140" s="9" t="s">
        <v>243</v>
      </c>
      <c r="C140" s="1" t="s">
        <v>20</v>
      </c>
      <c r="D140" s="1" t="s">
        <v>112</v>
      </c>
      <c r="E140" s="1" t="s">
        <v>20</v>
      </c>
      <c r="F140" s="1" t="s">
        <v>20</v>
      </c>
      <c r="J140" s="2" t="s">
        <v>59</v>
      </c>
      <c r="L140" s="13"/>
      <c r="M140" s="13"/>
      <c r="N140" s="15"/>
      <c r="O140" s="13"/>
      <c r="P140" s="13"/>
      <c r="Q140" s="21"/>
      <c r="R140" s="21"/>
      <c r="S140" s="21"/>
      <c r="T140" s="7"/>
    </row>
    <row r="141" spans="1:20" x14ac:dyDescent="0.25">
      <c r="B141" t="s">
        <v>49</v>
      </c>
      <c r="C141" s="1" t="s">
        <v>20</v>
      </c>
      <c r="D141" s="1" t="s">
        <v>20</v>
      </c>
      <c r="E141" s="1" t="s">
        <v>116</v>
      </c>
      <c r="F141" s="1" t="s">
        <v>20</v>
      </c>
      <c r="G141" s="2" t="s">
        <v>32</v>
      </c>
      <c r="H141" s="2" t="s">
        <v>452</v>
      </c>
      <c r="I141" s="2" t="s">
        <v>25</v>
      </c>
      <c r="J141" s="2" t="s">
        <v>59</v>
      </c>
      <c r="L141" s="13" t="s">
        <v>58</v>
      </c>
      <c r="M141" s="15" t="s">
        <v>60</v>
      </c>
      <c r="N141" s="13" t="s">
        <v>58</v>
      </c>
      <c r="O141" s="13" t="s">
        <v>128</v>
      </c>
      <c r="P141" s="13" t="s">
        <v>238</v>
      </c>
      <c r="Q141" s="2" t="s">
        <v>288</v>
      </c>
      <c r="R141" s="2" t="s">
        <v>93</v>
      </c>
      <c r="T141" s="7"/>
    </row>
    <row r="142" spans="1:20" x14ac:dyDescent="0.25">
      <c r="C142" s="1" t="s">
        <v>20</v>
      </c>
      <c r="D142" s="1" t="s">
        <v>20</v>
      </c>
      <c r="E142" s="1" t="s">
        <v>80</v>
      </c>
      <c r="F142" s="1" t="s">
        <v>20</v>
      </c>
      <c r="J142" s="2" t="s">
        <v>59</v>
      </c>
      <c r="L142" s="13"/>
      <c r="M142" s="15"/>
      <c r="N142" s="13"/>
      <c r="O142" s="13"/>
      <c r="P142" s="13"/>
      <c r="T142" s="7"/>
    </row>
    <row r="143" spans="1:20" s="9" customFormat="1" x14ac:dyDescent="0.25">
      <c r="C143" s="6"/>
      <c r="D143" s="6"/>
      <c r="E143" s="6"/>
      <c r="F143" s="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 x14ac:dyDescent="0.25">
      <c r="A144" t="s">
        <v>80</v>
      </c>
      <c r="B144" t="s">
        <v>81</v>
      </c>
      <c r="C144" s="1" t="s">
        <v>20</v>
      </c>
      <c r="D144" s="1" t="s">
        <v>20</v>
      </c>
      <c r="E144" s="1" t="s">
        <v>20</v>
      </c>
      <c r="F144" s="1" t="s">
        <v>195</v>
      </c>
      <c r="G144" s="2" t="s">
        <v>17</v>
      </c>
      <c r="H144" s="2" t="s">
        <v>82</v>
      </c>
      <c r="I144" s="2" t="s">
        <v>25</v>
      </c>
      <c r="J144" s="2" t="s">
        <v>59</v>
      </c>
      <c r="L144" s="16"/>
      <c r="M144" s="16"/>
      <c r="N144" s="16"/>
      <c r="O144" s="16" t="s">
        <v>176</v>
      </c>
      <c r="P144" s="16"/>
      <c r="Q144" s="2" t="s">
        <v>65</v>
      </c>
      <c r="T144" s="7"/>
    </row>
    <row r="145" spans="2:20" x14ac:dyDescent="0.25">
      <c r="B145" t="s">
        <v>83</v>
      </c>
      <c r="C145" s="1" t="s">
        <v>20</v>
      </c>
      <c r="D145" s="1" t="s">
        <v>20</v>
      </c>
      <c r="E145" s="1" t="s">
        <v>20</v>
      </c>
      <c r="F145" s="1" t="s">
        <v>195</v>
      </c>
      <c r="G145" s="2" t="s">
        <v>17</v>
      </c>
      <c r="H145" s="2" t="s">
        <v>82</v>
      </c>
      <c r="I145" s="2" t="s">
        <v>25</v>
      </c>
      <c r="J145" s="2" t="s">
        <v>59</v>
      </c>
      <c r="L145" s="16"/>
      <c r="M145" s="16"/>
      <c r="N145" s="16"/>
      <c r="O145" s="16" t="s">
        <v>176</v>
      </c>
      <c r="P145" s="16"/>
      <c r="Q145" s="2" t="s">
        <v>65</v>
      </c>
      <c r="T145" s="7"/>
    </row>
    <row r="147" spans="2:20" x14ac:dyDescent="0.25">
      <c r="B147" s="20" t="s">
        <v>68</v>
      </c>
    </row>
    <row r="148" spans="2:20" x14ac:dyDescent="0.25">
      <c r="B148" s="10"/>
      <c r="C148" s="2" t="s">
        <v>67</v>
      </c>
    </row>
    <row r="149" spans="2:20" x14ac:dyDescent="0.25">
      <c r="B149" s="11"/>
      <c r="C149" s="2" t="s">
        <v>217</v>
      </c>
    </row>
    <row r="150" spans="2:20" x14ac:dyDescent="0.25">
      <c r="B150" s="12"/>
      <c r="C150" t="s">
        <v>55</v>
      </c>
    </row>
    <row r="151" spans="2:20" x14ac:dyDescent="0.25">
      <c r="B151" s="19"/>
      <c r="C151" t="s">
        <v>66</v>
      </c>
    </row>
  </sheetData>
  <sortState ref="B15:K17">
    <sortCondition ref="B15"/>
  </sortState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0" sqref="F10"/>
    </sheetView>
  </sheetViews>
  <sheetFormatPr defaultRowHeight="15" x14ac:dyDescent="0.25"/>
  <cols>
    <col min="1" max="1" width="11.42578125" customWidth="1"/>
    <col min="2" max="2" width="14.140625" bestFit="1" customWidth="1"/>
    <col min="3" max="3" width="16.5703125" bestFit="1" customWidth="1"/>
    <col min="4" max="4" width="65.7109375" customWidth="1"/>
    <col min="5" max="5" width="11.5703125" customWidth="1"/>
    <col min="6" max="6" width="13.85546875" customWidth="1"/>
    <col min="7" max="7" width="79.7109375" bestFit="1" customWidth="1"/>
  </cols>
  <sheetData>
    <row r="1" spans="1:7" x14ac:dyDescent="0.25">
      <c r="A1" t="s">
        <v>108</v>
      </c>
      <c r="B1" t="s">
        <v>109</v>
      </c>
      <c r="C1" t="s">
        <v>122</v>
      </c>
      <c r="D1" t="s">
        <v>107</v>
      </c>
      <c r="F1" t="s">
        <v>110</v>
      </c>
      <c r="G1" t="s">
        <v>126</v>
      </c>
    </row>
    <row r="2" spans="1:7" ht="60" x14ac:dyDescent="0.25">
      <c r="A2" t="s">
        <v>3</v>
      </c>
      <c r="B2" t="s">
        <v>111</v>
      </c>
      <c r="C2" s="26" t="s">
        <v>129</v>
      </c>
      <c r="D2" s="27" t="s">
        <v>123</v>
      </c>
      <c r="E2" s="27"/>
      <c r="F2" s="27" t="s">
        <v>130</v>
      </c>
      <c r="G2" s="28" t="s">
        <v>127</v>
      </c>
    </row>
    <row r="3" spans="1:7" x14ac:dyDescent="0.25">
      <c r="B3" t="s">
        <v>112</v>
      </c>
      <c r="F3" t="s">
        <v>182</v>
      </c>
      <c r="G3" s="28" t="s">
        <v>125</v>
      </c>
    </row>
    <row r="4" spans="1:7" ht="60" x14ac:dyDescent="0.25">
      <c r="A4" t="s">
        <v>2</v>
      </c>
      <c r="B4" t="s">
        <v>113</v>
      </c>
      <c r="C4" t="s">
        <v>124</v>
      </c>
      <c r="D4" s="26" t="s">
        <v>146</v>
      </c>
      <c r="F4" t="s">
        <v>128</v>
      </c>
      <c r="G4" s="28" t="s">
        <v>131</v>
      </c>
    </row>
    <row r="5" spans="1:7" x14ac:dyDescent="0.25">
      <c r="B5" t="s">
        <v>114</v>
      </c>
      <c r="F5" t="s">
        <v>170</v>
      </c>
      <c r="G5" s="28" t="s">
        <v>171</v>
      </c>
    </row>
    <row r="6" spans="1:7" ht="45" x14ac:dyDescent="0.25">
      <c r="A6" t="s">
        <v>9</v>
      </c>
      <c r="B6" t="s">
        <v>116</v>
      </c>
      <c r="C6" t="s">
        <v>128</v>
      </c>
      <c r="D6" s="26" t="s">
        <v>145</v>
      </c>
      <c r="F6" t="s">
        <v>183</v>
      </c>
      <c r="G6" s="28" t="s">
        <v>184</v>
      </c>
    </row>
    <row r="7" spans="1:7" x14ac:dyDescent="0.25">
      <c r="B7" t="s">
        <v>80</v>
      </c>
      <c r="F7" t="s">
        <v>232</v>
      </c>
      <c r="G7" s="28" t="s">
        <v>233</v>
      </c>
    </row>
    <row r="8" spans="1:7" x14ac:dyDescent="0.25">
      <c r="A8" t="s">
        <v>10</v>
      </c>
      <c r="B8" t="s">
        <v>119</v>
      </c>
      <c r="C8" t="s">
        <v>59</v>
      </c>
      <c r="D8" s="26" t="s">
        <v>147</v>
      </c>
      <c r="F8" t="s">
        <v>234</v>
      </c>
      <c r="G8" s="28" t="s">
        <v>235</v>
      </c>
    </row>
    <row r="9" spans="1:7" x14ac:dyDescent="0.25">
      <c r="B9" t="s">
        <v>120</v>
      </c>
      <c r="F9" t="s">
        <v>286</v>
      </c>
      <c r="G9" s="28" t="s">
        <v>287</v>
      </c>
    </row>
    <row r="10" spans="1:7" x14ac:dyDescent="0.25">
      <c r="B10" t="s">
        <v>13</v>
      </c>
      <c r="F10" t="s">
        <v>289</v>
      </c>
      <c r="G10" s="28" t="s">
        <v>290</v>
      </c>
    </row>
    <row r="11" spans="1:7" x14ac:dyDescent="0.25">
      <c r="B11" t="s">
        <v>121</v>
      </c>
    </row>
    <row r="12" spans="1:7" x14ac:dyDescent="0.25">
      <c r="B12" t="s">
        <v>15</v>
      </c>
    </row>
    <row r="13" spans="1:7" x14ac:dyDescent="0.25">
      <c r="A13" t="s">
        <v>115</v>
      </c>
      <c r="B13" t="s">
        <v>117</v>
      </c>
      <c r="C13" t="s">
        <v>59</v>
      </c>
      <c r="D13" s="26" t="s">
        <v>147</v>
      </c>
    </row>
    <row r="14" spans="1:7" x14ac:dyDescent="0.25">
      <c r="B14" t="s">
        <v>118</v>
      </c>
    </row>
    <row r="28" spans="4:6" x14ac:dyDescent="0.25">
      <c r="D28" s="28"/>
      <c r="E28" s="28"/>
      <c r="F28" s="28"/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</hyperlinks>
  <pageMargins left="0.7" right="0.7" top="0.75" bottom="0.75" header="0.3" footer="0.3"/>
  <pageSetup orientation="portrait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topLeftCell="C1" workbookViewId="0">
      <selection activeCell="G9" sqref="G9:T9"/>
    </sheetView>
  </sheetViews>
  <sheetFormatPr defaultRowHeight="15" x14ac:dyDescent="0.25"/>
  <cols>
    <col min="1" max="1" width="21" bestFit="1" customWidth="1"/>
    <col min="2" max="2" width="20.85546875" bestFit="1" customWidth="1"/>
  </cols>
  <sheetData>
    <row r="1" spans="1:47" x14ac:dyDescent="0.25">
      <c r="A1" s="20" t="s">
        <v>149</v>
      </c>
    </row>
    <row r="2" spans="1:47" x14ac:dyDescent="0.25">
      <c r="A2" t="s">
        <v>133</v>
      </c>
      <c r="B2" t="s">
        <v>132</v>
      </c>
      <c r="C2" s="30">
        <v>1960</v>
      </c>
      <c r="D2" s="30">
        <v>1970</v>
      </c>
      <c r="E2" s="30">
        <v>1980</v>
      </c>
      <c r="F2" s="30">
        <v>1990</v>
      </c>
      <c r="G2" s="30">
        <v>2000</v>
      </c>
      <c r="H2" s="30">
        <v>2001</v>
      </c>
      <c r="I2" s="30">
        <v>2002</v>
      </c>
      <c r="J2" s="30">
        <v>2003</v>
      </c>
      <c r="K2" s="30">
        <v>2004</v>
      </c>
      <c r="L2" s="30">
        <v>2005</v>
      </c>
      <c r="M2" s="30">
        <v>2006</v>
      </c>
      <c r="N2" s="30">
        <v>2007</v>
      </c>
      <c r="O2" s="30">
        <v>2008</v>
      </c>
      <c r="P2" s="30">
        <v>2009</v>
      </c>
      <c r="Q2" s="30">
        <v>2010</v>
      </c>
      <c r="R2" s="30">
        <v>2011</v>
      </c>
      <c r="S2" s="30">
        <v>2012</v>
      </c>
      <c r="T2" s="30">
        <v>2013</v>
      </c>
      <c r="U2" s="30">
        <v>2014</v>
      </c>
      <c r="V2" s="30">
        <f t="shared" ref="V2:AU2" si="0">U2+1</f>
        <v>2015</v>
      </c>
      <c r="W2" s="30">
        <f t="shared" si="0"/>
        <v>2016</v>
      </c>
      <c r="X2" s="30">
        <f t="shared" si="0"/>
        <v>2017</v>
      </c>
      <c r="Y2" s="30">
        <f t="shared" si="0"/>
        <v>2018</v>
      </c>
      <c r="Z2" s="30">
        <f t="shared" si="0"/>
        <v>2019</v>
      </c>
      <c r="AA2" s="30">
        <f t="shared" si="0"/>
        <v>2020</v>
      </c>
      <c r="AB2" s="30">
        <f t="shared" si="0"/>
        <v>2021</v>
      </c>
      <c r="AC2" s="30">
        <f t="shared" si="0"/>
        <v>2022</v>
      </c>
      <c r="AD2" s="30">
        <f t="shared" si="0"/>
        <v>2023</v>
      </c>
      <c r="AE2" s="30">
        <f t="shared" si="0"/>
        <v>2024</v>
      </c>
      <c r="AF2" s="30">
        <f t="shared" si="0"/>
        <v>2025</v>
      </c>
      <c r="AG2" s="30">
        <f t="shared" si="0"/>
        <v>2026</v>
      </c>
      <c r="AH2" s="30">
        <f t="shared" si="0"/>
        <v>2027</v>
      </c>
      <c r="AI2" s="30">
        <f t="shared" si="0"/>
        <v>2028</v>
      </c>
      <c r="AJ2" s="30">
        <f t="shared" si="0"/>
        <v>2029</v>
      </c>
      <c r="AK2" s="30">
        <f t="shared" si="0"/>
        <v>2030</v>
      </c>
      <c r="AL2" s="30">
        <f t="shared" si="0"/>
        <v>2031</v>
      </c>
      <c r="AM2" s="30">
        <f t="shared" si="0"/>
        <v>2032</v>
      </c>
      <c r="AN2" s="30">
        <f t="shared" si="0"/>
        <v>2033</v>
      </c>
      <c r="AO2" s="30">
        <f t="shared" si="0"/>
        <v>2034</v>
      </c>
      <c r="AP2" s="30">
        <f t="shared" si="0"/>
        <v>2035</v>
      </c>
      <c r="AQ2" s="30">
        <f t="shared" si="0"/>
        <v>2036</v>
      </c>
      <c r="AR2" s="30">
        <f t="shared" si="0"/>
        <v>2037</v>
      </c>
      <c r="AS2" s="30">
        <f t="shared" si="0"/>
        <v>2038</v>
      </c>
      <c r="AT2" s="30">
        <f t="shared" si="0"/>
        <v>2039</v>
      </c>
      <c r="AU2" s="30">
        <f t="shared" si="0"/>
        <v>2040</v>
      </c>
    </row>
    <row r="3" spans="1:47" x14ac:dyDescent="0.25">
      <c r="A3" t="s">
        <v>142</v>
      </c>
      <c r="B3" t="s">
        <v>144</v>
      </c>
      <c r="C3" s="31">
        <v>6.4000000000000001E-2</v>
      </c>
      <c r="D3" s="31">
        <v>6.4000000000000001E-2</v>
      </c>
      <c r="E3" s="31">
        <v>5.8999999999999997E-2</v>
      </c>
      <c r="F3" s="31">
        <v>5.0999999999999997E-2</v>
      </c>
      <c r="G3" s="31">
        <v>3.7999999999999999E-2</v>
      </c>
      <c r="H3" s="31"/>
      <c r="I3" s="31"/>
      <c r="J3" s="31"/>
      <c r="K3" s="31"/>
      <c r="L3" s="31">
        <v>2.3E-2</v>
      </c>
      <c r="M3" s="31"/>
      <c r="N3" s="31"/>
      <c r="O3" s="31"/>
      <c r="P3" s="31">
        <v>8.9999999999999993E-3</v>
      </c>
      <c r="Q3" s="31"/>
      <c r="R3" s="31">
        <v>1.4999999999999999E-2</v>
      </c>
      <c r="S3" s="31">
        <v>1.4999999999999999E-2</v>
      </c>
      <c r="T3" s="31">
        <v>1.6E-2</v>
      </c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</row>
    <row r="4" spans="1:47" x14ac:dyDescent="0.25">
      <c r="A4" t="s">
        <v>142</v>
      </c>
      <c r="B4" t="s">
        <v>143</v>
      </c>
      <c r="C4" s="31">
        <v>9.9000000000000005E-2</v>
      </c>
      <c r="D4" s="31">
        <v>0.106</v>
      </c>
      <c r="E4" s="31">
        <v>0.11899999999999999</v>
      </c>
      <c r="F4" s="31">
        <v>0.13100000000000001</v>
      </c>
      <c r="G4" s="31">
        <v>0.14199999999999999</v>
      </c>
      <c r="H4" s="31"/>
      <c r="I4" s="31"/>
      <c r="J4" s="31"/>
      <c r="K4" s="31"/>
      <c r="L4" s="31">
        <v>0.13200000000000001</v>
      </c>
      <c r="M4" s="31"/>
      <c r="N4" s="31"/>
      <c r="O4" s="31"/>
      <c r="P4" s="31">
        <v>8.5000000000000006E-2</v>
      </c>
      <c r="Q4" s="31"/>
      <c r="R4" s="31">
        <v>7.3999999999999996E-2</v>
      </c>
      <c r="S4" s="31">
        <v>7.6999999999999999E-2</v>
      </c>
      <c r="T4" s="31">
        <v>7.6999999999999999E-2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</row>
    <row r="5" spans="1:47" x14ac:dyDescent="0.25">
      <c r="A5" t="s">
        <v>134</v>
      </c>
      <c r="B5" t="s">
        <v>135</v>
      </c>
      <c r="C5" s="31">
        <v>0.13800000000000001</v>
      </c>
      <c r="D5" s="31">
        <v>0.16200000000000001</v>
      </c>
      <c r="E5" s="31">
        <v>0.14000000000000001</v>
      </c>
      <c r="F5" s="31">
        <v>0.11799999999999999</v>
      </c>
      <c r="G5" s="31">
        <v>0.109</v>
      </c>
      <c r="H5" s="31"/>
      <c r="I5" s="31"/>
      <c r="J5" s="31"/>
      <c r="K5" s="31"/>
      <c r="L5" s="31">
        <v>9.1999999999999998E-2</v>
      </c>
      <c r="M5" s="31"/>
      <c r="N5" s="31"/>
      <c r="O5" s="31"/>
      <c r="P5" s="31">
        <v>6.0999999999999999E-2</v>
      </c>
      <c r="Q5" s="31"/>
      <c r="R5" s="31">
        <v>5.7000000000000002E-2</v>
      </c>
      <c r="S5" s="31">
        <v>5.5E-2</v>
      </c>
      <c r="T5" s="31">
        <v>5.8000000000000003E-2</v>
      </c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</row>
    <row r="6" spans="1:47" x14ac:dyDescent="0.25">
      <c r="A6" t="s">
        <v>134</v>
      </c>
      <c r="B6" t="s">
        <v>136</v>
      </c>
      <c r="C6" s="31">
        <v>2.4E-2</v>
      </c>
      <c r="D6" s="31">
        <v>1.7999999999999999E-2</v>
      </c>
      <c r="E6" s="31">
        <v>2.9000000000000001E-2</v>
      </c>
      <c r="F6" s="31">
        <v>4.5999999999999999E-2</v>
      </c>
      <c r="G6" s="31">
        <v>4.2000000000000003E-2</v>
      </c>
      <c r="H6" s="31"/>
      <c r="I6" s="31"/>
      <c r="J6" s="31"/>
      <c r="K6" s="31"/>
      <c r="L6" s="31">
        <v>4.2999999999999997E-2</v>
      </c>
      <c r="M6" s="31"/>
      <c r="N6" s="31"/>
      <c r="O6" s="31"/>
      <c r="P6" s="31">
        <v>4.7E-2</v>
      </c>
      <c r="Q6" s="31"/>
      <c r="R6" s="31">
        <v>4.4999999999999998E-2</v>
      </c>
      <c r="S6" s="31">
        <v>4.3999999999999997E-2</v>
      </c>
      <c r="T6" s="31">
        <v>4.2000000000000003E-2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</row>
    <row r="7" spans="1:47" x14ac:dyDescent="0.25">
      <c r="A7" t="s">
        <v>138</v>
      </c>
      <c r="B7" t="s">
        <v>137</v>
      </c>
      <c r="C7" s="31">
        <v>0.14799999999999999</v>
      </c>
      <c r="D7" s="31">
        <v>0.113</v>
      </c>
      <c r="E7" s="31">
        <v>9.5000000000000001E-2</v>
      </c>
      <c r="F7" s="31">
        <v>0.13600000000000001</v>
      </c>
      <c r="G7" s="31">
        <v>0.17299999999999999</v>
      </c>
      <c r="H7" s="31"/>
      <c r="I7" s="31"/>
      <c r="J7" s="31"/>
      <c r="K7" s="31"/>
      <c r="L7" s="31">
        <v>0.185</v>
      </c>
      <c r="M7" s="31"/>
      <c r="N7" s="31"/>
      <c r="O7" s="31"/>
      <c r="P7" s="31">
        <v>0.21299999999999999</v>
      </c>
      <c r="Q7" s="31"/>
      <c r="R7" s="31">
        <v>0.214</v>
      </c>
      <c r="S7" s="31">
        <v>0.21099999999999999</v>
      </c>
      <c r="T7" s="31">
        <v>0.21099999999999999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</row>
    <row r="8" spans="1:47" x14ac:dyDescent="0.25">
      <c r="A8" t="s">
        <v>138</v>
      </c>
      <c r="B8" t="s">
        <v>139</v>
      </c>
      <c r="C8" s="31">
        <v>0.24199999999999999</v>
      </c>
      <c r="D8" s="31">
        <v>0.20499999999999999</v>
      </c>
      <c r="E8" s="31">
        <v>0.20100000000000001</v>
      </c>
      <c r="F8" s="31">
        <v>0.17599999999999999</v>
      </c>
      <c r="G8" s="31">
        <v>8.5000000000000006E-2</v>
      </c>
      <c r="H8" s="31"/>
      <c r="I8" s="31"/>
      <c r="J8" s="31"/>
      <c r="K8" s="31"/>
      <c r="L8" s="31">
        <v>7.0000000000000007E-2</v>
      </c>
      <c r="M8" s="31"/>
      <c r="N8" s="31"/>
      <c r="O8" s="31"/>
      <c r="P8" s="31">
        <v>8.2000000000000003E-2</v>
      </c>
      <c r="Q8" s="31"/>
      <c r="R8" s="31">
        <v>8.7999999999999995E-2</v>
      </c>
      <c r="S8" s="31">
        <v>8.6999999999999994E-2</v>
      </c>
      <c r="T8" s="31">
        <v>8.1000000000000003E-2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</row>
    <row r="9" spans="1:47" x14ac:dyDescent="0.25">
      <c r="B9" t="s">
        <v>141</v>
      </c>
      <c r="C9" s="31">
        <f t="shared" ref="C9:S9" si="1">SUM(C3:C8)</f>
        <v>0.71500000000000008</v>
      </c>
      <c r="D9" s="31">
        <f t="shared" si="1"/>
        <v>0.66799999999999993</v>
      </c>
      <c r="E9" s="31">
        <f t="shared" si="1"/>
        <v>0.64300000000000002</v>
      </c>
      <c r="F9" s="31">
        <f t="shared" si="1"/>
        <v>0.65799999999999992</v>
      </c>
      <c r="G9" s="31">
        <f t="shared" si="1"/>
        <v>0.58899999999999997</v>
      </c>
      <c r="H9" s="31">
        <f>$G$9-(($G$9-$L$9)/($L2-$G2)*(H2-$G2))</f>
        <v>0.58019999999999994</v>
      </c>
      <c r="I9" s="31">
        <f>$G$9-(($G$9-$L$9)/($L2-$G2)*(I2-$G2))</f>
        <v>0.57139999999999991</v>
      </c>
      <c r="J9" s="31">
        <f>$G$9-(($G$9-$L$9)/($L2-$G2)*(J2-$G2))</f>
        <v>0.56259999999999999</v>
      </c>
      <c r="K9" s="31">
        <f>$G$9-(($G$9-$L$9)/($L2-$G2)*(K2-$G2))</f>
        <v>0.55379999999999996</v>
      </c>
      <c r="L9" s="31">
        <f t="shared" si="1"/>
        <v>0.54499999999999993</v>
      </c>
      <c r="M9" s="31">
        <f>$L$9-(($L$9-$P$9)/($P2-$L2)*(M2-$L2))</f>
        <v>0.53299999999999992</v>
      </c>
      <c r="N9" s="31">
        <f>$L$9-(($L$9-$P$9)/($P2-$L2)*(N2-$L2))</f>
        <v>0.52100000000000002</v>
      </c>
      <c r="O9" s="31">
        <f>$L$9-(($L$9-$P$9)/($P2-$L2)*(O2-$L2))</f>
        <v>0.50900000000000001</v>
      </c>
      <c r="P9" s="31">
        <f t="shared" si="1"/>
        <v>0.49700000000000005</v>
      </c>
      <c r="Q9" s="31">
        <f>$P$9-(($P$9-$R$9)/($R2-$P2)*(Q2-$P2))</f>
        <v>0.495</v>
      </c>
      <c r="R9" s="31">
        <f t="shared" si="1"/>
        <v>0.49299999999999999</v>
      </c>
      <c r="S9" s="31">
        <f t="shared" si="1"/>
        <v>0.48899999999999999</v>
      </c>
      <c r="T9" s="31">
        <f>SUM(T3:T8)</f>
        <v>0.48500000000000004</v>
      </c>
      <c r="U9" s="32">
        <f>FORECAST(U$2,$P9:$T9,$P$2:$T$2)</f>
        <v>0.48280000000000012</v>
      </c>
      <c r="V9" s="32">
        <f t="shared" ref="V9:AU9" si="2">FORECAST(V$2,$P9:$T9,$P$2:$T$2)</f>
        <v>0.4798</v>
      </c>
      <c r="W9" s="32">
        <f t="shared" si="2"/>
        <v>0.47679999999999989</v>
      </c>
      <c r="X9" s="32">
        <f t="shared" si="2"/>
        <v>0.47379999999999978</v>
      </c>
      <c r="Y9" s="32">
        <f t="shared" si="2"/>
        <v>0.47079999999999966</v>
      </c>
      <c r="Z9" s="32">
        <f t="shared" si="2"/>
        <v>0.46779999999999955</v>
      </c>
      <c r="AA9" s="32">
        <f t="shared" si="2"/>
        <v>0.46479999999999944</v>
      </c>
      <c r="AB9" s="32">
        <f t="shared" si="2"/>
        <v>0.46180000000000021</v>
      </c>
      <c r="AC9" s="32">
        <f t="shared" si="2"/>
        <v>0.4588000000000001</v>
      </c>
      <c r="AD9" s="32">
        <f t="shared" si="2"/>
        <v>0.45579999999999998</v>
      </c>
      <c r="AE9" s="32">
        <f t="shared" si="2"/>
        <v>0.45279999999999987</v>
      </c>
      <c r="AF9" s="32">
        <f t="shared" si="2"/>
        <v>0.44979999999999976</v>
      </c>
      <c r="AG9" s="32">
        <f t="shared" si="2"/>
        <v>0.44679999999999964</v>
      </c>
      <c r="AH9" s="32">
        <f t="shared" si="2"/>
        <v>0.44379999999999953</v>
      </c>
      <c r="AI9" s="32">
        <f t="shared" si="2"/>
        <v>0.4408000000000003</v>
      </c>
      <c r="AJ9" s="32">
        <f t="shared" si="2"/>
        <v>0.43780000000000019</v>
      </c>
      <c r="AK9" s="32">
        <f t="shared" si="2"/>
        <v>0.43480000000000008</v>
      </c>
      <c r="AL9" s="32">
        <f t="shared" si="2"/>
        <v>0.43179999999999996</v>
      </c>
      <c r="AM9" s="32">
        <f t="shared" si="2"/>
        <v>0.42879999999999985</v>
      </c>
      <c r="AN9" s="32">
        <f t="shared" si="2"/>
        <v>0.42579999999999973</v>
      </c>
      <c r="AO9" s="32">
        <f t="shared" si="2"/>
        <v>0.42279999999999962</v>
      </c>
      <c r="AP9" s="32">
        <f t="shared" si="2"/>
        <v>0.41979999999999951</v>
      </c>
      <c r="AQ9" s="32">
        <f t="shared" si="2"/>
        <v>0.41679999999999939</v>
      </c>
      <c r="AR9" s="32">
        <f t="shared" si="2"/>
        <v>0.41380000000000017</v>
      </c>
      <c r="AS9" s="32">
        <f t="shared" si="2"/>
        <v>0.41080000000000005</v>
      </c>
      <c r="AT9" s="32">
        <f t="shared" si="2"/>
        <v>0.40779999999999994</v>
      </c>
      <c r="AU9" s="32">
        <f t="shared" si="2"/>
        <v>0.40479999999999983</v>
      </c>
    </row>
    <row r="10" spans="1:47" x14ac:dyDescent="0.25"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32"/>
      <c r="V10" s="32"/>
      <c r="W10" s="32"/>
      <c r="X10" s="32"/>
      <c r="Y10" s="32"/>
      <c r="Z10" s="32"/>
      <c r="AA10" s="32"/>
      <c r="AB10" s="32"/>
    </row>
    <row r="11" spans="1:47" x14ac:dyDescent="0.25">
      <c r="A11" t="s">
        <v>140</v>
      </c>
      <c r="B11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workbookViewId="0">
      <selection activeCell="C8" sqref="C8:AU8"/>
    </sheetView>
  </sheetViews>
  <sheetFormatPr defaultRowHeight="15" x14ac:dyDescent="0.25"/>
  <cols>
    <col min="2" max="2" width="13.42578125" customWidth="1"/>
    <col min="3" max="3" width="12.42578125" customWidth="1"/>
    <col min="4" max="4" width="11.85546875" customWidth="1"/>
    <col min="6" max="6" width="13.42578125" bestFit="1" customWidth="1"/>
    <col min="7" max="7" width="10" bestFit="1" customWidth="1"/>
    <col min="8" max="8" width="14" customWidth="1"/>
    <col min="9" max="11" width="10" customWidth="1"/>
    <col min="12" max="12" width="14.28515625" bestFit="1" customWidth="1"/>
    <col min="13" max="15" width="14.28515625" customWidth="1"/>
    <col min="17" max="17" width="10" bestFit="1" customWidth="1"/>
    <col min="21" max="21" width="10" bestFit="1" customWidth="1"/>
  </cols>
  <sheetData>
    <row r="1" spans="1:47" x14ac:dyDescent="0.25">
      <c r="C1">
        <v>1960</v>
      </c>
      <c r="D1">
        <v>1970</v>
      </c>
      <c r="E1">
        <v>1980</v>
      </c>
      <c r="F1">
        <v>1990</v>
      </c>
      <c r="G1">
        <v>2000</v>
      </c>
      <c r="H1">
        <f>G1+1</f>
        <v>2001</v>
      </c>
      <c r="I1">
        <f>H1+1</f>
        <v>2002</v>
      </c>
      <c r="J1">
        <f>I1+1</f>
        <v>2003</v>
      </c>
      <c r="K1">
        <f>J1+1</f>
        <v>2004</v>
      </c>
      <c r="L1">
        <v>2005</v>
      </c>
      <c r="M1">
        <f>L1+1</f>
        <v>2006</v>
      </c>
      <c r="N1">
        <f>M1+1</f>
        <v>2007</v>
      </c>
      <c r="O1">
        <f>N1+1</f>
        <v>2008</v>
      </c>
      <c r="P1">
        <v>2009</v>
      </c>
      <c r="Q1">
        <f>P1+1</f>
        <v>2010</v>
      </c>
      <c r="R1">
        <v>2011</v>
      </c>
      <c r="S1">
        <v>2012</v>
      </c>
      <c r="T1">
        <v>2013</v>
      </c>
      <c r="U1">
        <f t="shared" ref="U1:AU1" si="0">T1+1</f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  <c r="AA1">
        <f t="shared" si="0"/>
        <v>2020</v>
      </c>
      <c r="AB1">
        <f t="shared" si="0"/>
        <v>2021</v>
      </c>
      <c r="AC1">
        <f t="shared" si="0"/>
        <v>2022</v>
      </c>
      <c r="AD1">
        <f t="shared" si="0"/>
        <v>2023</v>
      </c>
      <c r="AE1">
        <f t="shared" si="0"/>
        <v>2024</v>
      </c>
      <c r="AF1">
        <f t="shared" si="0"/>
        <v>2025</v>
      </c>
      <c r="AG1">
        <f t="shared" si="0"/>
        <v>2026</v>
      </c>
      <c r="AH1">
        <f t="shared" si="0"/>
        <v>2027</v>
      </c>
      <c r="AI1">
        <f t="shared" si="0"/>
        <v>2028</v>
      </c>
      <c r="AJ1">
        <f t="shared" si="0"/>
        <v>2029</v>
      </c>
      <c r="AK1">
        <f t="shared" si="0"/>
        <v>2030</v>
      </c>
      <c r="AL1">
        <f t="shared" si="0"/>
        <v>2031</v>
      </c>
      <c r="AM1">
        <f t="shared" si="0"/>
        <v>2032</v>
      </c>
      <c r="AN1">
        <f t="shared" si="0"/>
        <v>2033</v>
      </c>
      <c r="AO1">
        <f t="shared" si="0"/>
        <v>2034</v>
      </c>
      <c r="AP1">
        <f t="shared" si="0"/>
        <v>2035</v>
      </c>
      <c r="AQ1">
        <f t="shared" si="0"/>
        <v>2036</v>
      </c>
      <c r="AR1">
        <f t="shared" si="0"/>
        <v>2037</v>
      </c>
      <c r="AS1">
        <f t="shared" si="0"/>
        <v>2038</v>
      </c>
      <c r="AT1">
        <f t="shared" si="0"/>
        <v>2039</v>
      </c>
      <c r="AU1">
        <f t="shared" si="0"/>
        <v>2040</v>
      </c>
    </row>
    <row r="2" spans="1:47" x14ac:dyDescent="0.25">
      <c r="A2" t="s">
        <v>244</v>
      </c>
      <c r="B2" t="s">
        <v>245</v>
      </c>
      <c r="C2">
        <v>82510</v>
      </c>
      <c r="D2">
        <v>112640</v>
      </c>
      <c r="E2">
        <v>134420</v>
      </c>
      <c r="F2">
        <v>145330</v>
      </c>
      <c r="G2">
        <v>140260</v>
      </c>
      <c r="L2">
        <v>142320</v>
      </c>
      <c r="P2">
        <v>132950</v>
      </c>
      <c r="R2">
        <v>131770</v>
      </c>
      <c r="S2">
        <v>132270</v>
      </c>
      <c r="T2">
        <v>134270</v>
      </c>
      <c r="U2">
        <f>FORECAST(U$1,$G2:$T2,$G$1:$T$1)</f>
        <v>131429.97297297278</v>
      </c>
      <c r="V2">
        <f t="shared" ref="V2:AU4" si="1">FORECAST(V$1,$G2:$T2,$G$1:$T$1)</f>
        <v>130687.02702702698</v>
      </c>
      <c r="W2">
        <f t="shared" si="1"/>
        <v>129944.08108108095</v>
      </c>
      <c r="X2">
        <f t="shared" si="1"/>
        <v>129201.13513513491</v>
      </c>
      <c r="Y2">
        <f t="shared" si="1"/>
        <v>128458.18918918911</v>
      </c>
      <c r="Z2">
        <f t="shared" si="1"/>
        <v>127715.24324324308</v>
      </c>
      <c r="AA2">
        <f t="shared" si="1"/>
        <v>126972.29729729705</v>
      </c>
      <c r="AB2">
        <f t="shared" si="1"/>
        <v>126229.35135135124</v>
      </c>
      <c r="AC2">
        <f t="shared" si="1"/>
        <v>125486.40540540521</v>
      </c>
      <c r="AD2">
        <f t="shared" si="1"/>
        <v>124743.45945945941</v>
      </c>
      <c r="AE2">
        <f t="shared" si="1"/>
        <v>124000.51351351338</v>
      </c>
      <c r="AF2">
        <f t="shared" si="1"/>
        <v>123257.56756756734</v>
      </c>
      <c r="AG2">
        <f t="shared" si="1"/>
        <v>122514.62162162154</v>
      </c>
      <c r="AH2">
        <f t="shared" si="1"/>
        <v>121771.67567567551</v>
      </c>
      <c r="AI2">
        <f t="shared" si="1"/>
        <v>121028.72972972947</v>
      </c>
      <c r="AJ2">
        <f t="shared" si="1"/>
        <v>120285.78378378367</v>
      </c>
      <c r="AK2">
        <f t="shared" si="1"/>
        <v>119542.83783783764</v>
      </c>
      <c r="AL2">
        <f t="shared" si="1"/>
        <v>118799.89189189184</v>
      </c>
      <c r="AM2">
        <f t="shared" si="1"/>
        <v>118056.9459459458</v>
      </c>
      <c r="AN2">
        <f t="shared" si="1"/>
        <v>117313.99999999977</v>
      </c>
      <c r="AO2">
        <f t="shared" si="1"/>
        <v>116571.05405405397</v>
      </c>
      <c r="AP2">
        <f t="shared" si="1"/>
        <v>115828.10810810793</v>
      </c>
      <c r="AQ2">
        <f t="shared" si="1"/>
        <v>115085.1621621619</v>
      </c>
      <c r="AR2">
        <f t="shared" si="1"/>
        <v>114342.2162162161</v>
      </c>
      <c r="AS2">
        <f t="shared" si="1"/>
        <v>113599.27027027006</v>
      </c>
      <c r="AT2">
        <f t="shared" si="1"/>
        <v>112856.32432432426</v>
      </c>
      <c r="AU2">
        <f t="shared" si="1"/>
        <v>112113.37837837823</v>
      </c>
    </row>
    <row r="3" spans="1:47" x14ac:dyDescent="0.25">
      <c r="A3" t="s">
        <v>246</v>
      </c>
      <c r="B3" t="s">
        <v>249</v>
      </c>
      <c r="C3">
        <v>179979</v>
      </c>
      <c r="D3">
        <v>203984</v>
      </c>
      <c r="E3">
        <v>227255</v>
      </c>
      <c r="F3">
        <v>249907</v>
      </c>
      <c r="G3">
        <v>281422</v>
      </c>
      <c r="L3">
        <v>296410</v>
      </c>
      <c r="P3">
        <v>307007</v>
      </c>
      <c r="R3">
        <v>311592</v>
      </c>
      <c r="S3">
        <v>313914</v>
      </c>
      <c r="T3">
        <v>316129</v>
      </c>
      <c r="U3">
        <f>FORECAST(U$1,$G3:$T3,$G$1:$T$1)</f>
        <v>319512.62162162177</v>
      </c>
      <c r="V3">
        <f t="shared" si="1"/>
        <v>322177.37837837823</v>
      </c>
      <c r="W3">
        <f t="shared" si="1"/>
        <v>324842.13513513561</v>
      </c>
      <c r="X3">
        <f t="shared" si="1"/>
        <v>327506.89189189207</v>
      </c>
      <c r="Y3">
        <f t="shared" si="1"/>
        <v>330171.64864864852</v>
      </c>
      <c r="Z3">
        <f t="shared" si="1"/>
        <v>332836.40540540591</v>
      </c>
      <c r="AA3">
        <f t="shared" si="1"/>
        <v>335501.16216216236</v>
      </c>
      <c r="AB3">
        <f t="shared" si="1"/>
        <v>338165.91891891882</v>
      </c>
      <c r="AC3">
        <f t="shared" si="1"/>
        <v>340830.6756756762</v>
      </c>
      <c r="AD3">
        <f t="shared" si="1"/>
        <v>343495.43243243266</v>
      </c>
      <c r="AE3">
        <f t="shared" si="1"/>
        <v>346160.18918918911</v>
      </c>
      <c r="AF3">
        <f t="shared" si="1"/>
        <v>348824.9459459465</v>
      </c>
      <c r="AG3">
        <f t="shared" si="1"/>
        <v>351489.70270270295</v>
      </c>
      <c r="AH3">
        <f t="shared" si="1"/>
        <v>354154.45945945941</v>
      </c>
      <c r="AI3">
        <f t="shared" si="1"/>
        <v>356819.2162162168</v>
      </c>
      <c r="AJ3">
        <f t="shared" si="1"/>
        <v>359483.97297297325</v>
      </c>
      <c r="AK3">
        <f t="shared" si="1"/>
        <v>362148.7297297297</v>
      </c>
      <c r="AL3">
        <f t="shared" si="1"/>
        <v>364813.48648648616</v>
      </c>
      <c r="AM3">
        <f t="shared" si="1"/>
        <v>367478.24324324355</v>
      </c>
      <c r="AN3">
        <f t="shared" si="1"/>
        <v>370143</v>
      </c>
      <c r="AO3">
        <f t="shared" si="1"/>
        <v>372807.75675675645</v>
      </c>
      <c r="AP3">
        <f t="shared" si="1"/>
        <v>375472.51351351384</v>
      </c>
      <c r="AQ3">
        <f t="shared" si="1"/>
        <v>378137.2702702703</v>
      </c>
      <c r="AR3">
        <f t="shared" si="1"/>
        <v>380802.02702702675</v>
      </c>
      <c r="AS3">
        <f t="shared" si="1"/>
        <v>383466.78378378414</v>
      </c>
      <c r="AT3">
        <f t="shared" si="1"/>
        <v>386131.54054054059</v>
      </c>
      <c r="AU3">
        <f t="shared" si="1"/>
        <v>388796.29729729705</v>
      </c>
    </row>
    <row r="4" spans="1:47" x14ac:dyDescent="0.25">
      <c r="A4" t="s">
        <v>247</v>
      </c>
      <c r="B4" t="s">
        <v>248</v>
      </c>
      <c r="C4">
        <f>C2/C3</f>
        <v>0.45844237383250269</v>
      </c>
      <c r="D4">
        <f>D2/D3</f>
        <v>0.55220017256255394</v>
      </c>
      <c r="E4">
        <f>E2/E3</f>
        <v>0.59149413654265037</v>
      </c>
      <c r="F4">
        <f>F2/F3</f>
        <v>0.58153633151532369</v>
      </c>
      <c r="G4">
        <f>G2/G3</f>
        <v>0.49839742450838953</v>
      </c>
      <c r="L4">
        <f>L2/L3</f>
        <v>0.48014574407071287</v>
      </c>
      <c r="P4">
        <f>P2/P3</f>
        <v>0.4330520151006329</v>
      </c>
      <c r="R4">
        <f>R2/R3</f>
        <v>0.42289275719530667</v>
      </c>
      <c r="S4">
        <f>S2/S3</f>
        <v>0.42135744184713009</v>
      </c>
      <c r="T4">
        <f>T2/T3</f>
        <v>0.42473167599302813</v>
      </c>
      <c r="U4">
        <f>FORECAST(U$1,$G4:$T4,$G$1:$T$1)</f>
        <v>0.40953174590807429</v>
      </c>
      <c r="V4">
        <f t="shared" si="1"/>
        <v>0.40296155228258179</v>
      </c>
      <c r="W4">
        <f t="shared" si="1"/>
        <v>0.3963913586570893</v>
      </c>
      <c r="X4">
        <f t="shared" si="1"/>
        <v>0.38982116503159681</v>
      </c>
      <c r="Y4">
        <f t="shared" si="1"/>
        <v>0.38325097140610431</v>
      </c>
      <c r="Z4">
        <f t="shared" si="1"/>
        <v>0.37668077778061004</v>
      </c>
      <c r="AA4">
        <f t="shared" si="1"/>
        <v>0.37011058415511755</v>
      </c>
      <c r="AB4">
        <f t="shared" si="1"/>
        <v>0.36354039052962506</v>
      </c>
      <c r="AC4">
        <f t="shared" si="1"/>
        <v>0.35697019690413256</v>
      </c>
      <c r="AD4">
        <f t="shared" si="1"/>
        <v>0.35040000327864007</v>
      </c>
      <c r="AE4">
        <f t="shared" si="1"/>
        <v>0.34382980965314758</v>
      </c>
      <c r="AF4">
        <f t="shared" si="1"/>
        <v>0.33725961602765508</v>
      </c>
      <c r="AG4">
        <f t="shared" si="1"/>
        <v>0.33068942240216082</v>
      </c>
      <c r="AH4">
        <f t="shared" si="1"/>
        <v>0.32411922877666832</v>
      </c>
      <c r="AI4">
        <f t="shared" si="1"/>
        <v>0.31754903515117583</v>
      </c>
      <c r="AJ4">
        <f t="shared" si="1"/>
        <v>0.31097884152568334</v>
      </c>
      <c r="AK4">
        <f t="shared" si="1"/>
        <v>0.30440864790019084</v>
      </c>
      <c r="AL4">
        <f t="shared" si="1"/>
        <v>0.29783845427469835</v>
      </c>
      <c r="AM4">
        <f t="shared" si="1"/>
        <v>0.29126826064920408</v>
      </c>
      <c r="AN4">
        <f t="shared" si="1"/>
        <v>0.28469806702371159</v>
      </c>
      <c r="AO4">
        <f t="shared" si="1"/>
        <v>0.27812787339821909</v>
      </c>
      <c r="AP4">
        <f t="shared" si="1"/>
        <v>0.2715576797727266</v>
      </c>
      <c r="AQ4">
        <f t="shared" si="1"/>
        <v>0.26498748614723411</v>
      </c>
      <c r="AR4">
        <f t="shared" si="1"/>
        <v>0.25841729252174162</v>
      </c>
      <c r="AS4">
        <f t="shared" si="1"/>
        <v>0.25184709889624912</v>
      </c>
      <c r="AT4">
        <f t="shared" si="1"/>
        <v>0.24527690527075485</v>
      </c>
      <c r="AU4">
        <f t="shared" si="1"/>
        <v>0.23870671164526236</v>
      </c>
    </row>
    <row r="6" spans="1:47" x14ac:dyDescent="0.25">
      <c r="A6" t="s">
        <v>244</v>
      </c>
      <c r="B6" t="s">
        <v>151</v>
      </c>
      <c r="C6">
        <f>C2*1000*$B$10</f>
        <v>74851834.350000009</v>
      </c>
      <c r="D6">
        <f>D2*1000*$B$10</f>
        <v>102185318.40000001</v>
      </c>
      <c r="E6">
        <f>E2*1000*$B$10</f>
        <v>121943807.7</v>
      </c>
      <c r="F6">
        <f>F2*1000*$B$10</f>
        <v>131841196.05</v>
      </c>
      <c r="G6">
        <f>G2*1000*$B$10</f>
        <v>127241768.10000001</v>
      </c>
      <c r="H6">
        <f t="shared" ref="H6:K8" si="2">($L6-$G6)/COUNT($H$1:$L$1)*(H$1-2000)+$G6</f>
        <v>127615528.32000001</v>
      </c>
      <c r="I6">
        <f t="shared" si="2"/>
        <v>127989288.54000001</v>
      </c>
      <c r="J6">
        <f t="shared" si="2"/>
        <v>128363048.76000001</v>
      </c>
      <c r="K6">
        <f t="shared" si="2"/>
        <v>128736808.98</v>
      </c>
      <c r="L6">
        <f>L2*1000*$B$10</f>
        <v>129110569.2</v>
      </c>
      <c r="M6">
        <f t="shared" ref="M6:O8" si="3">($P6-$L6)/COUNT($M$1:$P$1)*(M$1-2005)+$L6</f>
        <v>126985488.33750001</v>
      </c>
      <c r="N6">
        <f t="shared" si="3"/>
        <v>124860407.47499999</v>
      </c>
      <c r="O6">
        <f t="shared" si="3"/>
        <v>122735326.6125</v>
      </c>
      <c r="P6">
        <f>P2*1000*$B$10</f>
        <v>120610245.75</v>
      </c>
      <c r="Q6">
        <f>($R6-$P6)/COUNT($Q$1:$R$1)*(Q$1-2009)+$P6</f>
        <v>120075006.59999999</v>
      </c>
      <c r="R6">
        <f>R2*1000*$B$10</f>
        <v>119539767.45</v>
      </c>
      <c r="S6">
        <f>S2*1000*$B$10</f>
        <v>119993359.95</v>
      </c>
      <c r="T6">
        <f>T2*1000*$B$10</f>
        <v>121807729.95</v>
      </c>
      <c r="U6">
        <f>FORECAST(U$1,$G6:$T6,$G$1:$T$1)</f>
        <v>118913959.335989</v>
      </c>
      <c r="V6">
        <f t="shared" ref="V6:AU8" si="4">FORECAST(V$1,$G6:$T6,$G$1:$T$1)</f>
        <v>118143779.20912075</v>
      </c>
      <c r="W6">
        <f t="shared" si="4"/>
        <v>117373599.0822525</v>
      </c>
      <c r="X6">
        <f t="shared" si="4"/>
        <v>116603418.95538449</v>
      </c>
      <c r="Y6">
        <f t="shared" si="4"/>
        <v>115833238.82851624</v>
      </c>
      <c r="Z6">
        <f t="shared" si="4"/>
        <v>115063058.70164824</v>
      </c>
      <c r="AA6">
        <f t="shared" si="4"/>
        <v>114292878.57477999</v>
      </c>
      <c r="AB6">
        <f t="shared" si="4"/>
        <v>113522698.44791198</v>
      </c>
      <c r="AC6">
        <f t="shared" si="4"/>
        <v>112752518.32104373</v>
      </c>
      <c r="AD6">
        <f t="shared" si="4"/>
        <v>111982338.19417572</v>
      </c>
      <c r="AE6">
        <f t="shared" si="4"/>
        <v>111212158.06730747</v>
      </c>
      <c r="AF6">
        <f t="shared" si="4"/>
        <v>110441977.94043946</v>
      </c>
      <c r="AG6">
        <f t="shared" si="4"/>
        <v>109671797.81357121</v>
      </c>
      <c r="AH6">
        <f t="shared" si="4"/>
        <v>108901617.68670321</v>
      </c>
      <c r="AI6">
        <f t="shared" si="4"/>
        <v>108131437.55983496</v>
      </c>
      <c r="AJ6">
        <f t="shared" si="4"/>
        <v>107361257.43296695</v>
      </c>
      <c r="AK6">
        <f t="shared" si="4"/>
        <v>106591077.3060987</v>
      </c>
      <c r="AL6">
        <f t="shared" si="4"/>
        <v>105820897.17923069</v>
      </c>
      <c r="AM6">
        <f t="shared" si="4"/>
        <v>105050717.05236244</v>
      </c>
      <c r="AN6">
        <f t="shared" si="4"/>
        <v>104280536.92549443</v>
      </c>
      <c r="AO6">
        <f t="shared" si="4"/>
        <v>103510356.79862618</v>
      </c>
      <c r="AP6">
        <f t="shared" si="4"/>
        <v>102740176.67175817</v>
      </c>
      <c r="AQ6">
        <f t="shared" si="4"/>
        <v>101969996.54488993</v>
      </c>
      <c r="AR6">
        <f t="shared" si="4"/>
        <v>101199816.41802192</v>
      </c>
      <c r="AS6">
        <f t="shared" si="4"/>
        <v>100429636.29115367</v>
      </c>
      <c r="AT6">
        <f t="shared" si="4"/>
        <v>99659456.16428566</v>
      </c>
      <c r="AU6">
        <f t="shared" si="4"/>
        <v>98889276.037417412</v>
      </c>
    </row>
    <row r="7" spans="1:47" x14ac:dyDescent="0.25">
      <c r="A7" t="s">
        <v>246</v>
      </c>
      <c r="B7" t="s">
        <v>241</v>
      </c>
      <c r="C7">
        <f>C3*1000</f>
        <v>179979000</v>
      </c>
      <c r="D7">
        <f>D3*1000</f>
        <v>203984000</v>
      </c>
      <c r="E7">
        <f>E3*1000</f>
        <v>227255000</v>
      </c>
      <c r="F7">
        <f>F3*1000</f>
        <v>249907000</v>
      </c>
      <c r="G7">
        <f>G3*1000</f>
        <v>281422000</v>
      </c>
      <c r="H7">
        <f t="shared" si="2"/>
        <v>284419600</v>
      </c>
      <c r="I7">
        <f t="shared" si="2"/>
        <v>287417200</v>
      </c>
      <c r="J7">
        <f t="shared" si="2"/>
        <v>290414800</v>
      </c>
      <c r="K7">
        <f t="shared" si="2"/>
        <v>293412400</v>
      </c>
      <c r="L7">
        <f>L3*1000</f>
        <v>296410000</v>
      </c>
      <c r="M7">
        <f t="shared" si="3"/>
        <v>299059250</v>
      </c>
      <c r="N7">
        <f t="shared" si="3"/>
        <v>301708500</v>
      </c>
      <c r="O7">
        <f t="shared" si="3"/>
        <v>304357750</v>
      </c>
      <c r="P7">
        <f>P3*1000</f>
        <v>307007000</v>
      </c>
      <c r="Q7">
        <f>($R7-$P7)/COUNT($Q$1:$R$1)*(Q$1-2009)+$P7</f>
        <v>309299500</v>
      </c>
      <c r="R7">
        <f>R3*1000</f>
        <v>311592000</v>
      </c>
      <c r="S7">
        <f>S3*1000</f>
        <v>313914000</v>
      </c>
      <c r="T7">
        <f>T3*1000</f>
        <v>316129000</v>
      </c>
      <c r="U7">
        <f>FORECAST(U$1,$G7:$T7,$G$1:$T$1)</f>
        <v>319862098.90109921</v>
      </c>
      <c r="V7">
        <f t="shared" si="4"/>
        <v>322543112.08791256</v>
      </c>
      <c r="W7">
        <f t="shared" si="4"/>
        <v>325224125.27472591</v>
      </c>
      <c r="X7">
        <f t="shared" si="4"/>
        <v>327905138.46153831</v>
      </c>
      <c r="Y7">
        <f t="shared" si="4"/>
        <v>330586151.64835167</v>
      </c>
      <c r="Z7">
        <f t="shared" si="4"/>
        <v>333267164.83516502</v>
      </c>
      <c r="AA7">
        <f t="shared" si="4"/>
        <v>335948178.02197838</v>
      </c>
      <c r="AB7">
        <f t="shared" si="4"/>
        <v>338629191.20879173</v>
      </c>
      <c r="AC7">
        <f t="shared" si="4"/>
        <v>341310204.39560509</v>
      </c>
      <c r="AD7">
        <f t="shared" si="4"/>
        <v>343991217.58241749</v>
      </c>
      <c r="AE7">
        <f t="shared" si="4"/>
        <v>346672230.76923084</v>
      </c>
      <c r="AF7">
        <f t="shared" si="4"/>
        <v>349353243.9560442</v>
      </c>
      <c r="AG7">
        <f t="shared" si="4"/>
        <v>352034257.14285755</v>
      </c>
      <c r="AH7">
        <f t="shared" si="4"/>
        <v>354715270.32967091</v>
      </c>
      <c r="AI7">
        <f t="shared" si="4"/>
        <v>357396283.51648426</v>
      </c>
      <c r="AJ7">
        <f t="shared" si="4"/>
        <v>360077296.70329666</v>
      </c>
      <c r="AK7">
        <f t="shared" si="4"/>
        <v>362758309.89011002</v>
      </c>
      <c r="AL7">
        <f t="shared" si="4"/>
        <v>365439323.07692337</v>
      </c>
      <c r="AM7">
        <f t="shared" si="4"/>
        <v>368120336.26373672</v>
      </c>
      <c r="AN7">
        <f t="shared" si="4"/>
        <v>370801349.45055008</v>
      </c>
      <c r="AO7">
        <f t="shared" si="4"/>
        <v>373482362.63736248</v>
      </c>
      <c r="AP7">
        <f t="shared" si="4"/>
        <v>376163375.82417583</v>
      </c>
      <c r="AQ7">
        <f t="shared" si="4"/>
        <v>378844389.01098919</v>
      </c>
      <c r="AR7">
        <f t="shared" si="4"/>
        <v>381525402.19780254</v>
      </c>
      <c r="AS7">
        <f t="shared" si="4"/>
        <v>384206415.3846159</v>
      </c>
      <c r="AT7">
        <f t="shared" si="4"/>
        <v>386887428.57142925</v>
      </c>
      <c r="AU7">
        <f t="shared" si="4"/>
        <v>389568441.75824165</v>
      </c>
    </row>
    <row r="8" spans="1:47" x14ac:dyDescent="0.25">
      <c r="A8" t="s">
        <v>247</v>
      </c>
      <c r="B8" t="s">
        <v>252</v>
      </c>
      <c r="C8">
        <f>C6/C7</f>
        <v>0.41589204490523901</v>
      </c>
      <c r="D8">
        <f>D6/D7</f>
        <v>0.50094771354616052</v>
      </c>
      <c r="E8">
        <f>E6/E7</f>
        <v>0.53659460825944427</v>
      </c>
      <c r="F8">
        <f>F6/F7</f>
        <v>0.52756103690572886</v>
      </c>
      <c r="G8">
        <f>G6/G7</f>
        <v>0.45213866755264337</v>
      </c>
      <c r="H8">
        <f t="shared" si="2"/>
        <v>0.44882713740907265</v>
      </c>
      <c r="I8">
        <f t="shared" si="2"/>
        <v>0.44551560726550188</v>
      </c>
      <c r="J8">
        <f t="shared" si="2"/>
        <v>0.44220407712193116</v>
      </c>
      <c r="K8">
        <f t="shared" si="2"/>
        <v>0.43889254697836039</v>
      </c>
      <c r="L8">
        <f>L6/L7</f>
        <v>0.43558101683478967</v>
      </c>
      <c r="M8">
        <f t="shared" si="3"/>
        <v>0.42490033570585917</v>
      </c>
      <c r="N8">
        <f t="shared" si="3"/>
        <v>0.41421965457692866</v>
      </c>
      <c r="O8">
        <f t="shared" si="3"/>
        <v>0.40353897344799816</v>
      </c>
      <c r="P8">
        <f>P6/P7</f>
        <v>0.39285829231906766</v>
      </c>
      <c r="Q8">
        <f>($R8-$P8)/COUNT($Q$1:$R$1)*(Q$1-2009)+$P8</f>
        <v>0.388250129127646</v>
      </c>
      <c r="R8">
        <f>R6/R7</f>
        <v>0.38364196593622429</v>
      </c>
      <c r="S8">
        <f>S6/S7</f>
        <v>0.38224915088208872</v>
      </c>
      <c r="T8">
        <f>T6/T7</f>
        <v>0.38531020548573525</v>
      </c>
      <c r="U8">
        <f>FORECAST(U$1,$G8:$T8,$G$1:$T$1)</f>
        <v>0.36965781227935324</v>
      </c>
      <c r="V8">
        <f t="shared" si="4"/>
        <v>0.36334430381523042</v>
      </c>
      <c r="W8">
        <f t="shared" si="4"/>
        <v>0.3570307953511076</v>
      </c>
      <c r="X8">
        <f t="shared" si="4"/>
        <v>0.35071728688698478</v>
      </c>
      <c r="Y8">
        <f t="shared" si="4"/>
        <v>0.34440377842286196</v>
      </c>
      <c r="Z8">
        <f t="shared" si="4"/>
        <v>0.33809026995873914</v>
      </c>
      <c r="AA8">
        <f t="shared" si="4"/>
        <v>0.33177676149461632</v>
      </c>
      <c r="AB8">
        <f t="shared" si="4"/>
        <v>0.3254632530304935</v>
      </c>
      <c r="AC8">
        <f t="shared" si="4"/>
        <v>0.31914974456637069</v>
      </c>
      <c r="AD8">
        <f t="shared" si="4"/>
        <v>0.31283623610224787</v>
      </c>
      <c r="AE8">
        <f t="shared" si="4"/>
        <v>0.30652272763812505</v>
      </c>
      <c r="AF8">
        <f t="shared" si="4"/>
        <v>0.30020921917400223</v>
      </c>
      <c r="AG8">
        <f t="shared" si="4"/>
        <v>0.29389571070987941</v>
      </c>
      <c r="AH8">
        <f t="shared" si="4"/>
        <v>0.28758220224575659</v>
      </c>
      <c r="AI8">
        <f t="shared" si="4"/>
        <v>0.28126869378163377</v>
      </c>
      <c r="AJ8">
        <f t="shared" si="4"/>
        <v>0.27495518531751095</v>
      </c>
      <c r="AK8">
        <f t="shared" si="4"/>
        <v>0.26864167685338813</v>
      </c>
      <c r="AL8">
        <f t="shared" si="4"/>
        <v>0.26232816838926531</v>
      </c>
      <c r="AM8">
        <f t="shared" si="4"/>
        <v>0.2560146599251425</v>
      </c>
      <c r="AN8">
        <f t="shared" si="4"/>
        <v>0.24970115146101968</v>
      </c>
      <c r="AO8">
        <f t="shared" si="4"/>
        <v>0.24338764299689686</v>
      </c>
      <c r="AP8">
        <f t="shared" si="4"/>
        <v>0.23707413453277404</v>
      </c>
      <c r="AQ8">
        <f t="shared" si="4"/>
        <v>0.23076062606865122</v>
      </c>
      <c r="AR8">
        <f t="shared" si="4"/>
        <v>0.2244471176045284</v>
      </c>
      <c r="AS8">
        <f t="shared" si="4"/>
        <v>0.21813360914040558</v>
      </c>
      <c r="AT8">
        <f t="shared" si="4"/>
        <v>0.21182010067628276</v>
      </c>
      <c r="AU8">
        <f t="shared" si="4"/>
        <v>0.20550659221215994</v>
      </c>
    </row>
    <row r="9" spans="1:47" x14ac:dyDescent="0.25">
      <c r="V9">
        <f>(V6-G6)/V6</f>
        <v>-7.7007769277257804E-2</v>
      </c>
    </row>
    <row r="10" spans="1:47" x14ac:dyDescent="0.25">
      <c r="B10">
        <v>0.90718500000000002</v>
      </c>
      <c r="C10" t="s">
        <v>251</v>
      </c>
    </row>
    <row r="11" spans="1:47" x14ac:dyDescent="0.25">
      <c r="A11" t="s">
        <v>140</v>
      </c>
      <c r="B11" t="s">
        <v>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>
      <selection activeCell="C21" sqref="C21:C29"/>
    </sheetView>
  </sheetViews>
  <sheetFormatPr defaultRowHeight="15" x14ac:dyDescent="0.25"/>
  <cols>
    <col min="1" max="1" width="14.85546875" bestFit="1" customWidth="1"/>
    <col min="2" max="2" width="13.42578125" bestFit="1" customWidth="1"/>
    <col min="4" max="4" width="12" bestFit="1" customWidth="1"/>
  </cols>
  <sheetData>
    <row r="1" spans="1:42" x14ac:dyDescent="0.25">
      <c r="A1" s="47"/>
      <c r="B1" s="47">
        <v>2000</v>
      </c>
      <c r="C1" s="47">
        <f>B1+1</f>
        <v>2001</v>
      </c>
      <c r="D1" s="47">
        <f t="shared" ref="D1:AP1" si="0">C1+1</f>
        <v>2002</v>
      </c>
      <c r="E1" s="47">
        <f t="shared" si="0"/>
        <v>2003</v>
      </c>
      <c r="F1" s="47">
        <f t="shared" si="0"/>
        <v>2004</v>
      </c>
      <c r="G1" s="47">
        <f t="shared" si="0"/>
        <v>2005</v>
      </c>
      <c r="H1" s="47">
        <f t="shared" si="0"/>
        <v>2006</v>
      </c>
      <c r="I1" s="47">
        <f t="shared" si="0"/>
        <v>2007</v>
      </c>
      <c r="J1" s="47">
        <f t="shared" si="0"/>
        <v>2008</v>
      </c>
      <c r="K1" s="47">
        <f t="shared" si="0"/>
        <v>2009</v>
      </c>
      <c r="L1" s="47">
        <f t="shared" si="0"/>
        <v>2010</v>
      </c>
      <c r="M1" s="47">
        <f t="shared" si="0"/>
        <v>2011</v>
      </c>
      <c r="N1" s="47">
        <f t="shared" si="0"/>
        <v>2012</v>
      </c>
      <c r="O1" s="47">
        <f t="shared" si="0"/>
        <v>2013</v>
      </c>
      <c r="P1" s="47">
        <f t="shared" si="0"/>
        <v>2014</v>
      </c>
      <c r="Q1" s="47">
        <f t="shared" si="0"/>
        <v>2015</v>
      </c>
      <c r="R1" s="47">
        <f t="shared" si="0"/>
        <v>2016</v>
      </c>
      <c r="S1" s="47">
        <f t="shared" si="0"/>
        <v>2017</v>
      </c>
      <c r="T1" s="47">
        <f t="shared" si="0"/>
        <v>2018</v>
      </c>
      <c r="U1" s="47">
        <f t="shared" si="0"/>
        <v>2019</v>
      </c>
      <c r="V1" s="47">
        <f t="shared" si="0"/>
        <v>2020</v>
      </c>
      <c r="W1" s="47">
        <f t="shared" si="0"/>
        <v>2021</v>
      </c>
      <c r="X1" s="47">
        <f t="shared" si="0"/>
        <v>2022</v>
      </c>
      <c r="Y1" s="47">
        <f t="shared" si="0"/>
        <v>2023</v>
      </c>
      <c r="Z1" s="47">
        <f t="shared" si="0"/>
        <v>2024</v>
      </c>
      <c r="AA1" s="47">
        <f t="shared" si="0"/>
        <v>2025</v>
      </c>
      <c r="AB1" s="47">
        <f t="shared" si="0"/>
        <v>2026</v>
      </c>
      <c r="AC1" s="47">
        <f t="shared" si="0"/>
        <v>2027</v>
      </c>
      <c r="AD1" s="47">
        <f t="shared" si="0"/>
        <v>2028</v>
      </c>
      <c r="AE1" s="47">
        <f t="shared" si="0"/>
        <v>2029</v>
      </c>
      <c r="AF1" s="47">
        <f t="shared" si="0"/>
        <v>2030</v>
      </c>
      <c r="AG1" s="47">
        <f t="shared" si="0"/>
        <v>2031</v>
      </c>
      <c r="AH1" s="47">
        <f t="shared" si="0"/>
        <v>2032</v>
      </c>
      <c r="AI1" s="47">
        <f t="shared" si="0"/>
        <v>2033</v>
      </c>
      <c r="AJ1" s="47">
        <f t="shared" si="0"/>
        <v>2034</v>
      </c>
      <c r="AK1" s="47">
        <f t="shared" si="0"/>
        <v>2035</v>
      </c>
      <c r="AL1" s="47">
        <f t="shared" si="0"/>
        <v>2036</v>
      </c>
      <c r="AM1" s="47">
        <f t="shared" si="0"/>
        <v>2037</v>
      </c>
      <c r="AN1" s="47">
        <f t="shared" si="0"/>
        <v>2038</v>
      </c>
      <c r="AO1" s="47">
        <f t="shared" si="0"/>
        <v>2039</v>
      </c>
      <c r="AP1" s="47">
        <f t="shared" si="0"/>
        <v>2040</v>
      </c>
    </row>
    <row r="2" spans="1:42" x14ac:dyDescent="0.25">
      <c r="A2" s="47" t="s">
        <v>271</v>
      </c>
      <c r="B2" s="47">
        <v>0</v>
      </c>
      <c r="C2" s="47">
        <v>0</v>
      </c>
      <c r="D2" s="47">
        <v>0</v>
      </c>
      <c r="E2" s="47">
        <v>0</v>
      </c>
      <c r="F2" s="47">
        <v>0</v>
      </c>
      <c r="G2" s="47">
        <v>0</v>
      </c>
      <c r="H2" s="47">
        <v>0</v>
      </c>
      <c r="I2" s="47">
        <v>0</v>
      </c>
      <c r="J2" s="47">
        <v>0</v>
      </c>
      <c r="K2" s="47">
        <v>0</v>
      </c>
      <c r="L2" s="47">
        <f t="shared" ref="L2:AP2" si="1">$C$10/$C$24</f>
        <v>6.1546566406948928</v>
      </c>
      <c r="M2" s="47">
        <f t="shared" si="1"/>
        <v>6.1546566406948928</v>
      </c>
      <c r="N2" s="47">
        <f t="shared" si="1"/>
        <v>6.1546566406948928</v>
      </c>
      <c r="O2" s="47">
        <f t="shared" si="1"/>
        <v>6.1546566406948928</v>
      </c>
      <c r="P2" s="47">
        <f t="shared" si="1"/>
        <v>6.1546566406948928</v>
      </c>
      <c r="Q2" s="47">
        <f t="shared" si="1"/>
        <v>6.1546566406948928</v>
      </c>
      <c r="R2" s="47">
        <f t="shared" si="1"/>
        <v>6.1546566406948928</v>
      </c>
      <c r="S2" s="47">
        <f t="shared" si="1"/>
        <v>6.1546566406948928</v>
      </c>
      <c r="T2" s="47">
        <f t="shared" si="1"/>
        <v>6.1546566406948928</v>
      </c>
      <c r="U2" s="47">
        <f t="shared" si="1"/>
        <v>6.1546566406948928</v>
      </c>
      <c r="V2" s="47">
        <f t="shared" si="1"/>
        <v>6.1546566406948928</v>
      </c>
      <c r="W2" s="47">
        <f t="shared" si="1"/>
        <v>6.1546566406948928</v>
      </c>
      <c r="X2" s="47">
        <f t="shared" si="1"/>
        <v>6.1546566406948928</v>
      </c>
      <c r="Y2" s="47">
        <f t="shared" si="1"/>
        <v>6.1546566406948928</v>
      </c>
      <c r="Z2" s="47">
        <f t="shared" si="1"/>
        <v>6.1546566406948928</v>
      </c>
      <c r="AA2" s="47">
        <f t="shared" si="1"/>
        <v>6.1546566406948928</v>
      </c>
      <c r="AB2" s="47">
        <f t="shared" si="1"/>
        <v>6.1546566406948928</v>
      </c>
      <c r="AC2" s="47">
        <f t="shared" si="1"/>
        <v>6.1546566406948928</v>
      </c>
      <c r="AD2" s="47">
        <f t="shared" si="1"/>
        <v>6.1546566406948928</v>
      </c>
      <c r="AE2" s="47">
        <f t="shared" si="1"/>
        <v>6.1546566406948928</v>
      </c>
      <c r="AF2" s="47">
        <f t="shared" si="1"/>
        <v>6.1546566406948928</v>
      </c>
      <c r="AG2" s="47">
        <f t="shared" si="1"/>
        <v>6.1546566406948928</v>
      </c>
      <c r="AH2" s="47">
        <f t="shared" si="1"/>
        <v>6.1546566406948928</v>
      </c>
      <c r="AI2" s="47">
        <f t="shared" si="1"/>
        <v>6.1546566406948928</v>
      </c>
      <c r="AJ2" s="47">
        <f t="shared" si="1"/>
        <v>6.1546566406948928</v>
      </c>
      <c r="AK2" s="47">
        <f t="shared" si="1"/>
        <v>6.1546566406948928</v>
      </c>
      <c r="AL2" s="47">
        <f t="shared" si="1"/>
        <v>6.1546566406948928</v>
      </c>
      <c r="AM2" s="47">
        <f t="shared" si="1"/>
        <v>6.1546566406948928</v>
      </c>
      <c r="AN2" s="47">
        <f t="shared" si="1"/>
        <v>6.1546566406948928</v>
      </c>
      <c r="AO2" s="47">
        <f t="shared" si="1"/>
        <v>6.1546566406948928</v>
      </c>
      <c r="AP2" s="47">
        <f t="shared" si="1"/>
        <v>6.1546566406948928</v>
      </c>
    </row>
    <row r="3" spans="1:42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</row>
    <row r="4" spans="1:42" x14ac:dyDescent="0.25">
      <c r="A4" s="47" t="s">
        <v>272</v>
      </c>
      <c r="B4" s="47">
        <v>0</v>
      </c>
      <c r="C4" s="47">
        <v>0</v>
      </c>
      <c r="D4" s="47">
        <v>0</v>
      </c>
      <c r="E4" s="47">
        <v>0</v>
      </c>
      <c r="F4" s="47">
        <v>0</v>
      </c>
      <c r="G4" s="47">
        <v>0</v>
      </c>
      <c r="H4" s="47">
        <v>0</v>
      </c>
      <c r="I4" s="47">
        <v>0</v>
      </c>
      <c r="J4" s="47">
        <v>0</v>
      </c>
      <c r="K4" s="47">
        <v>0</v>
      </c>
      <c r="L4" s="47">
        <f t="shared" ref="L4:AP4" si="2">$C$10/$C$22</f>
        <v>6.145526057030481</v>
      </c>
      <c r="M4" s="47">
        <f t="shared" si="2"/>
        <v>6.145526057030481</v>
      </c>
      <c r="N4" s="47">
        <f t="shared" si="2"/>
        <v>6.145526057030481</v>
      </c>
      <c r="O4" s="47">
        <f t="shared" si="2"/>
        <v>6.145526057030481</v>
      </c>
      <c r="P4" s="47">
        <f t="shared" si="2"/>
        <v>6.145526057030481</v>
      </c>
      <c r="Q4" s="47">
        <f t="shared" si="2"/>
        <v>6.145526057030481</v>
      </c>
      <c r="R4" s="47">
        <f t="shared" si="2"/>
        <v>6.145526057030481</v>
      </c>
      <c r="S4" s="47">
        <f t="shared" si="2"/>
        <v>6.145526057030481</v>
      </c>
      <c r="T4" s="47">
        <f t="shared" si="2"/>
        <v>6.145526057030481</v>
      </c>
      <c r="U4" s="47">
        <f t="shared" si="2"/>
        <v>6.145526057030481</v>
      </c>
      <c r="V4" s="47">
        <f t="shared" si="2"/>
        <v>6.145526057030481</v>
      </c>
      <c r="W4" s="47">
        <f t="shared" si="2"/>
        <v>6.145526057030481</v>
      </c>
      <c r="X4" s="47">
        <f t="shared" si="2"/>
        <v>6.145526057030481</v>
      </c>
      <c r="Y4" s="47">
        <f t="shared" si="2"/>
        <v>6.145526057030481</v>
      </c>
      <c r="Z4" s="47">
        <f t="shared" si="2"/>
        <v>6.145526057030481</v>
      </c>
      <c r="AA4" s="47">
        <f t="shared" si="2"/>
        <v>6.145526057030481</v>
      </c>
      <c r="AB4" s="47">
        <f t="shared" si="2"/>
        <v>6.145526057030481</v>
      </c>
      <c r="AC4" s="47">
        <f t="shared" si="2"/>
        <v>6.145526057030481</v>
      </c>
      <c r="AD4" s="47">
        <f t="shared" si="2"/>
        <v>6.145526057030481</v>
      </c>
      <c r="AE4" s="47">
        <f t="shared" si="2"/>
        <v>6.145526057030481</v>
      </c>
      <c r="AF4" s="47">
        <f t="shared" si="2"/>
        <v>6.145526057030481</v>
      </c>
      <c r="AG4" s="47">
        <f t="shared" si="2"/>
        <v>6.145526057030481</v>
      </c>
      <c r="AH4" s="47">
        <f t="shared" si="2"/>
        <v>6.145526057030481</v>
      </c>
      <c r="AI4" s="47">
        <f t="shared" si="2"/>
        <v>6.145526057030481</v>
      </c>
      <c r="AJ4" s="47">
        <f t="shared" si="2"/>
        <v>6.145526057030481</v>
      </c>
      <c r="AK4" s="47">
        <f t="shared" si="2"/>
        <v>6.145526057030481</v>
      </c>
      <c r="AL4" s="47">
        <f t="shared" si="2"/>
        <v>6.145526057030481</v>
      </c>
      <c r="AM4" s="47">
        <f t="shared" si="2"/>
        <v>6.145526057030481</v>
      </c>
      <c r="AN4" s="47">
        <f t="shared" si="2"/>
        <v>6.145526057030481</v>
      </c>
      <c r="AO4" s="47">
        <f t="shared" si="2"/>
        <v>6.145526057030481</v>
      </c>
      <c r="AP4" s="47">
        <f t="shared" si="2"/>
        <v>6.145526057030481</v>
      </c>
    </row>
    <row r="5" spans="1:42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</row>
    <row r="6" spans="1:42" x14ac:dyDescent="0.25">
      <c r="A6" s="47" t="s">
        <v>275</v>
      </c>
      <c r="B6" s="47">
        <v>0</v>
      </c>
      <c r="C6" s="47">
        <v>0</v>
      </c>
      <c r="D6" s="47">
        <v>0</v>
      </c>
      <c r="E6" s="47">
        <v>0</v>
      </c>
      <c r="F6" s="47">
        <v>0</v>
      </c>
      <c r="G6" s="47">
        <v>0</v>
      </c>
      <c r="H6" s="47">
        <f t="shared" ref="H6:AP6" si="3">$C$16-$C$18</f>
        <v>37.036289301227796</v>
      </c>
      <c r="I6" s="47">
        <f t="shared" si="3"/>
        <v>37.036289301227796</v>
      </c>
      <c r="J6" s="47">
        <f t="shared" si="3"/>
        <v>37.036289301227796</v>
      </c>
      <c r="K6" s="47">
        <f t="shared" si="3"/>
        <v>37.036289301227796</v>
      </c>
      <c r="L6" s="47">
        <f t="shared" si="3"/>
        <v>37.036289301227796</v>
      </c>
      <c r="M6" s="47">
        <f t="shared" si="3"/>
        <v>37.036289301227796</v>
      </c>
      <c r="N6" s="47">
        <f t="shared" si="3"/>
        <v>37.036289301227796</v>
      </c>
      <c r="O6" s="47">
        <f t="shared" si="3"/>
        <v>37.036289301227796</v>
      </c>
      <c r="P6" s="47">
        <f t="shared" si="3"/>
        <v>37.036289301227796</v>
      </c>
      <c r="Q6" s="47">
        <f t="shared" si="3"/>
        <v>37.036289301227796</v>
      </c>
      <c r="R6" s="47">
        <f t="shared" si="3"/>
        <v>37.036289301227796</v>
      </c>
      <c r="S6" s="47">
        <f t="shared" si="3"/>
        <v>37.036289301227796</v>
      </c>
      <c r="T6" s="47">
        <f t="shared" si="3"/>
        <v>37.036289301227796</v>
      </c>
      <c r="U6" s="47">
        <f t="shared" si="3"/>
        <v>37.036289301227796</v>
      </c>
      <c r="V6" s="47">
        <f t="shared" si="3"/>
        <v>37.036289301227796</v>
      </c>
      <c r="W6" s="47">
        <f t="shared" si="3"/>
        <v>37.036289301227796</v>
      </c>
      <c r="X6" s="47">
        <f t="shared" si="3"/>
        <v>37.036289301227796</v>
      </c>
      <c r="Y6" s="47">
        <f t="shared" si="3"/>
        <v>37.036289301227796</v>
      </c>
      <c r="Z6" s="47">
        <f t="shared" si="3"/>
        <v>37.036289301227796</v>
      </c>
      <c r="AA6" s="47">
        <f t="shared" si="3"/>
        <v>37.036289301227796</v>
      </c>
      <c r="AB6" s="47">
        <f t="shared" si="3"/>
        <v>37.036289301227796</v>
      </c>
      <c r="AC6" s="47">
        <f t="shared" si="3"/>
        <v>37.036289301227796</v>
      </c>
      <c r="AD6" s="47">
        <f t="shared" si="3"/>
        <v>37.036289301227796</v>
      </c>
      <c r="AE6" s="47">
        <f t="shared" si="3"/>
        <v>37.036289301227796</v>
      </c>
      <c r="AF6" s="47">
        <f t="shared" si="3"/>
        <v>37.036289301227796</v>
      </c>
      <c r="AG6" s="47">
        <f t="shared" si="3"/>
        <v>37.036289301227796</v>
      </c>
      <c r="AH6" s="47">
        <f t="shared" si="3"/>
        <v>37.036289301227796</v>
      </c>
      <c r="AI6" s="47">
        <f t="shared" si="3"/>
        <v>37.036289301227796</v>
      </c>
      <c r="AJ6" s="47">
        <f t="shared" si="3"/>
        <v>37.036289301227796</v>
      </c>
      <c r="AK6" s="47">
        <f t="shared" si="3"/>
        <v>37.036289301227796</v>
      </c>
      <c r="AL6" s="47">
        <f t="shared" si="3"/>
        <v>37.036289301227796</v>
      </c>
      <c r="AM6" s="47">
        <f t="shared" si="3"/>
        <v>37.036289301227796</v>
      </c>
      <c r="AN6" s="47">
        <f t="shared" si="3"/>
        <v>37.036289301227796</v>
      </c>
      <c r="AO6" s="47">
        <f t="shared" si="3"/>
        <v>37.036289301227796</v>
      </c>
      <c r="AP6" s="47">
        <f t="shared" si="3"/>
        <v>37.036289301227796</v>
      </c>
    </row>
    <row r="7" spans="1:42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</row>
    <row r="8" spans="1:42" x14ac:dyDescent="0.25">
      <c r="A8" s="47" t="s">
        <v>276</v>
      </c>
      <c r="B8" s="47">
        <f t="shared" ref="B8:AP8" si="4">$C$13</f>
        <v>3.0555555555555554</v>
      </c>
      <c r="C8" s="47">
        <f t="shared" si="4"/>
        <v>3.0555555555555554</v>
      </c>
      <c r="D8" s="47">
        <f t="shared" si="4"/>
        <v>3.0555555555555554</v>
      </c>
      <c r="E8" s="47">
        <f t="shared" si="4"/>
        <v>3.0555555555555554</v>
      </c>
      <c r="F8" s="47">
        <f t="shared" si="4"/>
        <v>3.0555555555555554</v>
      </c>
      <c r="G8" s="47">
        <f t="shared" si="4"/>
        <v>3.0555555555555554</v>
      </c>
      <c r="H8" s="47">
        <f t="shared" si="4"/>
        <v>3.0555555555555554</v>
      </c>
      <c r="I8" s="47">
        <f t="shared" si="4"/>
        <v>3.0555555555555554</v>
      </c>
      <c r="J8" s="47">
        <f t="shared" si="4"/>
        <v>3.0555555555555554</v>
      </c>
      <c r="K8" s="47">
        <f t="shared" si="4"/>
        <v>3.0555555555555554</v>
      </c>
      <c r="L8" s="47">
        <f t="shared" si="4"/>
        <v>3.0555555555555554</v>
      </c>
      <c r="M8" s="47">
        <f t="shared" si="4"/>
        <v>3.0555555555555554</v>
      </c>
      <c r="N8" s="47">
        <f t="shared" si="4"/>
        <v>3.0555555555555554</v>
      </c>
      <c r="O8" s="47">
        <f t="shared" si="4"/>
        <v>3.0555555555555554</v>
      </c>
      <c r="P8" s="47">
        <f t="shared" si="4"/>
        <v>3.0555555555555554</v>
      </c>
      <c r="Q8" s="47">
        <f t="shared" si="4"/>
        <v>3.0555555555555554</v>
      </c>
      <c r="R8" s="47">
        <f t="shared" si="4"/>
        <v>3.0555555555555554</v>
      </c>
      <c r="S8" s="47">
        <f t="shared" si="4"/>
        <v>3.0555555555555554</v>
      </c>
      <c r="T8" s="47">
        <f t="shared" si="4"/>
        <v>3.0555555555555554</v>
      </c>
      <c r="U8" s="47">
        <f t="shared" si="4"/>
        <v>3.0555555555555554</v>
      </c>
      <c r="V8" s="47">
        <f t="shared" si="4"/>
        <v>3.0555555555555554</v>
      </c>
      <c r="W8" s="47">
        <f t="shared" si="4"/>
        <v>3.0555555555555554</v>
      </c>
      <c r="X8" s="47">
        <f t="shared" si="4"/>
        <v>3.0555555555555554</v>
      </c>
      <c r="Y8" s="47">
        <f t="shared" si="4"/>
        <v>3.0555555555555554</v>
      </c>
      <c r="Z8" s="47">
        <f t="shared" si="4"/>
        <v>3.0555555555555554</v>
      </c>
      <c r="AA8" s="47">
        <f t="shared" si="4"/>
        <v>3.0555555555555554</v>
      </c>
      <c r="AB8" s="47">
        <f t="shared" si="4"/>
        <v>3.0555555555555554</v>
      </c>
      <c r="AC8" s="47">
        <f t="shared" si="4"/>
        <v>3.0555555555555554</v>
      </c>
      <c r="AD8" s="47">
        <f t="shared" si="4"/>
        <v>3.0555555555555554</v>
      </c>
      <c r="AE8" s="47">
        <f t="shared" si="4"/>
        <v>3.0555555555555554</v>
      </c>
      <c r="AF8" s="47">
        <f t="shared" si="4"/>
        <v>3.0555555555555554</v>
      </c>
      <c r="AG8" s="47">
        <f t="shared" si="4"/>
        <v>3.0555555555555554</v>
      </c>
      <c r="AH8" s="47">
        <f t="shared" si="4"/>
        <v>3.0555555555555554</v>
      </c>
      <c r="AI8" s="47">
        <f t="shared" si="4"/>
        <v>3.0555555555555554</v>
      </c>
      <c r="AJ8" s="47">
        <f t="shared" si="4"/>
        <v>3.0555555555555554</v>
      </c>
      <c r="AK8" s="47">
        <f t="shared" si="4"/>
        <v>3.0555555555555554</v>
      </c>
      <c r="AL8" s="47">
        <f t="shared" si="4"/>
        <v>3.0555555555555554</v>
      </c>
      <c r="AM8" s="47">
        <f t="shared" si="4"/>
        <v>3.0555555555555554</v>
      </c>
      <c r="AN8" s="47">
        <f t="shared" si="4"/>
        <v>3.0555555555555554</v>
      </c>
      <c r="AO8" s="47">
        <f t="shared" si="4"/>
        <v>3.0555555555555554</v>
      </c>
      <c r="AP8" s="47">
        <f t="shared" si="4"/>
        <v>3.0555555555555554</v>
      </c>
    </row>
    <row r="9" spans="1:42" ht="15.75" thickBot="1" x14ac:dyDescent="0.3"/>
    <row r="10" spans="1:42" ht="15.75" thickBot="1" x14ac:dyDescent="0.3">
      <c r="B10" s="48" t="s">
        <v>264</v>
      </c>
      <c r="C10" s="49">
        <v>0.5</v>
      </c>
      <c r="D10" s="50" t="s">
        <v>265</v>
      </c>
    </row>
    <row r="11" spans="1:42" ht="15.75" thickBot="1" x14ac:dyDescent="0.3"/>
    <row r="12" spans="1:42" ht="15.75" thickBot="1" x14ac:dyDescent="0.3">
      <c r="B12" s="48" t="s">
        <v>279</v>
      </c>
      <c r="C12" s="49">
        <v>1.0999999999999999E-2</v>
      </c>
      <c r="D12" s="50" t="s">
        <v>277</v>
      </c>
    </row>
    <row r="13" spans="1:42" x14ac:dyDescent="0.25">
      <c r="B13" t="s">
        <v>279</v>
      </c>
      <c r="C13">
        <f>C12/C25*1000</f>
        <v>3.0555555555555554</v>
      </c>
      <c r="D13" t="s">
        <v>278</v>
      </c>
    </row>
    <row r="14" spans="1:42" ht="15.75" thickBot="1" x14ac:dyDescent="0.3"/>
    <row r="15" spans="1:42" ht="15.75" thickBot="1" x14ac:dyDescent="0.3">
      <c r="B15" s="48" t="s">
        <v>280</v>
      </c>
      <c r="C15" s="49">
        <v>0.5</v>
      </c>
      <c r="D15" s="50" t="s">
        <v>281</v>
      </c>
    </row>
    <row r="16" spans="1:42" ht="15.75" thickBot="1" x14ac:dyDescent="0.3">
      <c r="B16" t="s">
        <v>280</v>
      </c>
      <c r="C16">
        <f>C15/C29*1000</f>
        <v>58.416860096573814</v>
      </c>
      <c r="D16" t="s">
        <v>278</v>
      </c>
    </row>
    <row r="17" spans="2:4" ht="15.75" thickBot="1" x14ac:dyDescent="0.3">
      <c r="B17" s="48" t="s">
        <v>282</v>
      </c>
      <c r="C17" s="49">
        <v>0.183</v>
      </c>
      <c r="D17" s="50" t="s">
        <v>281</v>
      </c>
    </row>
    <row r="18" spans="2:4" x14ac:dyDescent="0.25">
      <c r="B18" t="s">
        <v>282</v>
      </c>
      <c r="C18">
        <f>C17/C29*1000</f>
        <v>21.380570795346017</v>
      </c>
      <c r="D18" t="s">
        <v>278</v>
      </c>
    </row>
    <row r="20" spans="2:4" x14ac:dyDescent="0.25">
      <c r="B20" s="20" t="s">
        <v>492</v>
      </c>
    </row>
    <row r="21" spans="2:4" x14ac:dyDescent="0.25">
      <c r="B21" s="51" t="s">
        <v>273</v>
      </c>
      <c r="C21" s="52">
        <v>22.6</v>
      </c>
      <c r="D21" s="53" t="s">
        <v>266</v>
      </c>
    </row>
    <row r="22" spans="2:4" x14ac:dyDescent="0.25">
      <c r="B22" s="54" t="s">
        <v>13</v>
      </c>
      <c r="C22" s="55">
        <f>C21*C25/1000</f>
        <v>8.1360000000000016E-2</v>
      </c>
      <c r="D22" s="56" t="s">
        <v>270</v>
      </c>
    </row>
    <row r="23" spans="2:4" x14ac:dyDescent="0.25">
      <c r="B23" s="54" t="s">
        <v>274</v>
      </c>
      <c r="C23" s="55">
        <v>77000</v>
      </c>
      <c r="D23" s="56" t="s">
        <v>267</v>
      </c>
    </row>
    <row r="24" spans="2:4" x14ac:dyDescent="0.25">
      <c r="B24" s="54" t="s">
        <v>15</v>
      </c>
      <c r="C24" s="55">
        <f>C23*C26/1000</f>
        <v>8.1239300449999982E-2</v>
      </c>
      <c r="D24" s="56" t="s">
        <v>270</v>
      </c>
    </row>
    <row r="25" spans="2:4" x14ac:dyDescent="0.25">
      <c r="B25" s="54"/>
      <c r="C25" s="55">
        <v>3.6</v>
      </c>
      <c r="D25" s="56" t="s">
        <v>268</v>
      </c>
    </row>
    <row r="26" spans="2:4" x14ac:dyDescent="0.25">
      <c r="B26" s="54"/>
      <c r="C26" s="55">
        <v>1.0550558499999999E-3</v>
      </c>
      <c r="D26" s="56" t="s">
        <v>269</v>
      </c>
    </row>
    <row r="27" spans="2:4" x14ac:dyDescent="0.25">
      <c r="B27" s="54"/>
      <c r="C27" s="55">
        <v>32.4</v>
      </c>
      <c r="D27" s="56" t="s">
        <v>283</v>
      </c>
    </row>
    <row r="28" spans="2:4" x14ac:dyDescent="0.25">
      <c r="B28" s="54"/>
      <c r="C28" s="55">
        <v>0.26417200000000002</v>
      </c>
      <c r="D28" s="56" t="s">
        <v>284</v>
      </c>
    </row>
    <row r="29" spans="2:4" x14ac:dyDescent="0.25">
      <c r="B29" s="57"/>
      <c r="C29" s="58">
        <f>C28*C27</f>
        <v>8.5591728000000007</v>
      </c>
      <c r="D29" s="59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LF Base Input Data</vt:lpstr>
      <vt:lpstr>LF Scenario - LCFS</vt:lpstr>
      <vt:lpstr>LF Scenario - Flaring</vt:lpstr>
      <vt:lpstr>Tablaeu Inputs</vt:lpstr>
      <vt:lpstr>Input Meta Data</vt:lpstr>
      <vt:lpstr>Array Def and Ref Links</vt:lpstr>
      <vt:lpstr>Compostables</vt:lpstr>
      <vt:lpstr>US MSW and Pop</vt:lpstr>
      <vt:lpstr>Incentives $ per GJ</vt:lpstr>
      <vt:lpstr>Scenario Meta-Data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Peterson</dc:creator>
  <cp:lastModifiedBy>ewarner</cp:lastModifiedBy>
  <dcterms:created xsi:type="dcterms:W3CDTF">2015-08-07T20:18:47Z</dcterms:created>
  <dcterms:modified xsi:type="dcterms:W3CDTF">2016-01-27T23:00:43Z</dcterms:modified>
</cp:coreProperties>
</file>