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0" yWindow="435" windowWidth="12780" windowHeight="7110" activeTab="4"/>
  </bookViews>
  <sheets>
    <sheet name="Base Policies" sheetId="7" r:id="rId1"/>
    <sheet name="Scenario Policies" sheetId="11" r:id="rId2"/>
    <sheet name="CF Base" sheetId="18" r:id="rId3"/>
    <sheet name="CF Meta Data" sheetId="19" r:id="rId4"/>
    <sheet name="LF Base" sheetId="3" r:id="rId5"/>
    <sheet name="LF Base plus LCFS" sheetId="20" r:id="rId6"/>
    <sheet name="LF Base plus flare" sheetId="12" r:id="rId7"/>
    <sheet name="LF Base no RIN or flare" sheetId="13" r:id="rId8"/>
    <sheet name="LF Base no price incentives" sheetId="14" r:id="rId9"/>
    <sheet name="LF Base with FCI" sheetId="15" r:id="rId10"/>
    <sheet name="LF Base with loan" sheetId="16" r:id="rId11"/>
    <sheet name="LF Base loan FCI" sheetId="17" r:id="rId12"/>
    <sheet name="LF Base plus Less Org" sheetId="21" r:id="rId13"/>
    <sheet name="LF Input Meta Data" sheetId="1" r:id="rId14"/>
    <sheet name="Array Def and Ref Links" sheetId="4" r:id="rId15"/>
    <sheet name="LF Compostables" sheetId="5" state="hidden" r:id="rId16"/>
    <sheet name="US MSW and Pop" sheetId="6" r:id="rId17"/>
    <sheet name="Tablaeu Inputs" sheetId="8" r:id="rId18"/>
  </sheets>
  <calcPr calcId="145621"/>
</workbook>
</file>

<file path=xl/calcChain.xml><?xml version="1.0" encoding="utf-8"?>
<calcChain xmlns="http://schemas.openxmlformats.org/spreadsheetml/2006/main">
  <c r="F780" i="8" l="1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251" i="8"/>
  <c r="F250" i="8"/>
  <c r="F249" i="8"/>
  <c r="F248" i="8"/>
  <c r="I29" i="11"/>
  <c r="H27" i="11"/>
  <c r="H16" i="11"/>
  <c r="H23" i="11"/>
  <c r="H19" i="11"/>
  <c r="F252" i="8" l="1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K23" i="1" l="1"/>
  <c r="AA2" i="21" l="1"/>
  <c r="AB2" i="21" s="1"/>
  <c r="AC2" i="21" s="1"/>
  <c r="AD2" i="21" s="1"/>
  <c r="AE2" i="21" s="1"/>
  <c r="AF2" i="21" s="1"/>
  <c r="AG2" i="21" s="1"/>
  <c r="AH2" i="21" s="1"/>
  <c r="AI2" i="21" s="1"/>
  <c r="AJ2" i="21" s="1"/>
  <c r="AK2" i="21" s="1"/>
  <c r="AL2" i="21" s="1"/>
  <c r="AM2" i="21" s="1"/>
  <c r="AN2" i="21" s="1"/>
  <c r="AO2" i="21" s="1"/>
  <c r="AP2" i="21" s="1"/>
  <c r="Z2" i="21"/>
  <c r="Y2" i="21"/>
  <c r="X2" i="21"/>
  <c r="W2" i="21"/>
  <c r="S2" i="21"/>
  <c r="S3" i="21" s="1"/>
  <c r="B209" i="21"/>
  <c r="B207" i="21"/>
  <c r="B206" i="21"/>
  <c r="B204" i="21"/>
  <c r="B203" i="21"/>
  <c r="B202" i="21"/>
  <c r="B201" i="21"/>
  <c r="B199" i="21"/>
  <c r="B198" i="21"/>
  <c r="B197" i="21"/>
  <c r="B196" i="21"/>
  <c r="B195" i="21"/>
  <c r="B194" i="21"/>
  <c r="B193" i="21"/>
  <c r="B192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8" i="21"/>
  <c r="B147" i="21"/>
  <c r="B146" i="21"/>
  <c r="B145" i="21"/>
  <c r="B143" i="21"/>
  <c r="B141" i="21"/>
  <c r="B140" i="21"/>
  <c r="B138" i="21"/>
  <c r="B137" i="21"/>
  <c r="B136" i="21"/>
  <c r="B135" i="21"/>
  <c r="B134" i="21"/>
  <c r="B133" i="21"/>
  <c r="B132" i="21"/>
  <c r="B131" i="21"/>
  <c r="B126" i="21"/>
  <c r="B125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81" i="21"/>
  <c r="B80" i="21"/>
  <c r="B79" i="21"/>
  <c r="B78" i="21"/>
  <c r="B77" i="21"/>
  <c r="B76" i="21"/>
  <c r="B75" i="21"/>
  <c r="B74" i="21"/>
  <c r="B73" i="21"/>
  <c r="B72" i="21"/>
  <c r="B70" i="21"/>
  <c r="B69" i="21"/>
  <c r="B68" i="21"/>
  <c r="B67" i="21"/>
  <c r="B66" i="21"/>
  <c r="B65" i="21"/>
  <c r="B64" i="21"/>
  <c r="B63" i="21"/>
  <c r="B62" i="21"/>
  <c r="B61" i="21"/>
  <c r="B59" i="21"/>
  <c r="B58" i="21"/>
  <c r="B57" i="21"/>
  <c r="B56" i="21"/>
  <c r="B55" i="21"/>
  <c r="B53" i="21"/>
  <c r="B52" i="21"/>
  <c r="B51" i="21"/>
  <c r="B50" i="21"/>
  <c r="B49" i="21"/>
  <c r="B47" i="21"/>
  <c r="B45" i="21"/>
  <c r="B43" i="21"/>
  <c r="B41" i="21"/>
  <c r="B39" i="21"/>
  <c r="B37" i="21"/>
  <c r="B35" i="21"/>
  <c r="B33" i="21"/>
  <c r="L31" i="21"/>
  <c r="K31" i="21"/>
  <c r="J31" i="21"/>
  <c r="I31" i="21"/>
  <c r="H31" i="21"/>
  <c r="G31" i="21"/>
  <c r="F31" i="21"/>
  <c r="E31" i="21"/>
  <c r="D31" i="21"/>
  <c r="C31" i="21"/>
  <c r="B31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T18" i="21"/>
  <c r="U18" i="21" s="1"/>
  <c r="V18" i="21" s="1"/>
  <c r="W18" i="21" s="1"/>
  <c r="X18" i="21" s="1"/>
  <c r="Y18" i="21" s="1"/>
  <c r="Z18" i="21" s="1"/>
  <c r="AA18" i="21" s="1"/>
  <c r="AB18" i="21" s="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S18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T3" i="21"/>
  <c r="P3" i="21"/>
  <c r="L3" i="21"/>
  <c r="H3" i="21"/>
  <c r="D3" i="21"/>
  <c r="W3" i="21"/>
  <c r="V3" i="21"/>
  <c r="U2" i="21"/>
  <c r="U3" i="21" s="1"/>
  <c r="T2" i="21"/>
  <c r="R2" i="21"/>
  <c r="R3" i="21" s="1"/>
  <c r="Q2" i="21"/>
  <c r="Q3" i="21" s="1"/>
  <c r="P2" i="21"/>
  <c r="O2" i="21"/>
  <c r="O3" i="21" s="1"/>
  <c r="N2" i="21"/>
  <c r="N3" i="21" s="1"/>
  <c r="M2" i="21"/>
  <c r="M3" i="21" s="1"/>
  <c r="L2" i="21"/>
  <c r="K2" i="21"/>
  <c r="K3" i="21" s="1"/>
  <c r="J2" i="21"/>
  <c r="J3" i="21" s="1"/>
  <c r="I2" i="21"/>
  <c r="I3" i="21" s="1"/>
  <c r="H2" i="21"/>
  <c r="G2" i="21"/>
  <c r="G3" i="21" s="1"/>
  <c r="F2" i="21"/>
  <c r="F3" i="21" s="1"/>
  <c r="E2" i="21"/>
  <c r="E3" i="21" s="1"/>
  <c r="D2" i="21"/>
  <c r="C2" i="21"/>
  <c r="C3" i="21" s="1"/>
  <c r="B2" i="21"/>
  <c r="B3" i="21" s="1"/>
  <c r="C1" i="21"/>
  <c r="D1" i="21" s="1"/>
  <c r="E1" i="21" s="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Q1" i="21" s="1"/>
  <c r="R1" i="21" s="1"/>
  <c r="S1" i="21" s="1"/>
  <c r="T1" i="21" s="1"/>
  <c r="U1" i="21" s="1"/>
  <c r="V1" i="21" s="1"/>
  <c r="W1" i="21" s="1"/>
  <c r="X1" i="21" s="1"/>
  <c r="Y1" i="21" s="1"/>
  <c r="Z1" i="21" s="1"/>
  <c r="AA1" i="21" s="1"/>
  <c r="AB1" i="21" s="1"/>
  <c r="AC1" i="21" s="1"/>
  <c r="AD1" i="21" s="1"/>
  <c r="AE1" i="21" s="1"/>
  <c r="AF1" i="21" s="1"/>
  <c r="AG1" i="21" s="1"/>
  <c r="AH1" i="21" s="1"/>
  <c r="AI1" i="21" s="1"/>
  <c r="AJ1" i="21" s="1"/>
  <c r="AK1" i="21" s="1"/>
  <c r="AL1" i="21" s="1"/>
  <c r="AM1" i="21" s="1"/>
  <c r="AN1" i="21" s="1"/>
  <c r="AO1" i="21" s="1"/>
  <c r="AP1" i="21" s="1"/>
  <c r="X3" i="21" l="1"/>
  <c r="Z3" i="21"/>
  <c r="Y3" i="21"/>
  <c r="AA3" i="21" l="1"/>
  <c r="E741" i="8"/>
  <c r="E742" i="8" s="1"/>
  <c r="K66" i="1"/>
  <c r="K65" i="1"/>
  <c r="AB3" i="21" l="1"/>
  <c r="E743" i="8"/>
  <c r="B953" i="18"/>
  <c r="B957" i="18"/>
  <c r="AC3" i="21" l="1"/>
  <c r="E744" i="8"/>
  <c r="L29" i="7"/>
  <c r="B15" i="7"/>
  <c r="B22" i="7"/>
  <c r="B24" i="7"/>
  <c r="AD3" i="21" l="1"/>
  <c r="E745" i="8"/>
  <c r="B16" i="7"/>
  <c r="AE3" i="21" l="1"/>
  <c r="E746" i="8"/>
  <c r="AF3" i="21" l="1"/>
  <c r="E747" i="8"/>
  <c r="B23" i="7"/>
  <c r="D31" i="12"/>
  <c r="E31" i="12"/>
  <c r="F31" i="12"/>
  <c r="G31" i="12"/>
  <c r="H31" i="12"/>
  <c r="I31" i="12"/>
  <c r="J31" i="12"/>
  <c r="K31" i="12"/>
  <c r="L31" i="12"/>
  <c r="C31" i="12"/>
  <c r="B31" i="12"/>
  <c r="L31" i="3"/>
  <c r="K31" i="3"/>
  <c r="J31" i="3"/>
  <c r="I31" i="3"/>
  <c r="H31" i="3"/>
  <c r="G31" i="3"/>
  <c r="F31" i="3"/>
  <c r="E31" i="3"/>
  <c r="D31" i="3"/>
  <c r="C31" i="3"/>
  <c r="B31" i="3"/>
  <c r="AG3" i="21" l="1"/>
  <c r="E748" i="8"/>
  <c r="B209" i="17"/>
  <c r="B207" i="17"/>
  <c r="B206" i="17"/>
  <c r="B204" i="17"/>
  <c r="B203" i="17"/>
  <c r="B202" i="17"/>
  <c r="B20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8" i="17"/>
  <c r="B147" i="17"/>
  <c r="B146" i="17"/>
  <c r="B145" i="17"/>
  <c r="B143" i="17"/>
  <c r="B141" i="17"/>
  <c r="B140" i="17"/>
  <c r="B138" i="17"/>
  <c r="B137" i="17"/>
  <c r="B136" i="17"/>
  <c r="B135" i="17"/>
  <c r="B134" i="17"/>
  <c r="B133" i="17"/>
  <c r="B132" i="17"/>
  <c r="B131" i="17"/>
  <c r="B126" i="17"/>
  <c r="B125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81" i="17"/>
  <c r="B80" i="17"/>
  <c r="B79" i="17"/>
  <c r="B78" i="17"/>
  <c r="B77" i="17"/>
  <c r="B76" i="17"/>
  <c r="B75" i="17"/>
  <c r="B74" i="17"/>
  <c r="B73" i="17"/>
  <c r="B72" i="17"/>
  <c r="B70" i="17"/>
  <c r="B69" i="17"/>
  <c r="B68" i="17"/>
  <c r="B67" i="17"/>
  <c r="B66" i="17"/>
  <c r="B65" i="17"/>
  <c r="B64" i="17"/>
  <c r="B63" i="17"/>
  <c r="B62" i="17"/>
  <c r="B61" i="17"/>
  <c r="B59" i="17"/>
  <c r="B58" i="17"/>
  <c r="B57" i="17"/>
  <c r="B56" i="17"/>
  <c r="B55" i="17"/>
  <c r="B53" i="17"/>
  <c r="B52" i="17"/>
  <c r="B51" i="17"/>
  <c r="B50" i="17"/>
  <c r="B49" i="17"/>
  <c r="B47" i="17"/>
  <c r="B45" i="17"/>
  <c r="B43" i="17"/>
  <c r="B41" i="17"/>
  <c r="B39" i="17"/>
  <c r="B37" i="17"/>
  <c r="B35" i="17"/>
  <c r="B33" i="17"/>
  <c r="B209" i="16"/>
  <c r="B207" i="16"/>
  <c r="B206" i="16"/>
  <c r="B204" i="16"/>
  <c r="B203" i="16"/>
  <c r="B202" i="16"/>
  <c r="B20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8" i="16"/>
  <c r="B147" i="16"/>
  <c r="B146" i="16"/>
  <c r="B145" i="16"/>
  <c r="B143" i="16"/>
  <c r="B141" i="16"/>
  <c r="B140" i="16"/>
  <c r="B138" i="16"/>
  <c r="B137" i="16"/>
  <c r="B136" i="16"/>
  <c r="B135" i="16"/>
  <c r="B134" i="16"/>
  <c r="B133" i="16"/>
  <c r="B132" i="16"/>
  <c r="B131" i="16"/>
  <c r="B126" i="16"/>
  <c r="B125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81" i="16"/>
  <c r="B80" i="16"/>
  <c r="B79" i="16"/>
  <c r="B78" i="16"/>
  <c r="B77" i="16"/>
  <c r="B76" i="16"/>
  <c r="B75" i="16"/>
  <c r="B74" i="16"/>
  <c r="B73" i="16"/>
  <c r="B72" i="16"/>
  <c r="B70" i="16"/>
  <c r="B69" i="16"/>
  <c r="B68" i="16"/>
  <c r="B67" i="16"/>
  <c r="B66" i="16"/>
  <c r="B65" i="16"/>
  <c r="B64" i="16"/>
  <c r="B63" i="16"/>
  <c r="B62" i="16"/>
  <c r="B61" i="16"/>
  <c r="B59" i="16"/>
  <c r="B58" i="16"/>
  <c r="B57" i="16"/>
  <c r="B56" i="16"/>
  <c r="B55" i="16"/>
  <c r="B53" i="16"/>
  <c r="B52" i="16"/>
  <c r="B51" i="16"/>
  <c r="B50" i="16"/>
  <c r="B49" i="16"/>
  <c r="B47" i="16"/>
  <c r="B45" i="16"/>
  <c r="B43" i="16"/>
  <c r="B41" i="16"/>
  <c r="B39" i="16"/>
  <c r="B37" i="16"/>
  <c r="B35" i="16"/>
  <c r="B33" i="16"/>
  <c r="B209" i="15"/>
  <c r="B207" i="15"/>
  <c r="B206" i="15"/>
  <c r="B204" i="15"/>
  <c r="B203" i="15"/>
  <c r="B202" i="15"/>
  <c r="B20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8" i="15"/>
  <c r="B147" i="15"/>
  <c r="B146" i="15"/>
  <c r="B145" i="15"/>
  <c r="B143" i="15"/>
  <c r="B141" i="15"/>
  <c r="B140" i="15"/>
  <c r="B138" i="15"/>
  <c r="B137" i="15"/>
  <c r="B136" i="15"/>
  <c r="B135" i="15"/>
  <c r="B134" i="15"/>
  <c r="B133" i="15"/>
  <c r="B132" i="15"/>
  <c r="B131" i="15"/>
  <c r="B126" i="15"/>
  <c r="B125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81" i="15"/>
  <c r="B80" i="15"/>
  <c r="B79" i="15"/>
  <c r="B78" i="15"/>
  <c r="B77" i="15"/>
  <c r="B76" i="15"/>
  <c r="B75" i="15"/>
  <c r="B74" i="15"/>
  <c r="B73" i="15"/>
  <c r="B72" i="15"/>
  <c r="B70" i="15"/>
  <c r="B69" i="15"/>
  <c r="B68" i="15"/>
  <c r="B67" i="15"/>
  <c r="B66" i="15"/>
  <c r="B65" i="15"/>
  <c r="B64" i="15"/>
  <c r="B63" i="15"/>
  <c r="B62" i="15"/>
  <c r="B61" i="15"/>
  <c r="B59" i="15"/>
  <c r="B58" i="15"/>
  <c r="B57" i="15"/>
  <c r="B56" i="15"/>
  <c r="B55" i="15"/>
  <c r="B53" i="15"/>
  <c r="B52" i="15"/>
  <c r="B51" i="15"/>
  <c r="B50" i="15"/>
  <c r="B49" i="15"/>
  <c r="B47" i="15"/>
  <c r="B45" i="15"/>
  <c r="B43" i="15"/>
  <c r="B41" i="15"/>
  <c r="B39" i="15"/>
  <c r="B37" i="15"/>
  <c r="B35" i="15"/>
  <c r="B33" i="15"/>
  <c r="B33" i="20"/>
  <c r="B35" i="20"/>
  <c r="B37" i="20"/>
  <c r="B39" i="20"/>
  <c r="B41" i="20"/>
  <c r="B43" i="20"/>
  <c r="B45" i="20"/>
  <c r="B47" i="20"/>
  <c r="B49" i="20"/>
  <c r="B50" i="20"/>
  <c r="B51" i="20"/>
  <c r="B52" i="20"/>
  <c r="B53" i="20"/>
  <c r="B55" i="20"/>
  <c r="B56" i="20"/>
  <c r="B57" i="20"/>
  <c r="B58" i="20"/>
  <c r="B59" i="20"/>
  <c r="B61" i="20"/>
  <c r="B62" i="20"/>
  <c r="B63" i="20"/>
  <c r="B64" i="20"/>
  <c r="B65" i="20"/>
  <c r="B66" i="20"/>
  <c r="B67" i="20"/>
  <c r="B68" i="20"/>
  <c r="B69" i="20"/>
  <c r="B70" i="20"/>
  <c r="B72" i="20"/>
  <c r="B73" i="20"/>
  <c r="B74" i="20"/>
  <c r="B75" i="20"/>
  <c r="B76" i="20"/>
  <c r="B77" i="20"/>
  <c r="B78" i="20"/>
  <c r="B79" i="20"/>
  <c r="B80" i="20"/>
  <c r="B81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5" i="20"/>
  <c r="B126" i="20"/>
  <c r="B131" i="20"/>
  <c r="B132" i="20"/>
  <c r="B133" i="20"/>
  <c r="B134" i="20"/>
  <c r="B135" i="20"/>
  <c r="B136" i="20"/>
  <c r="B137" i="20"/>
  <c r="B138" i="20"/>
  <c r="B140" i="20"/>
  <c r="B141" i="20"/>
  <c r="B143" i="20"/>
  <c r="B145" i="20"/>
  <c r="B146" i="20"/>
  <c r="B147" i="20"/>
  <c r="B148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201" i="20"/>
  <c r="B202" i="20"/>
  <c r="B203" i="20"/>
  <c r="B204" i="20"/>
  <c r="B206" i="20"/>
  <c r="B207" i="20"/>
  <c r="B209" i="20"/>
  <c r="G24" i="17"/>
  <c r="F24" i="17"/>
  <c r="E24" i="17"/>
  <c r="D24" i="17"/>
  <c r="C24" i="17"/>
  <c r="B24" i="17"/>
  <c r="K22" i="17"/>
  <c r="J22" i="17"/>
  <c r="I22" i="17"/>
  <c r="H22" i="17"/>
  <c r="G22" i="17"/>
  <c r="F22" i="17"/>
  <c r="E22" i="17"/>
  <c r="D22" i="17"/>
  <c r="C22" i="17"/>
  <c r="B22" i="17"/>
  <c r="S18" i="17"/>
  <c r="T18" i="17" s="1"/>
  <c r="U18" i="17" s="1"/>
  <c r="V18" i="17" s="1"/>
  <c r="W18" i="17" s="1"/>
  <c r="X18" i="17" s="1"/>
  <c r="Y18" i="17" s="1"/>
  <c r="Z18" i="17" s="1"/>
  <c r="AA18" i="17" s="1"/>
  <c r="AB18" i="17" s="1"/>
  <c r="AC18" i="17" s="1"/>
  <c r="AD18" i="17" s="1"/>
  <c r="AE18" i="17" s="1"/>
  <c r="AF18" i="17" s="1"/>
  <c r="AG18" i="17" s="1"/>
  <c r="AH18" i="17" s="1"/>
  <c r="AI18" i="17" s="1"/>
  <c r="AJ18" i="17" s="1"/>
  <c r="AK18" i="17" s="1"/>
  <c r="AL18" i="17" s="1"/>
  <c r="AM18" i="17" s="1"/>
  <c r="AN18" i="17" s="1"/>
  <c r="AO18" i="17" s="1"/>
  <c r="AP18" i="17" s="1"/>
  <c r="K14" i="17"/>
  <c r="J14" i="17"/>
  <c r="I14" i="17"/>
  <c r="H14" i="17"/>
  <c r="G14" i="17"/>
  <c r="F14" i="17"/>
  <c r="E14" i="17"/>
  <c r="D14" i="17"/>
  <c r="C14" i="17"/>
  <c r="B14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O3" i="17"/>
  <c r="AK3" i="17"/>
  <c r="AG3" i="17"/>
  <c r="AC3" i="17"/>
  <c r="Y3" i="17"/>
  <c r="U3" i="17"/>
  <c r="Q3" i="17"/>
  <c r="M3" i="17"/>
  <c r="I3" i="17"/>
  <c r="E3" i="17"/>
  <c r="AP2" i="17"/>
  <c r="AP3" i="17" s="1"/>
  <c r="AO2" i="17"/>
  <c r="AN2" i="17"/>
  <c r="AN3" i="17" s="1"/>
  <c r="AM2" i="17"/>
  <c r="AM3" i="17" s="1"/>
  <c r="AL2" i="17"/>
  <c r="AL3" i="17" s="1"/>
  <c r="AK2" i="17"/>
  <c r="AJ2" i="17"/>
  <c r="AJ3" i="17" s="1"/>
  <c r="AI2" i="17"/>
  <c r="AI3" i="17" s="1"/>
  <c r="AH2" i="17"/>
  <c r="AH3" i="17" s="1"/>
  <c r="AG2" i="17"/>
  <c r="AF2" i="17"/>
  <c r="AF3" i="17" s="1"/>
  <c r="AE2" i="17"/>
  <c r="AE3" i="17" s="1"/>
  <c r="AD2" i="17"/>
  <c r="AD3" i="17" s="1"/>
  <c r="AC2" i="17"/>
  <c r="AB2" i="17"/>
  <c r="AB3" i="17" s="1"/>
  <c r="AA2" i="17"/>
  <c r="AA3" i="17" s="1"/>
  <c r="Z2" i="17"/>
  <c r="Z3" i="17" s="1"/>
  <c r="Y2" i="17"/>
  <c r="X2" i="17"/>
  <c r="X3" i="17" s="1"/>
  <c r="W2" i="17"/>
  <c r="W3" i="17" s="1"/>
  <c r="V2" i="17"/>
  <c r="V3" i="17" s="1"/>
  <c r="U2" i="17"/>
  <c r="T2" i="17"/>
  <c r="T3" i="17" s="1"/>
  <c r="S2" i="17"/>
  <c r="S3" i="17" s="1"/>
  <c r="R2" i="17"/>
  <c r="R3" i="17" s="1"/>
  <c r="Q2" i="17"/>
  <c r="P2" i="17"/>
  <c r="P3" i="17" s="1"/>
  <c r="O2" i="17"/>
  <c r="O3" i="17" s="1"/>
  <c r="N2" i="17"/>
  <c r="N3" i="17" s="1"/>
  <c r="M2" i="17"/>
  <c r="L2" i="17"/>
  <c r="L3" i="17" s="1"/>
  <c r="K2" i="17"/>
  <c r="K3" i="17" s="1"/>
  <c r="J2" i="17"/>
  <c r="J3" i="17" s="1"/>
  <c r="I2" i="17"/>
  <c r="H2" i="17"/>
  <c r="H3" i="17" s="1"/>
  <c r="G2" i="17"/>
  <c r="G3" i="17" s="1"/>
  <c r="F2" i="17"/>
  <c r="F3" i="17" s="1"/>
  <c r="E2" i="17"/>
  <c r="D2" i="17"/>
  <c r="D3" i="17" s="1"/>
  <c r="C2" i="17"/>
  <c r="C3" i="17" s="1"/>
  <c r="B2" i="17"/>
  <c r="B3" i="17" s="1"/>
  <c r="G24" i="16"/>
  <c r="F24" i="16"/>
  <c r="E24" i="16"/>
  <c r="D24" i="16"/>
  <c r="C24" i="16"/>
  <c r="B24" i="16"/>
  <c r="K22" i="16"/>
  <c r="J22" i="16"/>
  <c r="I22" i="16"/>
  <c r="H22" i="16"/>
  <c r="G22" i="16"/>
  <c r="F22" i="16"/>
  <c r="E22" i="16"/>
  <c r="D22" i="16"/>
  <c r="C22" i="16"/>
  <c r="B22" i="16"/>
  <c r="S18" i="16"/>
  <c r="T18" i="16" s="1"/>
  <c r="U18" i="16" s="1"/>
  <c r="V18" i="16" s="1"/>
  <c r="W18" i="16" s="1"/>
  <c r="X18" i="16" s="1"/>
  <c r="Y18" i="16" s="1"/>
  <c r="Z18" i="16" s="1"/>
  <c r="AA18" i="16" s="1"/>
  <c r="AB18" i="16" s="1"/>
  <c r="AC18" i="16" s="1"/>
  <c r="AD18" i="16" s="1"/>
  <c r="AE18" i="16" s="1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K14" i="16"/>
  <c r="J14" i="16"/>
  <c r="I14" i="16"/>
  <c r="H14" i="16"/>
  <c r="G14" i="16"/>
  <c r="F14" i="16"/>
  <c r="E14" i="16"/>
  <c r="D14" i="16"/>
  <c r="C14" i="16"/>
  <c r="B14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O3" i="16"/>
  <c r="AM3" i="16"/>
  <c r="AK3" i="16"/>
  <c r="AI3" i="16"/>
  <c r="AG3" i="16"/>
  <c r="AE3" i="16"/>
  <c r="AC3" i="16"/>
  <c r="AA3" i="16"/>
  <c r="Y3" i="16"/>
  <c r="W3" i="16"/>
  <c r="U3" i="16"/>
  <c r="S3" i="16"/>
  <c r="Q3" i="16"/>
  <c r="O3" i="16"/>
  <c r="M3" i="16"/>
  <c r="K3" i="16"/>
  <c r="I3" i="16"/>
  <c r="G3" i="16"/>
  <c r="E3" i="16"/>
  <c r="C3" i="16"/>
  <c r="AP2" i="16"/>
  <c r="AP3" i="16" s="1"/>
  <c r="AO2" i="16"/>
  <c r="AN2" i="16"/>
  <c r="AN3" i="16" s="1"/>
  <c r="AM2" i="16"/>
  <c r="AL2" i="16"/>
  <c r="AL3" i="16" s="1"/>
  <c r="AK2" i="16"/>
  <c r="AJ2" i="16"/>
  <c r="AJ3" i="16" s="1"/>
  <c r="AI2" i="16"/>
  <c r="AH2" i="16"/>
  <c r="AH3" i="16" s="1"/>
  <c r="AG2" i="16"/>
  <c r="AF2" i="16"/>
  <c r="AF3" i="16" s="1"/>
  <c r="AE2" i="16"/>
  <c r="AD2" i="16"/>
  <c r="AD3" i="16" s="1"/>
  <c r="AC2" i="16"/>
  <c r="AB2" i="16"/>
  <c r="AB3" i="16" s="1"/>
  <c r="AA2" i="16"/>
  <c r="Z2" i="16"/>
  <c r="Z3" i="16" s="1"/>
  <c r="Y2" i="16"/>
  <c r="X2" i="16"/>
  <c r="X3" i="16" s="1"/>
  <c r="W2" i="16"/>
  <c r="V2" i="16"/>
  <c r="V3" i="16" s="1"/>
  <c r="U2" i="16"/>
  <c r="T2" i="16"/>
  <c r="T3" i="16" s="1"/>
  <c r="S2" i="16"/>
  <c r="R2" i="16"/>
  <c r="R3" i="16" s="1"/>
  <c r="Q2" i="16"/>
  <c r="P2" i="16"/>
  <c r="P3" i="16" s="1"/>
  <c r="O2" i="16"/>
  <c r="N2" i="16"/>
  <c r="N3" i="16" s="1"/>
  <c r="M2" i="16"/>
  <c r="L2" i="16"/>
  <c r="L3" i="16" s="1"/>
  <c r="K2" i="16"/>
  <c r="J2" i="16"/>
  <c r="J3" i="16" s="1"/>
  <c r="I2" i="16"/>
  <c r="H2" i="16"/>
  <c r="H3" i="16" s="1"/>
  <c r="G2" i="16"/>
  <c r="F2" i="16"/>
  <c r="F3" i="16" s="1"/>
  <c r="E2" i="16"/>
  <c r="D2" i="16"/>
  <c r="D3" i="16" s="1"/>
  <c r="C2" i="16"/>
  <c r="B2" i="16"/>
  <c r="B3" i="16" s="1"/>
  <c r="G24" i="15"/>
  <c r="F24" i="15"/>
  <c r="E24" i="15"/>
  <c r="D24" i="15"/>
  <c r="C24" i="15"/>
  <c r="B24" i="15"/>
  <c r="K22" i="15"/>
  <c r="J22" i="15"/>
  <c r="I22" i="15"/>
  <c r="H22" i="15"/>
  <c r="G22" i="15"/>
  <c r="F22" i="15"/>
  <c r="E22" i="15"/>
  <c r="D22" i="15"/>
  <c r="C22" i="15"/>
  <c r="B22" i="15"/>
  <c r="S18" i="15"/>
  <c r="T18" i="15" s="1"/>
  <c r="U18" i="15" s="1"/>
  <c r="V18" i="15" s="1"/>
  <c r="W18" i="15" s="1"/>
  <c r="X18" i="15" s="1"/>
  <c r="Y18" i="15" s="1"/>
  <c r="Z18" i="15" s="1"/>
  <c r="AA18" i="15" s="1"/>
  <c r="AB18" i="15" s="1"/>
  <c r="AC18" i="15" s="1"/>
  <c r="AD18" i="15" s="1"/>
  <c r="AE18" i="15" s="1"/>
  <c r="AF18" i="15" s="1"/>
  <c r="AG18" i="15" s="1"/>
  <c r="AH18" i="15" s="1"/>
  <c r="AI18" i="15" s="1"/>
  <c r="AJ18" i="15" s="1"/>
  <c r="AK18" i="15" s="1"/>
  <c r="AL18" i="15" s="1"/>
  <c r="AM18" i="15" s="1"/>
  <c r="AN18" i="15" s="1"/>
  <c r="AO18" i="15" s="1"/>
  <c r="AP18" i="15" s="1"/>
  <c r="K14" i="15"/>
  <c r="J14" i="15"/>
  <c r="I14" i="15"/>
  <c r="H14" i="15"/>
  <c r="G14" i="15"/>
  <c r="F14" i="15"/>
  <c r="E14" i="15"/>
  <c r="D14" i="15"/>
  <c r="C14" i="15"/>
  <c r="B14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O3" i="15"/>
  <c r="AK3" i="15"/>
  <c r="AG3" i="15"/>
  <c r="AC3" i="15"/>
  <c r="Y3" i="15"/>
  <c r="U3" i="15"/>
  <c r="Q3" i="15"/>
  <c r="M3" i="15"/>
  <c r="I3" i="15"/>
  <c r="E3" i="15"/>
  <c r="AP2" i="15"/>
  <c r="AP3" i="15" s="1"/>
  <c r="AO2" i="15"/>
  <c r="AN2" i="15"/>
  <c r="AN3" i="15" s="1"/>
  <c r="AM2" i="15"/>
  <c r="AM3" i="15" s="1"/>
  <c r="AL2" i="15"/>
  <c r="AL3" i="15" s="1"/>
  <c r="AK2" i="15"/>
  <c r="AJ2" i="15"/>
  <c r="AJ3" i="15" s="1"/>
  <c r="AI2" i="15"/>
  <c r="AI3" i="15" s="1"/>
  <c r="AH2" i="15"/>
  <c r="AH3" i="15" s="1"/>
  <c r="AG2" i="15"/>
  <c r="AF2" i="15"/>
  <c r="AF3" i="15" s="1"/>
  <c r="AE2" i="15"/>
  <c r="AE3" i="15" s="1"/>
  <c r="AD2" i="15"/>
  <c r="AD3" i="15" s="1"/>
  <c r="AC2" i="15"/>
  <c r="AB2" i="15"/>
  <c r="AB3" i="15" s="1"/>
  <c r="AA2" i="15"/>
  <c r="AA3" i="15" s="1"/>
  <c r="Z2" i="15"/>
  <c r="Z3" i="15" s="1"/>
  <c r="Y2" i="15"/>
  <c r="X2" i="15"/>
  <c r="X3" i="15" s="1"/>
  <c r="W2" i="15"/>
  <c r="W3" i="15" s="1"/>
  <c r="V2" i="15"/>
  <c r="V3" i="15" s="1"/>
  <c r="U2" i="15"/>
  <c r="T2" i="15"/>
  <c r="T3" i="15" s="1"/>
  <c r="S2" i="15"/>
  <c r="S3" i="15" s="1"/>
  <c r="R2" i="15"/>
  <c r="R3" i="15" s="1"/>
  <c r="Q2" i="15"/>
  <c r="P2" i="15"/>
  <c r="P3" i="15" s="1"/>
  <c r="O2" i="15"/>
  <c r="O3" i="15" s="1"/>
  <c r="N2" i="15"/>
  <c r="N3" i="15" s="1"/>
  <c r="M2" i="15"/>
  <c r="L2" i="15"/>
  <c r="L3" i="15" s="1"/>
  <c r="K2" i="15"/>
  <c r="K3" i="15" s="1"/>
  <c r="J2" i="15"/>
  <c r="J3" i="15" s="1"/>
  <c r="I2" i="15"/>
  <c r="H2" i="15"/>
  <c r="H3" i="15" s="1"/>
  <c r="G2" i="15"/>
  <c r="G3" i="15" s="1"/>
  <c r="F2" i="15"/>
  <c r="F3" i="15" s="1"/>
  <c r="E2" i="15"/>
  <c r="D2" i="15"/>
  <c r="D3" i="15" s="1"/>
  <c r="C2" i="15"/>
  <c r="C3" i="15" s="1"/>
  <c r="B2" i="15"/>
  <c r="B3" i="15" s="1"/>
  <c r="AH3" i="21" l="1"/>
  <c r="E749" i="8"/>
  <c r="S18" i="20"/>
  <c r="T18" i="20"/>
  <c r="U18" i="20"/>
  <c r="V18" i="20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G24" i="20"/>
  <c r="F24" i="20"/>
  <c r="E24" i="20"/>
  <c r="D24" i="20"/>
  <c r="C24" i="20"/>
  <c r="B24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AN3" i="20"/>
  <c r="AJ3" i="20"/>
  <c r="AF3" i="20"/>
  <c r="AB3" i="20"/>
  <c r="X3" i="20"/>
  <c r="T3" i="20"/>
  <c r="P3" i="20"/>
  <c r="L3" i="20"/>
  <c r="H3" i="20"/>
  <c r="D3" i="20"/>
  <c r="AP2" i="20"/>
  <c r="AP3" i="20" s="1"/>
  <c r="AO2" i="20"/>
  <c r="AO3" i="20" s="1"/>
  <c r="AN2" i="20"/>
  <c r="AM2" i="20"/>
  <c r="AM3" i="20" s="1"/>
  <c r="AL2" i="20"/>
  <c r="AL3" i="20" s="1"/>
  <c r="AK2" i="20"/>
  <c r="AK3" i="20" s="1"/>
  <c r="AJ2" i="20"/>
  <c r="AI2" i="20"/>
  <c r="AI3" i="20" s="1"/>
  <c r="AH2" i="20"/>
  <c r="AH3" i="20" s="1"/>
  <c r="AG2" i="20"/>
  <c r="AG3" i="20" s="1"/>
  <c r="AF2" i="20"/>
  <c r="AE2" i="20"/>
  <c r="AE3" i="20" s="1"/>
  <c r="AD2" i="20"/>
  <c r="AD3" i="20" s="1"/>
  <c r="AC2" i="20"/>
  <c r="AC3" i="20" s="1"/>
  <c r="AB2" i="20"/>
  <c r="AA2" i="20"/>
  <c r="AA3" i="20" s="1"/>
  <c r="Z2" i="20"/>
  <c r="Z3" i="20" s="1"/>
  <c r="Y2" i="20"/>
  <c r="Y3" i="20" s="1"/>
  <c r="X2" i="20"/>
  <c r="W2" i="20"/>
  <c r="W3" i="20" s="1"/>
  <c r="V2" i="20"/>
  <c r="V3" i="20" s="1"/>
  <c r="U2" i="20"/>
  <c r="U3" i="20" s="1"/>
  <c r="T2" i="20"/>
  <c r="S2" i="20"/>
  <c r="S3" i="20" s="1"/>
  <c r="R2" i="20"/>
  <c r="R3" i="20" s="1"/>
  <c r="Q2" i="20"/>
  <c r="Q3" i="20" s="1"/>
  <c r="P2" i="20"/>
  <c r="O2" i="20"/>
  <c r="O3" i="20" s="1"/>
  <c r="N2" i="20"/>
  <c r="N3" i="20" s="1"/>
  <c r="M2" i="20"/>
  <c r="M3" i="20" s="1"/>
  <c r="L2" i="20"/>
  <c r="K2" i="20"/>
  <c r="K3" i="20" s="1"/>
  <c r="J2" i="20"/>
  <c r="J3" i="20" s="1"/>
  <c r="I2" i="20"/>
  <c r="I3" i="20" s="1"/>
  <c r="H2" i="20"/>
  <c r="G2" i="20"/>
  <c r="G3" i="20" s="1"/>
  <c r="F2" i="20"/>
  <c r="F3" i="20" s="1"/>
  <c r="E2" i="20"/>
  <c r="E3" i="20" s="1"/>
  <c r="D2" i="20"/>
  <c r="C2" i="20"/>
  <c r="C3" i="20" s="1"/>
  <c r="B2" i="20"/>
  <c r="B3" i="20" s="1"/>
  <c r="F1" i="20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C1" i="20"/>
  <c r="D1" i="20" s="1"/>
  <c r="E1" i="20" s="1"/>
  <c r="AI3" i="21" l="1"/>
  <c r="E750" i="8"/>
  <c r="S22" i="18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J3" i="21" l="1"/>
  <c r="E751" i="8"/>
  <c r="G14" i="18"/>
  <c r="G20" i="18" s="1"/>
  <c r="F14" i="18"/>
  <c r="F20" i="18" s="1"/>
  <c r="E14" i="18"/>
  <c r="E20" i="18" s="1"/>
  <c r="D14" i="18"/>
  <c r="D20" i="18" s="1"/>
  <c r="C14" i="18"/>
  <c r="C20" i="18" s="1"/>
  <c r="B14" i="18"/>
  <c r="B20" i="18" s="1"/>
  <c r="K12" i="18"/>
  <c r="K18" i="18" s="1"/>
  <c r="J12" i="18"/>
  <c r="J18" i="18" s="1"/>
  <c r="I12" i="18"/>
  <c r="I18" i="18" s="1"/>
  <c r="H12" i="18"/>
  <c r="H18" i="18" s="1"/>
  <c r="G12" i="18"/>
  <c r="G18" i="18" s="1"/>
  <c r="F12" i="18"/>
  <c r="F18" i="18" s="1"/>
  <c r="E12" i="18"/>
  <c r="E18" i="18" s="1"/>
  <c r="D12" i="18"/>
  <c r="D18" i="18" s="1"/>
  <c r="C12" i="18"/>
  <c r="C18" i="18" s="1"/>
  <c r="B12" i="18"/>
  <c r="B18" i="18" s="1"/>
  <c r="S8" i="18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AH8" i="18" s="1"/>
  <c r="AI8" i="18" s="1"/>
  <c r="AJ8" i="18" s="1"/>
  <c r="AK8" i="18" s="1"/>
  <c r="AL8" i="18" s="1"/>
  <c r="AM8" i="18" s="1"/>
  <c r="AN8" i="18" s="1"/>
  <c r="AO8" i="18" s="1"/>
  <c r="AP8" i="18" s="1"/>
  <c r="K4" i="18"/>
  <c r="J4" i="18"/>
  <c r="I4" i="18"/>
  <c r="H4" i="18"/>
  <c r="G4" i="18"/>
  <c r="F4" i="18"/>
  <c r="E4" i="18"/>
  <c r="D4" i="18"/>
  <c r="C4" i="18"/>
  <c r="B4" i="18"/>
  <c r="C1" i="18"/>
  <c r="D1" i="18" l="1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AH1" i="18" s="1"/>
  <c r="AI1" i="18" s="1"/>
  <c r="AJ1" i="18" s="1"/>
  <c r="AK1" i="18" s="1"/>
  <c r="AL1" i="18" s="1"/>
  <c r="AM1" i="18" s="1"/>
  <c r="AN1" i="18" s="1"/>
  <c r="AO1" i="18" s="1"/>
  <c r="AP1" i="18" s="1"/>
  <c r="AK3" i="21"/>
  <c r="E752" i="8"/>
  <c r="B209" i="14"/>
  <c r="B207" i="14"/>
  <c r="B206" i="14"/>
  <c r="B204" i="14"/>
  <c r="B203" i="14"/>
  <c r="B202" i="14"/>
  <c r="B20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8" i="14"/>
  <c r="B147" i="14"/>
  <c r="B146" i="14"/>
  <c r="B145" i="14"/>
  <c r="B143" i="14"/>
  <c r="B141" i="14"/>
  <c r="B140" i="14"/>
  <c r="B138" i="14"/>
  <c r="B137" i="14"/>
  <c r="B136" i="14"/>
  <c r="B135" i="14"/>
  <c r="B134" i="14"/>
  <c r="B133" i="14"/>
  <c r="B132" i="14"/>
  <c r="B131" i="14"/>
  <c r="B126" i="14"/>
  <c r="B125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81" i="14"/>
  <c r="B80" i="14"/>
  <c r="B79" i="14"/>
  <c r="B78" i="14"/>
  <c r="B77" i="14"/>
  <c r="B76" i="14"/>
  <c r="B75" i="14"/>
  <c r="B74" i="14"/>
  <c r="B73" i="14"/>
  <c r="B72" i="14"/>
  <c r="B70" i="14"/>
  <c r="B69" i="14"/>
  <c r="B68" i="14"/>
  <c r="B67" i="14"/>
  <c r="B66" i="14"/>
  <c r="B65" i="14"/>
  <c r="B64" i="14"/>
  <c r="B63" i="14"/>
  <c r="B62" i="14"/>
  <c r="B61" i="14"/>
  <c r="B59" i="14"/>
  <c r="B58" i="14"/>
  <c r="B57" i="14"/>
  <c r="B56" i="14"/>
  <c r="B55" i="14"/>
  <c r="B53" i="14"/>
  <c r="B52" i="14"/>
  <c r="B51" i="14"/>
  <c r="B50" i="14"/>
  <c r="B49" i="14"/>
  <c r="B47" i="14"/>
  <c r="B45" i="14"/>
  <c r="B43" i="14"/>
  <c r="B41" i="14"/>
  <c r="B39" i="14"/>
  <c r="B37" i="14"/>
  <c r="B35" i="14"/>
  <c r="B33" i="14"/>
  <c r="F24" i="14"/>
  <c r="E24" i="14"/>
  <c r="D24" i="14"/>
  <c r="C24" i="14"/>
  <c r="B24" i="14"/>
  <c r="K22" i="14"/>
  <c r="J22" i="14"/>
  <c r="I22" i="14"/>
  <c r="H22" i="14"/>
  <c r="G22" i="14"/>
  <c r="F22" i="14"/>
  <c r="E22" i="14"/>
  <c r="D22" i="14"/>
  <c r="C22" i="14"/>
  <c r="B22" i="14"/>
  <c r="S18" i="14"/>
  <c r="T18" i="14" s="1"/>
  <c r="U18" i="14" s="1"/>
  <c r="V18" i="14" s="1"/>
  <c r="W18" i="14" s="1"/>
  <c r="X18" i="14" s="1"/>
  <c r="Y18" i="14" s="1"/>
  <c r="Z18" i="14" s="1"/>
  <c r="AA18" i="14" s="1"/>
  <c r="AB18" i="14" s="1"/>
  <c r="AC18" i="14" s="1"/>
  <c r="AD18" i="14" s="1"/>
  <c r="AE18" i="14" s="1"/>
  <c r="AF18" i="14" s="1"/>
  <c r="AG18" i="14" s="1"/>
  <c r="AH18" i="14" s="1"/>
  <c r="AI18" i="14" s="1"/>
  <c r="AJ18" i="14" s="1"/>
  <c r="AK18" i="14" s="1"/>
  <c r="AL18" i="14" s="1"/>
  <c r="AM18" i="14" s="1"/>
  <c r="AN18" i="14" s="1"/>
  <c r="AO18" i="14" s="1"/>
  <c r="AP18" i="14" s="1"/>
  <c r="K14" i="14"/>
  <c r="J14" i="14"/>
  <c r="I14" i="14"/>
  <c r="H14" i="14"/>
  <c r="G14" i="14"/>
  <c r="F14" i="14"/>
  <c r="E14" i="14"/>
  <c r="D14" i="14"/>
  <c r="C14" i="14"/>
  <c r="B14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P2" i="14"/>
  <c r="AP3" i="14" s="1"/>
  <c r="AO2" i="14"/>
  <c r="AO3" i="14" s="1"/>
  <c r="AN2" i="14"/>
  <c r="AN3" i="14" s="1"/>
  <c r="AM2" i="14"/>
  <c r="AM3" i="14" s="1"/>
  <c r="AL2" i="14"/>
  <c r="AL3" i="14" s="1"/>
  <c r="AK2" i="14"/>
  <c r="AK3" i="14" s="1"/>
  <c r="AJ2" i="14"/>
  <c r="AJ3" i="14" s="1"/>
  <c r="AI2" i="14"/>
  <c r="AI3" i="14" s="1"/>
  <c r="AH2" i="14"/>
  <c r="AH3" i="14" s="1"/>
  <c r="AG2" i="14"/>
  <c r="AG3" i="14" s="1"/>
  <c r="AF2" i="14"/>
  <c r="AF3" i="14" s="1"/>
  <c r="AE2" i="14"/>
  <c r="AE3" i="14" s="1"/>
  <c r="AD2" i="14"/>
  <c r="AD3" i="14" s="1"/>
  <c r="AC2" i="14"/>
  <c r="AC3" i="14" s="1"/>
  <c r="AB2" i="14"/>
  <c r="AB3" i="14" s="1"/>
  <c r="AA2" i="14"/>
  <c r="AA3" i="14" s="1"/>
  <c r="Z2" i="14"/>
  <c r="Z3" i="14" s="1"/>
  <c r="Y2" i="14"/>
  <c r="Y3" i="14" s="1"/>
  <c r="X2" i="14"/>
  <c r="X3" i="14" s="1"/>
  <c r="W2" i="14"/>
  <c r="W3" i="14" s="1"/>
  <c r="V2" i="14"/>
  <c r="V3" i="14" s="1"/>
  <c r="U2" i="14"/>
  <c r="U3" i="14" s="1"/>
  <c r="T2" i="14"/>
  <c r="T3" i="14" s="1"/>
  <c r="S2" i="14"/>
  <c r="S3" i="14" s="1"/>
  <c r="R2" i="14"/>
  <c r="R3" i="14" s="1"/>
  <c r="Q2" i="14"/>
  <c r="Q3" i="14" s="1"/>
  <c r="P2" i="14"/>
  <c r="P3" i="14" s="1"/>
  <c r="O2" i="14"/>
  <c r="O3" i="14" s="1"/>
  <c r="N2" i="14"/>
  <c r="N3" i="14" s="1"/>
  <c r="M2" i="14"/>
  <c r="M3" i="14" s="1"/>
  <c r="L2" i="14"/>
  <c r="L3" i="14" s="1"/>
  <c r="K2" i="14"/>
  <c r="K3" i="14" s="1"/>
  <c r="J2" i="14"/>
  <c r="J3" i="14" s="1"/>
  <c r="I2" i="14"/>
  <c r="I3" i="14" s="1"/>
  <c r="H2" i="14"/>
  <c r="H3" i="14" s="1"/>
  <c r="G2" i="14"/>
  <c r="G3" i="14" s="1"/>
  <c r="F2" i="14"/>
  <c r="F3" i="14" s="1"/>
  <c r="E2" i="14"/>
  <c r="E3" i="14" s="1"/>
  <c r="D2" i="14"/>
  <c r="D3" i="14" s="1"/>
  <c r="C2" i="14"/>
  <c r="C3" i="14" s="1"/>
  <c r="B2" i="14"/>
  <c r="B3" i="14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K22" i="13"/>
  <c r="B209" i="13"/>
  <c r="B207" i="13"/>
  <c r="B206" i="13"/>
  <c r="B204" i="13"/>
  <c r="B203" i="13"/>
  <c r="B202" i="13"/>
  <c r="B20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8" i="13"/>
  <c r="B147" i="13"/>
  <c r="B146" i="13"/>
  <c r="B145" i="13"/>
  <c r="B143" i="13"/>
  <c r="B141" i="13"/>
  <c r="B140" i="13"/>
  <c r="B138" i="13"/>
  <c r="B137" i="13"/>
  <c r="B136" i="13"/>
  <c r="B135" i="13"/>
  <c r="B134" i="13"/>
  <c r="B133" i="13"/>
  <c r="B132" i="13"/>
  <c r="B131" i="13"/>
  <c r="B126" i="13"/>
  <c r="B125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81" i="13"/>
  <c r="B80" i="13"/>
  <c r="B79" i="13"/>
  <c r="B78" i="13"/>
  <c r="B77" i="13"/>
  <c r="B76" i="13"/>
  <c r="B75" i="13"/>
  <c r="B74" i="13"/>
  <c r="B73" i="13"/>
  <c r="B72" i="13"/>
  <c r="B70" i="13"/>
  <c r="B69" i="13"/>
  <c r="B68" i="13"/>
  <c r="B67" i="13"/>
  <c r="B66" i="13"/>
  <c r="B65" i="13"/>
  <c r="B64" i="13"/>
  <c r="B63" i="13"/>
  <c r="B62" i="13"/>
  <c r="B61" i="13"/>
  <c r="B59" i="13"/>
  <c r="B58" i="13"/>
  <c r="B57" i="13"/>
  <c r="B56" i="13"/>
  <c r="B55" i="13"/>
  <c r="B53" i="13"/>
  <c r="B52" i="13"/>
  <c r="B51" i="13"/>
  <c r="B50" i="13"/>
  <c r="B49" i="13"/>
  <c r="B47" i="13"/>
  <c r="B45" i="13"/>
  <c r="B43" i="13"/>
  <c r="B41" i="13"/>
  <c r="B39" i="13"/>
  <c r="B37" i="13"/>
  <c r="B35" i="13"/>
  <c r="B33" i="13"/>
  <c r="G24" i="13"/>
  <c r="F24" i="13"/>
  <c r="E24" i="13"/>
  <c r="D24" i="13"/>
  <c r="C24" i="13"/>
  <c r="B24" i="13"/>
  <c r="J22" i="13"/>
  <c r="I22" i="13"/>
  <c r="H22" i="13"/>
  <c r="G22" i="13"/>
  <c r="F22" i="13"/>
  <c r="E22" i="13"/>
  <c r="D22" i="13"/>
  <c r="C22" i="13"/>
  <c r="B22" i="13"/>
  <c r="S18" i="13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J14" i="13"/>
  <c r="I14" i="13"/>
  <c r="H14" i="13"/>
  <c r="G14" i="13"/>
  <c r="F14" i="13"/>
  <c r="E14" i="13"/>
  <c r="D14" i="13"/>
  <c r="C14" i="13"/>
  <c r="B14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P2" i="13"/>
  <c r="AP3" i="13" s="1"/>
  <c r="AO2" i="13"/>
  <c r="AO3" i="13" s="1"/>
  <c r="AN2" i="13"/>
  <c r="AN3" i="13" s="1"/>
  <c r="AM2" i="13"/>
  <c r="AM3" i="13" s="1"/>
  <c r="AL2" i="13"/>
  <c r="AL3" i="13" s="1"/>
  <c r="AK2" i="13"/>
  <c r="AK3" i="13" s="1"/>
  <c r="AJ2" i="13"/>
  <c r="AJ3" i="13" s="1"/>
  <c r="AI2" i="13"/>
  <c r="AI3" i="13" s="1"/>
  <c r="AH2" i="13"/>
  <c r="AH3" i="13" s="1"/>
  <c r="AG2" i="13"/>
  <c r="AG3" i="13" s="1"/>
  <c r="AF2" i="13"/>
  <c r="AF3" i="13" s="1"/>
  <c r="AE2" i="13"/>
  <c r="AE3" i="13" s="1"/>
  <c r="AD2" i="13"/>
  <c r="AD3" i="13" s="1"/>
  <c r="AC2" i="13"/>
  <c r="AC3" i="13" s="1"/>
  <c r="AB2" i="13"/>
  <c r="AB3" i="13" s="1"/>
  <c r="AA2" i="13"/>
  <c r="AA3" i="13" s="1"/>
  <c r="Z2" i="13"/>
  <c r="Z3" i="13" s="1"/>
  <c r="Y2" i="13"/>
  <c r="Y3" i="13" s="1"/>
  <c r="X2" i="13"/>
  <c r="X3" i="13" s="1"/>
  <c r="W2" i="13"/>
  <c r="W3" i="13" s="1"/>
  <c r="V2" i="13"/>
  <c r="V3" i="13" s="1"/>
  <c r="U2" i="13"/>
  <c r="U3" i="13" s="1"/>
  <c r="T2" i="13"/>
  <c r="T3" i="13" s="1"/>
  <c r="S2" i="13"/>
  <c r="S3" i="13" s="1"/>
  <c r="R2" i="13"/>
  <c r="R3" i="13" s="1"/>
  <c r="Q2" i="13"/>
  <c r="Q3" i="13" s="1"/>
  <c r="P2" i="13"/>
  <c r="P3" i="13" s="1"/>
  <c r="O2" i="13"/>
  <c r="O3" i="13" s="1"/>
  <c r="N2" i="13"/>
  <c r="N3" i="13" s="1"/>
  <c r="M2" i="13"/>
  <c r="M3" i="13" s="1"/>
  <c r="L2" i="13"/>
  <c r="L3" i="13" s="1"/>
  <c r="K2" i="13"/>
  <c r="K3" i="13" s="1"/>
  <c r="J2" i="13"/>
  <c r="J3" i="13" s="1"/>
  <c r="I2" i="13"/>
  <c r="I3" i="13" s="1"/>
  <c r="H2" i="13"/>
  <c r="H3" i="13" s="1"/>
  <c r="G2" i="13"/>
  <c r="G3" i="13" s="1"/>
  <c r="F2" i="13"/>
  <c r="F3" i="13" s="1"/>
  <c r="E2" i="13"/>
  <c r="E3" i="13" s="1"/>
  <c r="D2" i="13"/>
  <c r="D3" i="13" s="1"/>
  <c r="C2" i="13"/>
  <c r="C3" i="13" s="1"/>
  <c r="B2" i="13"/>
  <c r="B3" i="13" s="1"/>
  <c r="C1" i="13"/>
  <c r="D1" i="13" s="1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B209" i="12"/>
  <c r="B207" i="12"/>
  <c r="B206" i="12"/>
  <c r="B204" i="12"/>
  <c r="B203" i="12"/>
  <c r="B202" i="12"/>
  <c r="B20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8" i="12"/>
  <c r="B147" i="12"/>
  <c r="B146" i="12"/>
  <c r="B145" i="12"/>
  <c r="B143" i="12"/>
  <c r="B141" i="12"/>
  <c r="B140" i="12"/>
  <c r="B138" i="12"/>
  <c r="B137" i="12"/>
  <c r="B136" i="12"/>
  <c r="B135" i="12"/>
  <c r="B134" i="12"/>
  <c r="B133" i="12"/>
  <c r="B132" i="12"/>
  <c r="B131" i="12"/>
  <c r="B126" i="12"/>
  <c r="B125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81" i="12"/>
  <c r="B80" i="12"/>
  <c r="B79" i="12"/>
  <c r="B78" i="12"/>
  <c r="B77" i="12"/>
  <c r="B76" i="12"/>
  <c r="B75" i="12"/>
  <c r="B74" i="12"/>
  <c r="B73" i="12"/>
  <c r="B72" i="12"/>
  <c r="B70" i="12"/>
  <c r="B69" i="12"/>
  <c r="B68" i="12"/>
  <c r="B67" i="12"/>
  <c r="B66" i="12"/>
  <c r="B65" i="12"/>
  <c r="B64" i="12"/>
  <c r="B63" i="12"/>
  <c r="B62" i="12"/>
  <c r="B61" i="12"/>
  <c r="B59" i="12"/>
  <c r="B58" i="12"/>
  <c r="B57" i="12"/>
  <c r="B56" i="12"/>
  <c r="B55" i="12"/>
  <c r="B53" i="12"/>
  <c r="B52" i="12"/>
  <c r="B51" i="12"/>
  <c r="B50" i="12"/>
  <c r="B49" i="12"/>
  <c r="B47" i="12"/>
  <c r="B45" i="12"/>
  <c r="B43" i="12"/>
  <c r="B41" i="12"/>
  <c r="B39" i="12"/>
  <c r="B37" i="12"/>
  <c r="B35" i="12"/>
  <c r="B33" i="12"/>
  <c r="G24" i="12"/>
  <c r="F24" i="12"/>
  <c r="E24" i="12"/>
  <c r="D24" i="12"/>
  <c r="C24" i="12"/>
  <c r="B24" i="12"/>
  <c r="K22" i="12"/>
  <c r="J22" i="12"/>
  <c r="I22" i="12"/>
  <c r="H22" i="12"/>
  <c r="G22" i="12"/>
  <c r="F22" i="12"/>
  <c r="E22" i="12"/>
  <c r="D22" i="12"/>
  <c r="C22" i="12"/>
  <c r="B22" i="12"/>
  <c r="T18" i="12"/>
  <c r="U18" i="12" s="1"/>
  <c r="V18" i="12" s="1"/>
  <c r="W18" i="12" s="1"/>
  <c r="X18" i="12" s="1"/>
  <c r="Y18" i="12" s="1"/>
  <c r="Z18" i="12" s="1"/>
  <c r="AA18" i="12" s="1"/>
  <c r="AB18" i="12" s="1"/>
  <c r="AC18" i="12" s="1"/>
  <c r="AD18" i="12" s="1"/>
  <c r="AE18" i="12" s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S18" i="12"/>
  <c r="K14" i="12"/>
  <c r="J14" i="12"/>
  <c r="I14" i="12"/>
  <c r="H14" i="12"/>
  <c r="G14" i="12"/>
  <c r="F14" i="12"/>
  <c r="E14" i="12"/>
  <c r="D14" i="12"/>
  <c r="C14" i="12"/>
  <c r="B14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P3" i="12"/>
  <c r="AN3" i="12"/>
  <c r="AL3" i="12"/>
  <c r="AJ3" i="12"/>
  <c r="AH3" i="12"/>
  <c r="AF3" i="12"/>
  <c r="AD3" i="12"/>
  <c r="AB3" i="12"/>
  <c r="Z3" i="12"/>
  <c r="X3" i="12"/>
  <c r="V3" i="12"/>
  <c r="T3" i="12"/>
  <c r="R3" i="12"/>
  <c r="P3" i="12"/>
  <c r="N3" i="12"/>
  <c r="L3" i="12"/>
  <c r="J3" i="12"/>
  <c r="H3" i="12"/>
  <c r="F3" i="12"/>
  <c r="D3" i="12"/>
  <c r="B3" i="12"/>
  <c r="AP2" i="12"/>
  <c r="AO2" i="12"/>
  <c r="AO3" i="12" s="1"/>
  <c r="AN2" i="12"/>
  <c r="AM2" i="12"/>
  <c r="AM3" i="12" s="1"/>
  <c r="AL2" i="12"/>
  <c r="AK2" i="12"/>
  <c r="AK3" i="12" s="1"/>
  <c r="AJ2" i="12"/>
  <c r="AI2" i="12"/>
  <c r="AI3" i="12" s="1"/>
  <c r="AH2" i="12"/>
  <c r="AG2" i="12"/>
  <c r="AG3" i="12" s="1"/>
  <c r="AF2" i="12"/>
  <c r="AE2" i="12"/>
  <c r="AE3" i="12" s="1"/>
  <c r="AD2" i="12"/>
  <c r="AC2" i="12"/>
  <c r="AC3" i="12" s="1"/>
  <c r="AB2" i="12"/>
  <c r="AA2" i="12"/>
  <c r="AA3" i="12" s="1"/>
  <c r="Z2" i="12"/>
  <c r="Y2" i="12"/>
  <c r="Y3" i="12" s="1"/>
  <c r="X2" i="12"/>
  <c r="W2" i="12"/>
  <c r="W3" i="12" s="1"/>
  <c r="V2" i="12"/>
  <c r="U2" i="12"/>
  <c r="U3" i="12" s="1"/>
  <c r="T2" i="12"/>
  <c r="S2" i="12"/>
  <c r="S3" i="12" s="1"/>
  <c r="R2" i="12"/>
  <c r="Q2" i="12"/>
  <c r="Q3" i="12" s="1"/>
  <c r="P2" i="12"/>
  <c r="O2" i="12"/>
  <c r="O3" i="12" s="1"/>
  <c r="N2" i="12"/>
  <c r="M2" i="12"/>
  <c r="M3" i="12" s="1"/>
  <c r="L2" i="12"/>
  <c r="K2" i="12"/>
  <c r="K3" i="12" s="1"/>
  <c r="J2" i="12"/>
  <c r="I2" i="12"/>
  <c r="I3" i="12" s="1"/>
  <c r="H2" i="12"/>
  <c r="G2" i="12"/>
  <c r="G3" i="12" s="1"/>
  <c r="F2" i="12"/>
  <c r="E2" i="12"/>
  <c r="E3" i="12" s="1"/>
  <c r="D2" i="12"/>
  <c r="C2" i="12"/>
  <c r="C3" i="12" s="1"/>
  <c r="B2" i="12"/>
  <c r="D1" i="12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C1" i="12"/>
  <c r="AL3" i="21" l="1"/>
  <c r="E753" i="8"/>
  <c r="F454" i="8"/>
  <c r="F453" i="8"/>
  <c r="E454" i="8"/>
  <c r="E455" i="8" s="1"/>
  <c r="E536" i="8"/>
  <c r="E537" i="8" s="1"/>
  <c r="E495" i="8"/>
  <c r="E331" i="8"/>
  <c r="E332" i="8" s="1"/>
  <c r="E659" i="8"/>
  <c r="F8" i="11"/>
  <c r="F7" i="11"/>
  <c r="AM3" i="21" l="1"/>
  <c r="E754" i="8"/>
  <c r="E456" i="8"/>
  <c r="E538" i="8"/>
  <c r="E496" i="8"/>
  <c r="E660" i="8"/>
  <c r="F455" i="8" s="1"/>
  <c r="E333" i="8"/>
  <c r="AN3" i="21" l="1"/>
  <c r="E755" i="8"/>
  <c r="E457" i="8"/>
  <c r="E539" i="8"/>
  <c r="E497" i="8"/>
  <c r="E661" i="8"/>
  <c r="F456" i="8" s="1"/>
  <c r="E334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AO3" i="21" l="1"/>
  <c r="AP3" i="21"/>
  <c r="E756" i="8"/>
  <c r="E458" i="8"/>
  <c r="E540" i="8"/>
  <c r="E498" i="8"/>
  <c r="E662" i="8"/>
  <c r="F457" i="8" s="1"/>
  <c r="E335" i="8"/>
  <c r="T2" i="3"/>
  <c r="S2" i="3"/>
  <c r="R2" i="3"/>
  <c r="Q2" i="3"/>
  <c r="P2" i="3"/>
  <c r="O2" i="3"/>
  <c r="O3" i="3" s="1"/>
  <c r="N2" i="3"/>
  <c r="M2" i="3"/>
  <c r="L2" i="3"/>
  <c r="L3" i="3" s="1"/>
  <c r="K2" i="3"/>
  <c r="J2" i="3"/>
  <c r="I2" i="3"/>
  <c r="I3" i="3" s="1"/>
  <c r="H2" i="3"/>
  <c r="H3" i="3" s="1"/>
  <c r="G2" i="3"/>
  <c r="F2" i="3"/>
  <c r="F3" i="3" s="1"/>
  <c r="E2" i="3"/>
  <c r="E3" i="3" s="1"/>
  <c r="D2" i="3"/>
  <c r="D3" i="3" s="1"/>
  <c r="C2" i="3"/>
  <c r="C3" i="3" s="1"/>
  <c r="M9" i="5"/>
  <c r="N9" i="5"/>
  <c r="O9" i="5"/>
  <c r="Q9" i="5"/>
  <c r="K9" i="5"/>
  <c r="J9" i="5"/>
  <c r="I9" i="5"/>
  <c r="H9" i="5"/>
  <c r="J3" i="3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T9" i="5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U3" i="6"/>
  <c r="U4" i="6"/>
  <c r="C6" i="6"/>
  <c r="U6" i="6"/>
  <c r="U7" i="6"/>
  <c r="U8" i="6"/>
  <c r="V9" i="6"/>
  <c r="E757" i="8" l="1"/>
  <c r="E459" i="8"/>
  <c r="E541" i="8"/>
  <c r="E499" i="8"/>
  <c r="E663" i="8"/>
  <c r="F458" i="8" s="1"/>
  <c r="E336" i="8"/>
  <c r="B24" i="3"/>
  <c r="F699" i="8" s="1"/>
  <c r="C24" i="3"/>
  <c r="D24" i="3"/>
  <c r="E24" i="3"/>
  <c r="F24" i="3"/>
  <c r="G24" i="3"/>
  <c r="B33" i="3"/>
  <c r="B35" i="3"/>
  <c r="B37" i="3"/>
  <c r="B39" i="3"/>
  <c r="B41" i="3"/>
  <c r="B43" i="3"/>
  <c r="B45" i="3"/>
  <c r="B47" i="3"/>
  <c r="B49" i="3"/>
  <c r="B50" i="3"/>
  <c r="B51" i="3"/>
  <c r="B52" i="3"/>
  <c r="B53" i="3"/>
  <c r="B55" i="3"/>
  <c r="B56" i="3"/>
  <c r="B57" i="3"/>
  <c r="B58" i="3"/>
  <c r="B59" i="3"/>
  <c r="B61" i="3"/>
  <c r="E758" i="8" l="1"/>
  <c r="E460" i="8"/>
  <c r="E542" i="8"/>
  <c r="E500" i="8"/>
  <c r="E664" i="8"/>
  <c r="F459" i="8" s="1"/>
  <c r="E337" i="8"/>
  <c r="F904" i="8"/>
  <c r="F863" i="8"/>
  <c r="F822" i="8"/>
  <c r="F781" i="8"/>
  <c r="F412" i="8"/>
  <c r="E290" i="8"/>
  <c r="F125" i="8"/>
  <c r="F84" i="8"/>
  <c r="E905" i="8"/>
  <c r="E864" i="8"/>
  <c r="E823" i="8"/>
  <c r="E824" i="8" s="1"/>
  <c r="E782" i="8"/>
  <c r="E783" i="8" s="1"/>
  <c r="E700" i="8"/>
  <c r="E618" i="8"/>
  <c r="E577" i="8"/>
  <c r="E413" i="8"/>
  <c r="E414" i="8" s="1"/>
  <c r="E372" i="8"/>
  <c r="E249" i="8"/>
  <c r="E250" i="8" s="1"/>
  <c r="E208" i="8"/>
  <c r="E209" i="8" s="1"/>
  <c r="E210" i="8" s="1"/>
  <c r="E167" i="8"/>
  <c r="E168" i="8" s="1"/>
  <c r="E126" i="8"/>
  <c r="E127" i="8" s="1"/>
  <c r="E128" i="8" s="1"/>
  <c r="E85" i="8"/>
  <c r="E86" i="8" s="1"/>
  <c r="E87" i="8" s="1"/>
  <c r="E88" i="8" s="1"/>
  <c r="E44" i="8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3" i="8"/>
  <c r="E759" i="8" l="1"/>
  <c r="E461" i="8"/>
  <c r="E543" i="8"/>
  <c r="E501" i="8"/>
  <c r="E291" i="8"/>
  <c r="E665" i="8"/>
  <c r="F460" i="8" s="1"/>
  <c r="E338" i="8"/>
  <c r="E211" i="8"/>
  <c r="E578" i="8"/>
  <c r="E825" i="8"/>
  <c r="E89" i="8"/>
  <c r="E251" i="8"/>
  <c r="E619" i="8"/>
  <c r="E865" i="8"/>
  <c r="E129" i="8"/>
  <c r="E373" i="8"/>
  <c r="E701" i="8"/>
  <c r="E906" i="8"/>
  <c r="E169" i="8"/>
  <c r="E415" i="8"/>
  <c r="E784" i="8"/>
  <c r="E4" i="8"/>
  <c r="E760" i="8" l="1"/>
  <c r="E462" i="8"/>
  <c r="E544" i="8"/>
  <c r="E502" i="8"/>
  <c r="E666" i="8"/>
  <c r="F461" i="8" s="1"/>
  <c r="E292" i="8"/>
  <c r="E339" i="8"/>
  <c r="E785" i="8"/>
  <c r="E170" i="8"/>
  <c r="E702" i="8"/>
  <c r="E130" i="8"/>
  <c r="E620" i="8"/>
  <c r="E90" i="8"/>
  <c r="E579" i="8"/>
  <c r="E416" i="8"/>
  <c r="E907" i="8"/>
  <c r="E374" i="8"/>
  <c r="E866" i="8"/>
  <c r="E252" i="8"/>
  <c r="E826" i="8"/>
  <c r="E212" i="8"/>
  <c r="E5" i="8"/>
  <c r="E761" i="8" l="1"/>
  <c r="E463" i="8"/>
  <c r="E545" i="8"/>
  <c r="E503" i="8"/>
  <c r="E293" i="8"/>
  <c r="E667" i="8"/>
  <c r="F462" i="8" s="1"/>
  <c r="E340" i="8"/>
  <c r="E827" i="8"/>
  <c r="E867" i="8"/>
  <c r="E908" i="8"/>
  <c r="E621" i="8"/>
  <c r="E131" i="8"/>
  <c r="E786" i="8"/>
  <c r="E213" i="8"/>
  <c r="E253" i="8"/>
  <c r="E375" i="8"/>
  <c r="E417" i="8"/>
  <c r="E580" i="8"/>
  <c r="E91" i="8"/>
  <c r="E703" i="8"/>
  <c r="E171" i="8"/>
  <c r="E6" i="8"/>
  <c r="E762" i="8" l="1"/>
  <c r="E464" i="8"/>
  <c r="E546" i="8"/>
  <c r="E504" i="8"/>
  <c r="E668" i="8"/>
  <c r="F463" i="8" s="1"/>
  <c r="E294" i="8"/>
  <c r="E341" i="8"/>
  <c r="E172" i="8"/>
  <c r="E581" i="8"/>
  <c r="E376" i="8"/>
  <c r="E214" i="8"/>
  <c r="E622" i="8"/>
  <c r="E868" i="8"/>
  <c r="E704" i="8"/>
  <c r="E92" i="8"/>
  <c r="E418" i="8"/>
  <c r="E254" i="8"/>
  <c r="E787" i="8"/>
  <c r="E132" i="8"/>
  <c r="E909" i="8"/>
  <c r="E828" i="8"/>
  <c r="E7" i="8"/>
  <c r="E763" i="8" l="1"/>
  <c r="E465" i="8"/>
  <c r="E547" i="8"/>
  <c r="E505" i="8"/>
  <c r="E295" i="8"/>
  <c r="E669" i="8"/>
  <c r="F464" i="8" s="1"/>
  <c r="E342" i="8"/>
  <c r="E910" i="8"/>
  <c r="E133" i="8"/>
  <c r="E255" i="8"/>
  <c r="E93" i="8"/>
  <c r="E377" i="8"/>
  <c r="E829" i="8"/>
  <c r="E788" i="8"/>
  <c r="E419" i="8"/>
  <c r="E705" i="8"/>
  <c r="E869" i="8"/>
  <c r="E623" i="8"/>
  <c r="E215" i="8"/>
  <c r="E582" i="8"/>
  <c r="E173" i="8"/>
  <c r="E8" i="8"/>
  <c r="E764" i="8" l="1"/>
  <c r="E466" i="8"/>
  <c r="E548" i="8"/>
  <c r="E506" i="8"/>
  <c r="E670" i="8"/>
  <c r="F465" i="8" s="1"/>
  <c r="E296" i="8"/>
  <c r="E343" i="8"/>
  <c r="E583" i="8"/>
  <c r="E624" i="8"/>
  <c r="E706" i="8"/>
  <c r="E789" i="8"/>
  <c r="E830" i="8"/>
  <c r="E378" i="8"/>
  <c r="E94" i="8"/>
  <c r="E134" i="8"/>
  <c r="E174" i="8"/>
  <c r="E216" i="8"/>
  <c r="E870" i="8"/>
  <c r="E420" i="8"/>
  <c r="E256" i="8"/>
  <c r="E911" i="8"/>
  <c r="E9" i="8"/>
  <c r="E765" i="8" l="1"/>
  <c r="E467" i="8"/>
  <c r="E549" i="8"/>
  <c r="E507" i="8"/>
  <c r="E297" i="8"/>
  <c r="E298" i="8" s="1"/>
  <c r="E299" i="8" s="1"/>
  <c r="E300" i="8" s="1"/>
  <c r="E671" i="8"/>
  <c r="F466" i="8" s="1"/>
  <c r="E344" i="8"/>
  <c r="E257" i="8"/>
  <c r="E871" i="8"/>
  <c r="E175" i="8"/>
  <c r="E95" i="8"/>
  <c r="E379" i="8"/>
  <c r="E790" i="8"/>
  <c r="E625" i="8"/>
  <c r="E912" i="8"/>
  <c r="E421" i="8"/>
  <c r="E217" i="8"/>
  <c r="E135" i="8"/>
  <c r="E831" i="8"/>
  <c r="E707" i="8"/>
  <c r="E584" i="8"/>
  <c r="E10" i="8"/>
  <c r="E766" i="8" l="1"/>
  <c r="E468" i="8"/>
  <c r="E550" i="8"/>
  <c r="E508" i="8"/>
  <c r="E672" i="8"/>
  <c r="F467" i="8" s="1"/>
  <c r="E345" i="8"/>
  <c r="E708" i="8"/>
  <c r="E218" i="8"/>
  <c r="E913" i="8"/>
  <c r="E791" i="8"/>
  <c r="E96" i="8"/>
  <c r="E872" i="8"/>
  <c r="E585" i="8"/>
  <c r="E832" i="8"/>
  <c r="E136" i="8"/>
  <c r="E422" i="8"/>
  <c r="E301" i="8"/>
  <c r="E626" i="8"/>
  <c r="E380" i="8"/>
  <c r="E176" i="8"/>
  <c r="E258" i="8"/>
  <c r="E11" i="8"/>
  <c r="E767" i="8" l="1"/>
  <c r="E469" i="8"/>
  <c r="E551" i="8"/>
  <c r="E509" i="8"/>
  <c r="E673" i="8"/>
  <c r="F468" i="8" s="1"/>
  <c r="E346" i="8"/>
  <c r="E381" i="8"/>
  <c r="E302" i="8"/>
  <c r="E137" i="8"/>
  <c r="E586" i="8"/>
  <c r="E873" i="8"/>
  <c r="E792" i="8"/>
  <c r="E259" i="8"/>
  <c r="E177" i="8"/>
  <c r="E627" i="8"/>
  <c r="E423" i="8"/>
  <c r="E833" i="8"/>
  <c r="E97" i="8"/>
  <c r="E914" i="8"/>
  <c r="E219" i="8"/>
  <c r="E709" i="8"/>
  <c r="E12" i="8"/>
  <c r="E768" i="8" l="1"/>
  <c r="E470" i="8"/>
  <c r="E552" i="8"/>
  <c r="E510" i="8"/>
  <c r="E674" i="8"/>
  <c r="F469" i="8" s="1"/>
  <c r="E347" i="8"/>
  <c r="E220" i="8"/>
  <c r="E98" i="8"/>
  <c r="E834" i="8"/>
  <c r="E628" i="8"/>
  <c r="E260" i="8"/>
  <c r="E874" i="8"/>
  <c r="E138" i="8"/>
  <c r="E382" i="8"/>
  <c r="E710" i="8"/>
  <c r="E915" i="8"/>
  <c r="E424" i="8"/>
  <c r="E178" i="8"/>
  <c r="E793" i="8"/>
  <c r="E587" i="8"/>
  <c r="E303" i="8"/>
  <c r="E13" i="8"/>
  <c r="E769" i="8" l="1"/>
  <c r="E471" i="8"/>
  <c r="E553" i="8"/>
  <c r="E511" i="8"/>
  <c r="E675" i="8"/>
  <c r="F470" i="8" s="1"/>
  <c r="E348" i="8"/>
  <c r="E304" i="8"/>
  <c r="E794" i="8"/>
  <c r="E179" i="8"/>
  <c r="E711" i="8"/>
  <c r="E139" i="8"/>
  <c r="E629" i="8"/>
  <c r="E99" i="8"/>
  <c r="E588" i="8"/>
  <c r="E425" i="8"/>
  <c r="E916" i="8"/>
  <c r="E383" i="8"/>
  <c r="E875" i="8"/>
  <c r="E261" i="8"/>
  <c r="E835" i="8"/>
  <c r="E221" i="8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14" i="8"/>
  <c r="E770" i="8" l="1"/>
  <c r="E472" i="8"/>
  <c r="E554" i="8"/>
  <c r="E512" i="8"/>
  <c r="E676" i="8"/>
  <c r="F471" i="8" s="1"/>
  <c r="E349" i="8"/>
  <c r="E836" i="8"/>
  <c r="E876" i="8"/>
  <c r="E917" i="8"/>
  <c r="E630" i="8"/>
  <c r="E140" i="8"/>
  <c r="E795" i="8"/>
  <c r="E262" i="8"/>
  <c r="E384" i="8"/>
  <c r="E426" i="8"/>
  <c r="E589" i="8"/>
  <c r="E100" i="8"/>
  <c r="E712" i="8"/>
  <c r="E180" i="8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305" i="8"/>
  <c r="E15" i="8"/>
  <c r="E771" i="8" l="1"/>
  <c r="E473" i="8"/>
  <c r="E555" i="8"/>
  <c r="E513" i="8"/>
  <c r="E677" i="8"/>
  <c r="F472" i="8" s="1"/>
  <c r="E350" i="8"/>
  <c r="E306" i="8"/>
  <c r="E713" i="8"/>
  <c r="E101" i="8"/>
  <c r="E427" i="8"/>
  <c r="E263" i="8"/>
  <c r="E631" i="8"/>
  <c r="E877" i="8"/>
  <c r="E590" i="8"/>
  <c r="E385" i="8"/>
  <c r="E796" i="8"/>
  <c r="E141" i="8"/>
  <c r="E918" i="8"/>
  <c r="E837" i="8"/>
  <c r="E16" i="8"/>
  <c r="E772" i="8" l="1"/>
  <c r="E474" i="8"/>
  <c r="E556" i="8"/>
  <c r="E514" i="8"/>
  <c r="E678" i="8"/>
  <c r="F473" i="8" s="1"/>
  <c r="E351" i="8"/>
  <c r="E919" i="8"/>
  <c r="E142" i="8"/>
  <c r="E386" i="8"/>
  <c r="E428" i="8"/>
  <c r="E714" i="8"/>
  <c r="E838" i="8"/>
  <c r="E797" i="8"/>
  <c r="E591" i="8"/>
  <c r="E878" i="8"/>
  <c r="E632" i="8"/>
  <c r="E264" i="8"/>
  <c r="E102" i="8"/>
  <c r="E307" i="8"/>
  <c r="E17" i="8"/>
  <c r="E773" i="8" l="1"/>
  <c r="E475" i="8"/>
  <c r="E557" i="8"/>
  <c r="E515" i="8"/>
  <c r="E679" i="8"/>
  <c r="F474" i="8" s="1"/>
  <c r="E352" i="8"/>
  <c r="E103" i="8"/>
  <c r="E633" i="8"/>
  <c r="E592" i="8"/>
  <c r="E715" i="8"/>
  <c r="E143" i="8"/>
  <c r="E308" i="8"/>
  <c r="E265" i="8"/>
  <c r="E879" i="8"/>
  <c r="E798" i="8"/>
  <c r="E839" i="8"/>
  <c r="E429" i="8"/>
  <c r="E387" i="8"/>
  <c r="E920" i="8"/>
  <c r="E18" i="8"/>
  <c r="E774" i="8" l="1"/>
  <c r="E476" i="8"/>
  <c r="E558" i="8"/>
  <c r="E516" i="8"/>
  <c r="E680" i="8"/>
  <c r="F475" i="8" s="1"/>
  <c r="E353" i="8"/>
  <c r="E388" i="8"/>
  <c r="E430" i="8"/>
  <c r="E799" i="8"/>
  <c r="E266" i="8"/>
  <c r="E144" i="8"/>
  <c r="E634" i="8"/>
  <c r="E921" i="8"/>
  <c r="E840" i="8"/>
  <c r="E880" i="8"/>
  <c r="E309" i="8"/>
  <c r="E716" i="8"/>
  <c r="E593" i="8"/>
  <c r="E104" i="8"/>
  <c r="E19" i="8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C28" i="7"/>
  <c r="C1" i="3"/>
  <c r="E775" i="8" l="1"/>
  <c r="R16" i="17"/>
  <c r="R16" i="15"/>
  <c r="R16" i="16"/>
  <c r="R16" i="20"/>
  <c r="Z16" i="17"/>
  <c r="Z16" i="16"/>
  <c r="Z16" i="15"/>
  <c r="Z16" i="20"/>
  <c r="AH16" i="17"/>
  <c r="AH16" i="15"/>
  <c r="AH16" i="16"/>
  <c r="AH16" i="20"/>
  <c r="AL16" i="17"/>
  <c r="AL16" i="15"/>
  <c r="AL16" i="16"/>
  <c r="AL16" i="20"/>
  <c r="W16" i="16"/>
  <c r="W16" i="17"/>
  <c r="W16" i="15"/>
  <c r="W16" i="20"/>
  <c r="AE16" i="16"/>
  <c r="AE16" i="17"/>
  <c r="AE16" i="15"/>
  <c r="AE16" i="20"/>
  <c r="AM16" i="16"/>
  <c r="AM16" i="17"/>
  <c r="AM16" i="15"/>
  <c r="AM16" i="20"/>
  <c r="T16" i="17"/>
  <c r="T16" i="16"/>
  <c r="T16" i="15"/>
  <c r="T16" i="20"/>
  <c r="X16" i="16"/>
  <c r="X16" i="17"/>
  <c r="X16" i="15"/>
  <c r="X16" i="20"/>
  <c r="AB16" i="17"/>
  <c r="AB16" i="16"/>
  <c r="AB16" i="15"/>
  <c r="AB16" i="20"/>
  <c r="AF16" i="16"/>
  <c r="AF16" i="17"/>
  <c r="AF16" i="15"/>
  <c r="AF16" i="20"/>
  <c r="AJ16" i="17"/>
  <c r="AJ16" i="16"/>
  <c r="AJ16" i="15"/>
  <c r="AJ16" i="20"/>
  <c r="AN16" i="16"/>
  <c r="AN16" i="17"/>
  <c r="AN16" i="15"/>
  <c r="AN16" i="20"/>
  <c r="V16" i="17"/>
  <c r="V16" i="15"/>
  <c r="V16" i="16"/>
  <c r="V16" i="20"/>
  <c r="AD16" i="17"/>
  <c r="AD16" i="16"/>
  <c r="AD16" i="15"/>
  <c r="AD16" i="20"/>
  <c r="AP16" i="17"/>
  <c r="AP16" i="16"/>
  <c r="AP16" i="15"/>
  <c r="AP16" i="20"/>
  <c r="S16" i="16"/>
  <c r="S16" i="17"/>
  <c r="S16" i="15"/>
  <c r="S16" i="20"/>
  <c r="AA16" i="16"/>
  <c r="AA16" i="17"/>
  <c r="AA16" i="15"/>
  <c r="AA16" i="20"/>
  <c r="AI16" i="16"/>
  <c r="AI16" i="17"/>
  <c r="AI16" i="15"/>
  <c r="AI16" i="20"/>
  <c r="Q16" i="17"/>
  <c r="Q16" i="16"/>
  <c r="Q16" i="15"/>
  <c r="Q16" i="20"/>
  <c r="U16" i="17"/>
  <c r="U16" i="16"/>
  <c r="U16" i="15"/>
  <c r="U16" i="20"/>
  <c r="Y16" i="17"/>
  <c r="Y16" i="16"/>
  <c r="Y16" i="15"/>
  <c r="Y16" i="20"/>
  <c r="AC16" i="17"/>
  <c r="AC16" i="16"/>
  <c r="AC16" i="15"/>
  <c r="AC16" i="20"/>
  <c r="AG16" i="17"/>
  <c r="AG16" i="16"/>
  <c r="AG16" i="15"/>
  <c r="AG16" i="20"/>
  <c r="AK16" i="17"/>
  <c r="AK16" i="16"/>
  <c r="AK16" i="15"/>
  <c r="AK16" i="20"/>
  <c r="AO16" i="17"/>
  <c r="AO16" i="16"/>
  <c r="AO16" i="15"/>
  <c r="AO16" i="20"/>
  <c r="AH6" i="18"/>
  <c r="AH16" i="13"/>
  <c r="AH16" i="12"/>
  <c r="V6" i="18"/>
  <c r="V16" i="13"/>
  <c r="V16" i="12"/>
  <c r="AD6" i="18"/>
  <c r="AD16" i="13"/>
  <c r="AD16" i="12"/>
  <c r="AP6" i="18"/>
  <c r="AP16" i="13"/>
  <c r="AP16" i="12"/>
  <c r="AA6" i="18"/>
  <c r="AA16" i="12"/>
  <c r="AA16" i="13"/>
  <c r="AI6" i="18"/>
  <c r="AI16" i="12"/>
  <c r="AI16" i="13"/>
  <c r="X6" i="18"/>
  <c r="X16" i="12"/>
  <c r="X16" i="13"/>
  <c r="AN6" i="18"/>
  <c r="AN16" i="12"/>
  <c r="AN16" i="13"/>
  <c r="R6" i="18"/>
  <c r="R16" i="13"/>
  <c r="R16" i="12"/>
  <c r="Z6" i="18"/>
  <c r="Z16" i="13"/>
  <c r="Z16" i="12"/>
  <c r="AL6" i="18"/>
  <c r="AL16" i="13"/>
  <c r="AL16" i="12"/>
  <c r="S6" i="18"/>
  <c r="S16" i="12"/>
  <c r="S16" i="13"/>
  <c r="W6" i="18"/>
  <c r="W16" i="12"/>
  <c r="W16" i="13"/>
  <c r="AE6" i="18"/>
  <c r="AE16" i="13"/>
  <c r="AE16" i="12"/>
  <c r="AM6" i="18"/>
  <c r="AM16" i="12"/>
  <c r="AM16" i="13"/>
  <c r="T6" i="18"/>
  <c r="T16" i="12"/>
  <c r="T16" i="13"/>
  <c r="AB6" i="18"/>
  <c r="AB16" i="12"/>
  <c r="AB16" i="13"/>
  <c r="AF6" i="18"/>
  <c r="AF16" i="12"/>
  <c r="AF16" i="13"/>
  <c r="AJ6" i="18"/>
  <c r="AJ16" i="12"/>
  <c r="AJ16" i="13"/>
  <c r="Q6" i="18"/>
  <c r="Q16" i="13"/>
  <c r="Q16" i="12"/>
  <c r="U6" i="18"/>
  <c r="U16" i="13"/>
  <c r="U16" i="12"/>
  <c r="Y6" i="18"/>
  <c r="Y16" i="12"/>
  <c r="Y16" i="13"/>
  <c r="AC6" i="18"/>
  <c r="AC16" i="13"/>
  <c r="AC16" i="12"/>
  <c r="AG6" i="18"/>
  <c r="AG16" i="12"/>
  <c r="AG16" i="13"/>
  <c r="AK6" i="18"/>
  <c r="AK16" i="13"/>
  <c r="AK16" i="12"/>
  <c r="AO6" i="18"/>
  <c r="AO16" i="13"/>
  <c r="AO16" i="12"/>
  <c r="E477" i="8"/>
  <c r="E559" i="8"/>
  <c r="E517" i="8"/>
  <c r="E681" i="8"/>
  <c r="F476" i="8" s="1"/>
  <c r="E354" i="8"/>
  <c r="F413" i="8"/>
  <c r="F126" i="8"/>
  <c r="F85" i="8"/>
  <c r="F782" i="8"/>
  <c r="F3" i="8"/>
  <c r="F700" i="8"/>
  <c r="F823" i="8"/>
  <c r="F44" i="8"/>
  <c r="F864" i="8"/>
  <c r="F905" i="8"/>
  <c r="E594" i="8"/>
  <c r="E881" i="8"/>
  <c r="E635" i="8"/>
  <c r="E267" i="8"/>
  <c r="E431" i="8"/>
  <c r="E105" i="8"/>
  <c r="E717" i="8"/>
  <c r="E310" i="8"/>
  <c r="E841" i="8"/>
  <c r="E922" i="8"/>
  <c r="E145" i="8"/>
  <c r="E800" i="8"/>
  <c r="E389" i="8"/>
  <c r="E20" i="8"/>
  <c r="E776" i="8" l="1"/>
  <c r="E478" i="8"/>
  <c r="E560" i="8"/>
  <c r="E518" i="8"/>
  <c r="E682" i="8"/>
  <c r="F477" i="8" s="1"/>
  <c r="E355" i="8"/>
  <c r="E801" i="8"/>
  <c r="E842" i="8"/>
  <c r="E718" i="8"/>
  <c r="E432" i="8"/>
  <c r="E390" i="8"/>
  <c r="E146" i="8"/>
  <c r="E923" i="8"/>
  <c r="E311" i="8"/>
  <c r="E106" i="8"/>
  <c r="E268" i="8"/>
  <c r="E636" i="8"/>
  <c r="E882" i="8"/>
  <c r="E595" i="8"/>
  <c r="E21" i="8"/>
  <c r="B62" i="3"/>
  <c r="B63" i="3"/>
  <c r="B64" i="3"/>
  <c r="B65" i="3"/>
  <c r="B66" i="3"/>
  <c r="B67" i="3"/>
  <c r="B68" i="3"/>
  <c r="B69" i="3"/>
  <c r="B70" i="3"/>
  <c r="B72" i="3"/>
  <c r="B73" i="3"/>
  <c r="B74" i="3"/>
  <c r="B75" i="3"/>
  <c r="B76" i="3"/>
  <c r="B77" i="3"/>
  <c r="B78" i="3"/>
  <c r="B79" i="3"/>
  <c r="B80" i="3"/>
  <c r="B81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5" i="3"/>
  <c r="B126" i="3"/>
  <c r="B131" i="3"/>
  <c r="B132" i="3"/>
  <c r="B133" i="3"/>
  <c r="B134" i="3"/>
  <c r="B135" i="3"/>
  <c r="B136" i="3"/>
  <c r="B137" i="3"/>
  <c r="B138" i="3"/>
  <c r="B140" i="3"/>
  <c r="B141" i="3"/>
  <c r="B143" i="3"/>
  <c r="B145" i="3"/>
  <c r="B146" i="3"/>
  <c r="B147" i="3"/>
  <c r="B148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201" i="3"/>
  <c r="B202" i="3"/>
  <c r="B203" i="3"/>
  <c r="B204" i="3"/>
  <c r="B206" i="3"/>
  <c r="B207" i="3"/>
  <c r="B209" i="3"/>
  <c r="E777" i="8" l="1"/>
  <c r="E479" i="8"/>
  <c r="E561" i="8"/>
  <c r="E519" i="8"/>
  <c r="E683" i="8"/>
  <c r="F478" i="8" s="1"/>
  <c r="E356" i="8"/>
  <c r="E883" i="8"/>
  <c r="E269" i="8"/>
  <c r="E312" i="8"/>
  <c r="E147" i="8"/>
  <c r="E719" i="8"/>
  <c r="E596" i="8"/>
  <c r="E637" i="8"/>
  <c r="E107" i="8"/>
  <c r="E924" i="8"/>
  <c r="E391" i="8"/>
  <c r="E433" i="8"/>
  <c r="E843" i="8"/>
  <c r="E802" i="8"/>
  <c r="E22" i="8"/>
  <c r="B14" i="3"/>
  <c r="B14" i="20" s="1"/>
  <c r="C14" i="3"/>
  <c r="C14" i="20" s="1"/>
  <c r="D14" i="3"/>
  <c r="D14" i="20" s="1"/>
  <c r="E14" i="3"/>
  <c r="E14" i="20" s="1"/>
  <c r="F14" i="3"/>
  <c r="F14" i="20" s="1"/>
  <c r="G14" i="3"/>
  <c r="G14" i="20" s="1"/>
  <c r="H14" i="3"/>
  <c r="H14" i="20" s="1"/>
  <c r="I14" i="3"/>
  <c r="I14" i="20" s="1"/>
  <c r="J14" i="3"/>
  <c r="K14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S18" i="3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B22" i="3"/>
  <c r="B22" i="20" s="1"/>
  <c r="C22" i="3"/>
  <c r="C22" i="20" s="1"/>
  <c r="D22" i="3"/>
  <c r="E22" i="3"/>
  <c r="F22" i="3"/>
  <c r="G22" i="3"/>
  <c r="H22" i="3"/>
  <c r="I22" i="3"/>
  <c r="J22" i="3"/>
  <c r="K22" i="3"/>
  <c r="E778" i="8" l="1"/>
  <c r="F665" i="8"/>
  <c r="I22" i="20"/>
  <c r="F661" i="8"/>
  <c r="E22" i="20"/>
  <c r="F338" i="8"/>
  <c r="F543" i="8" s="1"/>
  <c r="J14" i="20"/>
  <c r="F664" i="8"/>
  <c r="H22" i="20"/>
  <c r="F660" i="8"/>
  <c r="D22" i="20"/>
  <c r="F667" i="8"/>
  <c r="K22" i="20"/>
  <c r="F663" i="8"/>
  <c r="G22" i="20"/>
  <c r="F666" i="8"/>
  <c r="J22" i="20"/>
  <c r="F662" i="8"/>
  <c r="F22" i="20"/>
  <c r="F339" i="8"/>
  <c r="F544" i="8" s="1"/>
  <c r="K14" i="20"/>
  <c r="F337" i="8"/>
  <c r="F542" i="8" s="1"/>
  <c r="F296" i="8"/>
  <c r="F333" i="8"/>
  <c r="F538" i="8" s="1"/>
  <c r="F292" i="8"/>
  <c r="F618" i="8"/>
  <c r="F659" i="8"/>
  <c r="F336" i="8"/>
  <c r="F541" i="8" s="1"/>
  <c r="F295" i="8"/>
  <c r="F332" i="8"/>
  <c r="F537" i="8" s="1"/>
  <c r="F291" i="8"/>
  <c r="F617" i="8"/>
  <c r="F658" i="8"/>
  <c r="F335" i="8"/>
  <c r="F540" i="8" s="1"/>
  <c r="F294" i="8"/>
  <c r="F331" i="8"/>
  <c r="F536" i="8" s="1"/>
  <c r="F495" i="8"/>
  <c r="F290" i="8"/>
  <c r="F334" i="8"/>
  <c r="F539" i="8" s="1"/>
  <c r="F293" i="8"/>
  <c r="F330" i="8"/>
  <c r="F535" i="8" s="1"/>
  <c r="F289" i="8"/>
  <c r="F494" i="8" s="1"/>
  <c r="E480" i="8"/>
  <c r="E562" i="8"/>
  <c r="E520" i="8"/>
  <c r="E684" i="8"/>
  <c r="F479" i="8" s="1"/>
  <c r="E357" i="8"/>
  <c r="E844" i="8"/>
  <c r="E925" i="8"/>
  <c r="E638" i="8"/>
  <c r="E148" i="8"/>
  <c r="E270" i="8"/>
  <c r="E803" i="8"/>
  <c r="E434" i="8"/>
  <c r="E392" i="8"/>
  <c r="E108" i="8"/>
  <c r="E597" i="8"/>
  <c r="E720" i="8"/>
  <c r="E313" i="8"/>
  <c r="E884" i="8"/>
  <c r="E23" i="8"/>
  <c r="B8" i="3"/>
  <c r="F166" i="8" s="1"/>
  <c r="C8" i="3"/>
  <c r="F167" i="8" s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B10" i="3"/>
  <c r="F207" i="8" s="1"/>
  <c r="C10" i="3"/>
  <c r="F208" i="8" s="1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E779" i="8" l="1"/>
  <c r="E481" i="8"/>
  <c r="E563" i="8"/>
  <c r="E521" i="8"/>
  <c r="E685" i="8"/>
  <c r="F480" i="8" s="1"/>
  <c r="E358" i="8"/>
  <c r="E314" i="8"/>
  <c r="E721" i="8"/>
  <c r="E109" i="8"/>
  <c r="E435" i="8"/>
  <c r="E271" i="8"/>
  <c r="E639" i="8"/>
  <c r="E885" i="8"/>
  <c r="E598" i="8"/>
  <c r="E393" i="8"/>
  <c r="E804" i="8"/>
  <c r="E149" i="8"/>
  <c r="E926" i="8"/>
  <c r="E845" i="8"/>
  <c r="E24" i="8"/>
  <c r="L35" i="7"/>
  <c r="O35" i="7"/>
  <c r="AM29" i="7"/>
  <c r="B13" i="7"/>
  <c r="AI31" i="7" s="1"/>
  <c r="D28" i="7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AH28" i="7" s="1"/>
  <c r="AI28" i="7" s="1"/>
  <c r="AJ28" i="7" s="1"/>
  <c r="AK28" i="7" s="1"/>
  <c r="AL28" i="7" s="1"/>
  <c r="AM28" i="7" s="1"/>
  <c r="AN28" i="7" s="1"/>
  <c r="AO28" i="7" s="1"/>
  <c r="AP28" i="7" s="1"/>
  <c r="E780" i="8" l="1"/>
  <c r="AI14" i="17"/>
  <c r="AI14" i="16"/>
  <c r="AI14" i="15"/>
  <c r="AM22" i="17"/>
  <c r="AM22" i="16"/>
  <c r="AM22" i="15"/>
  <c r="O16" i="16"/>
  <c r="O16" i="17"/>
  <c r="O16" i="15"/>
  <c r="O16" i="20"/>
  <c r="L16" i="17"/>
  <c r="L16" i="16"/>
  <c r="L16" i="15"/>
  <c r="L16" i="20"/>
  <c r="O16" i="3"/>
  <c r="O6" i="18"/>
  <c r="O16" i="12"/>
  <c r="O16" i="13"/>
  <c r="L16" i="3"/>
  <c r="L6" i="18"/>
  <c r="L16" i="12"/>
  <c r="L16" i="13"/>
  <c r="AI14" i="3"/>
  <c r="AI14" i="20" s="1"/>
  <c r="AI4" i="18"/>
  <c r="AI14" i="14"/>
  <c r="AI14" i="12"/>
  <c r="AM22" i="3"/>
  <c r="AM22" i="20" s="1"/>
  <c r="AM12" i="18"/>
  <c r="AM18" i="18" s="1"/>
  <c r="AM22" i="14"/>
  <c r="AM22" i="12"/>
  <c r="E482" i="8"/>
  <c r="E564" i="8"/>
  <c r="E522" i="8"/>
  <c r="E686" i="8"/>
  <c r="F481" i="8" s="1"/>
  <c r="E359" i="8"/>
  <c r="M31" i="7"/>
  <c r="N29" i="7"/>
  <c r="X29" i="7"/>
  <c r="AL29" i="7"/>
  <c r="B25" i="7"/>
  <c r="R29" i="7"/>
  <c r="AB29" i="7"/>
  <c r="S29" i="7"/>
  <c r="AC29" i="7"/>
  <c r="V29" i="7"/>
  <c r="AH29" i="7"/>
  <c r="E927" i="8"/>
  <c r="E150" i="8"/>
  <c r="E394" i="8"/>
  <c r="E436" i="8"/>
  <c r="E722" i="8"/>
  <c r="E846" i="8"/>
  <c r="E805" i="8"/>
  <c r="E599" i="8"/>
  <c r="E886" i="8"/>
  <c r="E640" i="8"/>
  <c r="E272" i="8"/>
  <c r="E110" i="8"/>
  <c r="E315" i="8"/>
  <c r="E25" i="8"/>
  <c r="P35" i="7"/>
  <c r="D35" i="7"/>
  <c r="H35" i="7"/>
  <c r="E35" i="7"/>
  <c r="M35" i="7"/>
  <c r="P29" i="7"/>
  <c r="AF29" i="7"/>
  <c r="B35" i="7"/>
  <c r="F35" i="7"/>
  <c r="J35" i="7"/>
  <c r="N35" i="7"/>
  <c r="AP31" i="7"/>
  <c r="L31" i="7"/>
  <c r="I35" i="7"/>
  <c r="U29" i="7"/>
  <c r="Y29" i="7"/>
  <c r="AN29" i="7"/>
  <c r="M29" i="7"/>
  <c r="Q29" i="7"/>
  <c r="U31" i="7"/>
  <c r="Z29" i="7"/>
  <c r="AG29" i="7"/>
  <c r="AA31" i="7"/>
  <c r="C35" i="7"/>
  <c r="G35" i="7"/>
  <c r="K35" i="7"/>
  <c r="S31" i="7"/>
  <c r="AB31" i="7"/>
  <c r="AJ31" i="7"/>
  <c r="O29" i="7"/>
  <c r="Q31" i="7"/>
  <c r="T29" i="7"/>
  <c r="W29" i="7"/>
  <c r="Y31" i="7"/>
  <c r="AD29" i="7"/>
  <c r="AJ29" i="7"/>
  <c r="AO29" i="7"/>
  <c r="AE31" i="7"/>
  <c r="AM31" i="7"/>
  <c r="O31" i="7"/>
  <c r="W31" i="7"/>
  <c r="AK29" i="7"/>
  <c r="AP29" i="7"/>
  <c r="AF31" i="7"/>
  <c r="AN31" i="7"/>
  <c r="AC31" i="7"/>
  <c r="AG31" i="7"/>
  <c r="AK31" i="7"/>
  <c r="AO31" i="7"/>
  <c r="N31" i="7"/>
  <c r="P31" i="7"/>
  <c r="R31" i="7"/>
  <c r="T31" i="7"/>
  <c r="V31" i="7"/>
  <c r="X31" i="7"/>
  <c r="AA29" i="7"/>
  <c r="AE29" i="7"/>
  <c r="AI29" i="7"/>
  <c r="Z31" i="7"/>
  <c r="AD31" i="7"/>
  <c r="AH31" i="7"/>
  <c r="AL31" i="7"/>
  <c r="AL14" i="17" l="1"/>
  <c r="AL14" i="16"/>
  <c r="AL14" i="15"/>
  <c r="V14" i="17"/>
  <c r="V14" i="16"/>
  <c r="V14" i="15"/>
  <c r="AE14" i="17"/>
  <c r="AE14" i="15"/>
  <c r="AE14" i="16"/>
  <c r="AG22" i="16"/>
  <c r="AG22" i="15"/>
  <c r="AG22" i="17"/>
  <c r="P22" i="17"/>
  <c r="P22" i="15"/>
  <c r="P22" i="16"/>
  <c r="L22" i="17"/>
  <c r="L22" i="16"/>
  <c r="L22" i="15"/>
  <c r="M14" i="17"/>
  <c r="M14" i="16"/>
  <c r="M14" i="15"/>
  <c r="AH14" i="17"/>
  <c r="AH14" i="16"/>
  <c r="AH14" i="15"/>
  <c r="AE22" i="17"/>
  <c r="AE22" i="16"/>
  <c r="AE22" i="15"/>
  <c r="T14" i="16"/>
  <c r="T14" i="17"/>
  <c r="T14" i="15"/>
  <c r="AO14" i="16"/>
  <c r="AO14" i="15"/>
  <c r="AO14" i="17"/>
  <c r="AN14" i="16"/>
  <c r="AN14" i="17"/>
  <c r="AN14" i="15"/>
  <c r="W14" i="17"/>
  <c r="W14" i="16"/>
  <c r="W14" i="15"/>
  <c r="AO22" i="16"/>
  <c r="AO22" i="15"/>
  <c r="AO22" i="17"/>
  <c r="W22" i="17"/>
  <c r="W22" i="16"/>
  <c r="W22" i="15"/>
  <c r="AJ14" i="16"/>
  <c r="AJ14" i="17"/>
  <c r="AJ14" i="15"/>
  <c r="G16" i="16"/>
  <c r="G16" i="17"/>
  <c r="G16" i="15"/>
  <c r="G16" i="20"/>
  <c r="Z22" i="16"/>
  <c r="Z22" i="17"/>
  <c r="Z22" i="15"/>
  <c r="AN22" i="17"/>
  <c r="AN22" i="15"/>
  <c r="AN22" i="16"/>
  <c r="L14" i="16"/>
  <c r="L14" i="17"/>
  <c r="L14" i="15"/>
  <c r="F16" i="17"/>
  <c r="F16" i="15"/>
  <c r="F16" i="16"/>
  <c r="F16" i="20"/>
  <c r="M16" i="17"/>
  <c r="M16" i="16"/>
  <c r="M16" i="15"/>
  <c r="M16" i="20"/>
  <c r="P16" i="16"/>
  <c r="P16" i="17"/>
  <c r="P16" i="15"/>
  <c r="P16" i="20"/>
  <c r="V22" i="17"/>
  <c r="V22" i="16"/>
  <c r="V22" i="15"/>
  <c r="AB22" i="17"/>
  <c r="AB22" i="15"/>
  <c r="AB22" i="16"/>
  <c r="AL22" i="17"/>
  <c r="AL22" i="16"/>
  <c r="AL22" i="15"/>
  <c r="N14" i="17"/>
  <c r="N14" i="16"/>
  <c r="N14" i="15"/>
  <c r="Y14" i="16"/>
  <c r="Y14" i="17"/>
  <c r="Y14" i="15"/>
  <c r="M22" i="16"/>
  <c r="M22" i="17"/>
  <c r="M22" i="15"/>
  <c r="J16" i="17"/>
  <c r="J16" i="16"/>
  <c r="J16" i="15"/>
  <c r="J16" i="20"/>
  <c r="AD14" i="17"/>
  <c r="AD14" i="16"/>
  <c r="AD14" i="15"/>
  <c r="AA22" i="17"/>
  <c r="AA22" i="16"/>
  <c r="AA22" i="15"/>
  <c r="R14" i="17"/>
  <c r="R14" i="16"/>
  <c r="R14" i="15"/>
  <c r="AK14" i="17"/>
  <c r="AK14" i="16"/>
  <c r="AK14" i="15"/>
  <c r="AF14" i="16"/>
  <c r="AF14" i="17"/>
  <c r="AF14" i="15"/>
  <c r="O14" i="17"/>
  <c r="O14" i="15"/>
  <c r="O14" i="16"/>
  <c r="AJ22" i="17"/>
  <c r="AJ22" i="15"/>
  <c r="AJ22" i="16"/>
  <c r="T22" i="17"/>
  <c r="T22" i="15"/>
  <c r="T22" i="16"/>
  <c r="AB14" i="16"/>
  <c r="AB14" i="17"/>
  <c r="AB14" i="15"/>
  <c r="C16" i="16"/>
  <c r="C16" i="17"/>
  <c r="C16" i="15"/>
  <c r="C16" i="20"/>
  <c r="U14" i="17"/>
  <c r="U14" i="16"/>
  <c r="U14" i="15"/>
  <c r="Y22" i="16"/>
  <c r="Y22" i="15"/>
  <c r="Y22" i="17"/>
  <c r="AP14" i="17"/>
  <c r="AP14" i="16"/>
  <c r="AP14" i="15"/>
  <c r="B16" i="17"/>
  <c r="B16" i="15"/>
  <c r="B16" i="16"/>
  <c r="B16" i="20"/>
  <c r="E16" i="17"/>
  <c r="E16" i="16"/>
  <c r="E16" i="15"/>
  <c r="E16" i="20"/>
  <c r="AC22" i="16"/>
  <c r="AC22" i="15"/>
  <c r="AC22" i="17"/>
  <c r="R22" i="16"/>
  <c r="R22" i="17"/>
  <c r="R22" i="15"/>
  <c r="X22" i="17"/>
  <c r="X22" i="15"/>
  <c r="X22" i="16"/>
  <c r="AI22" i="17"/>
  <c r="AI22" i="16"/>
  <c r="AI22" i="15"/>
  <c r="AC14" i="17"/>
  <c r="AC14" i="16"/>
  <c r="AC14" i="15"/>
  <c r="AK22" i="16"/>
  <c r="AK22" i="15"/>
  <c r="AK22" i="17"/>
  <c r="O22" i="17"/>
  <c r="O22" i="16"/>
  <c r="O22" i="15"/>
  <c r="K16" i="16"/>
  <c r="K16" i="17"/>
  <c r="K16" i="15"/>
  <c r="K16" i="20"/>
  <c r="I16" i="17"/>
  <c r="I16" i="16"/>
  <c r="I16" i="15"/>
  <c r="I16" i="20"/>
  <c r="D16" i="17"/>
  <c r="D16" i="16"/>
  <c r="D16" i="15"/>
  <c r="D16" i="20"/>
  <c r="AH22" i="16"/>
  <c r="AH22" i="17"/>
  <c r="AH22" i="15"/>
  <c r="Z14" i="17"/>
  <c r="Z14" i="16"/>
  <c r="Z14" i="15"/>
  <c r="X14" i="16"/>
  <c r="X14" i="17"/>
  <c r="X14" i="15"/>
  <c r="P14" i="16"/>
  <c r="P14" i="17"/>
  <c r="P14" i="15"/>
  <c r="AG14" i="16"/>
  <c r="AG14" i="17"/>
  <c r="AG14" i="15"/>
  <c r="AP22" i="16"/>
  <c r="AP22" i="17"/>
  <c r="AP22" i="15"/>
  <c r="AM14" i="17"/>
  <c r="AM14" i="16"/>
  <c r="AM14" i="15"/>
  <c r="AD22" i="17"/>
  <c r="AD22" i="16"/>
  <c r="AD22" i="15"/>
  <c r="Q14" i="16"/>
  <c r="Q14" i="17"/>
  <c r="Q14" i="15"/>
  <c r="S14" i="17"/>
  <c r="S14" i="16"/>
  <c r="S14" i="15"/>
  <c r="AA14" i="17"/>
  <c r="AA14" i="15"/>
  <c r="AA14" i="16"/>
  <c r="Q22" i="16"/>
  <c r="Q22" i="15"/>
  <c r="Q22" i="17"/>
  <c r="U22" i="16"/>
  <c r="U22" i="15"/>
  <c r="U22" i="17"/>
  <c r="N16" i="17"/>
  <c r="N16" i="16"/>
  <c r="N16" i="15"/>
  <c r="N16" i="20"/>
  <c r="AF22" i="17"/>
  <c r="AF22" i="15"/>
  <c r="AF22" i="16"/>
  <c r="H16" i="16"/>
  <c r="H16" i="17"/>
  <c r="H16" i="15"/>
  <c r="H16" i="20"/>
  <c r="S22" i="17"/>
  <c r="S22" i="16"/>
  <c r="S22" i="15"/>
  <c r="N22" i="17"/>
  <c r="N22" i="16"/>
  <c r="N22" i="15"/>
  <c r="C16" i="3"/>
  <c r="F372" i="8" s="1"/>
  <c r="C6" i="18"/>
  <c r="C16" i="12"/>
  <c r="C16" i="13"/>
  <c r="E16" i="3"/>
  <c r="E6" i="18"/>
  <c r="E16" i="13"/>
  <c r="E16" i="12"/>
  <c r="N16" i="3"/>
  <c r="N6" i="18"/>
  <c r="N16" i="13"/>
  <c r="N16" i="12"/>
  <c r="H16" i="3"/>
  <c r="H6" i="18"/>
  <c r="H16" i="12"/>
  <c r="H16" i="13"/>
  <c r="I16" i="3"/>
  <c r="I6" i="18"/>
  <c r="I16" i="13"/>
  <c r="I16" i="12"/>
  <c r="D16" i="3"/>
  <c r="D6" i="18"/>
  <c r="D16" i="12"/>
  <c r="D16" i="13"/>
  <c r="B16" i="3"/>
  <c r="F371" i="8" s="1"/>
  <c r="B6" i="18"/>
  <c r="B16" i="13"/>
  <c r="B16" i="12"/>
  <c r="K16" i="3"/>
  <c r="K6" i="18"/>
  <c r="K16" i="12"/>
  <c r="K16" i="13"/>
  <c r="J16" i="3"/>
  <c r="J6" i="18"/>
  <c r="J16" i="13"/>
  <c r="J16" i="12"/>
  <c r="G16" i="3"/>
  <c r="G6" i="18"/>
  <c r="G16" i="13"/>
  <c r="G16" i="12"/>
  <c r="F16" i="3"/>
  <c r="F6" i="18"/>
  <c r="F16" i="13"/>
  <c r="F16" i="12"/>
  <c r="M16" i="3"/>
  <c r="M6" i="18"/>
  <c r="M16" i="12"/>
  <c r="M16" i="13"/>
  <c r="P16" i="3"/>
  <c r="P6" i="18"/>
  <c r="P16" i="12"/>
  <c r="P16" i="13"/>
  <c r="Z14" i="3"/>
  <c r="Z4" i="18"/>
  <c r="Z14" i="12"/>
  <c r="Z14" i="14"/>
  <c r="X14" i="3"/>
  <c r="X4" i="18"/>
  <c r="X14" i="14"/>
  <c r="X14" i="12"/>
  <c r="P14" i="3"/>
  <c r="P4" i="18"/>
  <c r="P14" i="14"/>
  <c r="P14" i="12"/>
  <c r="AG14" i="3"/>
  <c r="AG14" i="20" s="1"/>
  <c r="AG4" i="18"/>
  <c r="AG14" i="12"/>
  <c r="AG14" i="14"/>
  <c r="AP22" i="3"/>
  <c r="AP22" i="20" s="1"/>
  <c r="AP12" i="18"/>
  <c r="AP18" i="18" s="1"/>
  <c r="AP22" i="14"/>
  <c r="AP22" i="12"/>
  <c r="AM14" i="3"/>
  <c r="AM14" i="20" s="1"/>
  <c r="AM4" i="18"/>
  <c r="AM14" i="14"/>
  <c r="AM14" i="12"/>
  <c r="AD22" i="3"/>
  <c r="AD22" i="20" s="1"/>
  <c r="AD12" i="18"/>
  <c r="AD18" i="18" s="1"/>
  <c r="AD22" i="14"/>
  <c r="AD22" i="12"/>
  <c r="Q14" i="3"/>
  <c r="Q4" i="18"/>
  <c r="Q14" i="12"/>
  <c r="Q14" i="14"/>
  <c r="S14" i="3"/>
  <c r="S4" i="18"/>
  <c r="S14" i="14"/>
  <c r="S14" i="12"/>
  <c r="AA14" i="3"/>
  <c r="AA4" i="18"/>
  <c r="AA14" i="14"/>
  <c r="AA14" i="12"/>
  <c r="Q22" i="3"/>
  <c r="Q12" i="18"/>
  <c r="Q18" i="18" s="1"/>
  <c r="Q22" i="14"/>
  <c r="Q22" i="12"/>
  <c r="U22" i="3"/>
  <c r="U12" i="18"/>
  <c r="U18" i="18" s="1"/>
  <c r="U22" i="14"/>
  <c r="U22" i="12"/>
  <c r="AF22" i="3"/>
  <c r="AF22" i="20" s="1"/>
  <c r="AF12" i="18"/>
  <c r="AF18" i="18" s="1"/>
  <c r="AF22" i="14"/>
  <c r="AF22" i="12"/>
  <c r="S22" i="3"/>
  <c r="S12" i="18"/>
  <c r="S18" i="18" s="1"/>
  <c r="S22" i="14"/>
  <c r="S22" i="12"/>
  <c r="N22" i="3"/>
  <c r="N12" i="18"/>
  <c r="N18" i="18" s="1"/>
  <c r="N22" i="14"/>
  <c r="N22" i="12"/>
  <c r="AL14" i="3"/>
  <c r="AL14" i="20" s="1"/>
  <c r="AL4" i="18"/>
  <c r="AL14" i="12"/>
  <c r="AL14" i="14"/>
  <c r="AI22" i="3"/>
  <c r="AI22" i="20" s="1"/>
  <c r="AI12" i="18"/>
  <c r="AI18" i="18" s="1"/>
  <c r="AI22" i="14"/>
  <c r="AI22" i="12"/>
  <c r="V14" i="3"/>
  <c r="V4" i="18"/>
  <c r="V14" i="12"/>
  <c r="V14" i="14"/>
  <c r="N14" i="3"/>
  <c r="N4" i="18"/>
  <c r="N14" i="12"/>
  <c r="N14" i="14"/>
  <c r="AC14" i="3"/>
  <c r="AC4" i="18"/>
  <c r="AC14" i="12"/>
  <c r="AC14" i="14"/>
  <c r="AK22" i="3"/>
  <c r="AK22" i="20" s="1"/>
  <c r="AK12" i="18"/>
  <c r="AK18" i="18" s="1"/>
  <c r="AK22" i="14"/>
  <c r="AK22" i="12"/>
  <c r="AE14" i="3"/>
  <c r="AE14" i="20" s="1"/>
  <c r="AE4" i="18"/>
  <c r="AE14" i="14"/>
  <c r="AE14" i="12"/>
  <c r="Y14" i="3"/>
  <c r="Y4" i="18"/>
  <c r="Y14" i="12"/>
  <c r="Y14" i="14"/>
  <c r="O22" i="3"/>
  <c r="O12" i="18"/>
  <c r="O18" i="18" s="1"/>
  <c r="O22" i="12"/>
  <c r="O22" i="14"/>
  <c r="AG22" i="3"/>
  <c r="AG22" i="20" s="1"/>
  <c r="AG12" i="18"/>
  <c r="AG18" i="18" s="1"/>
  <c r="AG22" i="14"/>
  <c r="AG22" i="12"/>
  <c r="M22" i="3"/>
  <c r="M12" i="18"/>
  <c r="M18" i="18" s="1"/>
  <c r="M22" i="14"/>
  <c r="M22" i="12"/>
  <c r="P22" i="3"/>
  <c r="P12" i="18"/>
  <c r="P18" i="18" s="1"/>
  <c r="P22" i="14"/>
  <c r="P22" i="12"/>
  <c r="AH22" i="3"/>
  <c r="AH22" i="20" s="1"/>
  <c r="AH12" i="18"/>
  <c r="AH18" i="18" s="1"/>
  <c r="AH22" i="14"/>
  <c r="AH22" i="12"/>
  <c r="L22" i="3"/>
  <c r="L12" i="18"/>
  <c r="L18" i="18" s="1"/>
  <c r="L22" i="14"/>
  <c r="L22" i="12"/>
  <c r="M14" i="3"/>
  <c r="M4" i="18"/>
  <c r="M14" i="12"/>
  <c r="M14" i="14"/>
  <c r="AH14" i="3"/>
  <c r="AH14" i="20" s="1"/>
  <c r="AH4" i="18"/>
  <c r="AH14" i="12"/>
  <c r="AH14" i="14"/>
  <c r="AE22" i="3"/>
  <c r="AE22" i="20" s="1"/>
  <c r="AE12" i="18"/>
  <c r="AE18" i="18" s="1"/>
  <c r="AE22" i="14"/>
  <c r="AE22" i="12"/>
  <c r="T14" i="3"/>
  <c r="T4" i="18"/>
  <c r="T14" i="14"/>
  <c r="T14" i="12"/>
  <c r="AO14" i="3"/>
  <c r="AO14" i="20" s="1"/>
  <c r="AO4" i="18"/>
  <c r="AO14" i="12"/>
  <c r="AO14" i="14"/>
  <c r="AN14" i="3"/>
  <c r="AN14" i="20" s="1"/>
  <c r="AN4" i="18"/>
  <c r="AN14" i="14"/>
  <c r="AN14" i="12"/>
  <c r="W14" i="3"/>
  <c r="W4" i="18"/>
  <c r="W14" i="14"/>
  <c r="W14" i="12"/>
  <c r="AO22" i="3"/>
  <c r="AO22" i="20" s="1"/>
  <c r="AO12" i="18"/>
  <c r="AO18" i="18" s="1"/>
  <c r="AO22" i="14"/>
  <c r="AO22" i="12"/>
  <c r="W22" i="3"/>
  <c r="W22" i="20" s="1"/>
  <c r="W12" i="18"/>
  <c r="W18" i="18" s="1"/>
  <c r="W22" i="14"/>
  <c r="W22" i="12"/>
  <c r="AJ14" i="3"/>
  <c r="AJ14" i="20" s="1"/>
  <c r="AJ4" i="18"/>
  <c r="AJ14" i="14"/>
  <c r="AJ14" i="12"/>
  <c r="Z22" i="3"/>
  <c r="Z22" i="20" s="1"/>
  <c r="Z12" i="18"/>
  <c r="Z18" i="18" s="1"/>
  <c r="Z22" i="14"/>
  <c r="Z22" i="12"/>
  <c r="AN22" i="3"/>
  <c r="AN22" i="20" s="1"/>
  <c r="AN12" i="18"/>
  <c r="AN18" i="18" s="1"/>
  <c r="AN22" i="14"/>
  <c r="AN22" i="12"/>
  <c r="L14" i="3"/>
  <c r="L4" i="18"/>
  <c r="L14" i="14"/>
  <c r="L14" i="12"/>
  <c r="V22" i="3"/>
  <c r="V22" i="20" s="1"/>
  <c r="V12" i="18"/>
  <c r="V18" i="18" s="1"/>
  <c r="V22" i="14"/>
  <c r="V22" i="12"/>
  <c r="AB22" i="3"/>
  <c r="AB22" i="20" s="1"/>
  <c r="AB12" i="18"/>
  <c r="AB18" i="18" s="1"/>
  <c r="AB22" i="14"/>
  <c r="AB22" i="12"/>
  <c r="AL22" i="3"/>
  <c r="AL22" i="20" s="1"/>
  <c r="AL12" i="18"/>
  <c r="AL18" i="18" s="1"/>
  <c r="AL22" i="14"/>
  <c r="AL22" i="12"/>
  <c r="AD14" i="3"/>
  <c r="AD4" i="18"/>
  <c r="AD14" i="12"/>
  <c r="AD14" i="14"/>
  <c r="AA22" i="3"/>
  <c r="AA22" i="20" s="1"/>
  <c r="AA12" i="18"/>
  <c r="AA18" i="18" s="1"/>
  <c r="AA22" i="12"/>
  <c r="AA22" i="14"/>
  <c r="R14" i="3"/>
  <c r="R4" i="18"/>
  <c r="R14" i="12"/>
  <c r="R14" i="14"/>
  <c r="AK14" i="3"/>
  <c r="AK14" i="20" s="1"/>
  <c r="AK4" i="18"/>
  <c r="AK14" i="12"/>
  <c r="AK14" i="14"/>
  <c r="AF14" i="3"/>
  <c r="AF14" i="20" s="1"/>
  <c r="AF4" i="18"/>
  <c r="AF14" i="14"/>
  <c r="AF14" i="12"/>
  <c r="O14" i="3"/>
  <c r="O4" i="18"/>
  <c r="O14" i="14"/>
  <c r="O14" i="12"/>
  <c r="AJ22" i="3"/>
  <c r="AJ22" i="20" s="1"/>
  <c r="AJ12" i="18"/>
  <c r="AJ18" i="18" s="1"/>
  <c r="AJ22" i="14"/>
  <c r="AJ22" i="12"/>
  <c r="T22" i="3"/>
  <c r="T12" i="18"/>
  <c r="T18" i="18" s="1"/>
  <c r="T22" i="14"/>
  <c r="T22" i="12"/>
  <c r="AB14" i="3"/>
  <c r="AB4" i="18"/>
  <c r="AB14" i="14"/>
  <c r="AB14" i="12"/>
  <c r="U14" i="3"/>
  <c r="U4" i="18"/>
  <c r="U14" i="12"/>
  <c r="U14" i="14"/>
  <c r="Y22" i="3"/>
  <c r="Y22" i="20" s="1"/>
  <c r="Y12" i="18"/>
  <c r="Y18" i="18" s="1"/>
  <c r="Y22" i="14"/>
  <c r="Y22" i="12"/>
  <c r="AP14" i="3"/>
  <c r="AP14" i="20" s="1"/>
  <c r="AP4" i="18"/>
  <c r="AP14" i="12"/>
  <c r="AP14" i="14"/>
  <c r="AC22" i="3"/>
  <c r="AC22" i="20" s="1"/>
  <c r="AC12" i="18"/>
  <c r="AC18" i="18" s="1"/>
  <c r="AC22" i="14"/>
  <c r="AC22" i="12"/>
  <c r="R22" i="3"/>
  <c r="R12" i="18"/>
  <c r="R18" i="18" s="1"/>
  <c r="R22" i="14"/>
  <c r="R22" i="12"/>
  <c r="X22" i="3"/>
  <c r="X22" i="20" s="1"/>
  <c r="X12" i="18"/>
  <c r="X18" i="18" s="1"/>
  <c r="X22" i="14"/>
  <c r="X22" i="12"/>
  <c r="E483" i="8"/>
  <c r="E565" i="8"/>
  <c r="E523" i="8"/>
  <c r="E687" i="8"/>
  <c r="F482" i="8" s="1"/>
  <c r="E360" i="8"/>
  <c r="AM33" i="7"/>
  <c r="AI33" i="7"/>
  <c r="AE33" i="7"/>
  <c r="AA33" i="7"/>
  <c r="W33" i="7"/>
  <c r="S33" i="7"/>
  <c r="O33" i="7"/>
  <c r="K33" i="7"/>
  <c r="AP33" i="7"/>
  <c r="AL33" i="7"/>
  <c r="AH33" i="7"/>
  <c r="AD33" i="7"/>
  <c r="Z33" i="7"/>
  <c r="V33" i="7"/>
  <c r="R33" i="7"/>
  <c r="N33" i="7"/>
  <c r="J33" i="7"/>
  <c r="AO33" i="7"/>
  <c r="AK33" i="7"/>
  <c r="AG33" i="7"/>
  <c r="AC33" i="7"/>
  <c r="Y33" i="7"/>
  <c r="U33" i="7"/>
  <c r="Q33" i="7"/>
  <c r="M33" i="7"/>
  <c r="I33" i="7"/>
  <c r="AN33" i="7"/>
  <c r="AJ33" i="7"/>
  <c r="AF33" i="7"/>
  <c r="AB33" i="7"/>
  <c r="X33" i="7"/>
  <c r="T33" i="7"/>
  <c r="P33" i="7"/>
  <c r="L33" i="7"/>
  <c r="H33" i="7"/>
  <c r="E111" i="8"/>
  <c r="E641" i="8"/>
  <c r="E600" i="8"/>
  <c r="E723" i="8"/>
  <c r="E151" i="8"/>
  <c r="E316" i="8"/>
  <c r="E273" i="8"/>
  <c r="E887" i="8"/>
  <c r="E806" i="8"/>
  <c r="E847" i="8"/>
  <c r="E437" i="8"/>
  <c r="E395" i="8"/>
  <c r="E928" i="8"/>
  <c r="E26" i="8"/>
  <c r="Q8" i="6"/>
  <c r="Q7" i="6"/>
  <c r="Q6" i="6"/>
  <c r="O8" i="6"/>
  <c r="N8" i="6"/>
  <c r="M8" i="6"/>
  <c r="M7" i="6"/>
  <c r="N7" i="6"/>
  <c r="O7" i="6"/>
  <c r="O6" i="6"/>
  <c r="N6" i="6"/>
  <c r="M6" i="6"/>
  <c r="K8" i="6"/>
  <c r="J8" i="6"/>
  <c r="I8" i="6"/>
  <c r="H8" i="6"/>
  <c r="K7" i="6"/>
  <c r="J7" i="6"/>
  <c r="I7" i="6"/>
  <c r="H7" i="6"/>
  <c r="K6" i="6"/>
  <c r="J6" i="6"/>
  <c r="I6" i="6"/>
  <c r="H6" i="6"/>
  <c r="Q1" i="6"/>
  <c r="M1" i="6"/>
  <c r="N1" i="6" s="1"/>
  <c r="O1" i="6" s="1"/>
  <c r="H1" i="6"/>
  <c r="I1" i="6" s="1"/>
  <c r="T7" i="6"/>
  <c r="S7" i="6"/>
  <c r="R7" i="6"/>
  <c r="P7" i="6"/>
  <c r="L7" i="6"/>
  <c r="G7" i="6"/>
  <c r="F7" i="6"/>
  <c r="E7" i="6"/>
  <c r="D7" i="6"/>
  <c r="D8" i="6" s="1"/>
  <c r="C7" i="6"/>
  <c r="T6" i="6"/>
  <c r="S6" i="6"/>
  <c r="R6" i="6"/>
  <c r="R8" i="6" s="1"/>
  <c r="P6" i="6"/>
  <c r="L6" i="6"/>
  <c r="G6" i="6"/>
  <c r="F6" i="6"/>
  <c r="F8" i="6" s="1"/>
  <c r="E6" i="6"/>
  <c r="D6" i="6"/>
  <c r="T4" i="6"/>
  <c r="S4" i="6"/>
  <c r="R4" i="6"/>
  <c r="P4" i="6"/>
  <c r="L4" i="6"/>
  <c r="G4" i="6"/>
  <c r="F4" i="6"/>
  <c r="E4" i="6"/>
  <c r="D4" i="6"/>
  <c r="C4" i="6"/>
  <c r="U1" i="6"/>
  <c r="H24" i="3" l="1"/>
  <c r="H24" i="16"/>
  <c r="H24" i="15"/>
  <c r="H24" i="17"/>
  <c r="H24" i="20"/>
  <c r="H14" i="18"/>
  <c r="H20" i="18" s="1"/>
  <c r="H24" i="12"/>
  <c r="H24" i="13"/>
  <c r="X24" i="3"/>
  <c r="F680" i="8" s="1"/>
  <c r="X24" i="16"/>
  <c r="X24" i="15"/>
  <c r="X24" i="17"/>
  <c r="X24" i="20"/>
  <c r="X14" i="18"/>
  <c r="X20" i="18" s="1"/>
  <c r="X24" i="12"/>
  <c r="X24" i="13"/>
  <c r="AN24" i="3"/>
  <c r="AN24" i="16"/>
  <c r="AN24" i="15"/>
  <c r="AN24" i="17"/>
  <c r="AN24" i="20"/>
  <c r="AN14" i="18"/>
  <c r="AN20" i="18" s="1"/>
  <c r="AN24" i="12"/>
  <c r="AN24" i="13"/>
  <c r="U24" i="3"/>
  <c r="U24" i="17"/>
  <c r="U24" i="15"/>
  <c r="U24" i="16"/>
  <c r="U24" i="20"/>
  <c r="U14" i="18"/>
  <c r="U20" i="18" s="1"/>
  <c r="U24" i="12"/>
  <c r="U24" i="13"/>
  <c r="AK24" i="3"/>
  <c r="AK24" i="17"/>
  <c r="AK24" i="15"/>
  <c r="AK24" i="16"/>
  <c r="AK24" i="20"/>
  <c r="AK14" i="18"/>
  <c r="AK20" i="18" s="1"/>
  <c r="AK24" i="12"/>
  <c r="AK24" i="13"/>
  <c r="R24" i="3"/>
  <c r="R24" i="17"/>
  <c r="R24" i="16"/>
  <c r="R24" i="15"/>
  <c r="R24" i="20"/>
  <c r="R14" i="18"/>
  <c r="R20" i="18" s="1"/>
  <c r="R24" i="12"/>
  <c r="R24" i="13"/>
  <c r="AH24" i="3"/>
  <c r="AH24" i="17"/>
  <c r="AH24" i="16"/>
  <c r="AH24" i="15"/>
  <c r="AH24" i="20"/>
  <c r="AH14" i="18"/>
  <c r="AH20" i="18" s="1"/>
  <c r="AH24" i="12"/>
  <c r="AH24" i="13"/>
  <c r="O24" i="3"/>
  <c r="O24" i="17"/>
  <c r="O24" i="16"/>
  <c r="O24" i="15"/>
  <c r="O24" i="20"/>
  <c r="O14" i="18"/>
  <c r="O20" i="18" s="1"/>
  <c r="O24" i="13"/>
  <c r="O24" i="12"/>
  <c r="AE24" i="3"/>
  <c r="AE24" i="17"/>
  <c r="AE24" i="16"/>
  <c r="AE24" i="15"/>
  <c r="AE24" i="20"/>
  <c r="AE14" i="18"/>
  <c r="AE20" i="18" s="1"/>
  <c r="AE24" i="13"/>
  <c r="AE24" i="12"/>
  <c r="L24" i="3"/>
  <c r="L24" i="16"/>
  <c r="L24" i="15"/>
  <c r="L24" i="17"/>
  <c r="L24" i="20"/>
  <c r="L14" i="18"/>
  <c r="L20" i="18" s="1"/>
  <c r="L24" i="13"/>
  <c r="L24" i="12"/>
  <c r="AB24" i="3"/>
  <c r="AB24" i="16"/>
  <c r="AB24" i="15"/>
  <c r="AB24" i="17"/>
  <c r="AB24" i="20"/>
  <c r="AB14" i="18"/>
  <c r="AB20" i="18" s="1"/>
  <c r="AB24" i="13"/>
  <c r="AB24" i="12"/>
  <c r="I24" i="3"/>
  <c r="I24" i="17"/>
  <c r="I24" i="15"/>
  <c r="I24" i="16"/>
  <c r="I24" i="20"/>
  <c r="I14" i="18"/>
  <c r="I20" i="18" s="1"/>
  <c r="I24" i="12"/>
  <c r="I24" i="13"/>
  <c r="Y24" i="3"/>
  <c r="Y24" i="17"/>
  <c r="Y24" i="15"/>
  <c r="Y24" i="16"/>
  <c r="Y24" i="20"/>
  <c r="Y14" i="18"/>
  <c r="Y20" i="18" s="1"/>
  <c r="Y24" i="12"/>
  <c r="Y24" i="13"/>
  <c r="AO24" i="3"/>
  <c r="AO24" i="17"/>
  <c r="AO24" i="15"/>
  <c r="AO24" i="16"/>
  <c r="AO24" i="20"/>
  <c r="AO14" i="18"/>
  <c r="AO20" i="18" s="1"/>
  <c r="AO24" i="12"/>
  <c r="AO24" i="13"/>
  <c r="V24" i="3"/>
  <c r="V24" i="17"/>
  <c r="V24" i="16"/>
  <c r="V24" i="15"/>
  <c r="V24" i="20"/>
  <c r="V14" i="18"/>
  <c r="V20" i="18" s="1"/>
  <c r="V24" i="12"/>
  <c r="V24" i="13"/>
  <c r="AL24" i="3"/>
  <c r="AL24" i="17"/>
  <c r="AL24" i="16"/>
  <c r="AL24" i="15"/>
  <c r="AL24" i="20"/>
  <c r="AL14" i="18"/>
  <c r="AL20" i="18" s="1"/>
  <c r="AL24" i="12"/>
  <c r="AL24" i="13"/>
  <c r="S24" i="3"/>
  <c r="S24" i="16"/>
  <c r="S24" i="17"/>
  <c r="S24" i="15"/>
  <c r="S24" i="20"/>
  <c r="S14" i="18"/>
  <c r="S20" i="18" s="1"/>
  <c r="S24" i="13"/>
  <c r="S24" i="12"/>
  <c r="AI24" i="3"/>
  <c r="AI24" i="16"/>
  <c r="AI24" i="17"/>
  <c r="AI24" i="15"/>
  <c r="AI24" i="20"/>
  <c r="AI14" i="18"/>
  <c r="AI20" i="18" s="1"/>
  <c r="AI24" i="13"/>
  <c r="AI24" i="12"/>
  <c r="P24" i="3"/>
  <c r="P24" i="16"/>
  <c r="P24" i="15"/>
  <c r="P24" i="17"/>
  <c r="P24" i="20"/>
  <c r="P14" i="18"/>
  <c r="P20" i="18" s="1"/>
  <c r="P24" i="13"/>
  <c r="P24" i="12"/>
  <c r="AF24" i="3"/>
  <c r="AF24" i="16"/>
  <c r="AF24" i="15"/>
  <c r="AF24" i="17"/>
  <c r="AF24" i="20"/>
  <c r="AF14" i="18"/>
  <c r="AF20" i="18" s="1"/>
  <c r="AF24" i="13"/>
  <c r="AF24" i="12"/>
  <c r="M24" i="3"/>
  <c r="M24" i="17"/>
  <c r="M24" i="15"/>
  <c r="M24" i="16"/>
  <c r="M24" i="20"/>
  <c r="M14" i="18"/>
  <c r="M20" i="18" s="1"/>
  <c r="M24" i="12"/>
  <c r="M24" i="13"/>
  <c r="AC24" i="3"/>
  <c r="AC24" i="17"/>
  <c r="AC24" i="15"/>
  <c r="AC24" i="16"/>
  <c r="AC24" i="20"/>
  <c r="AC14" i="18"/>
  <c r="AC20" i="18" s="1"/>
  <c r="AC24" i="12"/>
  <c r="AC24" i="13"/>
  <c r="J24" i="3"/>
  <c r="J24" i="17"/>
  <c r="J24" i="16"/>
  <c r="J24" i="15"/>
  <c r="J24" i="20"/>
  <c r="J14" i="18"/>
  <c r="J20" i="18" s="1"/>
  <c r="J24" i="12"/>
  <c r="J24" i="13"/>
  <c r="Z24" i="3"/>
  <c r="F682" i="8" s="1"/>
  <c r="Z24" i="17"/>
  <c r="Z24" i="16"/>
  <c r="Z24" i="15"/>
  <c r="Z24" i="20"/>
  <c r="Z14" i="18"/>
  <c r="Z20" i="18" s="1"/>
  <c r="Z24" i="12"/>
  <c r="Z24" i="13"/>
  <c r="AP24" i="3"/>
  <c r="AP24" i="17"/>
  <c r="AP24" i="16"/>
  <c r="AP24" i="15"/>
  <c r="AP24" i="20"/>
  <c r="AP14" i="18"/>
  <c r="AP20" i="18" s="1"/>
  <c r="AP24" i="12"/>
  <c r="AP24" i="13"/>
  <c r="W24" i="3"/>
  <c r="F679" i="8" s="1"/>
  <c r="W24" i="17"/>
  <c r="W24" i="16"/>
  <c r="W24" i="15"/>
  <c r="W24" i="20"/>
  <c r="W14" i="18"/>
  <c r="W20" i="18" s="1"/>
  <c r="W24" i="13"/>
  <c r="W24" i="12"/>
  <c r="AM24" i="3"/>
  <c r="AM24" i="17"/>
  <c r="AM24" i="16"/>
  <c r="AM24" i="15"/>
  <c r="AM24" i="20"/>
  <c r="AM14" i="18"/>
  <c r="AM20" i="18" s="1"/>
  <c r="AM24" i="13"/>
  <c r="AM24" i="12"/>
  <c r="T24" i="3"/>
  <c r="T24" i="16"/>
  <c r="T24" i="15"/>
  <c r="T24" i="17"/>
  <c r="T24" i="20"/>
  <c r="T14" i="18"/>
  <c r="T20" i="18" s="1"/>
  <c r="T24" i="13"/>
  <c r="T24" i="12"/>
  <c r="AJ24" i="3"/>
  <c r="AJ24" i="16"/>
  <c r="AJ24" i="15"/>
  <c r="AJ24" i="17"/>
  <c r="AJ24" i="20"/>
  <c r="AJ14" i="18"/>
  <c r="AJ20" i="18" s="1"/>
  <c r="AJ24" i="13"/>
  <c r="AJ24" i="12"/>
  <c r="Q24" i="3"/>
  <c r="Q24" i="17"/>
  <c r="Q24" i="15"/>
  <c r="Q24" i="16"/>
  <c r="Q24" i="20"/>
  <c r="Q14" i="18"/>
  <c r="Q20" i="18" s="1"/>
  <c r="Q24" i="12"/>
  <c r="Q24" i="13"/>
  <c r="AG24" i="3"/>
  <c r="AG24" i="17"/>
  <c r="AG24" i="15"/>
  <c r="AG24" i="16"/>
  <c r="AG24" i="20"/>
  <c r="AG14" i="18"/>
  <c r="AG20" i="18" s="1"/>
  <c r="AG24" i="12"/>
  <c r="AG24" i="13"/>
  <c r="N24" i="3"/>
  <c r="N24" i="17"/>
  <c r="N24" i="16"/>
  <c r="N24" i="15"/>
  <c r="N24" i="20"/>
  <c r="N14" i="18"/>
  <c r="N20" i="18" s="1"/>
  <c r="N24" i="12"/>
  <c r="N24" i="13"/>
  <c r="AD24" i="3"/>
  <c r="F686" i="8" s="1"/>
  <c r="AD24" i="17"/>
  <c r="AD24" i="16"/>
  <c r="AD24" i="15"/>
  <c r="AD24" i="20"/>
  <c r="AD14" i="18"/>
  <c r="AD20" i="18" s="1"/>
  <c r="AD24" i="12"/>
  <c r="AD24" i="13"/>
  <c r="K24" i="3"/>
  <c r="K24" i="16"/>
  <c r="K24" i="17"/>
  <c r="K24" i="15"/>
  <c r="K24" i="20"/>
  <c r="K14" i="18"/>
  <c r="K20" i="18" s="1"/>
  <c r="K24" i="13"/>
  <c r="K24" i="12"/>
  <c r="AA24" i="3"/>
  <c r="AA24" i="16"/>
  <c r="AA24" i="17"/>
  <c r="AA24" i="15"/>
  <c r="AA24" i="20"/>
  <c r="AA14" i="18"/>
  <c r="AA20" i="18" s="1"/>
  <c r="AA24" i="13"/>
  <c r="AA24" i="12"/>
  <c r="F674" i="8"/>
  <c r="R22" i="20"/>
  <c r="F349" i="8"/>
  <c r="F554" i="8" s="1"/>
  <c r="U14" i="20"/>
  <c r="F356" i="8"/>
  <c r="F561" i="8" s="1"/>
  <c r="AB14" i="20"/>
  <c r="F676" i="8"/>
  <c r="T22" i="20"/>
  <c r="F343" i="8"/>
  <c r="F548" i="8" s="1"/>
  <c r="O14" i="20"/>
  <c r="F346" i="8"/>
  <c r="F551" i="8" s="1"/>
  <c r="R14" i="20"/>
  <c r="F358" i="8"/>
  <c r="F563" i="8" s="1"/>
  <c r="AD14" i="20"/>
  <c r="F340" i="8"/>
  <c r="F545" i="8" s="1"/>
  <c r="L14" i="20"/>
  <c r="F351" i="8"/>
  <c r="F556" i="8" s="1"/>
  <c r="W14" i="20"/>
  <c r="F348" i="8"/>
  <c r="F553" i="8" s="1"/>
  <c r="T14" i="20"/>
  <c r="F341" i="8"/>
  <c r="F546" i="8" s="1"/>
  <c r="M14" i="20"/>
  <c r="F668" i="8"/>
  <c r="L22" i="20"/>
  <c r="F672" i="8"/>
  <c r="P22" i="20"/>
  <c r="F669" i="8"/>
  <c r="M22" i="20"/>
  <c r="F671" i="8"/>
  <c r="O22" i="20"/>
  <c r="F353" i="8"/>
  <c r="F558" i="8" s="1"/>
  <c r="Y14" i="20"/>
  <c r="F357" i="8"/>
  <c r="F562" i="8" s="1"/>
  <c r="AC14" i="20"/>
  <c r="F342" i="8"/>
  <c r="F547" i="8" s="1"/>
  <c r="N14" i="20"/>
  <c r="F350" i="8"/>
  <c r="F555" i="8" s="1"/>
  <c r="V14" i="20"/>
  <c r="F670" i="8"/>
  <c r="N22" i="20"/>
  <c r="F675" i="8"/>
  <c r="S22" i="20"/>
  <c r="F677" i="8"/>
  <c r="U22" i="20"/>
  <c r="F673" i="8"/>
  <c r="Q22" i="20"/>
  <c r="F355" i="8"/>
  <c r="F560" i="8" s="1"/>
  <c r="AA14" i="20"/>
  <c r="F347" i="8"/>
  <c r="F552" i="8" s="1"/>
  <c r="S14" i="20"/>
  <c r="F345" i="8"/>
  <c r="F550" i="8" s="1"/>
  <c r="Q14" i="20"/>
  <c r="F344" i="8"/>
  <c r="F549" i="8" s="1"/>
  <c r="P14" i="20"/>
  <c r="F352" i="8"/>
  <c r="F557" i="8" s="1"/>
  <c r="X14" i="20"/>
  <c r="F354" i="8"/>
  <c r="F559" i="8" s="1"/>
  <c r="Z14" i="20"/>
  <c r="F684" i="8"/>
  <c r="F681" i="8"/>
  <c r="F678" i="8"/>
  <c r="F685" i="8"/>
  <c r="F683" i="8"/>
  <c r="E484" i="8"/>
  <c r="E566" i="8"/>
  <c r="E524" i="8"/>
  <c r="F359" i="8"/>
  <c r="F564" i="8" s="1"/>
  <c r="E688" i="8"/>
  <c r="F687" i="8"/>
  <c r="E361" i="8"/>
  <c r="E396" i="8"/>
  <c r="E438" i="8"/>
  <c r="E807" i="8"/>
  <c r="E274" i="8"/>
  <c r="E152" i="8"/>
  <c r="E642" i="8"/>
  <c r="E929" i="8"/>
  <c r="E848" i="8"/>
  <c r="E888" i="8"/>
  <c r="E317" i="8"/>
  <c r="E724" i="8"/>
  <c r="E601" i="8"/>
  <c r="E112" i="8"/>
  <c r="E27" i="8"/>
  <c r="J1" i="6"/>
  <c r="K1" i="6" s="1"/>
  <c r="C8" i="6"/>
  <c r="G8" i="6"/>
  <c r="S8" i="6"/>
  <c r="L8" i="6"/>
  <c r="T8" i="6"/>
  <c r="E8" i="6"/>
  <c r="P8" i="6"/>
  <c r="V1" i="6"/>
  <c r="D1" i="3"/>
  <c r="F688" i="8" l="1"/>
  <c r="F483" i="8"/>
  <c r="E485" i="8"/>
  <c r="E567" i="8"/>
  <c r="E525" i="8"/>
  <c r="F360" i="8"/>
  <c r="F565" i="8" s="1"/>
  <c r="E689" i="8"/>
  <c r="F484" i="8" s="1"/>
  <c r="E362" i="8"/>
  <c r="E1" i="3"/>
  <c r="F127" i="8"/>
  <c r="F45" i="8"/>
  <c r="F701" i="8"/>
  <c r="F415" i="8"/>
  <c r="F497" i="8" s="1"/>
  <c r="F784" i="8"/>
  <c r="F825" i="8"/>
  <c r="F374" i="8"/>
  <c r="F5" i="8"/>
  <c r="F210" i="8"/>
  <c r="F209" i="8"/>
  <c r="F168" i="8"/>
  <c r="F824" i="8"/>
  <c r="F46" i="8"/>
  <c r="F906" i="8"/>
  <c r="F702" i="8"/>
  <c r="F128" i="8"/>
  <c r="F783" i="8"/>
  <c r="F87" i="8"/>
  <c r="F414" i="8"/>
  <c r="F496" i="8" s="1"/>
  <c r="F169" i="8"/>
  <c r="F4" i="8"/>
  <c r="F865" i="8"/>
  <c r="F86" i="8"/>
  <c r="F619" i="8"/>
  <c r="F907" i="8"/>
  <c r="F866" i="8"/>
  <c r="F373" i="8"/>
  <c r="F620" i="8"/>
  <c r="E602" i="8"/>
  <c r="E889" i="8"/>
  <c r="E643" i="8"/>
  <c r="E275" i="8"/>
  <c r="E439" i="8"/>
  <c r="E113" i="8"/>
  <c r="E725" i="8"/>
  <c r="E318" i="8"/>
  <c r="E849" i="8"/>
  <c r="E930" i="8"/>
  <c r="E153" i="8"/>
  <c r="E808" i="8"/>
  <c r="E397" i="8"/>
  <c r="E28" i="8"/>
  <c r="W1" i="6"/>
  <c r="E486" i="8" l="1"/>
  <c r="E568" i="8"/>
  <c r="E526" i="8"/>
  <c r="F361" i="8"/>
  <c r="F566" i="8" s="1"/>
  <c r="F689" i="8"/>
  <c r="E690" i="8"/>
  <c r="F485" i="8" s="1"/>
  <c r="E363" i="8"/>
  <c r="F1" i="3"/>
  <c r="E809" i="8"/>
  <c r="E850" i="8"/>
  <c r="E726" i="8"/>
  <c r="E440" i="8"/>
  <c r="E398" i="8"/>
  <c r="E154" i="8"/>
  <c r="E931" i="8"/>
  <c r="E319" i="8"/>
  <c r="E114" i="8"/>
  <c r="E276" i="8"/>
  <c r="E644" i="8"/>
  <c r="E890" i="8"/>
  <c r="E603" i="8"/>
  <c r="E29" i="8"/>
  <c r="X1" i="6"/>
  <c r="C9" i="5"/>
  <c r="D9" i="5"/>
  <c r="E9" i="5"/>
  <c r="F9" i="5"/>
  <c r="G9" i="5"/>
  <c r="L9" i="5"/>
  <c r="P9" i="5"/>
  <c r="R9" i="5"/>
  <c r="S9" i="5"/>
  <c r="E487" i="8" l="1"/>
  <c r="E569" i="8"/>
  <c r="E527" i="8"/>
  <c r="F362" i="8"/>
  <c r="F567" i="8" s="1"/>
  <c r="F690" i="8"/>
  <c r="E691" i="8"/>
  <c r="F486" i="8" s="1"/>
  <c r="E364" i="8"/>
  <c r="G1" i="3"/>
  <c r="F6" i="8"/>
  <c r="F908" i="8"/>
  <c r="F703" i="8"/>
  <c r="F88" i="8"/>
  <c r="F416" i="8"/>
  <c r="F498" i="8" s="1"/>
  <c r="F622" i="8"/>
  <c r="F211" i="8"/>
  <c r="F785" i="8"/>
  <c r="F171" i="8"/>
  <c r="F621" i="8"/>
  <c r="F130" i="8"/>
  <c r="F129" i="8"/>
  <c r="F909" i="8"/>
  <c r="F376" i="8"/>
  <c r="F212" i="8"/>
  <c r="F417" i="8"/>
  <c r="F499" i="8" s="1"/>
  <c r="F47" i="8"/>
  <c r="F826" i="8"/>
  <c r="F867" i="8"/>
  <c r="F827" i="8"/>
  <c r="F170" i="8"/>
  <c r="F89" i="8"/>
  <c r="F375" i="8"/>
  <c r="E891" i="8"/>
  <c r="E277" i="8"/>
  <c r="E320" i="8"/>
  <c r="E155" i="8"/>
  <c r="E727" i="8"/>
  <c r="E604" i="8"/>
  <c r="E645" i="8"/>
  <c r="E115" i="8"/>
  <c r="E932" i="8"/>
  <c r="E399" i="8"/>
  <c r="E441" i="8"/>
  <c r="E851" i="8"/>
  <c r="E810" i="8"/>
  <c r="N3" i="3"/>
  <c r="G3" i="3"/>
  <c r="F48" i="8" s="1"/>
  <c r="F7" i="8"/>
  <c r="B2" i="3"/>
  <c r="J49" i="1"/>
  <c r="M3" i="3"/>
  <c r="AR9" i="5"/>
  <c r="AM2" i="3" s="1"/>
  <c r="AM3" i="3" s="1"/>
  <c r="AN9" i="5"/>
  <c r="AI2" i="3" s="1"/>
  <c r="AI3" i="3" s="1"/>
  <c r="AJ9" i="5"/>
  <c r="AE2" i="3" s="1"/>
  <c r="AE3" i="3" s="1"/>
  <c r="AF9" i="5"/>
  <c r="AA2" i="3" s="1"/>
  <c r="AB9" i="5"/>
  <c r="W2" i="3" s="1"/>
  <c r="X9" i="5"/>
  <c r="AD9" i="5"/>
  <c r="Y2" i="3" s="1"/>
  <c r="V9" i="5"/>
  <c r="AO9" i="5"/>
  <c r="AJ2" i="3" s="1"/>
  <c r="AJ3" i="3" s="1"/>
  <c r="AG9" i="5"/>
  <c r="AB2" i="3" s="1"/>
  <c r="AC9" i="5"/>
  <c r="X2" i="3" s="1"/>
  <c r="U9" i="5"/>
  <c r="AU9" i="5"/>
  <c r="AP2" i="3" s="1"/>
  <c r="AP3" i="3" s="1"/>
  <c r="AQ9" i="5"/>
  <c r="AL2" i="3" s="1"/>
  <c r="AL3" i="3" s="1"/>
  <c r="AM9" i="5"/>
  <c r="AH2" i="3" s="1"/>
  <c r="AH3" i="3" s="1"/>
  <c r="AI9" i="5"/>
  <c r="AD2" i="3" s="1"/>
  <c r="AD3" i="3" s="1"/>
  <c r="AE9" i="5"/>
  <c r="Z2" i="3" s="1"/>
  <c r="AA9" i="5"/>
  <c r="V2" i="3" s="1"/>
  <c r="W9" i="5"/>
  <c r="AT9" i="5"/>
  <c r="AO2" i="3" s="1"/>
  <c r="AO3" i="3" s="1"/>
  <c r="AP9" i="5"/>
  <c r="AK2" i="3" s="1"/>
  <c r="AK3" i="3" s="1"/>
  <c r="AL9" i="5"/>
  <c r="AG2" i="3" s="1"/>
  <c r="AG3" i="3" s="1"/>
  <c r="AH9" i="5"/>
  <c r="AC2" i="3" s="1"/>
  <c r="AC3" i="3" s="1"/>
  <c r="Z9" i="5"/>
  <c r="U2" i="3" s="1"/>
  <c r="AS9" i="5"/>
  <c r="AN2" i="3" s="1"/>
  <c r="AN3" i="3" s="1"/>
  <c r="AK9" i="5"/>
  <c r="AF2" i="3" s="1"/>
  <c r="AF3" i="3" s="1"/>
  <c r="Y9" i="5"/>
  <c r="E30" i="8"/>
  <c r="Y1" i="6"/>
  <c r="B192" i="15" l="1"/>
  <c r="B192" i="16"/>
  <c r="B192" i="20"/>
  <c r="B192" i="17"/>
  <c r="B192" i="13"/>
  <c r="B192" i="14"/>
  <c r="B192" i="12"/>
  <c r="E488" i="8"/>
  <c r="E570" i="8"/>
  <c r="E528" i="8"/>
  <c r="F691" i="8"/>
  <c r="F363" i="8"/>
  <c r="F568" i="8" s="1"/>
  <c r="E692" i="8"/>
  <c r="F487" i="8" s="1"/>
  <c r="E365" i="8"/>
  <c r="H1" i="3"/>
  <c r="F868" i="8"/>
  <c r="F8" i="8"/>
  <c r="F704" i="8"/>
  <c r="F786" i="8"/>
  <c r="F828" i="8"/>
  <c r="F705" i="8"/>
  <c r="E852" i="8"/>
  <c r="E933" i="8"/>
  <c r="E646" i="8"/>
  <c r="E156" i="8"/>
  <c r="E278" i="8"/>
  <c r="E811" i="8"/>
  <c r="E442" i="8"/>
  <c r="E400" i="8"/>
  <c r="E116" i="8"/>
  <c r="E605" i="8"/>
  <c r="E728" i="8"/>
  <c r="E321" i="8"/>
  <c r="E892" i="8"/>
  <c r="U3" i="3"/>
  <c r="P3" i="3"/>
  <c r="Q3" i="3"/>
  <c r="AA3" i="3"/>
  <c r="K3" i="3"/>
  <c r="B3" i="3"/>
  <c r="F43" i="8" s="1"/>
  <c r="F2" i="8"/>
  <c r="T3" i="3"/>
  <c r="R3" i="3"/>
  <c r="X3" i="3"/>
  <c r="Y3" i="3"/>
  <c r="V3" i="3"/>
  <c r="AB3" i="3"/>
  <c r="S3" i="3"/>
  <c r="Z3" i="3"/>
  <c r="W3" i="3"/>
  <c r="J51" i="1"/>
  <c r="J50" i="1"/>
  <c r="B192" i="3"/>
  <c r="E31" i="8"/>
  <c r="Z1" i="6"/>
  <c r="B193" i="16" l="1"/>
  <c r="B193" i="17"/>
  <c r="B193" i="20"/>
  <c r="B193" i="15"/>
  <c r="B193" i="14"/>
  <c r="B193" i="12"/>
  <c r="B193" i="13"/>
  <c r="B194" i="17"/>
  <c r="B194" i="15"/>
  <c r="B194" i="16"/>
  <c r="B194" i="20"/>
  <c r="B194" i="14"/>
  <c r="B194" i="12"/>
  <c r="B194" i="13"/>
  <c r="E489" i="8"/>
  <c r="E571" i="8"/>
  <c r="E529" i="8"/>
  <c r="F692" i="8"/>
  <c r="F364" i="8"/>
  <c r="F569" i="8" s="1"/>
  <c r="E693" i="8"/>
  <c r="F488" i="8" s="1"/>
  <c r="E366" i="8"/>
  <c r="F131" i="8"/>
  <c r="I1" i="3"/>
  <c r="F624" i="8"/>
  <c r="F213" i="8"/>
  <c r="F49" i="8"/>
  <c r="F418" i="8"/>
  <c r="F500" i="8" s="1"/>
  <c r="F910" i="8"/>
  <c r="F870" i="8"/>
  <c r="F787" i="8"/>
  <c r="F90" i="8"/>
  <c r="F377" i="8"/>
  <c r="F623" i="8"/>
  <c r="F869" i="8"/>
  <c r="F172" i="8"/>
  <c r="F911" i="8"/>
  <c r="F419" i="8"/>
  <c r="F501" i="8" s="1"/>
  <c r="E322" i="8"/>
  <c r="E729" i="8"/>
  <c r="E117" i="8"/>
  <c r="E443" i="8"/>
  <c r="E279" i="8"/>
  <c r="E647" i="8"/>
  <c r="E893" i="8"/>
  <c r="E606" i="8"/>
  <c r="E401" i="8"/>
  <c r="E812" i="8"/>
  <c r="E157" i="8"/>
  <c r="E934" i="8"/>
  <c r="E853" i="8"/>
  <c r="J52" i="1"/>
  <c r="B193" i="3"/>
  <c r="J53" i="1"/>
  <c r="B194" i="3"/>
  <c r="E32" i="8"/>
  <c r="AA1" i="6"/>
  <c r="B195" i="20" l="1"/>
  <c r="B195" i="15"/>
  <c r="B195" i="16"/>
  <c r="B195" i="17"/>
  <c r="B195" i="12"/>
  <c r="B195" i="13"/>
  <c r="B195" i="14"/>
  <c r="B196" i="15"/>
  <c r="B196" i="16"/>
  <c r="B196" i="20"/>
  <c r="B196" i="17"/>
  <c r="B196" i="13"/>
  <c r="B196" i="14"/>
  <c r="B196" i="12"/>
  <c r="E490" i="8"/>
  <c r="E572" i="8"/>
  <c r="E530" i="8"/>
  <c r="F693" i="8"/>
  <c r="F365" i="8"/>
  <c r="F570" i="8" s="1"/>
  <c r="E694" i="8"/>
  <c r="F489" i="8" s="1"/>
  <c r="E367" i="8"/>
  <c r="F788" i="8"/>
  <c r="F9" i="8"/>
  <c r="F214" i="8"/>
  <c r="F706" i="8"/>
  <c r="J1" i="3"/>
  <c r="F912" i="8" s="1"/>
  <c r="F91" i="8"/>
  <c r="F379" i="8"/>
  <c r="F50" i="8"/>
  <c r="F132" i="8"/>
  <c r="F378" i="8"/>
  <c r="F173" i="8"/>
  <c r="F829" i="8"/>
  <c r="E935" i="8"/>
  <c r="E158" i="8"/>
  <c r="E402" i="8"/>
  <c r="E444" i="8"/>
  <c r="E730" i="8"/>
  <c r="E854" i="8"/>
  <c r="E813" i="8"/>
  <c r="E607" i="8"/>
  <c r="E894" i="8"/>
  <c r="E648" i="8"/>
  <c r="E280" i="8"/>
  <c r="E118" i="8"/>
  <c r="E323" i="8"/>
  <c r="J54" i="1"/>
  <c r="B195" i="3"/>
  <c r="J55" i="1"/>
  <c r="B196" i="3"/>
  <c r="E33" i="8"/>
  <c r="AB1" i="6"/>
  <c r="B197" i="16" l="1"/>
  <c r="B197" i="17"/>
  <c r="B197" i="20"/>
  <c r="B197" i="15"/>
  <c r="B197" i="14"/>
  <c r="B197" i="12"/>
  <c r="B197" i="13"/>
  <c r="B198" i="3"/>
  <c r="B198" i="17"/>
  <c r="B198" i="15"/>
  <c r="B198" i="16"/>
  <c r="B198" i="20"/>
  <c r="B198" i="14"/>
  <c r="B198" i="12"/>
  <c r="B198" i="13"/>
  <c r="E491" i="8"/>
  <c r="E573" i="8"/>
  <c r="E531" i="8"/>
  <c r="F694" i="8"/>
  <c r="F366" i="8"/>
  <c r="F571" i="8" s="1"/>
  <c r="E695" i="8"/>
  <c r="F490" i="8" s="1"/>
  <c r="E368" i="8"/>
  <c r="F92" i="8"/>
  <c r="F707" i="8"/>
  <c r="K1" i="3"/>
  <c r="F134" i="8"/>
  <c r="F831" i="8"/>
  <c r="F380" i="8"/>
  <c r="F298" i="8"/>
  <c r="F420" i="8"/>
  <c r="F830" i="8"/>
  <c r="F871" i="8"/>
  <c r="F52" i="8"/>
  <c r="F625" i="8"/>
  <c r="F872" i="8"/>
  <c r="F175" i="8"/>
  <c r="F133" i="8"/>
  <c r="F421" i="8"/>
  <c r="F790" i="8"/>
  <c r="F789" i="8"/>
  <c r="F174" i="8"/>
  <c r="F215" i="8"/>
  <c r="F297" i="8"/>
  <c r="F51" i="8"/>
  <c r="E119" i="8"/>
  <c r="E649" i="8"/>
  <c r="E608" i="8"/>
  <c r="E731" i="8"/>
  <c r="E159" i="8"/>
  <c r="E324" i="8"/>
  <c r="E281" i="8"/>
  <c r="E895" i="8"/>
  <c r="E814" i="8"/>
  <c r="E855" i="8"/>
  <c r="E445" i="8"/>
  <c r="E403" i="8"/>
  <c r="E936" i="8"/>
  <c r="J56" i="1"/>
  <c r="B197" i="3"/>
  <c r="E34" i="8"/>
  <c r="AC1" i="6"/>
  <c r="B199" i="3" l="1"/>
  <c r="B199" i="20"/>
  <c r="B199" i="15"/>
  <c r="B199" i="16"/>
  <c r="B199" i="17"/>
  <c r="B199" i="12"/>
  <c r="B199" i="13"/>
  <c r="B199" i="14"/>
  <c r="F502" i="8"/>
  <c r="F503" i="8"/>
  <c r="E492" i="8"/>
  <c r="E574" i="8"/>
  <c r="E532" i="8"/>
  <c r="F695" i="8"/>
  <c r="F367" i="8"/>
  <c r="F572" i="8" s="1"/>
  <c r="E696" i="8"/>
  <c r="F491" i="8" s="1"/>
  <c r="E369" i="8"/>
  <c r="L1" i="3"/>
  <c r="F11" i="8"/>
  <c r="E404" i="8"/>
  <c r="E446" i="8"/>
  <c r="E815" i="8"/>
  <c r="E282" i="8"/>
  <c r="E160" i="8"/>
  <c r="E650" i="8"/>
  <c r="E937" i="8"/>
  <c r="E856" i="8"/>
  <c r="E896" i="8"/>
  <c r="E325" i="8"/>
  <c r="E732" i="8"/>
  <c r="E609" i="8"/>
  <c r="E120" i="8"/>
  <c r="E35" i="8"/>
  <c r="AD1" i="6"/>
  <c r="E493" i="8" l="1"/>
  <c r="E575" i="8"/>
  <c r="E533" i="8"/>
  <c r="F696" i="8"/>
  <c r="F368" i="8"/>
  <c r="F573" i="8" s="1"/>
  <c r="E697" i="8"/>
  <c r="F492" i="8" s="1"/>
  <c r="E370" i="8"/>
  <c r="M1" i="3"/>
  <c r="F13" i="8" s="1"/>
  <c r="F54" i="8"/>
  <c r="E610" i="8"/>
  <c r="E897" i="8"/>
  <c r="E651" i="8"/>
  <c r="E283" i="8"/>
  <c r="E447" i="8"/>
  <c r="E121" i="8"/>
  <c r="E733" i="8"/>
  <c r="E326" i="8"/>
  <c r="E857" i="8"/>
  <c r="E938" i="8"/>
  <c r="E161" i="8"/>
  <c r="E816" i="8"/>
  <c r="E405" i="8"/>
  <c r="E36" i="8"/>
  <c r="AE1" i="6"/>
  <c r="E534" i="8" l="1"/>
  <c r="F697" i="8"/>
  <c r="F369" i="8"/>
  <c r="F574" i="8" s="1"/>
  <c r="E698" i="8"/>
  <c r="F493" i="8" s="1"/>
  <c r="N1" i="3"/>
  <c r="F55" i="8"/>
  <c r="E817" i="8"/>
  <c r="E858" i="8"/>
  <c r="E734" i="8"/>
  <c r="E448" i="8"/>
  <c r="E406" i="8"/>
  <c r="E162" i="8"/>
  <c r="E939" i="8"/>
  <c r="E327" i="8"/>
  <c r="E122" i="8"/>
  <c r="E284" i="8"/>
  <c r="E652" i="8"/>
  <c r="E898" i="8"/>
  <c r="E611" i="8"/>
  <c r="E37" i="8"/>
  <c r="AF1" i="6"/>
  <c r="F698" i="8" l="1"/>
  <c r="F370" i="8"/>
  <c r="F575" i="8" s="1"/>
  <c r="O1" i="3"/>
  <c r="F14" i="8"/>
  <c r="E899" i="8"/>
  <c r="E285" i="8"/>
  <c r="E328" i="8"/>
  <c r="E163" i="8"/>
  <c r="E735" i="8"/>
  <c r="E612" i="8"/>
  <c r="E653" i="8"/>
  <c r="E123" i="8"/>
  <c r="E940" i="8"/>
  <c r="E407" i="8"/>
  <c r="E449" i="8"/>
  <c r="E859" i="8"/>
  <c r="E818" i="8"/>
  <c r="E38" i="8"/>
  <c r="AG1" i="6"/>
  <c r="P1" i="3" l="1"/>
  <c r="F16" i="8"/>
  <c r="E860" i="8"/>
  <c r="E941" i="8"/>
  <c r="E654" i="8"/>
  <c r="E164" i="8"/>
  <c r="E286" i="8"/>
  <c r="E819" i="8"/>
  <c r="E450" i="8"/>
  <c r="E408" i="8"/>
  <c r="E124" i="8"/>
  <c r="E613" i="8"/>
  <c r="E736" i="8"/>
  <c r="E329" i="8"/>
  <c r="E900" i="8"/>
  <c r="E39" i="8"/>
  <c r="AH1" i="6"/>
  <c r="Q1" i="3" l="1"/>
  <c r="F57" i="8"/>
  <c r="E737" i="8"/>
  <c r="E451" i="8"/>
  <c r="E287" i="8"/>
  <c r="E655" i="8"/>
  <c r="E901" i="8"/>
  <c r="E614" i="8"/>
  <c r="E409" i="8"/>
  <c r="E820" i="8"/>
  <c r="E165" i="8"/>
  <c r="E942" i="8"/>
  <c r="E861" i="8"/>
  <c r="E40" i="8"/>
  <c r="AI1" i="6"/>
  <c r="R1" i="3" l="1"/>
  <c r="F18" i="8"/>
  <c r="F17" i="8"/>
  <c r="E943" i="8"/>
  <c r="E410" i="8"/>
  <c r="E452" i="8"/>
  <c r="E862" i="8"/>
  <c r="E821" i="8"/>
  <c r="E615" i="8"/>
  <c r="E902" i="8"/>
  <c r="E656" i="8"/>
  <c r="E288" i="8"/>
  <c r="E738" i="8"/>
  <c r="E41" i="8"/>
  <c r="AJ1" i="6"/>
  <c r="S1" i="3" l="1"/>
  <c r="E739" i="8"/>
  <c r="E657" i="8"/>
  <c r="E616" i="8"/>
  <c r="E411" i="8"/>
  <c r="E903" i="8"/>
  <c r="E944" i="8"/>
  <c r="E42" i="8"/>
  <c r="AK1" i="6"/>
  <c r="T1" i="3" l="1"/>
  <c r="AL1" i="6"/>
  <c r="U1" i="3" l="1"/>
  <c r="AM1" i="6"/>
  <c r="V1" i="3" l="1"/>
  <c r="AN1" i="6"/>
  <c r="W1" i="3" l="1"/>
  <c r="AO1" i="6"/>
  <c r="X1" i="3" l="1"/>
  <c r="AP1" i="6"/>
  <c r="Y1" i="3" l="1"/>
  <c r="AQ1" i="6"/>
  <c r="Z1" i="3" l="1"/>
  <c r="AR1" i="6"/>
  <c r="AA1" i="3" l="1"/>
  <c r="AS1" i="6"/>
  <c r="AB1" i="3" l="1"/>
  <c r="AT1" i="6"/>
  <c r="AC1" i="3" l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U1" i="6"/>
  <c r="F806" i="8" l="1"/>
  <c r="F879" i="8"/>
  <c r="F10" i="8"/>
  <c r="F425" i="8"/>
  <c r="F216" i="8"/>
  <c r="F143" i="8"/>
  <c r="F794" i="8"/>
  <c r="F710" i="8"/>
  <c r="F99" i="8"/>
  <c r="F383" i="8"/>
  <c r="F203" i="8"/>
  <c r="F708" i="8"/>
  <c r="F224" i="8"/>
  <c r="F181" i="8"/>
  <c r="F101" i="8"/>
  <c r="F195" i="8"/>
  <c r="F237" i="8"/>
  <c r="F793" i="8"/>
  <c r="F201" i="8"/>
  <c r="F244" i="8"/>
  <c r="F243" i="8"/>
  <c r="F217" i="8"/>
  <c r="F791" i="8"/>
  <c r="F198" i="8"/>
  <c r="F191" i="8"/>
  <c r="F234" i="8"/>
  <c r="F178" i="8"/>
  <c r="F798" i="8"/>
  <c r="F629" i="8"/>
  <c r="F914" i="8"/>
  <c r="F221" i="8"/>
  <c r="F630" i="8"/>
  <c r="F182" i="8"/>
  <c r="F626" i="8"/>
  <c r="F437" i="8"/>
  <c r="F308" i="8"/>
  <c r="F792" i="8"/>
  <c r="F633" i="8"/>
  <c r="F876" i="8"/>
  <c r="F917" i="8"/>
  <c r="F306" i="8"/>
  <c r="F915" i="8"/>
  <c r="F226" i="8"/>
  <c r="F220" i="8"/>
  <c r="F877" i="8"/>
  <c r="F93" i="8"/>
  <c r="F196" i="8"/>
  <c r="F229" i="8"/>
  <c r="F241" i="8"/>
  <c r="F233" i="8"/>
  <c r="F382" i="8"/>
  <c r="F429" i="8"/>
  <c r="F875" i="8"/>
  <c r="F219" i="8"/>
  <c r="F95" i="8"/>
  <c r="F193" i="8"/>
  <c r="F176" i="8"/>
  <c r="F303" i="8"/>
  <c r="F142" i="8"/>
  <c r="F878" i="8"/>
  <c r="F194" i="8"/>
  <c r="F56" i="8"/>
  <c r="F141" i="8"/>
  <c r="F235" i="8"/>
  <c r="F15" i="8"/>
  <c r="F218" i="8"/>
  <c r="F424" i="8"/>
  <c r="F179" i="8"/>
  <c r="F913" i="8"/>
  <c r="F102" i="8"/>
  <c r="F96" i="8"/>
  <c r="F188" i="8"/>
  <c r="F232" i="8"/>
  <c r="F301" i="8"/>
  <c r="F135" i="8"/>
  <c r="F100" i="8"/>
  <c r="F838" i="8"/>
  <c r="F302" i="8"/>
  <c r="F833" i="8"/>
  <c r="F919" i="8"/>
  <c r="F423" i="8"/>
  <c r="F631" i="8"/>
  <c r="F138" i="8"/>
  <c r="F97" i="8"/>
  <c r="F183" i="8"/>
  <c r="F190" i="8"/>
  <c r="F837" i="8"/>
  <c r="F225" i="8"/>
  <c r="F204" i="8"/>
  <c r="F231" i="8"/>
  <c r="F836" i="8"/>
  <c r="F839" i="8"/>
  <c r="F223" i="8"/>
  <c r="F189" i="8"/>
  <c r="F632" i="8"/>
  <c r="F184" i="8"/>
  <c r="F885" i="8"/>
  <c r="F307" i="8"/>
  <c r="F186" i="8"/>
  <c r="F94" i="8"/>
  <c r="F712" i="8"/>
  <c r="F299" i="8"/>
  <c r="F796" i="8"/>
  <c r="F427" i="8"/>
  <c r="F53" i="8"/>
  <c r="F238" i="8"/>
  <c r="F192" i="8"/>
  <c r="F230" i="8"/>
  <c r="F381" i="8"/>
  <c r="F834" i="8"/>
  <c r="F187" i="8"/>
  <c r="F386" i="8"/>
  <c r="F428" i="8"/>
  <c r="F197" i="8"/>
  <c r="F795" i="8"/>
  <c r="F199" i="8"/>
  <c r="F916" i="8"/>
  <c r="F873" i="8"/>
  <c r="F304" i="8"/>
  <c r="F390" i="8"/>
  <c r="F12" i="8"/>
  <c r="F384" i="8"/>
  <c r="F98" i="8"/>
  <c r="F227" i="8"/>
  <c r="F713" i="8"/>
  <c r="F389" i="8"/>
  <c r="F185" i="8"/>
  <c r="F627" i="8"/>
  <c r="F300" i="8"/>
  <c r="F920" i="8"/>
  <c r="F242" i="8"/>
  <c r="F137" i="8"/>
  <c r="F236" i="8"/>
  <c r="F628" i="8"/>
  <c r="F874" i="8"/>
  <c r="F180" i="8"/>
  <c r="F228" i="8"/>
  <c r="F202" i="8"/>
  <c r="F222" i="8"/>
  <c r="F205" i="8"/>
  <c r="F247" i="8"/>
  <c r="F246" i="8"/>
  <c r="F177" i="8"/>
  <c r="F718" i="8"/>
  <c r="F385" i="8"/>
  <c r="F140" i="8"/>
  <c r="F110" i="8"/>
  <c r="F240" i="8"/>
  <c r="F711" i="8"/>
  <c r="F797" i="8"/>
  <c r="F387" i="8"/>
  <c r="F835" i="8"/>
  <c r="F918" i="8"/>
  <c r="F709" i="8"/>
  <c r="F305" i="8"/>
  <c r="F510" i="8" s="1"/>
  <c r="F139" i="8"/>
  <c r="F136" i="8"/>
  <c r="F200" i="8"/>
  <c r="F239" i="8"/>
  <c r="F245" i="8"/>
  <c r="F206" i="8"/>
  <c r="F714" i="8"/>
  <c r="F426" i="8"/>
  <c r="F422" i="8"/>
  <c r="F922" i="8"/>
  <c r="F832" i="8"/>
  <c r="F432" i="8"/>
  <c r="F843" i="8"/>
  <c r="F886" i="8"/>
  <c r="F106" i="8"/>
  <c r="F720" i="8"/>
  <c r="F840" i="8"/>
  <c r="F311" i="8"/>
  <c r="F721" i="8"/>
  <c r="F107" i="8"/>
  <c r="F719" i="8"/>
  <c r="F639" i="8"/>
  <c r="F921" i="8"/>
  <c r="F880" i="8"/>
  <c r="F716" i="8"/>
  <c r="F388" i="8"/>
  <c r="F436" i="8"/>
  <c r="F393" i="8"/>
  <c r="F927" i="8"/>
  <c r="F923" i="8"/>
  <c r="F926" i="8"/>
  <c r="F430" i="8"/>
  <c r="F391" i="8"/>
  <c r="F316" i="8"/>
  <c r="F846" i="8"/>
  <c r="F433" i="8"/>
  <c r="F635" i="8"/>
  <c r="F312" i="8"/>
  <c r="F431" i="8"/>
  <c r="F145" i="8"/>
  <c r="F149" i="8"/>
  <c r="F844" i="8"/>
  <c r="F144" i="8"/>
  <c r="F147" i="8"/>
  <c r="F394" i="8"/>
  <c r="F434" i="8"/>
  <c r="F74" i="8"/>
  <c r="F801" i="8"/>
  <c r="F641" i="8"/>
  <c r="F883" i="8"/>
  <c r="F314" i="8"/>
  <c r="F150" i="8"/>
  <c r="F802" i="8"/>
  <c r="F637" i="8"/>
  <c r="F805" i="8"/>
  <c r="F924" i="8"/>
  <c r="F925" i="8"/>
  <c r="F845" i="8"/>
  <c r="F881" i="8"/>
  <c r="F108" i="8"/>
  <c r="F715" i="8"/>
  <c r="F804" i="8"/>
  <c r="F146" i="8"/>
  <c r="F104" i="8"/>
  <c r="F640" i="8"/>
  <c r="F841" i="8"/>
  <c r="F392" i="8"/>
  <c r="F803" i="8"/>
  <c r="F884" i="8"/>
  <c r="F722" i="8"/>
  <c r="F315" i="8"/>
  <c r="F103" i="8"/>
  <c r="F842" i="8"/>
  <c r="F638" i="8"/>
  <c r="F799" i="8"/>
  <c r="F310" i="8"/>
  <c r="F634" i="8"/>
  <c r="F882" i="8"/>
  <c r="F105" i="8"/>
  <c r="F435" i="8"/>
  <c r="F309" i="8"/>
  <c r="F636" i="8"/>
  <c r="F887" i="8"/>
  <c r="F313" i="8"/>
  <c r="F518" i="8" s="1"/>
  <c r="F109" i="8"/>
  <c r="F800" i="8"/>
  <c r="F717" i="8"/>
  <c r="F148" i="8"/>
  <c r="F807" i="8"/>
  <c r="F723" i="8"/>
  <c r="F847" i="8"/>
  <c r="F152" i="8"/>
  <c r="F151" i="8"/>
  <c r="F395" i="8"/>
  <c r="F848" i="8"/>
  <c r="F438" i="8"/>
  <c r="F111" i="8"/>
  <c r="F928" i="8"/>
  <c r="F849" i="8"/>
  <c r="F73" i="8"/>
  <c r="F112" i="8"/>
  <c r="F70" i="8"/>
  <c r="F439" i="8"/>
  <c r="F75" i="8"/>
  <c r="F929" i="8"/>
  <c r="F78" i="8"/>
  <c r="F396" i="8"/>
  <c r="F81" i="8"/>
  <c r="F80" i="8"/>
  <c r="F72" i="8"/>
  <c r="F317" i="8"/>
  <c r="F724" i="8"/>
  <c r="F888" i="8"/>
  <c r="F644" i="8"/>
  <c r="F643" i="8"/>
  <c r="F642" i="8"/>
  <c r="F83" i="8"/>
  <c r="F726" i="8"/>
  <c r="F440" i="8"/>
  <c r="F113" i="8"/>
  <c r="F318" i="8"/>
  <c r="F76" i="8"/>
  <c r="F725" i="8"/>
  <c r="F114" i="8"/>
  <c r="F61" i="8"/>
  <c r="F66" i="8"/>
  <c r="F79" i="8"/>
  <c r="F889" i="8"/>
  <c r="F153" i="8"/>
  <c r="F850" i="8"/>
  <c r="F77" i="8"/>
  <c r="F63" i="8"/>
  <c r="F68" i="8"/>
  <c r="F320" i="8"/>
  <c r="F82" i="8"/>
  <c r="F930" i="8"/>
  <c r="F71" i="8"/>
  <c r="F154" i="8"/>
  <c r="F808" i="8"/>
  <c r="F58" i="8"/>
  <c r="F64" i="8"/>
  <c r="F397" i="8"/>
  <c r="F931" i="8"/>
  <c r="F441" i="8"/>
  <c r="F69" i="8"/>
  <c r="F319" i="8"/>
  <c r="F65" i="8"/>
  <c r="F645" i="8"/>
  <c r="F67" i="8"/>
  <c r="F22" i="8"/>
  <c r="F809" i="8"/>
  <c r="F890" i="8"/>
  <c r="F62" i="8"/>
  <c r="F727" i="8"/>
  <c r="F115" i="8"/>
  <c r="F59" i="8"/>
  <c r="F60" i="8"/>
  <c r="F30" i="8"/>
  <c r="F398" i="8"/>
  <c r="F399" i="8"/>
  <c r="F29" i="8"/>
  <c r="F321" i="8"/>
  <c r="F116" i="8"/>
  <c r="F891" i="8"/>
  <c r="F932" i="8"/>
  <c r="F28" i="8"/>
  <c r="F20" i="8"/>
  <c r="F21" i="8"/>
  <c r="F25" i="8"/>
  <c r="F27" i="8"/>
  <c r="F892" i="8"/>
  <c r="F24" i="8"/>
  <c r="F23" i="8"/>
  <c r="F933" i="8"/>
  <c r="F155" i="8"/>
  <c r="F810" i="8"/>
  <c r="F852" i="8"/>
  <c r="F19" i="8"/>
  <c r="F851" i="8"/>
  <c r="F26" i="8"/>
  <c r="F446" i="8"/>
  <c r="F31" i="8"/>
  <c r="F728" i="8"/>
  <c r="F400" i="8"/>
  <c r="F646" i="8"/>
  <c r="F158" i="8"/>
  <c r="F156" i="8"/>
  <c r="F811" i="8"/>
  <c r="F730" i="8"/>
  <c r="F442" i="8"/>
  <c r="F729" i="8"/>
  <c r="F322" i="8"/>
  <c r="F443" i="8"/>
  <c r="F812" i="8"/>
  <c r="F894" i="8"/>
  <c r="F893" i="8"/>
  <c r="F935" i="8"/>
  <c r="F402" i="8"/>
  <c r="F853" i="8"/>
  <c r="F647" i="8"/>
  <c r="F157" i="8"/>
  <c r="F35" i="8"/>
  <c r="F934" i="8"/>
  <c r="F401" i="8"/>
  <c r="F117" i="8"/>
  <c r="F32" i="8"/>
  <c r="F814" i="8"/>
  <c r="F118" i="8"/>
  <c r="F648" i="8"/>
  <c r="F731" i="8"/>
  <c r="F403" i="8"/>
  <c r="F936" i="8"/>
  <c r="F329" i="8"/>
  <c r="F34" i="8"/>
  <c r="F649" i="8"/>
  <c r="F33" i="8"/>
  <c r="F323" i="8"/>
  <c r="F444" i="8"/>
  <c r="F732" i="8"/>
  <c r="F404" i="8"/>
  <c r="F650" i="8"/>
  <c r="F813" i="8"/>
  <c r="F854" i="8"/>
  <c r="F937" i="8"/>
  <c r="F939" i="8"/>
  <c r="F120" i="8"/>
  <c r="F855" i="8"/>
  <c r="F324" i="8"/>
  <c r="F159" i="8"/>
  <c r="F895" i="8"/>
  <c r="F119" i="8"/>
  <c r="F445" i="8"/>
  <c r="F856" i="8"/>
  <c r="F36" i="8"/>
  <c r="F161" i="8"/>
  <c r="F815" i="8"/>
  <c r="F325" i="8"/>
  <c r="F530" i="8" s="1"/>
  <c r="F160" i="8"/>
  <c r="F938" i="8"/>
  <c r="F896" i="8"/>
  <c r="F862" i="8"/>
  <c r="F328" i="8"/>
  <c r="F448" i="8"/>
  <c r="F651" i="8"/>
  <c r="F653" i="8"/>
  <c r="F121" i="8"/>
  <c r="F407" i="8"/>
  <c r="F818" i="8"/>
  <c r="F452" i="8"/>
  <c r="F733" i="8"/>
  <c r="F735" i="8"/>
  <c r="F652" i="8"/>
  <c r="F165" i="8"/>
  <c r="F163" i="8"/>
  <c r="F326" i="8"/>
  <c r="F816" i="8"/>
  <c r="F405" i="8"/>
  <c r="F447" i="8"/>
  <c r="F857" i="8"/>
  <c r="F449" i="8"/>
  <c r="F897" i="8"/>
  <c r="F898" i="8"/>
  <c r="F122" i="8"/>
  <c r="F37" i="8"/>
  <c r="F411" i="8"/>
  <c r="F817" i="8"/>
  <c r="F124" i="8"/>
  <c r="F162" i="8"/>
  <c r="F900" i="8"/>
  <c r="F38" i="8"/>
  <c r="F944" i="8"/>
  <c r="F941" i="8"/>
  <c r="F858" i="8"/>
  <c r="F734" i="8"/>
  <c r="F327" i="8"/>
  <c r="F819" i="8"/>
  <c r="F406" i="8"/>
  <c r="F450" i="8"/>
  <c r="F940" i="8"/>
  <c r="F736" i="8"/>
  <c r="F654" i="8"/>
  <c r="F861" i="8"/>
  <c r="F40" i="8"/>
  <c r="F903" i="8"/>
  <c r="F859" i="8"/>
  <c r="F899" i="8"/>
  <c r="F123" i="8"/>
  <c r="F942" i="8"/>
  <c r="F408" i="8"/>
  <c r="F451" i="8"/>
  <c r="F655" i="8"/>
  <c r="F902" i="8"/>
  <c r="F409" i="8"/>
  <c r="F42" i="8"/>
  <c r="F164" i="8"/>
  <c r="F943" i="8"/>
  <c r="F41" i="8"/>
  <c r="F860" i="8"/>
  <c r="F901" i="8"/>
  <c r="F821" i="8"/>
  <c r="F656" i="8"/>
  <c r="F739" i="8"/>
  <c r="F737" i="8"/>
  <c r="F39" i="8"/>
  <c r="F410" i="8"/>
  <c r="F657" i="8"/>
  <c r="F820" i="8"/>
  <c r="F738" i="8"/>
  <c r="F514" i="8" l="1"/>
  <c r="F521" i="8"/>
  <c r="F511" i="8"/>
  <c r="F528" i="8"/>
  <c r="F522" i="8"/>
  <c r="F509" i="8"/>
  <c r="F532" i="8"/>
  <c r="F531" i="8"/>
  <c r="F527" i="8"/>
  <c r="F520" i="8"/>
  <c r="F519" i="8"/>
  <c r="F517" i="8"/>
  <c r="F505" i="8"/>
  <c r="F507" i="8"/>
  <c r="F506" i="8"/>
  <c r="F508" i="8"/>
  <c r="F533" i="8"/>
  <c r="F526" i="8"/>
  <c r="F525" i="8"/>
  <c r="F529" i="8"/>
  <c r="F534" i="8"/>
  <c r="F524" i="8"/>
  <c r="F523" i="8"/>
  <c r="F515" i="8"/>
  <c r="F516" i="8"/>
  <c r="F504" i="8"/>
  <c r="F512" i="8"/>
  <c r="F513" i="8"/>
</calcChain>
</file>

<file path=xl/comments1.xml><?xml version="1.0" encoding="utf-8"?>
<comments xmlns="http://schemas.openxmlformats.org/spreadsheetml/2006/main">
  <authors>
    <author>ewarner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May need new model structure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May need new model structure</t>
        </r>
      </text>
    </comment>
  </commentList>
</comments>
</file>

<file path=xl/comments2.xml><?xml version="1.0" encoding="utf-8"?>
<comments xmlns="http://schemas.openxmlformats.org/spreadsheetml/2006/main">
  <authors>
    <author>ewarner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Not the best citation, but general data confirmed by other public sources.</t>
        </r>
      </text>
    </comment>
  </commentList>
</comments>
</file>

<file path=xl/comments3.xml><?xml version="1.0" encoding="utf-8"?>
<comments xmlns="http://schemas.openxmlformats.org/spreadsheetml/2006/main">
  <authors>
    <author>ewarner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Develop based on survey dataset?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What historic data is needed here? LMOP data indicates about 20-40 years of methane generation from a ton of waste. I would calibrate to 30 years.
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At least based on state landfill data and our crude four methane generation rates.</t>
        </r>
      </text>
    </comment>
    <comment ref="M81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Could estimate regional rates.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Q81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What historic data is needed here? LMOP data indicates about 20-40 years of methane generation from a ton of waste. I would calibrate to 30 years.
</t>
        </r>
      </text>
    </comment>
    <comment ref="M90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Could estimate regional costs from LMOP.</t>
        </r>
      </text>
    </comment>
    <comment ref="M100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Could estimate regional costs from LMOP.</t>
        </r>
      </text>
    </comment>
    <comment ref="M134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We had some limited product prices, by PADD region. We also could use gate prices and final product prices to extrapolate missing regional product prices.</t>
        </r>
      </text>
    </comment>
    <comment ref="M135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We had some limited product prices, by PADD region. We also could use gate prices and final product prices to extrapolate missing regional product prices.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Develop based on survey data?</t>
        </r>
      </text>
    </comment>
    <comment ref="N144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Archived LMOP data, but not confident that historic data is available.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Develop based on survey data?</t>
        </r>
      </text>
    </comment>
  </commentList>
</comments>
</file>

<file path=xl/sharedStrings.xml><?xml version="1.0" encoding="utf-8"?>
<sst xmlns="http://schemas.openxmlformats.org/spreadsheetml/2006/main" count="6621" uniqueCount="1546">
  <si>
    <t>Variable</t>
  </si>
  <si>
    <t>Potential</t>
  </si>
  <si>
    <t>LFStatus</t>
  </si>
  <si>
    <t>LFSize</t>
  </si>
  <si>
    <t>Candidate</t>
  </si>
  <si>
    <t>Flare Dev</t>
  </si>
  <si>
    <t>Elec Dev</t>
  </si>
  <si>
    <t>F to E</t>
  </si>
  <si>
    <t>Flare</t>
  </si>
  <si>
    <t>WasteType</t>
  </si>
  <si>
    <t>InvestType</t>
  </si>
  <si>
    <t>x</t>
  </si>
  <si>
    <t>CNG Dev</t>
  </si>
  <si>
    <t>Elec</t>
  </si>
  <si>
    <t>F to CNG</t>
  </si>
  <si>
    <t>CNG</t>
  </si>
  <si>
    <t>Units</t>
  </si>
  <si>
    <t>arrayed constant</t>
  </si>
  <si>
    <t>facility</t>
  </si>
  <si>
    <t>Value type</t>
  </si>
  <si>
    <t>-</t>
  </si>
  <si>
    <t>Array Usage</t>
  </si>
  <si>
    <t>Init per LF Loading</t>
  </si>
  <si>
    <t>Init LF composition distn</t>
  </si>
  <si>
    <t>three</t>
  </si>
  <si>
    <t>unitless</t>
  </si>
  <si>
    <t>constant</t>
  </si>
  <si>
    <t>LF decomposition rate</t>
  </si>
  <si>
    <t>1/yr</t>
  </si>
  <si>
    <t>shift coeffs for LF close</t>
  </si>
  <si>
    <t>one hundred Pct</t>
  </si>
  <si>
    <t>landfill close rate</t>
  </si>
  <si>
    <t>arrayed graphical function</t>
  </si>
  <si>
    <t>landfill physical parameters</t>
  </si>
  <si>
    <t>Landfill TEA and investment parameters</t>
  </si>
  <si>
    <t>Coproduct Sales Rev Input</t>
  </si>
  <si>
    <t>Threshold NPV</t>
  </si>
  <si>
    <t>development dwell time</t>
  </si>
  <si>
    <t>Plant Economic lifetime</t>
  </si>
  <si>
    <t>depreciation period</t>
  </si>
  <si>
    <t>term of loan</t>
  </si>
  <si>
    <t>Expected Tax Rate</t>
  </si>
  <si>
    <t>Reqd Rate of Return as Pct</t>
  </si>
  <si>
    <t>Debt Interest Rate as Pct</t>
  </si>
  <si>
    <t>frac potential to cand</t>
  </si>
  <si>
    <t>frac cand to flare</t>
  </si>
  <si>
    <t>frac cand to elec</t>
  </si>
  <si>
    <t>frac Flare to Elec</t>
  </si>
  <si>
    <t>Frac Flare to CNG</t>
  </si>
  <si>
    <t>decomp mix</t>
  </si>
  <si>
    <t>USD/yr</t>
  </si>
  <si>
    <t>USD</t>
  </si>
  <si>
    <t>pct/yr</t>
  </si>
  <si>
    <t>pct</t>
  </si>
  <si>
    <t>behavioral graphical fns</t>
  </si>
  <si>
    <t>NO DATA</t>
  </si>
  <si>
    <t>Avg landfill capacity by size</t>
  </si>
  <si>
    <t>Regional?</t>
  </si>
  <si>
    <t>Yes</t>
  </si>
  <si>
    <t>N/A</t>
  </si>
  <si>
    <t>Maybe</t>
  </si>
  <si>
    <t>Source</t>
  </si>
  <si>
    <t>National?</t>
  </si>
  <si>
    <t>No</t>
  </si>
  <si>
    <t>Murray et al. 2014</t>
  </si>
  <si>
    <t>None</t>
  </si>
  <si>
    <t>Not applicable to this variable</t>
  </si>
  <si>
    <t>DATA IS AVAILABLE</t>
  </si>
  <si>
    <t>COLOR KEY:</t>
  </si>
  <si>
    <t>BG CH4 yield factor</t>
  </si>
  <si>
    <t>CNG Price Scenario</t>
  </si>
  <si>
    <t>time dependent graphical function</t>
  </si>
  <si>
    <t>Elec Price Scenario</t>
  </si>
  <si>
    <t>unit price of Elec at landfill, before subsidy, before RIN</t>
  </si>
  <si>
    <t>unit price of CNG at landfill, before subsidy, before RIN</t>
  </si>
  <si>
    <t>CNG Price Incentive</t>
  </si>
  <si>
    <t>CNG RIN Scenario</t>
  </si>
  <si>
    <t>Elec Price Incentive</t>
  </si>
  <si>
    <t>Elec RIN Scenario</t>
  </si>
  <si>
    <t>Sales revenue generation</t>
  </si>
  <si>
    <t>other</t>
  </si>
  <si>
    <t>Elec Coeffs</t>
  </si>
  <si>
    <t>used to line up arrays and keep units straight</t>
  </si>
  <si>
    <t>CNG Coeffs</t>
  </si>
  <si>
    <t>Reference point</t>
  </si>
  <si>
    <t>assumption</t>
  </si>
  <si>
    <t>We may want to take a close look at how these things are financed since in a lot of cases the landfill is owned by a municipality and/or government agency, which may mean you can borrow the entire capital expense.</t>
  </si>
  <si>
    <t>elec conversion efficiency</t>
  </si>
  <si>
    <t>CNG conversion efficiency</t>
  </si>
  <si>
    <t>frac cand to CNG</t>
  </si>
  <si>
    <t>Responsibility</t>
  </si>
  <si>
    <t>Steve</t>
  </si>
  <si>
    <t>Priority</t>
  </si>
  <si>
    <t>LOW</t>
  </si>
  <si>
    <t>Next Task</t>
  </si>
  <si>
    <t>HIGH</t>
  </si>
  <si>
    <t>Methane conversion coeffs</t>
  </si>
  <si>
    <t>Ling</t>
  </si>
  <si>
    <t>Under review</t>
  </si>
  <si>
    <t>Ethan/Emily</t>
  </si>
  <si>
    <t>MODERATE</t>
  </si>
  <si>
    <t>USD/GJ</t>
  </si>
  <si>
    <t>yr</t>
  </si>
  <si>
    <t>tonnes</t>
  </si>
  <si>
    <t>m3/tonne/yr</t>
  </si>
  <si>
    <t>tonne</t>
  </si>
  <si>
    <t>Range</t>
  </si>
  <si>
    <t>Description/Comments</t>
  </si>
  <si>
    <t>Arrays</t>
  </si>
  <si>
    <t>Array Category</t>
  </si>
  <si>
    <t>Data Source</t>
  </si>
  <si>
    <t>small</t>
  </si>
  <si>
    <t>large</t>
  </si>
  <si>
    <t>inactive</t>
  </si>
  <si>
    <t>active</t>
  </si>
  <si>
    <t>IncentiveType</t>
  </si>
  <si>
    <t>compostable</t>
  </si>
  <si>
    <t>FCI</t>
  </si>
  <si>
    <t>loan</t>
  </si>
  <si>
    <t>flare</t>
  </si>
  <si>
    <t>flaretoelec</t>
  </si>
  <si>
    <t>flaretoCNG</t>
  </si>
  <si>
    <t>Definition Source</t>
  </si>
  <si>
    <t>EPA defines a "large" landfill as having a design capacity of at least 2.5 million metric tons and 2.5 million cubic meters and a calculated or measured uncontrolled NMOC emission rate of at least 50 metric tons (megagrams) per year. We used this to divide out LMOP data.</t>
  </si>
  <si>
    <t>LMOP. 2015</t>
  </si>
  <si>
    <t>http://www.epa.gov/lmop/projects-candidates/</t>
  </si>
  <si>
    <t>Link</t>
  </si>
  <si>
    <t>http://epa.gov/lmop/faq/public.html</t>
  </si>
  <si>
    <t>EPA. 2015b</t>
  </si>
  <si>
    <t>EPA. 2015a.
LMOP. 2015.</t>
  </si>
  <si>
    <t>EPA. 2015a</t>
  </si>
  <si>
    <t>http://www.epa.gov/solidwaste/nonhaz/municipal/pubs/2013_advncng_smm_rpt.pdf</t>
  </si>
  <si>
    <t>Product</t>
  </si>
  <si>
    <t>Category</t>
  </si>
  <si>
    <t>Conainers and Packing</t>
  </si>
  <si>
    <t>Paper and Paperboard</t>
  </si>
  <si>
    <t>Wood</t>
  </si>
  <si>
    <t>Food</t>
  </si>
  <si>
    <t>Other Wastes</t>
  </si>
  <si>
    <t>Yard Trimmings</t>
  </si>
  <si>
    <t>Source:</t>
  </si>
  <si>
    <t>Total</t>
  </si>
  <si>
    <t>Nondurable Goods</t>
  </si>
  <si>
    <t>Paper Goods</t>
  </si>
  <si>
    <t>Newspapers</t>
  </si>
  <si>
    <t>Compostable are defined as paper, wood, yard waste, and food waste materials. Other is everythign else such as glass, metal, plastics, textiles, etc.</t>
  </si>
  <si>
    <t>The LMOP dataset classifies most landfills as either open or clessed which we are defining as active or inactive for the purposes of WtE generation. A small number of landfills are classifed as "unknown". We classify these as active, absent other information.</t>
  </si>
  <si>
    <t>Assumption of the model structure. Related to the scope of work.</t>
  </si>
  <si>
    <t>Uses Tables 14, 17, and 14: http://www.epa.gov/solidwaste/nonhaz/municipal/pubs/2013_advncng_smm_rpt.pdf</t>
  </si>
  <si>
    <t>PARTIAL DATA EXTRACT:</t>
  </si>
  <si>
    <t>Assumption</t>
  </si>
  <si>
    <t>metric tonnes</t>
  </si>
  <si>
    <t>Description</t>
  </si>
  <si>
    <t>Input Type</t>
  </si>
  <si>
    <t>Data Assessment</t>
  </si>
  <si>
    <t>INITIALIZATION</t>
  </si>
  <si>
    <t>arrayed constant, initial stock</t>
  </si>
  <si>
    <t>Value</t>
  </si>
  <si>
    <t>Other Wte</t>
  </si>
  <si>
    <t>Excluded multiple projects on the same landfill.</t>
  </si>
  <si>
    <t>Data Notes</t>
  </si>
  <si>
    <t>Historic?</t>
  </si>
  <si>
    <t>Maybe?</t>
  </si>
  <si>
    <t>Find data?</t>
  </si>
  <si>
    <t>% of initial waste that is compostable or not. Used in initialization of decomposition stocks.</t>
  </si>
  <si>
    <t>Develop regional data?</t>
  </si>
  <si>
    <r>
      <rPr>
        <sz val="11"/>
        <color rgb="FFFF0000"/>
        <rFont val="Calibri"/>
        <family val="2"/>
        <scheme val="minor"/>
      </rPr>
      <t>????</t>
    </r>
    <r>
      <rPr>
        <sz val="11"/>
        <color theme="1"/>
        <rFont val="Calibri"/>
        <family val="2"/>
        <scheme val="minor"/>
      </rPr>
      <t>. Used in initialization of decomposition stocks.</t>
    </r>
  </si>
  <si>
    <t>Rate of landfill decomposition for managing landfill decomposition stocks and flows.</t>
  </si>
  <si>
    <t>Calibration?</t>
  </si>
  <si>
    <t>Steve needs to calibrate and fill in meta data here</t>
  </si>
  <si>
    <t>Milbrandt. 2005</t>
  </si>
  <si>
    <t>http://www.nrel.gov/docs/fy06osti/39181.pdf</t>
  </si>
  <si>
    <t>May further develop in FY2016</t>
  </si>
  <si>
    <t>Translates decomposing product into methane.</t>
  </si>
  <si>
    <t>Model structure for shifting facilities from active to inactive.</t>
  </si>
  <si>
    <t>Always wants to be [1-,1]</t>
  </si>
  <si>
    <t>N/A model structure</t>
  </si>
  <si>
    <t>Always wants to be 100</t>
  </si>
  <si>
    <t>Conversion to/from fraction/percent</t>
  </si>
  <si>
    <t>50-70%</t>
  </si>
  <si>
    <t>LMOP. 2015b.</t>
  </si>
  <si>
    <t>Milbrandt. 2005
LMOP. 2015a</t>
  </si>
  <si>
    <t>LMOP. 2015a</t>
  </si>
  <si>
    <t>LMOP. 2015b</t>
  </si>
  <si>
    <t>http://www.epa.gov/lmop/publications-tools/handbook.html</t>
  </si>
  <si>
    <t>% of methane in biogas. Used to modify energy production yields from landfill gas.</t>
  </si>
  <si>
    <t>Efficiency of converting methane to electricity production.</t>
  </si>
  <si>
    <t>Efficiency of converting methane to CNG.</t>
  </si>
  <si>
    <t>Ling Tao.</t>
  </si>
  <si>
    <t>98-100%</t>
  </si>
  <si>
    <t>30-40%</t>
  </si>
  <si>
    <t>Not applicable to FY2015 technologies</t>
  </si>
  <si>
    <t>Expected Equity Fraction</t>
  </si>
  <si>
    <t>Expected FCI</t>
  </si>
  <si>
    <t>Expected Op Cost</t>
  </si>
  <si>
    <t>all var.</t>
  </si>
  <si>
    <t>elec</t>
  </si>
  <si>
    <t>Expected operating costs for each technology. Includes gas clean-up, operations, and maintenance.</t>
  </si>
  <si>
    <t>Expected FCI costs for each technology. Can include infrastructure for gas collection, gas compression, pipelines or combustion of gas for electricity production.</t>
  </si>
  <si>
    <t>Reference point for model structure.</t>
  </si>
  <si>
    <t>Revenue from the sale of co-products</t>
  </si>
  <si>
    <t>From 2012-2040 60% of previous active small and 40% of active large landfills are inactive</t>
  </si>
  <si>
    <t>0.3 appears common for large-scale capital project--&gt; 70% debt financing.</t>
  </si>
  <si>
    <t>7-15</t>
  </si>
  <si>
    <t>15 years is the default used in the LMOP model.  This is based on IRS guidelines for electricity and fuel pipeline projects.  It might be different for CNG/LNG projects, but the user manual does not have information about this. (model originally had 7 years)</t>
  </si>
  <si>
    <t>10-15</t>
  </si>
  <si>
    <t>10 is default in LMOP model.  "It is common for project loan periods to be limited to half or two-thirds of the equipment lifetime" (i.e. 7 years). "loan lifetime should not exceed the project lifetime" (i.e. 15 years). (10 was originally used in BSM model)</t>
  </si>
  <si>
    <t>0-0.39</t>
  </si>
  <si>
    <t>0.39 - from BSM; 0.35 - LMOP LFGCost-Web Manual - based on recent privately funded projects; 0 - LMOP LFGCost-Web - for government-owned projected</t>
  </si>
  <si>
    <t>10-30</t>
  </si>
  <si>
    <t>Manual says "Generally, 15 years is considered the average lifetime for the equipment installed in LFG energy projects"  (Ling suggests 20 years)</t>
  </si>
  <si>
    <t>5-15</t>
  </si>
  <si>
    <t>Citation?</t>
  </si>
  <si>
    <t>0-6</t>
  </si>
  <si>
    <t>2% - from BSM; 6% - from LFGCost-Web, based on 5-yr average value of Moody Corporate AAA and BAA bond rates from 2008-2012; 5% - LFGCost-Web, recommended for facilities owned by municipalities, based on 5-yr average value of State and Local bond rates, from 2008-2012; 0% - for government owned facilities financed by the budget, rather than by bonds</t>
  </si>
  <si>
    <t>BSM Model</t>
  </si>
  <si>
    <t>Better citation?</t>
  </si>
  <si>
    <t>MAYBE DATA IS AVAILABLE (or the data element may not applicable)</t>
  </si>
  <si>
    <t>Expected equity fraction for a WtE project.</t>
  </si>
  <si>
    <t>Needed time to develop a WtE project.</t>
  </si>
  <si>
    <t>Economic lifetime of a WtE project.</t>
  </si>
  <si>
    <t>Expected depreciation period</t>
  </si>
  <si>
    <t>Expected terms of the loan</t>
  </si>
  <si>
    <t>Expected tax rate</t>
  </si>
  <si>
    <t>Required rate of return</t>
  </si>
  <si>
    <t>Expected debt interest rate</t>
  </si>
  <si>
    <t>Used LMOP data to estimate an annual rate of potential landfills transitioning to candidate landfills.</t>
  </si>
  <si>
    <t>Small = 42,000 scfh and large = 120,000 scfh. Technology represents a steam turbine</t>
  </si>
  <si>
    <t>LMOP. 2015a and EPA. 2015a</t>
  </si>
  <si>
    <t>Assumed that large landfills as classified EPA would be required to have flaring technology because of methane production levels.</t>
  </si>
  <si>
    <t>USD/m3</t>
  </si>
  <si>
    <t>USD/kWh</t>
  </si>
  <si>
    <t>EIA. 2015a</t>
  </si>
  <si>
    <t>http://www.eia.gov/forecasts/steo/realprices/</t>
  </si>
  <si>
    <t>DOE. 2015a</t>
  </si>
  <si>
    <t>http://www.afdc.energy.gov/fuels/prices.html</t>
  </si>
  <si>
    <t>Assuming electricity use for transportation</t>
  </si>
  <si>
    <t>Waste generation</t>
  </si>
  <si>
    <t>See "Compostables" tab for the historic data.</t>
  </si>
  <si>
    <t>population</t>
  </si>
  <si>
    <t>per capita waste generation</t>
  </si>
  <si>
    <t>people</t>
  </si>
  <si>
    <t>tonne/people</t>
  </si>
  <si>
    <t>waste going to a landfill by size</t>
  </si>
  <si>
    <t>Discards to landfill,
other disposal</t>
  </si>
  <si>
    <t>thousand tons</t>
  </si>
  <si>
    <t>Population</t>
  </si>
  <si>
    <t>Per Capita Generation</t>
  </si>
  <si>
    <t>tons/people</t>
  </si>
  <si>
    <t>thousands of people</t>
  </si>
  <si>
    <t>Uses Tables ES-1: http://www.epa.gov/solidwaste/nonhaz/municipal/pubs/2013_advncng_smm_rpt.pdf</t>
  </si>
  <si>
    <t>metric tonnes/ton</t>
  </si>
  <si>
    <t>metric tonnes/ people</t>
  </si>
  <si>
    <t>See "US MSW and Pop" tab for the data.</t>
  </si>
  <si>
    <t>Add calculations to database</t>
  </si>
  <si>
    <t>graphical function</t>
  </si>
  <si>
    <t>decomp mix[compostable]</t>
  </si>
  <si>
    <t>decomp mix[other]</t>
  </si>
  <si>
    <t>waste going to a landfill by size[small]</t>
  </si>
  <si>
    <t>waste going to a landfill by size[large]</t>
  </si>
  <si>
    <t>Frac of Elec for Trans</t>
  </si>
  <si>
    <t>Needs Review</t>
  </si>
  <si>
    <t>Team</t>
  </si>
  <si>
    <t>Placeholder</t>
  </si>
  <si>
    <t>$/RIN</t>
  </si>
  <si>
    <t>kWh/RIN</t>
  </si>
  <si>
    <t>btu/RIN</t>
  </si>
  <si>
    <t>MJ/kWh</t>
  </si>
  <si>
    <t>MJ/Btu</t>
  </si>
  <si>
    <t>GJ/RIN</t>
  </si>
  <si>
    <t>CNG RIN</t>
  </si>
  <si>
    <t>Electricity RIN</t>
  </si>
  <si>
    <t>$/GJ</t>
  </si>
  <si>
    <t>$/gge</t>
  </si>
  <si>
    <t>MJ/L gas</t>
  </si>
  <si>
    <t>L/gal</t>
  </si>
  <si>
    <t>MJ/gal gas</t>
  </si>
  <si>
    <t>DOE. 2015b</t>
  </si>
  <si>
    <t>http://www.afdc.energy.gov/fuels/laws/NG/US</t>
  </si>
  <si>
    <t>Improve scenario?</t>
  </si>
  <si>
    <t>EPA. 2015c</t>
  </si>
  <si>
    <t>http://www.epa.gov/lmop/publications-tools/funding-guide/federal-resources/treasury.html</t>
  </si>
  <si>
    <t>frac potential to cand[inactive,small]</t>
  </si>
  <si>
    <t>frac potential to cand[inactive,large]</t>
  </si>
  <si>
    <t>frac potential to cand[active,small]</t>
  </si>
  <si>
    <t>frac potential to cand[active,large]</t>
  </si>
  <si>
    <t>development dwell time[flare]</t>
  </si>
  <si>
    <t>development dwell time[flaretoelec]</t>
  </si>
  <si>
    <t>development dwell time[elec]</t>
  </si>
  <si>
    <t>development dwell time[flaretoCNG]</t>
  </si>
  <si>
    <t>development dwell time[CNG]</t>
  </si>
  <si>
    <t>Expected Equity Fraction[small,flare]</t>
  </si>
  <si>
    <t>Expected Equity Fraction[small,flaretoelec]</t>
  </si>
  <si>
    <t>Expected Equity Fraction[small,elec]</t>
  </si>
  <si>
    <t>Expected Equity Fraction[small,flaretoCNG]</t>
  </si>
  <si>
    <t>Expected Equity Fraction[small,CNG]</t>
  </si>
  <si>
    <t>Expected FCI[small,flare]</t>
  </si>
  <si>
    <t>Expected FCI[small,flaretoelec]</t>
  </si>
  <si>
    <t>Expected FCI[small,elec]</t>
  </si>
  <si>
    <t>Expected FCI[small,flaretoCNG]</t>
  </si>
  <si>
    <t>Expected FCI[small,CNG]</t>
  </si>
  <si>
    <t>Expected FCI[large,flare]</t>
  </si>
  <si>
    <t>Expected FCI[large,flaretoelec]</t>
  </si>
  <si>
    <t>Expected FCI[large,elec]</t>
  </si>
  <si>
    <t>Expected FCI[large,flaretoCNG]</t>
  </si>
  <si>
    <t>Expected FCI[large,CNG]</t>
  </si>
  <si>
    <t>Threshold NPV[inactive,small,flare]</t>
  </si>
  <si>
    <t>Threshold NPV[inactive,small,flaretoelec]</t>
  </si>
  <si>
    <t>Threshold NPV[inactive,small,elec]</t>
  </si>
  <si>
    <t>Threshold NPV[inactive,small,flaretoCNG]</t>
  </si>
  <si>
    <t>Threshold NPV[inactive,small,CNG]</t>
  </si>
  <si>
    <t>Threshold NPV[inactive,large,flare]</t>
  </si>
  <si>
    <t>Threshold NPV[inactive,large,flaretoelec]</t>
  </si>
  <si>
    <t>Threshold NPV[inactive,large,elec]</t>
  </si>
  <si>
    <t>Threshold NPV[inactive,large,flaretoCNG]</t>
  </si>
  <si>
    <t>Threshold NPV[inactive,large,CNG]</t>
  </si>
  <si>
    <t>Threshold NPV[active,small,flare]</t>
  </si>
  <si>
    <t>Threshold NPV[active,small,flaretoelec]</t>
  </si>
  <si>
    <t>Threshold NPV[active,small,elec]</t>
  </si>
  <si>
    <t>Threshold NPV[active,small,flaretoCNG]</t>
  </si>
  <si>
    <t>Threshold NPV[active,small,CNG]</t>
  </si>
  <si>
    <t>Threshold NPV[active,large,flare]</t>
  </si>
  <si>
    <t>Threshold NPV[active,large,flaretoelec]</t>
  </si>
  <si>
    <t>Threshold NPV[active,large,elec]</t>
  </si>
  <si>
    <t>Threshold NPV[active,large,flaretoCNG]</t>
  </si>
  <si>
    <t>Threshold NPV[active,large,CNG]</t>
  </si>
  <si>
    <t>Coproduct Sales Rev Input[inactive,small,flare]</t>
  </si>
  <si>
    <t>Coproduct Sales Rev Input[inactive,small,flaretoelec]</t>
  </si>
  <si>
    <t>Coproduct Sales Rev Input[inactive,small,elec]</t>
  </si>
  <si>
    <t>Coproduct Sales Rev Input[inactive,small,flaretoCNG]</t>
  </si>
  <si>
    <t>Coproduct Sales Rev Input[inactive,small,CNG]</t>
  </si>
  <si>
    <t>Coproduct Sales Rev Input[inactive,large,flare]</t>
  </si>
  <si>
    <t>Coproduct Sales Rev Input[inactive,large,flaretoelec]</t>
  </si>
  <si>
    <t>Coproduct Sales Rev Input[inactive,large,elec]</t>
  </si>
  <si>
    <t>Coproduct Sales Rev Input[inactive,large,flaretoCNG]</t>
  </si>
  <si>
    <t>Coproduct Sales Rev Input[inactive,large,CNG]</t>
  </si>
  <si>
    <t>Coproduct Sales Rev Input[active,small,flare]</t>
  </si>
  <si>
    <t>Coproduct Sales Rev Input[active,small,flaretoelec]</t>
  </si>
  <si>
    <t>Coproduct Sales Rev Input[active,small,elec]</t>
  </si>
  <si>
    <t>Coproduct Sales Rev Input[active,small,flaretoCNG]</t>
  </si>
  <si>
    <t>Coproduct Sales Rev Input[active,small,CNG]</t>
  </si>
  <si>
    <t>Coproduct Sales Rev Input[active,large,flare]</t>
  </si>
  <si>
    <t>Coproduct Sales Rev Input[active,large,flaretoelec]</t>
  </si>
  <si>
    <t>Coproduct Sales Rev Input[active,large,elec]</t>
  </si>
  <si>
    <t>Coproduct Sales Rev Input[active,large,flaretoCNG]</t>
  </si>
  <si>
    <t>Coproduct Sales Rev Input[active,large,CNG]</t>
  </si>
  <si>
    <t>Avg landfill capacity by size[small]</t>
  </si>
  <si>
    <t>Avg landfill capacity by size[large]</t>
  </si>
  <si>
    <t>LF decomposition rate[compostable]</t>
  </si>
  <si>
    <t>LF decomposition rate[other]</t>
  </si>
  <si>
    <t>shift coeffs for LF close[inactive]</t>
  </si>
  <si>
    <t>shift coeffs for LF close[active]</t>
  </si>
  <si>
    <t>BG CH4 yield factor[inactive,small]</t>
  </si>
  <si>
    <t>BG CH4 yield factor[inactive,large]</t>
  </si>
  <si>
    <t>BG CH4 yield factor[active,small]</t>
  </si>
  <si>
    <t>BG CH4 yield factor[active,large]</t>
  </si>
  <si>
    <t>Methane conversion coeffs[inactive, small,compostable]</t>
  </si>
  <si>
    <t>Methane conversion coeffs[inactive, small,other]</t>
  </si>
  <si>
    <t>Methane conversion coeffs[inactive, large,compostable]</t>
  </si>
  <si>
    <t>Methane conversion coeffs[inactive, large,other]</t>
  </si>
  <si>
    <t>Methane conversion coeffs[active, small,compostable]</t>
  </si>
  <si>
    <t>Methane conversion coeffs[active, small,other]</t>
  </si>
  <si>
    <t>Methane conversion coeffs[active, large,compostable]</t>
  </si>
  <si>
    <t>Methane conversion coeffs[active, large,other]</t>
  </si>
  <si>
    <t>Elec[inactive,small]</t>
  </si>
  <si>
    <t>Elec[inactive,large]</t>
  </si>
  <si>
    <t>Elec[active,small]</t>
  </si>
  <si>
    <t>Elec[active,large]</t>
  </si>
  <si>
    <t>Candidate[inactive,small]</t>
  </si>
  <si>
    <t>Candidate[inactive,large]</t>
  </si>
  <si>
    <t>Candidate[active,small]</t>
  </si>
  <si>
    <t>Candidate[active,large]</t>
  </si>
  <si>
    <t>CNG[inactive,small]</t>
  </si>
  <si>
    <t>CNG[inactive,large]</t>
  </si>
  <si>
    <t>CNG[active,small]</t>
  </si>
  <si>
    <t>CNG[active,large]</t>
  </si>
  <si>
    <t>CNG Dev[inactive,small]</t>
  </si>
  <si>
    <t>CNG Dev[inactive,large]</t>
  </si>
  <si>
    <t>CNG Dev[active,small]</t>
  </si>
  <si>
    <t>CNG Dev[active,large]</t>
  </si>
  <si>
    <t>Elec Dev[inactive,small]</t>
  </si>
  <si>
    <t>Elec Dev[inactive,large]</t>
  </si>
  <si>
    <t>Elec Dev[active,small]</t>
  </si>
  <si>
    <t>Elec Dev[active,large]</t>
  </si>
  <si>
    <t>F to CNG[inactive,small]</t>
  </si>
  <si>
    <t>F to CNG[inactive,large]</t>
  </si>
  <si>
    <t>F to CNG[active,small]</t>
  </si>
  <si>
    <t>F to CNG[active,large]</t>
  </si>
  <si>
    <t>F to E[inactive,small]</t>
  </si>
  <si>
    <t>F to E[inactive,large]</t>
  </si>
  <si>
    <t>F to E[active,small]</t>
  </si>
  <si>
    <t>F to E[active,large]</t>
  </si>
  <si>
    <t>frac init load decomposible[compostable]</t>
  </si>
  <si>
    <t>frac init load decomposible[other]</t>
  </si>
  <si>
    <t>Init per LF Loading[inactive,small]</t>
  </si>
  <si>
    <t>Init per LF Loading[inactive,large]</t>
  </si>
  <si>
    <t>Init per LF Loading[active,large]</t>
  </si>
  <si>
    <t>Init per LF Loading[active,small]</t>
  </si>
  <si>
    <t>Flare[inactive,small]</t>
  </si>
  <si>
    <t>Flare[inactive,large]</t>
  </si>
  <si>
    <t>Flare[active,small]</t>
  </si>
  <si>
    <t>Flare[active,large]</t>
  </si>
  <si>
    <t>Flare Dev[inactive,small]</t>
  </si>
  <si>
    <t>Flare Dev[inactive,large]</t>
  </si>
  <si>
    <t>Flare Dev[active,small]</t>
  </si>
  <si>
    <t>Flare Dev[active,large]</t>
  </si>
  <si>
    <t>Potential[inactive,small]</t>
  </si>
  <si>
    <t>Potential[inactive,large]</t>
  </si>
  <si>
    <t>Potential[active,small]</t>
  </si>
  <si>
    <t>Potential[active,large]</t>
  </si>
  <si>
    <t>Emily/Ethan</t>
  </si>
  <si>
    <t>Expected Op Cost Input[small,flare]</t>
  </si>
  <si>
    <t>Expected Op Cost Input[small,flaretoelec]</t>
  </si>
  <si>
    <t>Expected Op Cost Input[small,elec]</t>
  </si>
  <si>
    <t>Expected Op Cost Input[small,flaretoCNG]</t>
  </si>
  <si>
    <t>Expected Op Cost Input[small,CNG]</t>
  </si>
  <si>
    <t>Expected Op Cost Input[large,flare]</t>
  </si>
  <si>
    <t>Expected Op Cost Input[large,flaretoelec]</t>
  </si>
  <si>
    <t>Expected Op Cost Input[large,elec]</t>
  </si>
  <si>
    <t>Expected Op Cost Input[large,flaretoCNG]</t>
  </si>
  <si>
    <t>Expected Op Cost Input[large,CNG]</t>
  </si>
  <si>
    <t>Init LF compostible distn[inactive,small,compostable]</t>
  </si>
  <si>
    <t>Init LF compostible distn[inactive,small,other]</t>
  </si>
  <si>
    <t>Init LF compostible distn[inactive,large,compostable]</t>
  </si>
  <si>
    <t>Init LF compostible distn[inactive,large,other]</t>
  </si>
  <si>
    <t>Init LF compostible distn[active,small,compostable]</t>
  </si>
  <si>
    <t>Init LF compostible distn[active,small,other]</t>
  </si>
  <si>
    <t>Init LF compostible distn[active,large,compostable]</t>
  </si>
  <si>
    <t>Init LF compostible distn[active,large,other]</t>
  </si>
  <si>
    <t>Needs 2015 update</t>
  </si>
  <si>
    <t>Steve does this need to be calibrated?</t>
  </si>
  <si>
    <t>Translating landfill volume relative to capacity, to closure rate for active landfills</t>
  </si>
  <si>
    <t>Scenario for potential landfills becoming candidate landfills</t>
  </si>
  <si>
    <t>Scenario for candidate landfills adding flaring technology.</t>
  </si>
  <si>
    <t>Relationship between NPV and candidate landfills to CNG</t>
  </si>
  <si>
    <t>Relationship between NPV and candidate landfills to electricity</t>
  </si>
  <si>
    <t>Misc. CNG price incentives</t>
  </si>
  <si>
    <t>Misc. elec price incentives</t>
  </si>
  <si>
    <t>RIN price scenario</t>
  </si>
  <si>
    <t>Population growth scenario</t>
  </si>
  <si>
    <t>Per capita waste generation scenario</t>
  </si>
  <si>
    <t>Scenario for waste going to large and small landfills</t>
  </si>
  <si>
    <t>Scenario for the composition of the waste.</t>
  </si>
  <si>
    <t>Controls the effect of the electricity RIN based on electricity used for transportation</t>
  </si>
  <si>
    <t>frac init load decomposable</t>
  </si>
  <si>
    <t>Initial amount of waste that can decompose and lose mass. Used in initialization of decomposition stocks.</t>
  </si>
  <si>
    <t>Average landfill capacity Used in calculation of co-flow associated with closure of landfill.</t>
  </si>
  <si>
    <t>Classified each LMOP landfill as arid, non-arid, and between two size classes based on waste in place. Applied the  methane generation rates from Anelia 2005.</t>
  </si>
  <si>
    <t>A very landfill specific assumption that can not be easily improved. Regional and historic data is unlikely.</t>
  </si>
  <si>
    <t>Landfills that are candidates for WtE projects that do not have flaring systems.</t>
  </si>
  <si>
    <t>Landfills w/o flaring systems with a CNG WtE project under construction.</t>
  </si>
  <si>
    <t>Landfills w/ flaring systems with a CNG WtE projects under construction.</t>
  </si>
  <si>
    <t>Landfills w/o flaring systems with an electricity WtE projects under construction.</t>
  </si>
  <si>
    <t>Landfills with an operational electricity WtE projects.</t>
  </si>
  <si>
    <t>Landfills with a operational CNG WtE projects.</t>
  </si>
  <si>
    <t>Landfills w/ flaring systems with an electricity WtE projects under construction.</t>
  </si>
  <si>
    <t>Landfills w/ flaring systems that are candidates for WtE projects.</t>
  </si>
  <si>
    <t>Candidate landfills with a flaring system under construction.</t>
  </si>
  <si>
    <t>Landfills w/o a WtE project and not classified as candidates for a WtE project by the EPA.</t>
  </si>
  <si>
    <t>Landfills with WtE projects under construction or operational that are not producing electricity or CNG.</t>
  </si>
  <si>
    <t>Using 2000 data for model start. See "Compostables" tab for the historic data. Compostables include yard, food, wood, and paper wastes</t>
  </si>
  <si>
    <t>Initial waste in place at landfills. Used in initialization of decomposition stocks.</t>
  </si>
  <si>
    <t>Currently a placeholder, needs update</t>
  </si>
  <si>
    <t>Year</t>
  </si>
  <si>
    <t>Subscript 1</t>
  </si>
  <si>
    <t>Subscript 2</t>
  </si>
  <si>
    <t>Other WtE</t>
  </si>
  <si>
    <t>Scenario</t>
  </si>
  <si>
    <t>Base</t>
  </si>
  <si>
    <t>CARB. 2014. Table 7. Carbon Intensity Lookup Table for Diesel and Fuels that Substitute for Diesel.</t>
  </si>
  <si>
    <t>CARB. 2014. LCFS Regulation: Final Rule</t>
  </si>
  <si>
    <t>LG</t>
  </si>
  <si>
    <t>Landfill gas</t>
  </si>
  <si>
    <t>DS</t>
  </si>
  <si>
    <t>CP</t>
  </si>
  <si>
    <t>20 to 80</t>
  </si>
  <si>
    <t>LCFS</t>
  </si>
  <si>
    <t>Estimated</t>
  </si>
  <si>
    <t>California's Low Carbon Fuel Standard: Evaluation of the Potential to Meet or Exceed the Standards</t>
  </si>
  <si>
    <t>Low Carbon Fuel Standard (LCFS):</t>
  </si>
  <si>
    <t>Background:</t>
  </si>
  <si>
    <t>Credits are traded on the market.</t>
  </si>
  <si>
    <t>Data Sources</t>
  </si>
  <si>
    <t>Diesel standard in 2020</t>
  </si>
  <si>
    <t>Credit price</t>
  </si>
  <si>
    <t>$/metric ton</t>
  </si>
  <si>
    <r>
      <t>kg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e/GJ</t>
    </r>
  </si>
  <si>
    <t>LG B</t>
  </si>
  <si>
    <t>CAFO B</t>
  </si>
  <si>
    <t>CAFO</t>
  </si>
  <si>
    <t>Equations:</t>
  </si>
  <si>
    <t>B = ((DS - LG))/1,000 ∗ CP</t>
  </si>
  <si>
    <t>B = ((DS - CAFO))/1,000 ∗ CP</t>
  </si>
  <si>
    <t>The LCFS requires a 10% absolute GHG emissions reduction from diesel and gasoline fuels by 2020.</t>
  </si>
  <si>
    <t>Credits are generated for fuels produced with lower than the GHG emission standard.</t>
  </si>
  <si>
    <t>Included in modeling as a subsidy for CNG based on LCFS credit prices.</t>
  </si>
  <si>
    <t>Implemented in 2020 Across the U.S. in the form of a "subsidy" from the credit.</t>
  </si>
  <si>
    <t>Landfill Gas Flaring:</t>
  </si>
  <si>
    <t>Scenario 1:</t>
  </si>
  <si>
    <t>Scenario 2:</t>
  </si>
  <si>
    <t>EPA’s general guidelines to install gas collection and flaring equipment for landfills with a capacity &gt;2.5 million metric tons.
- Approximation based on the regulation of NMVOCs</t>
  </si>
  <si>
    <t>California, beginning in 2010, requires installation of gas collection and flaring equipment for landfills with a capacity &gt;450,000 metric tons of waste to control GHG emissions</t>
  </si>
  <si>
    <t>The LCFS subsidy is implement only directly on CNG as there is a clear direct/indirect benefit. There is likely an effect on electricity as well, but the process is a little less clear when the LCFS is based on grid mixes so we implement it with RIN as it only applies to electricity being used for transportation.</t>
  </si>
  <si>
    <t>Landfill gas to CNG LCFS benefit or
Landfill gas to Elec. LCFS benefit</t>
  </si>
  <si>
    <t>CAFO to CNG LCFS benefit or
CAFO to Elec. LCFS benefit</t>
  </si>
  <si>
    <t>LCFS Proposed Implementation:</t>
  </si>
  <si>
    <t>Impact of Trans. Policy</t>
  </si>
  <si>
    <t>Based on LMOP data, by 2040 about 25% of U.S. candidate landfills that would normally not include flares would need to install flaring technology when using the 450,000 metric tons of waste threshold.</t>
  </si>
  <si>
    <t>Increased the models conversion of candidate landfills to flares by increasing the "frac cand to flares" curve by 25%.</t>
  </si>
  <si>
    <t>FCI incentive amount[Flare]</t>
  </si>
  <si>
    <t>FCI incentive amount[FlareToElec]</t>
  </si>
  <si>
    <t>FCI incentive amount[Elec]</t>
  </si>
  <si>
    <t>FCI incentive amount[FlareToCNG]</t>
  </si>
  <si>
    <t>FCI incentive amount[CNG]</t>
  </si>
  <si>
    <t>Loan guarantee amount[Flare]</t>
  </si>
  <si>
    <t>Loan guarantee amount[FlareToElec]</t>
  </si>
  <si>
    <t>Loan guarantee amount[Elec]</t>
  </si>
  <si>
    <t>Loan guarantee amount[FlareToCNG]</t>
  </si>
  <si>
    <t>Loan guarantee amount[CNG]</t>
  </si>
  <si>
    <t>Policy End[FCI]</t>
  </si>
  <si>
    <t>Policy End[Loan]</t>
  </si>
  <si>
    <t>Policy Start[FCI]</t>
  </si>
  <si>
    <t>Policy Start[Loan]</t>
  </si>
  <si>
    <t>Policy Switch[FCI, Flare]</t>
  </si>
  <si>
    <t>Policy Switch[FCI, FlareToElec]</t>
  </si>
  <si>
    <t>Policy Switch[FCI, Elec]</t>
  </si>
  <si>
    <t>Policy Switch[FCI, FlareToCNG]</t>
  </si>
  <si>
    <t>Policy Switch[FCI, CNG]</t>
  </si>
  <si>
    <t>Policy Switch[Loan, Flare]</t>
  </si>
  <si>
    <t>Policy Switch[Loan, FlareToElec]</t>
  </si>
  <si>
    <t>Policy Switch[Loan, Elec]</t>
  </si>
  <si>
    <t>Policy Switch[Loan, FlareToCNG]</t>
  </si>
  <si>
    <t>Policy Switch[Loan, CNG]</t>
  </si>
  <si>
    <t>NG Price Scenario</t>
  </si>
  <si>
    <t>NG RIN Scenario</t>
  </si>
  <si>
    <t>NG Price Incentive</t>
  </si>
  <si>
    <t>Frac of Biogas for Trans</t>
  </si>
  <si>
    <t>one million</t>
  </si>
  <si>
    <t>frac considering</t>
  </si>
  <si>
    <t>DevelopmentTime</t>
  </si>
  <si>
    <t>methane energy density</t>
  </si>
  <si>
    <t>NoDigester[beef,small]</t>
  </si>
  <si>
    <t>NoDigester[beef,medium]</t>
  </si>
  <si>
    <t>NoDigester[beef,large]</t>
  </si>
  <si>
    <t>NoDigester[dairy,small]</t>
  </si>
  <si>
    <t>NoDigester[dairy,medium]</t>
  </si>
  <si>
    <t>NoDigester[dairy,large]</t>
  </si>
  <si>
    <t>NoDigester[swine,large]</t>
  </si>
  <si>
    <t>NoDigester[swine,medium]</t>
  </si>
  <si>
    <t>NoDigester[swine,small]</t>
  </si>
  <si>
    <t>http://www.epa.gov/sites/production/files/2014-12/documents/agstar-handbook.pdf</t>
  </si>
  <si>
    <t>12-18 for banks, 15-20 for investors</t>
  </si>
  <si>
    <t>Good approximation for about 1.5 years as it takes &lt;1 for permits + &lt;1 for construction</t>
  </si>
  <si>
    <t>8-15 years, using original BSM value of 10 to be consistent with landfill</t>
  </si>
  <si>
    <t xml:space="preserve"> This is based on IRS guidelines for electricity and fuel pipeline projects.  It might be different for CNG/LNG projects, but the user manual does not have information about this.</t>
  </si>
  <si>
    <t>2% - from BSM</t>
  </si>
  <si>
    <t>US-EPA, 2007. A protocol for quantifying and reporting the performance of anaerobic digestion systems for lvestock manures. United States Environmental Protection Agency.</t>
  </si>
  <si>
    <t>http://www3.epa.gov/climatechange/Downloads/EPAactivities/MAC_Report_2013-III_Waste.pdf</t>
  </si>
  <si>
    <t>Dairy</t>
  </si>
  <si>
    <t>EPA 2015c and Informa Economics 2013</t>
  </si>
  <si>
    <t>Revenue Source</t>
  </si>
  <si>
    <t>Pathway</t>
  </si>
  <si>
    <t>Notes</t>
  </si>
  <si>
    <t>Reference</t>
  </si>
  <si>
    <t>http://www.cleanenergyprojects.com/Landfill-Tipping-Fees-in-USA-2013.html</t>
  </si>
  <si>
    <t>N fertilizer</t>
  </si>
  <si>
    <t>recovered N</t>
  </si>
  <si>
    <t>$0 to $1411</t>
  </si>
  <si>
    <t>USD per ton N</t>
  </si>
  <si>
    <t>P fertilizer</t>
  </si>
  <si>
    <t>recovered P</t>
  </si>
  <si>
    <t>$0 to $2984</t>
  </si>
  <si>
    <t>USD per ton P</t>
  </si>
  <si>
    <t>Informa Market Report (embedded)</t>
  </si>
  <si>
    <t>0 - 2.0</t>
  </si>
  <si>
    <t>conversion efficiencies[lagoonElec]</t>
  </si>
  <si>
    <t>conversion efficiencies[lagoonCNG]</t>
  </si>
  <si>
    <t>conversion efficiencies[lagoonNG]</t>
  </si>
  <si>
    <t>conversion efficiencies[CSRNG]</t>
  </si>
  <si>
    <t>conversion efficiencies[CSRCNG]</t>
  </si>
  <si>
    <t>conversion efficiencies[CSRElec]</t>
  </si>
  <si>
    <t>conversion efficiencies[plugflowElec]</t>
  </si>
  <si>
    <t>conversion efficiencies[plugflowCNG]</t>
  </si>
  <si>
    <t>conversion efficiencies[plugflowNG]</t>
  </si>
  <si>
    <t>per facility CH4 collection[beef,small,lagoonElec]</t>
  </si>
  <si>
    <t>per facility CH4 collection[beef,small,lagoonCNG]</t>
  </si>
  <si>
    <t>per facility CH4 collection[beef,small,lagoonNG]</t>
  </si>
  <si>
    <t>per facility CH4 collection[beef,small,CSRElec]</t>
  </si>
  <si>
    <t>per facility CH4 collection[beef,small,CSRCNG]</t>
  </si>
  <si>
    <t>per facility CH4 collection[beef,small,CSRNG]</t>
  </si>
  <si>
    <t>per facility CH4 collection[beef,small,plugflowElec]</t>
  </si>
  <si>
    <t>per facility CH4 collection[beef,small,plugflowCNG]</t>
  </si>
  <si>
    <t>per facility CH4 collection[beef,small,plugflowNG]</t>
  </si>
  <si>
    <t>per facility CH4 collection[dairy,small,lagoonElec]</t>
  </si>
  <si>
    <t>per facility CH4 collection[dairy,small,lagoonCNG]</t>
  </si>
  <si>
    <t>per facility CH4 collection[dairy,small,lagoonNG]</t>
  </si>
  <si>
    <t>per facility CH4 collection[dairy,small,CSRElec]</t>
  </si>
  <si>
    <t>per facility CH4 collection[dairy,small,CSRCNG]</t>
  </si>
  <si>
    <t>per facility CH4 collection[dairy,small,CSRNG]</t>
  </si>
  <si>
    <t>per facility CH4 collection[dairy,small,plugflowElec]</t>
  </si>
  <si>
    <t>per facility CH4 collection[dairy,small,plugflowCNG]</t>
  </si>
  <si>
    <t>per facility CH4 collection[dairy,small,plugflowNG]</t>
  </si>
  <si>
    <t>per facility CH4 collection[swine,small,lagoonElec]</t>
  </si>
  <si>
    <t>per facility CH4 collection[swine,small,lagoonCNG]</t>
  </si>
  <si>
    <t>per facility CH4 collection[swine,small,lagoonNG]</t>
  </si>
  <si>
    <t>per facility CH4 collection[swine,small,CSRElec]</t>
  </si>
  <si>
    <t>per facility CH4 collection[swine,small,CSRCNG]</t>
  </si>
  <si>
    <t>per facility CH4 collection[swine,small,CSRNG]</t>
  </si>
  <si>
    <t>per facility CH4 collection[swine,small,plugflowElec]</t>
  </si>
  <si>
    <t>per facility CH4 collection[swine,small,plugflowCNG]</t>
  </si>
  <si>
    <t>per facility CH4 collection[swine,small,plugflowNG]</t>
  </si>
  <si>
    <t>per facility CH4 collection[beef,medium,lagoonElec]</t>
  </si>
  <si>
    <t>per facility CH4 collection[beef,medium,lagoonCNG]</t>
  </si>
  <si>
    <t>per facility CH4 collection[beef,medium,lagoonNG]</t>
  </si>
  <si>
    <t>per facility CH4 collection[beef,medium,CSRElec]</t>
  </si>
  <si>
    <t>per facility CH4 collection[beef,medium,CSRCNG]</t>
  </si>
  <si>
    <t>per facility CH4 collection[beef,medium,CSRNG]</t>
  </si>
  <si>
    <t>per facility CH4 collection[beef,medium,plugflowElec]</t>
  </si>
  <si>
    <t>per facility CH4 collection[beef,medium,plugflowCNG]</t>
  </si>
  <si>
    <t>per facility CH4 collection[beef,medium,plugflowNG]</t>
  </si>
  <si>
    <t>per facility CH4 collection[dairy,medium,lagoonElec]</t>
  </si>
  <si>
    <t>per facility CH4 collection[dairy,medium,lagoonCNG]</t>
  </si>
  <si>
    <t>per facility CH4 collection[dairy,medium,lagoonNG]</t>
  </si>
  <si>
    <t>per facility CH4 collection[dairy,medium,CSRElec]</t>
  </si>
  <si>
    <t>per facility CH4 collection[dairy,medium,CSRCNG]</t>
  </si>
  <si>
    <t>per facility CH4 collection[dairy,medium,CSRNG]</t>
  </si>
  <si>
    <t>per facility CH4 collection[dairy,medium,plugflowElec]</t>
  </si>
  <si>
    <t>per facility CH4 collection[dairy,medium,plugflowCNG]</t>
  </si>
  <si>
    <t>per facility CH4 collection[dairy,medium,plugflowNG]</t>
  </si>
  <si>
    <t>per facility CH4 collection[swine,medium,lagoonElec]</t>
  </si>
  <si>
    <t>per facility CH4 collection[swine,medium,lagoonCNG]</t>
  </si>
  <si>
    <t>per facility CH4 collection[swine,medium,lagoonNG]</t>
  </si>
  <si>
    <t>per facility CH4 collection[swine,medium,CSRElec]</t>
  </si>
  <si>
    <t>per facility CH4 collection[swine,medium,CSRCNG]</t>
  </si>
  <si>
    <t>per facility CH4 collection[swine,medium,CSRNG]</t>
  </si>
  <si>
    <t>per facility CH4 collection[swine,medium,plugflowElec]</t>
  </si>
  <si>
    <t>per facility CH4 collection[swine,medium,plugflowCNG]</t>
  </si>
  <si>
    <t>per facility CH4 collection[swine,medium,plugflowNG]</t>
  </si>
  <si>
    <t>per facility CH4 collection[beef,large,lagoonElec]</t>
  </si>
  <si>
    <t>per facility CH4 collection[beef,large,lagoonCNG]</t>
  </si>
  <si>
    <t>per facility CH4 collection[beef,large,lagoonNG]</t>
  </si>
  <si>
    <t>per facility CH4 collection[beef,large,CSRElec]</t>
  </si>
  <si>
    <t>per facility CH4 collection[beef,large,CSRCNG]</t>
  </si>
  <si>
    <t>per facility CH4 collection[beef,large,CSRNG]</t>
  </si>
  <si>
    <t>per facility CH4 collection[beef,large,plugflowElec]</t>
  </si>
  <si>
    <t>per facility CH4 collection[beef,large,plugflowCNG]</t>
  </si>
  <si>
    <t>per facility CH4 collection[beef,large,plugflowNG]</t>
  </si>
  <si>
    <t>per facility CH4 collection[dairy,large,lagoonElec]</t>
  </si>
  <si>
    <t>per facility CH4 collection[dairy,large,lagoonCNG]</t>
  </si>
  <si>
    <t>per facility CH4 collection[dairy,large,lagoonNG]</t>
  </si>
  <si>
    <t>per facility CH4 collection[dairy,large,CSRElec]</t>
  </si>
  <si>
    <t>per facility CH4 collection[dairy,large,CSRCNG]</t>
  </si>
  <si>
    <t>per facility CH4 collection[dairy,large,CSRNG]</t>
  </si>
  <si>
    <t>per facility CH4 collection[dairy,large,plugflowElec]</t>
  </si>
  <si>
    <t>per facility CH4 collection[dairy,large,plugflowCNG]</t>
  </si>
  <si>
    <t>per facility CH4 collection[dairy,large,plugflowNG]</t>
  </si>
  <si>
    <t>per facility CH4 collection[swine,large,lagoonElec]</t>
  </si>
  <si>
    <t>per facility CH4 collection[swine,large,lagoonCNG]</t>
  </si>
  <si>
    <t>per facility CH4 collection[swine,large,lagoonNG]</t>
  </si>
  <si>
    <t>per facility CH4 collection[swine,large,CSRElec]</t>
  </si>
  <si>
    <t>per facility CH4 collection[swine,large,CSRCNG]</t>
  </si>
  <si>
    <t>per facility CH4 collection[swine,large,CSRNG]</t>
  </si>
  <si>
    <t>per facility CH4 collection[swine,large,plugflowElec]</t>
  </si>
  <si>
    <t>per facility CH4 collection[swine,large,plugflowCNG]</t>
  </si>
  <si>
    <t>per facility CH4 collection[swine,large,plugflowNG]</t>
  </si>
  <si>
    <t>Expected FCI[beef,small,lagoonElec]</t>
  </si>
  <si>
    <t>Expected FCI[beef,small,lagoonCNG]</t>
  </si>
  <si>
    <t>Expected FCI[beef,small,lagoonNG]</t>
  </si>
  <si>
    <t>Expected FCI[beef,small,CSRElec]</t>
  </si>
  <si>
    <t>Expected FCI[beef,small,CSRCNG]</t>
  </si>
  <si>
    <t>Expected FCI[beef,small,CSRNG]</t>
  </si>
  <si>
    <t>Expected FCI[beef,small,plugflowElec]</t>
  </si>
  <si>
    <t>Expected FCI[beef,small,plugflowCNG]</t>
  </si>
  <si>
    <t>Expected FCI[beef,small,plugflowNG]</t>
  </si>
  <si>
    <t>Expected FCI[dairy,small,lagoonElec]</t>
  </si>
  <si>
    <t>Expected FCI[dairy,small,lagoonCNG]</t>
  </si>
  <si>
    <t>Expected FCI[dairy,small,lagoonNG]</t>
  </si>
  <si>
    <t>Expected FCI[dairy,small,CSRElec]</t>
  </si>
  <si>
    <t>Expected FCI[dairy,small,CSRCNG]</t>
  </si>
  <si>
    <t>Expected FCI[dairy,small,CSRNG]</t>
  </si>
  <si>
    <t>Expected FCI[dairy,small,plugflowElec]</t>
  </si>
  <si>
    <t>Expected FCI[dairy,small,plugflowCNG]</t>
  </si>
  <si>
    <t>Expected FCI[dairy,small,plugflowNG]</t>
  </si>
  <si>
    <t>Expected FCI[swine,small,lagoonElec]</t>
  </si>
  <si>
    <t>Expected FCI[swine,small,lagoonCNG]</t>
  </si>
  <si>
    <t>Expected FCI[swine,small,lagoonNG]</t>
  </si>
  <si>
    <t>Expected FCI[swine,small,CSRElec]</t>
  </si>
  <si>
    <t>Expected FCI[swine,small,CSRCNG]</t>
  </si>
  <si>
    <t>Expected FCI[swine,small,CSRNG]</t>
  </si>
  <si>
    <t>Expected FCI[swine,small,plugflowElec]</t>
  </si>
  <si>
    <t>Expected FCI[swine,small,plugflowCNG]</t>
  </si>
  <si>
    <t>Expected FCI[swine,small,plugflowNG]</t>
  </si>
  <si>
    <t>Expected FCI[beef,medium,lagoonElec]</t>
  </si>
  <si>
    <t>Expected FCI[beef,medium,lagoonCNG]</t>
  </si>
  <si>
    <t>Expected FCI[beef,medium,lagoonNG]</t>
  </si>
  <si>
    <t>Expected FCI[beef,medium,CSRElec]</t>
  </si>
  <si>
    <t>Expected FCI[beef,medium,CSRCNG]</t>
  </si>
  <si>
    <t>Expected FCI[beef,medium,CSRNG]</t>
  </si>
  <si>
    <t>Expected FCI[beef,medium,plugflowElec]</t>
  </si>
  <si>
    <t>Expected FCI[beef,medium,plugflowCNG]</t>
  </si>
  <si>
    <t>Expected FCI[beef,medium,plugflowNG]</t>
  </si>
  <si>
    <t>Expected FCI[dairy,medium,lagoonElec]</t>
  </si>
  <si>
    <t>Expected FCI[dairy,medium,lagoonCNG]</t>
  </si>
  <si>
    <t>Expected FCI[dairy,medium,lagoonNG]</t>
  </si>
  <si>
    <t>Expected FCI[dairy,medium,CSRElec]</t>
  </si>
  <si>
    <t>Expected FCI[dairy,medium,CSRCNG]</t>
  </si>
  <si>
    <t>Expected FCI[dairy,medium,CSRNG]</t>
  </si>
  <si>
    <t>Expected FCI[dairy,medium,plugflowElec]</t>
  </si>
  <si>
    <t>Expected FCI[dairy,medium,plugflowCNG]</t>
  </si>
  <si>
    <t>Expected FCI[dairy,medium,plugflowNG]</t>
  </si>
  <si>
    <t>Expected FCI[swine,medium,lagoonElec]</t>
  </si>
  <si>
    <t>Expected FCI[swine,medium,lagoonCNG]</t>
  </si>
  <si>
    <t>Expected FCI[swine,medium,lagoonNG]</t>
  </si>
  <si>
    <t>Expected FCI[swine,medium,CSRElec]</t>
  </si>
  <si>
    <t>Expected FCI[swine,medium,CSRCNG]</t>
  </si>
  <si>
    <t>Expected FCI[swine,medium,CSRNG]</t>
  </si>
  <si>
    <t>Expected FCI[swine,medium,plugflowElec]</t>
  </si>
  <si>
    <t>Expected FCI[swine,medium,plugflowCNG]</t>
  </si>
  <si>
    <t>Expected FCI[swine,medium,plugflowNG]</t>
  </si>
  <si>
    <t>Expected FCI[beef,large,lagoonElec]</t>
  </si>
  <si>
    <t>Expected FCI[beef,large,lagoonCNG]</t>
  </si>
  <si>
    <t>Expected FCI[beef,large,lagoonNG]</t>
  </si>
  <si>
    <t>Expected FCI[beef,large,CSRElec]</t>
  </si>
  <si>
    <t>Expected FCI[beef,large,CSRCNG]</t>
  </si>
  <si>
    <t>Expected FCI[beef,large,CSRNG]</t>
  </si>
  <si>
    <t>Expected FCI[beef,large,plugflowElec]</t>
  </si>
  <si>
    <t>Expected FCI[beef,large,plugflowCNG]</t>
  </si>
  <si>
    <t>Expected FCI[beef,large,plugflowNG]</t>
  </si>
  <si>
    <t>Expected FCI[dairy,large,lagoonElec]</t>
  </si>
  <si>
    <t>Expected FCI[dairy,large,lagoonCNG]</t>
  </si>
  <si>
    <t>Expected FCI[dairy,large,lagoonNG]</t>
  </si>
  <si>
    <t>Expected FCI[dairy,large,CSRElec]</t>
  </si>
  <si>
    <t>Expected FCI[dairy,large,CSRCNG]</t>
  </si>
  <si>
    <t>Expected FCI[dairy,large,CSRNG]</t>
  </si>
  <si>
    <t>Expected FCI[dairy,large,plugflowElec]</t>
  </si>
  <si>
    <t>Expected FCI[dairy,large,plugflowCNG]</t>
  </si>
  <si>
    <t>Expected FCI[dairy,large,plugflowNG]</t>
  </si>
  <si>
    <t>Expected FCI[swine,large,lagoonElec]</t>
  </si>
  <si>
    <t>Expected FCI[swine,large,lagoonCNG]</t>
  </si>
  <si>
    <t>Expected FCI[swine,large,lagoonNG]</t>
  </si>
  <si>
    <t>Expected FCI[swine,large,CSRElec]</t>
  </si>
  <si>
    <t>Expected FCI[swine,large,CSRCNG]</t>
  </si>
  <si>
    <t>Expected FCI[swine,large,CSRNG]</t>
  </si>
  <si>
    <t>Expected FCI[swine,large,plugflowElec]</t>
  </si>
  <si>
    <t>Expected FCI[swine,large,plugflowCNG]</t>
  </si>
  <si>
    <t>Expected FCI[swine,large,plugflowNG]</t>
  </si>
  <si>
    <t>Coproduct Sales Rev Input[beef,small,lagoonElec]</t>
  </si>
  <si>
    <t>Coproduct Sales Rev Input[beef,small,lagoonCNG]</t>
  </si>
  <si>
    <t>Coproduct Sales Rev Input[beef,small,lagoonNG]</t>
  </si>
  <si>
    <t>Coproduct Sales Rev Input[beef,small,CSRElec]</t>
  </si>
  <si>
    <t>Coproduct Sales Rev Input[beef,small,CSRCNG]</t>
  </si>
  <si>
    <t>Coproduct Sales Rev Input[beef,small,CSRNG]</t>
  </si>
  <si>
    <t>Coproduct Sales Rev Input[beef,small,plugflowElec]</t>
  </si>
  <si>
    <t>Coproduct Sales Rev Input[beef,small,plugflowCNG]</t>
  </si>
  <si>
    <t>Coproduct Sales Rev Input[beef,small,plugflowNG]</t>
  </si>
  <si>
    <t>Coproduct Sales Rev Input[dairy,small,lagoonElec]</t>
  </si>
  <si>
    <t>Coproduct Sales Rev Input[dairy,small,lagoonCNG]</t>
  </si>
  <si>
    <t>Coproduct Sales Rev Input[dairy,small,lagoonNG]</t>
  </si>
  <si>
    <t>Coproduct Sales Rev Input[dairy,small,CSRElec]</t>
  </si>
  <si>
    <t>Coproduct Sales Rev Input[dairy,small,CSRCNG]</t>
  </si>
  <si>
    <t>Coproduct Sales Rev Input[dairy,small,CSRNG]</t>
  </si>
  <si>
    <t>Coproduct Sales Rev Input[dairy,small,plugflowElec]</t>
  </si>
  <si>
    <t>Coproduct Sales Rev Input[dairy,small,plugflowCNG]</t>
  </si>
  <si>
    <t>Coproduct Sales Rev Input[dairy,small,plugflowNG]</t>
  </si>
  <si>
    <t>Coproduct Sales Rev Input[swine,small,lagoonElec]</t>
  </si>
  <si>
    <t>Coproduct Sales Rev Input[swine,small,lagoonCNG]</t>
  </si>
  <si>
    <t>Coproduct Sales Rev Input[swine,small,lagoonNG]</t>
  </si>
  <si>
    <t>Coproduct Sales Rev Input[swine,small,CSRElec]</t>
  </si>
  <si>
    <t>Coproduct Sales Rev Input[swine,small,CSRCNG]</t>
  </si>
  <si>
    <t>Coproduct Sales Rev Input[swine,small,CSRNG]</t>
  </si>
  <si>
    <t>Coproduct Sales Rev Input[swine,small,plugflowElec]</t>
  </si>
  <si>
    <t>Coproduct Sales Rev Input[swine,small,plugflowCNG]</t>
  </si>
  <si>
    <t>Coproduct Sales Rev Input[swine,small,plugflowNG]</t>
  </si>
  <si>
    <t>Coproduct Sales Rev Input[beef,medium,lagoonElec]</t>
  </si>
  <si>
    <t>Coproduct Sales Rev Input[beef,medium,lagoonCNG]</t>
  </si>
  <si>
    <t>Coproduct Sales Rev Input[beef,medium,lagoonNG]</t>
  </si>
  <si>
    <t>Coproduct Sales Rev Input[beef,medium,CSRElec]</t>
  </si>
  <si>
    <t>Coproduct Sales Rev Input[beef,medium,CSRCNG]</t>
  </si>
  <si>
    <t>Coproduct Sales Rev Input[beef,medium,CSRNG]</t>
  </si>
  <si>
    <t>Coproduct Sales Rev Input[beef,medium,plugflowElec]</t>
  </si>
  <si>
    <t>Coproduct Sales Rev Input[beef,medium,plugflowCNG]</t>
  </si>
  <si>
    <t>Coproduct Sales Rev Input[beef,medium,plugflowNG]</t>
  </si>
  <si>
    <t>Coproduct Sales Rev Input[dairy,medium,lagoonElec]</t>
  </si>
  <si>
    <t>Coproduct Sales Rev Input[dairy,medium,lagoonCNG]</t>
  </si>
  <si>
    <t>Coproduct Sales Rev Input[dairy,medium,lagoonNG]</t>
  </si>
  <si>
    <t>Coproduct Sales Rev Input[dairy,medium,CSRElec]</t>
  </si>
  <si>
    <t>Coproduct Sales Rev Input[dairy,medium,CSRCNG]</t>
  </si>
  <si>
    <t>Coproduct Sales Rev Input[dairy,medium,CSRNG]</t>
  </si>
  <si>
    <t>Coproduct Sales Rev Input[dairy,medium,plugflowElec]</t>
  </si>
  <si>
    <t>Coproduct Sales Rev Input[dairy,medium,plugflowCNG]</t>
  </si>
  <si>
    <t>Coproduct Sales Rev Input[dairy,medium,plugflowNG]</t>
  </si>
  <si>
    <t>Coproduct Sales Rev Input[swine,medium,lagoonElec]</t>
  </si>
  <si>
    <t>Coproduct Sales Rev Input[swine,medium,lagoonCNG]</t>
  </si>
  <si>
    <t>Coproduct Sales Rev Input[swine,medium,lagoonNG]</t>
  </si>
  <si>
    <t>Coproduct Sales Rev Input[swine,medium,CSRElec]</t>
  </si>
  <si>
    <t>Coproduct Sales Rev Input[swine,medium,CSRCNG]</t>
  </si>
  <si>
    <t>Coproduct Sales Rev Input[swine,medium,CSRNG]</t>
  </si>
  <si>
    <t>Coproduct Sales Rev Input[swine,medium,plugflowElec]</t>
  </si>
  <si>
    <t>Coproduct Sales Rev Input[swine,medium,plugflowCNG]</t>
  </si>
  <si>
    <t>Coproduct Sales Rev Input[swine,medium,plugflowNG]</t>
  </si>
  <si>
    <t>Coproduct Sales Rev Input[beef,large,lagoonElec]</t>
  </si>
  <si>
    <t>Coproduct Sales Rev Input[beef,large,lagoonCNG]</t>
  </si>
  <si>
    <t>Coproduct Sales Rev Input[beef,large,lagoonNG]</t>
  </si>
  <si>
    <t>Coproduct Sales Rev Input[beef,large,CSRElec]</t>
  </si>
  <si>
    <t>Coproduct Sales Rev Input[beef,large,CSRCNG]</t>
  </si>
  <si>
    <t>Coproduct Sales Rev Input[beef,large,CSRNG]</t>
  </si>
  <si>
    <t>Coproduct Sales Rev Input[beef,large,plugflowElec]</t>
  </si>
  <si>
    <t>Coproduct Sales Rev Input[beef,large,plugflowCNG]</t>
  </si>
  <si>
    <t>Coproduct Sales Rev Input[beef,large,plugflowNG]</t>
  </si>
  <si>
    <t>Coproduct Sales Rev Input[dairy,large,lagoonElec]</t>
  </si>
  <si>
    <t>Coproduct Sales Rev Input[dairy,large,lagoonCNG]</t>
  </si>
  <si>
    <t>Coproduct Sales Rev Input[dairy,large,lagoonNG]</t>
  </si>
  <si>
    <t>Coproduct Sales Rev Input[dairy,large,CSRElec]</t>
  </si>
  <si>
    <t>Coproduct Sales Rev Input[dairy,large,CSRCNG]</t>
  </si>
  <si>
    <t>Coproduct Sales Rev Input[dairy,large,CSRNG]</t>
  </si>
  <si>
    <t>Coproduct Sales Rev Input[dairy,large,plugflowElec]</t>
  </si>
  <si>
    <t>Coproduct Sales Rev Input[dairy,large,plugflowCNG]</t>
  </si>
  <si>
    <t>Coproduct Sales Rev Input[dairy,large,plugflowNG]</t>
  </si>
  <si>
    <t>Coproduct Sales Rev Input[swine,large,lagoonElec]</t>
  </si>
  <si>
    <t>Coproduct Sales Rev Input[swine,large,lagoonCNG]</t>
  </si>
  <si>
    <t>Coproduct Sales Rev Input[swine,large,lagoonNG]</t>
  </si>
  <si>
    <t>Coproduct Sales Rev Input[swine,large,CSRElec]</t>
  </si>
  <si>
    <t>Coproduct Sales Rev Input[swine,large,CSRCNG]</t>
  </si>
  <si>
    <t>Coproduct Sales Rev Input[swine,large,CSRNG]</t>
  </si>
  <si>
    <t>Coproduct Sales Rev Input[swine,large,plugflowElec]</t>
  </si>
  <si>
    <t>Coproduct Sales Rev Input[swine,large,plugflowCNG]</t>
  </si>
  <si>
    <t>Coproduct Sales Rev Input[swine,large,plugflowNG]</t>
  </si>
  <si>
    <t>InDevelopment[beef,small,lagoonElec]</t>
  </si>
  <si>
    <t>InDevelopment[beef,small,lagoonCNG]</t>
  </si>
  <si>
    <t>InDevelopment[beef,small,lagoonNG]</t>
  </si>
  <si>
    <t>InDevelopment[beef,small,CSRElec]</t>
  </si>
  <si>
    <t>InDevelopment[beef,small,CSRCNG]</t>
  </si>
  <si>
    <t>InDevelopment[beef,small,CSRNG]</t>
  </si>
  <si>
    <t>InDevelopment[beef,small,plugflowElec]</t>
  </si>
  <si>
    <t>InDevelopment[beef,small,plugflowCNG]</t>
  </si>
  <si>
    <t>InDevelopment[beef,small,plugflowNG]</t>
  </si>
  <si>
    <t>InDevelopment[dairy,small,lagoonElec]</t>
  </si>
  <si>
    <t>InDevelopment[dairy,small,lagoonCNG]</t>
  </si>
  <si>
    <t>InDevelopment[dairy,small,lagoonNG]</t>
  </si>
  <si>
    <t>InDevelopment[dairy,small,CSRElec]</t>
  </si>
  <si>
    <t>InDevelopment[dairy,small,CSRCNG]</t>
  </si>
  <si>
    <t>InDevelopment[dairy,small,CSRNG]</t>
  </si>
  <si>
    <t>InDevelopment[dairy,small,plugflowElec]</t>
  </si>
  <si>
    <t>InDevelopment[dairy,small,plugflowCNG]</t>
  </si>
  <si>
    <t>InDevelopment[dairy,small,plugflowNG]</t>
  </si>
  <si>
    <t>InDevelopment[swine,small,lagoonElec]</t>
  </si>
  <si>
    <t>InDevelopment[swine,small,lagoonCNG]</t>
  </si>
  <si>
    <t>InDevelopment[swine,small,lagoonNG]</t>
  </si>
  <si>
    <t>InDevelopment[swine,small,CSRElec]</t>
  </si>
  <si>
    <t>InDevelopment[swine,small,CSRCNG]</t>
  </si>
  <si>
    <t>InDevelopment[swine,small,CSRNG]</t>
  </si>
  <si>
    <t>InDevelopment[swine,small,plugflowElec]</t>
  </si>
  <si>
    <t>InDevelopment[swine,small,plugflowCNG]</t>
  </si>
  <si>
    <t>InDevelopment[swine,small,plugflowNG]</t>
  </si>
  <si>
    <t>InDevelopment[beef,medium,lagoonElec]</t>
  </si>
  <si>
    <t>InDevelopment[beef,medium,lagoonCNG]</t>
  </si>
  <si>
    <t>InDevelopment[beef,medium,lagoonNG]</t>
  </si>
  <si>
    <t>InDevelopment[beef,medium,CSRElec]</t>
  </si>
  <si>
    <t>InDevelopment[beef,medium,CSRCNG]</t>
  </si>
  <si>
    <t>InDevelopment[beef,medium,CSRNG]</t>
  </si>
  <si>
    <t>InDevelopment[beef,medium,plugflowElec]</t>
  </si>
  <si>
    <t>InDevelopment[beef,medium,plugflowCNG]</t>
  </si>
  <si>
    <t>InDevelopment[beef,medium,plugflowNG]</t>
  </si>
  <si>
    <t>InDevelopment[dairy,medium,lagoonElec]</t>
  </si>
  <si>
    <t>InDevelopment[dairy,medium,lagoonCNG]</t>
  </si>
  <si>
    <t>InDevelopment[dairy,medium,lagoonNG]</t>
  </si>
  <si>
    <t>InDevelopment[dairy,medium,CSRElec]</t>
  </si>
  <si>
    <t>InDevelopment[dairy,medium,CSRCNG]</t>
  </si>
  <si>
    <t>InDevelopment[dairy,medium,CSRNG]</t>
  </si>
  <si>
    <t>InDevelopment[dairy,medium,plugflowElec]</t>
  </si>
  <si>
    <t>InDevelopment[dairy,medium,plugflowCNG]</t>
  </si>
  <si>
    <t>InDevelopment[dairy,medium,plugflowNG]</t>
  </si>
  <si>
    <t>InDevelopment[swine,medium,lagoonElec]</t>
  </si>
  <si>
    <t>InDevelopment[swine,medium,lagoonCNG]</t>
  </si>
  <si>
    <t>InDevelopment[swine,medium,lagoonNG]</t>
  </si>
  <si>
    <t>InDevelopment[swine,medium,CSRElec]</t>
  </si>
  <si>
    <t>InDevelopment[swine,medium,CSRCNG]</t>
  </si>
  <si>
    <t>InDevelopment[swine,medium,CSRNG]</t>
  </si>
  <si>
    <t>InDevelopment[swine,medium,plugflowElec]</t>
  </si>
  <si>
    <t>InDevelopment[swine,medium,plugflowCNG]</t>
  </si>
  <si>
    <t>InDevelopment[swine,medium,plugflowNG]</t>
  </si>
  <si>
    <t>InDevelopment[beef,large,lagoonElec]</t>
  </si>
  <si>
    <t>InDevelopment[beef,large,lagoonCNG]</t>
  </si>
  <si>
    <t>InDevelopment[beef,large,lagoonNG]</t>
  </si>
  <si>
    <t>InDevelopment[beef,large,CSRElec]</t>
  </si>
  <si>
    <t>InDevelopment[beef,large,CSRCNG]</t>
  </si>
  <si>
    <t>InDevelopment[beef,large,CSRNG]</t>
  </si>
  <si>
    <t>InDevelopment[beef,large,plugflowElec]</t>
  </si>
  <si>
    <t>InDevelopment[beef,large,plugflowCNG]</t>
  </si>
  <si>
    <t>InDevelopment[beef,large,plugflowNG]</t>
  </si>
  <si>
    <t>InDevelopment[dairy,large,lagoonElec]</t>
  </si>
  <si>
    <t>InDevelopment[dairy,large,lagoonCNG]</t>
  </si>
  <si>
    <t>InDevelopment[dairy,large,lagoonNG]</t>
  </si>
  <si>
    <t>InDevelopment[dairy,large,CSRElec]</t>
  </si>
  <si>
    <t>InDevelopment[dairy,large,CSRCNG]</t>
  </si>
  <si>
    <t>InDevelopment[dairy,large,CSRNG]</t>
  </si>
  <si>
    <t>InDevelopment[dairy,large,plugflowElec]</t>
  </si>
  <si>
    <t>InDevelopment[dairy,large,plugflowCNG]</t>
  </si>
  <si>
    <t>InDevelopment[dairy,large,plugflowNG]</t>
  </si>
  <si>
    <t>InDevelopment[swine,large,lagoonElec]</t>
  </si>
  <si>
    <t>InDevelopment[swine,large,lagoonCNG]</t>
  </si>
  <si>
    <t>InDevelopment[swine,large,lagoonNG]</t>
  </si>
  <si>
    <t>InDevelopment[swine,large,CSRElec]</t>
  </si>
  <si>
    <t>InDevelopment[swine,large,CSRCNG]</t>
  </si>
  <si>
    <t>InDevelopment[swine,large,CSRNG]</t>
  </si>
  <si>
    <t>InDevelopment[swine,large,plugflowElec]</t>
  </si>
  <si>
    <t>InDevelopment[swine,large,plugflowCNG]</t>
  </si>
  <si>
    <t>InDevelopment[swine,large,plugflowNG]</t>
  </si>
  <si>
    <t>WithDigester[beef,small,lagoonElec]</t>
  </si>
  <si>
    <t>WithDigester[beef,small,lagoonCNG]</t>
  </si>
  <si>
    <t>WithDigester[beef,small,lagoonNG]</t>
  </si>
  <si>
    <t>WithDigester[beef,small,CSRElec]</t>
  </si>
  <si>
    <t>WithDigester[beef,small,CSRCNG]</t>
  </si>
  <si>
    <t>WithDigester[beef,small,CSRNG]</t>
  </si>
  <si>
    <t>WithDigester[beef,small,plugflowElec]</t>
  </si>
  <si>
    <t>WithDigester[beef,small,plugflowCNG]</t>
  </si>
  <si>
    <t>WithDigester[beef,small,plugflowNG]</t>
  </si>
  <si>
    <t>WithDigester[dairy,small,lagoonElec]</t>
  </si>
  <si>
    <t>WithDigester[dairy,small,lagoonCNG]</t>
  </si>
  <si>
    <t>WithDigester[dairy,small,lagoonNG]</t>
  </si>
  <si>
    <t>WithDigester[dairy,small,CSRElec]</t>
  </si>
  <si>
    <t>WithDigester[dairy,small,CSRCNG]</t>
  </si>
  <si>
    <t>WithDigester[dairy,small,CSRNG]</t>
  </si>
  <si>
    <t>WithDigester[dairy,small,plugflowElec]</t>
  </si>
  <si>
    <t>WithDigester[dairy,small,plugflowCNG]</t>
  </si>
  <si>
    <t>WithDigester[dairy,small,plugflowNG]</t>
  </si>
  <si>
    <t>WithDigester[swine,small,lagoonElec]</t>
  </si>
  <si>
    <t>WithDigester[swine,small,lagoonCNG]</t>
  </si>
  <si>
    <t>WithDigester[swine,small,lagoonNG]</t>
  </si>
  <si>
    <t>WithDigester[swine,small,CSRElec]</t>
  </si>
  <si>
    <t>WithDigester[swine,small,CSRCNG]</t>
  </si>
  <si>
    <t>WithDigester[swine,small,CSRNG]</t>
  </si>
  <si>
    <t>WithDigester[swine,small,plugflowElec]</t>
  </si>
  <si>
    <t>WithDigester[swine,small,plugflowCNG]</t>
  </si>
  <si>
    <t>WithDigester[swine,small,plugflowNG]</t>
  </si>
  <si>
    <t>WithDigester[beef,medium,lagoonElec]</t>
  </si>
  <si>
    <t>WithDigester[beef,medium,lagoonCNG]</t>
  </si>
  <si>
    <t>WithDigester[beef,medium,lagoonNG]</t>
  </si>
  <si>
    <t>WithDigester[beef,medium,CSRElec]</t>
  </si>
  <si>
    <t>WithDigester[beef,medium,CSRCNG]</t>
  </si>
  <si>
    <t>WithDigester[beef,medium,CSRNG]</t>
  </si>
  <si>
    <t>WithDigester[beef,medium,plugflowElec]</t>
  </si>
  <si>
    <t>WithDigester[beef,medium,plugflowCNG]</t>
  </si>
  <si>
    <t>WithDigester[beef,medium,plugflowNG]</t>
  </si>
  <si>
    <t>WithDigester[dairy,medium,lagoonElec]</t>
  </si>
  <si>
    <t>WithDigester[dairy,medium,lagoonCNG]</t>
  </si>
  <si>
    <t>WithDigester[dairy,medium,lagoonNG]</t>
  </si>
  <si>
    <t>WithDigester[dairy,medium,CSRElec]</t>
  </si>
  <si>
    <t>WithDigester[dairy,medium,CSRCNG]</t>
  </si>
  <si>
    <t>WithDigester[dairy,medium,CSRNG]</t>
  </si>
  <si>
    <t>WithDigester[dairy,medium,plugflowElec]</t>
  </si>
  <si>
    <t>WithDigester[dairy,medium,plugflowCNG]</t>
  </si>
  <si>
    <t>WithDigester[dairy,medium,plugflowNG]</t>
  </si>
  <si>
    <t>WithDigester[swine,medium,lagoonElec]</t>
  </si>
  <si>
    <t>WithDigester[swine,medium,lagoonCNG]</t>
  </si>
  <si>
    <t>WithDigester[swine,medium,lagoonNG]</t>
  </si>
  <si>
    <t>WithDigester[swine,medium,CSRElec]</t>
  </si>
  <si>
    <t>WithDigester[swine,medium,CSRCNG]</t>
  </si>
  <si>
    <t>WithDigester[swine,medium,CSRNG]</t>
  </si>
  <si>
    <t>WithDigester[swine,medium,plugflowElec]</t>
  </si>
  <si>
    <t>WithDigester[swine,medium,plugflowCNG]</t>
  </si>
  <si>
    <t>WithDigester[swine,medium,plugflowNG]</t>
  </si>
  <si>
    <t>WithDigester[beef,large,lagoonElec]</t>
  </si>
  <si>
    <t>WithDigester[beef,large,lagoonCNG]</t>
  </si>
  <si>
    <t>WithDigester[beef,large,lagoonNG]</t>
  </si>
  <si>
    <t>WithDigester[beef,large,CSRElec]</t>
  </si>
  <si>
    <t>WithDigester[beef,large,CSRCNG]</t>
  </si>
  <si>
    <t>WithDigester[beef,large,CSRNG]</t>
  </si>
  <si>
    <t>WithDigester[beef,large,plugflowElec]</t>
  </si>
  <si>
    <t>WithDigester[beef,large,plugflowCNG]</t>
  </si>
  <si>
    <t>WithDigester[beef,large,plugflowNG]</t>
  </si>
  <si>
    <t>WithDigester[dairy,large,lagoonElec]</t>
  </si>
  <si>
    <t>WithDigester[dairy,large,lagoonCNG]</t>
  </si>
  <si>
    <t>WithDigester[dairy,large,lagoonNG]</t>
  </si>
  <si>
    <t>WithDigester[dairy,large,CSRElec]</t>
  </si>
  <si>
    <t>WithDigester[dairy,large,CSRCNG]</t>
  </si>
  <si>
    <t>WithDigester[dairy,large,CSRNG]</t>
  </si>
  <si>
    <t>WithDigester[dairy,large,plugflowElec]</t>
  </si>
  <si>
    <t>WithDigester[dairy,large,plugflowCNG]</t>
  </si>
  <si>
    <t>WithDigester[dairy,large,plugflowNG]</t>
  </si>
  <si>
    <t>WithDigester[swine,large,lagoonElec]</t>
  </si>
  <si>
    <t>WithDigester[swine,large,lagoonCNG]</t>
  </si>
  <si>
    <t>WithDigester[swine,large,lagoonNG]</t>
  </si>
  <si>
    <t>WithDigester[swine,large,CSRElec]</t>
  </si>
  <si>
    <t>WithDigester[swine,large,CSRCNG]</t>
  </si>
  <si>
    <t>WithDigester[swine,large,CSRNG]</t>
  </si>
  <si>
    <t>WithDigester[swine,large,plugflowElec]</t>
  </si>
  <si>
    <t>WithDigester[swine,large,plugflowCNG]</t>
  </si>
  <si>
    <t>WithDigester[swine,large,plugflowNG]</t>
  </si>
  <si>
    <t>forced investment rate[swine,large]</t>
  </si>
  <si>
    <t>forced investment rate[dairy,large]</t>
  </si>
  <si>
    <t>forced investment rate[beef,large]</t>
  </si>
  <si>
    <t>forced investment rate[swine,medium]</t>
  </si>
  <si>
    <t>forced investment rate[dairy,medium]</t>
  </si>
  <si>
    <t>forced investment rate[beef,medium]</t>
  </si>
  <si>
    <t>forced investment rate[swine,small]</t>
  </si>
  <si>
    <t>forced investment rate[dairy,small]</t>
  </si>
  <si>
    <t>forced investment rate[beef,small]</t>
  </si>
  <si>
    <t>Loan guarantee amount[lagoonElec]</t>
  </si>
  <si>
    <t>Loan guarantee amount[lagoonCNG]</t>
  </si>
  <si>
    <t>Loan guarantee amount[lagoonNG]</t>
  </si>
  <si>
    <t>Loan guarantee amount[CSRElec]</t>
  </si>
  <si>
    <t>Loan guarantee amount[CSRCNG]</t>
  </si>
  <si>
    <t>Loan guarantee amount[CSRNG]</t>
  </si>
  <si>
    <t>Loan guarantee amount[plugflowElec]</t>
  </si>
  <si>
    <t>Loan guarantee amount[plugflowCNG]</t>
  </si>
  <si>
    <t>Loan guarantee amount[plugflowNG]</t>
  </si>
  <si>
    <t>Policy Switch[FCI]</t>
  </si>
  <si>
    <t>Policy Switch[loan]</t>
  </si>
  <si>
    <t>FCI incentive amount[lagoonElec]</t>
  </si>
  <si>
    <t>FCI incentive amount[lagoonCNG]</t>
  </si>
  <si>
    <t>FCI incentive amount[lagoonNG]</t>
  </si>
  <si>
    <t>FCI incentive amount[CSRElec]</t>
  </si>
  <si>
    <t>FCI incentive amount[CSRCNG]</t>
  </si>
  <si>
    <t>FCI incentive amount[CSRNG]</t>
  </si>
  <si>
    <t>FCI incentive amount[plugflowElec]</t>
  </si>
  <si>
    <t>FCI incentive amount[plugflowCNG]</t>
  </si>
  <si>
    <t>FCI incentive amount[plugflowNG]</t>
  </si>
  <si>
    <t>Policy Start[loan]</t>
  </si>
  <si>
    <t>Policy End[loan]</t>
  </si>
  <si>
    <t>Range/Notes</t>
  </si>
  <si>
    <t>INTEGRATE INTO THESE SPREADSHEETS?</t>
  </si>
  <si>
    <t>Baseline Policies</t>
  </si>
  <si>
    <t>RIN PRICE</t>
  </si>
  <si>
    <t>Implementation Proposal:</t>
  </si>
  <si>
    <t>-----&gt;</t>
  </si>
  <si>
    <t>CNG Tax Credit + Alternative Fuel Tax</t>
  </si>
  <si>
    <t>Elec. PTC + REC</t>
  </si>
  <si>
    <t>CNG - Excise Tax Credit</t>
  </si>
  <si>
    <t>CNG - Alternative Fuel Tax</t>
  </si>
  <si>
    <t>Elec - PTC + REC</t>
  </si>
  <si>
    <t>Timing</t>
  </si>
  <si>
    <t>1992 - 2016+</t>
  </si>
  <si>
    <t>$/MWh</t>
  </si>
  <si>
    <t>Excise Tax Credit to the Seller of CNG or LNG (2006-2016+) is used, plus the Alternative Fuel Tax (2016+).</t>
  </si>
  <si>
    <t>Renewable Electricity Production Tax Credit (1992-2016+) (declining by 20% through 2020 is not used). Also includes renewable electricity credits (2000-2016+)</t>
  </si>
  <si>
    <t>2010 - 2016+</t>
  </si>
  <si>
    <t>2006 - 2016+</t>
  </si>
  <si>
    <t>CNG:</t>
  </si>
  <si>
    <t>Electricity:</t>
  </si>
  <si>
    <t>Production Tax Credits (PTC)</t>
  </si>
  <si>
    <t>Renewable Electricity Credits (REC)</t>
  </si>
  <si>
    <t>Excise Tax Credit</t>
  </si>
  <si>
    <t>Alternative Fuel Tax</t>
  </si>
  <si>
    <t>INPUTS INTO SCENARIOS</t>
  </si>
  <si>
    <t>Elec Equivalence Value</t>
  </si>
  <si>
    <t>Electricity RIN Effect</t>
  </si>
  <si>
    <t>CNG RIN Effect</t>
  </si>
  <si>
    <t>Constant</t>
  </si>
  <si>
    <t>CNG Equivalence Value</t>
  </si>
  <si>
    <t>Calculations and Constants:</t>
  </si>
  <si>
    <t>0.25-3
(or CA 4.25 - 12.75)</t>
  </si>
  <si>
    <t>conversion efficiencies[lagoonBiofuel]</t>
  </si>
  <si>
    <t>conversion efficiencies[CSRBiofuel]</t>
  </si>
  <si>
    <t>conversion efficiencies[plugflowBiofuel]</t>
  </si>
  <si>
    <t>per facility CH4 collection[beef,small,lagoonBiofuel]</t>
  </si>
  <si>
    <t>per facility CH4 collection[beef,small,CSRBiofuel]</t>
  </si>
  <si>
    <t>per facility CH4 collection[beef,small,plugflowBiofuel]</t>
  </si>
  <si>
    <t>per facility CH4 collection[dairy,small,lagoonBiofuel]</t>
  </si>
  <si>
    <t>per facility CH4 collection[dairy,small,CSRBiofuel]</t>
  </si>
  <si>
    <t>per facility CH4 collection[swine,large,plugflowBiofuel]</t>
  </si>
  <si>
    <t>per facility CH4 collection[swine,large,CSRBiofuel]</t>
  </si>
  <si>
    <t>per facility CH4 collection[swine,large,lagoonBiofuel]</t>
  </si>
  <si>
    <t>per facility CH4 collection[dairy,large,plugflowBiofuel]</t>
  </si>
  <si>
    <t>per facility CH4 collection[dairy,large,CSRBiofuel]</t>
  </si>
  <si>
    <t>per facility CH4 collection[dairy,large,lagoonBiofuel]</t>
  </si>
  <si>
    <t>per facility CH4 collection[beef,large,plugflowBiofuel]</t>
  </si>
  <si>
    <t>per facility CH4 collection[beef,large,CSRBiofuel]</t>
  </si>
  <si>
    <t>per facility CH4 collection[beef,large,lagoonBiofuel]</t>
  </si>
  <si>
    <t>per facility CH4 collection[swine,medium,plugflowBiofuel]</t>
  </si>
  <si>
    <t>per facility CH4 collection[swine,medium,CSRBiofuel]</t>
  </si>
  <si>
    <t>per facility CH4 collection[swine,medium,lagoonBiofuel]</t>
  </si>
  <si>
    <t>per facility CH4 collection[dairy,medium,plugflowBiofuel]</t>
  </si>
  <si>
    <t>per facility CH4 collection[dairy,medium,CSRBiofuel]</t>
  </si>
  <si>
    <t>per facility CH4 collection[dairy,small,plugflowBiofuel]</t>
  </si>
  <si>
    <t>per facility CH4 collection[swine,small,lagoonBiofuel]</t>
  </si>
  <si>
    <t>per facility CH4 collection[swine,small,CSRBiofuel]</t>
  </si>
  <si>
    <t>per facility CH4 collection[swine,small,plugflowBiofuel]</t>
  </si>
  <si>
    <t>per facility CH4 collection[beef,medium,lagoonBiofuel]</t>
  </si>
  <si>
    <t>per facility CH4 collection[beef,medium,CSRBiofuel]</t>
  </si>
  <si>
    <t>per facility CH4 collection[beef,medium,plugflowBiofuel]</t>
  </si>
  <si>
    <t>per facility CH4 collection[dairy,medium,lagoonBiofuel]</t>
  </si>
  <si>
    <t>Expected FCI[beef,small,lagoonBiofuel]</t>
  </si>
  <si>
    <t>Expected FCI[beef,small,CSRBiofuel]</t>
  </si>
  <si>
    <t>Expected FCI[beef,small,plugflowBiofuel]</t>
  </si>
  <si>
    <t>Expected FCI[dairy,small,lagoonBiofuel]</t>
  </si>
  <si>
    <t>Expected FCI[dairy,small,CSRBiofuel]</t>
  </si>
  <si>
    <t>Expected FCI[dairy,small,plugflowBiofuel]</t>
  </si>
  <si>
    <t>Expected FCI[swine,small,lagoonBiofuel]</t>
  </si>
  <si>
    <t>Expected FCI[swine,small,CSRBiofuel]</t>
  </si>
  <si>
    <t>Expected FCI[swine,small,plugflowBiofuel]</t>
  </si>
  <si>
    <t>Expected FCI[beef,medium,lagoonBiofuel]</t>
  </si>
  <si>
    <t>Expected FCI[beef,medium,CSRBiofuel]</t>
  </si>
  <si>
    <t>Expected FCI[beef,medium,plugflowBiofuel]</t>
  </si>
  <si>
    <t>Expected FCI[dairy,medium,lagoonBiofuel]</t>
  </si>
  <si>
    <t>Expected FCI[dairy,medium,CSRBiofuel]</t>
  </si>
  <si>
    <t>Expected FCI[dairy,medium,plugflowBiofuel]</t>
  </si>
  <si>
    <t>Expected FCI[swine,medium,lagoonBiofuel]</t>
  </si>
  <si>
    <t>Expected FCI[swine,medium,CSRBiofuel]</t>
  </si>
  <si>
    <t>Expected FCI[swine,medium,plugflowBiofuel]</t>
  </si>
  <si>
    <t>Expected FCI[beef,large,lagoonBiofuel]</t>
  </si>
  <si>
    <t>Expected FCI[beef,large,CSRBiofuel]</t>
  </si>
  <si>
    <t>Expected FCI[beef,large,plugflowBiofuel]</t>
  </si>
  <si>
    <t>Expected FCI[dairy,large,lagoonBiofuel]</t>
  </si>
  <si>
    <t>Expected FCI[dairy,large,CSRBiofuel]</t>
  </si>
  <si>
    <t>Expected FCI[dairy,large,plugflowBiofuel]</t>
  </si>
  <si>
    <t>Expected FCI[swine,large,lagoonBiofuel]</t>
  </si>
  <si>
    <t>Expected FCI[swine,large,CSRBiofuel]</t>
  </si>
  <si>
    <t>Expected FCI[swine,large,plugflowBiofuel]</t>
  </si>
  <si>
    <t>Coproduct Sales Rev Input[beef,small,lagoonBiofuel]</t>
  </si>
  <si>
    <t>Coproduct Sales Rev Input[beef,small,CSRBiofuel]</t>
  </si>
  <si>
    <t>Coproduct Sales Rev Input[beef,small,plugflowBiofuel]</t>
  </si>
  <si>
    <t>Coproduct Sales Rev Input[dairy,small,lagoonBiofuel]</t>
  </si>
  <si>
    <t>Coproduct Sales Rev Input[dairy,small,CSRBiofuel]</t>
  </si>
  <si>
    <t>Coproduct Sales Rev Input[dairy,small,plugflowBiofuel]</t>
  </si>
  <si>
    <t>Coproduct Sales Rev Input[swine,small,lagoonBiofuel]</t>
  </si>
  <si>
    <t>Coproduct Sales Rev Input[swine,small,CSRBiofuel]</t>
  </si>
  <si>
    <t>Coproduct Sales Rev Input[swine,small,plugflowBiofuel]</t>
  </si>
  <si>
    <t>Coproduct Sales Rev Input[beef,medium,lagoonBiofuel]</t>
  </si>
  <si>
    <t>Coproduct Sales Rev Input[beef,medium,CSRBiofuel]</t>
  </si>
  <si>
    <t>Coproduct Sales Rev Input[beef,medium,plugflowBiofuel]</t>
  </si>
  <si>
    <t>Coproduct Sales Rev Input[dairy,medium,lagoonBiofuel]</t>
  </si>
  <si>
    <t>Coproduct Sales Rev Input[dairy,medium,CSRBiofuel]</t>
  </si>
  <si>
    <t>Coproduct Sales Rev Input[dairy,medium,plugflowBiofuel]</t>
  </si>
  <si>
    <t>Coproduct Sales Rev Input[swine,medium,lagoonBiofuel]</t>
  </si>
  <si>
    <t>Coproduct Sales Rev Input[swine,medium,CSRBiofuel]</t>
  </si>
  <si>
    <t>Coproduct Sales Rev Input[swine,medium,plugflowBiofuel]</t>
  </si>
  <si>
    <t>Coproduct Sales Rev Input[beef,large,lagoonBiofuel]</t>
  </si>
  <si>
    <t>Coproduct Sales Rev Input[beef,large,CSRBiofuel]</t>
  </si>
  <si>
    <t>Coproduct Sales Rev Input[beef,large,plugflowBiofuel]</t>
  </si>
  <si>
    <t>Coproduct Sales Rev Input[dairy,large,lagoonBiofuel]</t>
  </si>
  <si>
    <t>Coproduct Sales Rev Input[dairy,large,CSRBiofuel]</t>
  </si>
  <si>
    <t>Coproduct Sales Rev Input[dairy,large,plugflowBiofuel]</t>
  </si>
  <si>
    <t>Coproduct Sales Rev Input[swine,large,lagoonBiofuel]</t>
  </si>
  <si>
    <t>Coproduct Sales Rev Input[swine,large,CSRBiofuel]</t>
  </si>
  <si>
    <t>Coproduct Sales Rev Input[swine,large,plugflowBiofuel]</t>
  </si>
  <si>
    <t>InDevelopment[beef,small,lagoonBiofuel]</t>
  </si>
  <si>
    <t>InDevelopment[beef,small,CSRBiofuel]</t>
  </si>
  <si>
    <t>InDevelopment[beef,small,plugflowBiofuel]</t>
  </si>
  <si>
    <t>InDevelopment[dairy,small,lagoonBiofuel]</t>
  </si>
  <si>
    <t>InDevelopment[dairy,small,CSRBiofuel]</t>
  </si>
  <si>
    <t>InDevelopment[dairy,small,plugflowBiofuel]</t>
  </si>
  <si>
    <t>InDevelopment[swine,small,lagoonBiofuel]</t>
  </si>
  <si>
    <t>InDevelopment[swine,small,CSRBiofuel]</t>
  </si>
  <si>
    <t>InDevelopment[swine,small,plugflowBiofuel]</t>
  </si>
  <si>
    <t>InDevelopment[beef,medium,lagoonBiofuel]</t>
  </si>
  <si>
    <t>InDevelopment[beef,medium,CSRBiofuel]</t>
  </si>
  <si>
    <t>InDevelopment[beef,medium,plugflowBiofuel]</t>
  </si>
  <si>
    <t>InDevelopment[dairy,medium,lagoonBiofuel]</t>
  </si>
  <si>
    <t>InDevelopment[dairy,medium,CSRBiofuel]</t>
  </si>
  <si>
    <t>InDevelopment[dairy,medium,plugflowBiofuel]</t>
  </si>
  <si>
    <t>InDevelopment[swine,medium,lagoonBiofuel]</t>
  </si>
  <si>
    <t>InDevelopment[swine,medium,CSRBiofuel]</t>
  </si>
  <si>
    <t>InDevelopment[swine,medium,plugflowBiofuel]</t>
  </si>
  <si>
    <t>InDevelopment[beef,large,lagoonBiofuel]</t>
  </si>
  <si>
    <t>InDevelopment[beef,large,CSRBiofuel]</t>
  </si>
  <si>
    <t>InDevelopment[beef,large,plugflowBiofuel]</t>
  </si>
  <si>
    <t>InDevelopment[dairy,large,lagoonBiofuel]</t>
  </si>
  <si>
    <t>InDevelopment[dairy,large,CSRBiofuel]</t>
  </si>
  <si>
    <t>InDevelopment[dairy,large,plugflowBiofuel]</t>
  </si>
  <si>
    <t>InDevelopment[swine,large,lagoonBiofuel]</t>
  </si>
  <si>
    <t>InDevelopment[swine,large,CSRBiofuel]</t>
  </si>
  <si>
    <t>InDevelopment[swine,large,plugflowBiofuel]</t>
  </si>
  <si>
    <t>WithDigester[beef,small,lagoonBiofuel]</t>
  </si>
  <si>
    <t>WithDigester[beef,small,CSRBiofuel]</t>
  </si>
  <si>
    <t>WithDigester[beef,small,plugflowBiofuel]</t>
  </si>
  <si>
    <t>WithDigester[dairy,small,lagoonBiofuel]</t>
  </si>
  <si>
    <t>WithDigester[dairy,small,CSRBiofuel]</t>
  </si>
  <si>
    <t>WithDigester[dairy,small,plugflowBiofuel]</t>
  </si>
  <si>
    <t>WithDigester[swine,small,lagoonBiofuel]</t>
  </si>
  <si>
    <t>WithDigester[swine,small,CSRBiofuel]</t>
  </si>
  <si>
    <t>WithDigester[swine,small,plugflowBiofuel]</t>
  </si>
  <si>
    <t>WithDigester[beef,medium,lagoonBiofuel]</t>
  </si>
  <si>
    <t>WithDigester[beef,medium,CSRBiofuel]</t>
  </si>
  <si>
    <t>WithDigester[beef,medium,plugflowBiofuel]</t>
  </si>
  <si>
    <t>WithDigester[dairy,medium,lagoonBiofuel]</t>
  </si>
  <si>
    <t>WithDigester[dairy,medium,CSRBiofuel]</t>
  </si>
  <si>
    <t>WithDigester[dairy,medium,plugflowBiofuel]</t>
  </si>
  <si>
    <t>WithDigester[swine,medium,lagoonBiofuel]</t>
  </si>
  <si>
    <t>WithDigester[swine,medium,CSRBiofuel]</t>
  </si>
  <si>
    <t>WithDigester[swine,medium,plugflowBiofuel]</t>
  </si>
  <si>
    <t>WithDigester[beef,large,lagoonBiofuel]</t>
  </si>
  <si>
    <t>WithDigester[beef,large,CSRBiofuel]</t>
  </si>
  <si>
    <t>WithDigester[beef,large,plugflowBiofuel]</t>
  </si>
  <si>
    <t>WithDigester[dairy,large,lagoonBiofuel]</t>
  </si>
  <si>
    <t>WithDigester[dairy,large,CSRBiofuel]</t>
  </si>
  <si>
    <t>WithDigester[dairy,large,plugflowBiofuel]</t>
  </si>
  <si>
    <t>WithDigester[swine,large,lagoonBiofuel]</t>
  </si>
  <si>
    <t>WithDigester[swine,large,CSRBiofuel]</t>
  </si>
  <si>
    <t>WithDigester[swine,large,plugflowBiofuel]</t>
  </si>
  <si>
    <t>FCI incentive amount[lagoonBiofuel]</t>
  </si>
  <si>
    <t>FCI incentive amount[CSRBiofuel]</t>
  </si>
  <si>
    <t>FCI incentive amount[plugflowBiofuel]</t>
  </si>
  <si>
    <t>Loan guarantee amount[lagoonBiofuel]</t>
  </si>
  <si>
    <t>Loan guarantee amount[CSRBiofuel]</t>
  </si>
  <si>
    <t>Loan guarantee amount[plugflowBiofuel]</t>
  </si>
  <si>
    <t>per tonne tipping fee</t>
  </si>
  <si>
    <t>CAFO Tipping Fee</t>
  </si>
  <si>
    <t>$/ton</t>
  </si>
  <si>
    <t>24 - 91</t>
  </si>
  <si>
    <t>$/tonne</t>
  </si>
  <si>
    <t>ton/tonne</t>
  </si>
  <si>
    <t>2000 - 2040</t>
  </si>
  <si>
    <t>Annual manure prodn[beef,small]</t>
  </si>
  <si>
    <t>Annual manure prodn[beef,medium]</t>
  </si>
  <si>
    <t>Annual manure prodn[beef,large]</t>
  </si>
  <si>
    <t>Annual manure prodn[dairy,small]</t>
  </si>
  <si>
    <t>Annual manure prodn[dairy,medium]</t>
  </si>
  <si>
    <t>Annual manure prodn[dairy,large]</t>
  </si>
  <si>
    <t>Annual manure prodn[swine,small]</t>
  </si>
  <si>
    <t>Annual manure prodn[swine,medium]</t>
  </si>
  <si>
    <t>Annual manure prodn[swine,large]</t>
  </si>
  <si>
    <t>Expected Op Cost[beef,small,lagoonElec]</t>
  </si>
  <si>
    <t>Expected Op Cost[beef,small,lagoonCNG]</t>
  </si>
  <si>
    <t>Expected Op Cost[beef,small,lagoonNG]</t>
  </si>
  <si>
    <t>Expected Op Cost[beef,small,lagoonBiofuel]</t>
  </si>
  <si>
    <t>Expected Op Cost[beef,small,CSRElec]</t>
  </si>
  <si>
    <t>Expected Op Cost[beef,small,CSRCNG]</t>
  </si>
  <si>
    <t>Expected Op Cost[beef,small,CSRNG]</t>
  </si>
  <si>
    <t>Expected Op Cost[beef,small,CSRBiofuel]</t>
  </si>
  <si>
    <t>Expected Op Cost[beef,small,plugflowElec]</t>
  </si>
  <si>
    <t>Expected Op Cost[beef,small,plugflowCNG]</t>
  </si>
  <si>
    <t>Expected Op Cost[beef,small,plugflowNG]</t>
  </si>
  <si>
    <t>Expected Op Cost[beef,small,plugflowBiofuel]</t>
  </si>
  <si>
    <t>Expected Op Cost[dairy,small,lagoonElec]</t>
  </si>
  <si>
    <t>Expected Op Cost[dairy,small,lagoonCNG]</t>
  </si>
  <si>
    <t>Expected Op Cost[dairy,small,lagoonNG]</t>
  </si>
  <si>
    <t>Expected Op Cost[dairy,small,lagoonBiofuel]</t>
  </si>
  <si>
    <t>Expected Op Cost[dairy,small,CSRElec]</t>
  </si>
  <si>
    <t>Expected Op Cost[dairy,small,CSRCNG]</t>
  </si>
  <si>
    <t>Expected Op Cost[dairy,small,CSRNG]</t>
  </si>
  <si>
    <t>Expected Op Cost[dairy,small,CSRBiofuel]</t>
  </si>
  <si>
    <t>Expected Op Cost[dairy,small,plugflowElec]</t>
  </si>
  <si>
    <t>Expected Op Cost[dairy,small,plugflowCNG]</t>
  </si>
  <si>
    <t>Expected Op Cost[dairy,small,plugflowNG]</t>
  </si>
  <si>
    <t>Expected Op Cost[dairy,small,plugflowBiofuel]</t>
  </si>
  <si>
    <t>Expected Op Cost[swine,small,lagoonElec]</t>
  </si>
  <si>
    <t>Expected Op Cost[swine,small,lagoonCNG]</t>
  </si>
  <si>
    <t>Expected Op Cost[swine,small,lagoonNG]</t>
  </si>
  <si>
    <t>Expected Op Cost[swine,small,lagoonBiofuel]</t>
  </si>
  <si>
    <t>Expected Op Cost[swine,small,CSRElec]</t>
  </si>
  <si>
    <t>Expected Op Cost[swine,small,CSRCNG]</t>
  </si>
  <si>
    <t>Expected Op Cost[swine,small,CSRNG]</t>
  </si>
  <si>
    <t>Expected Op Cost[swine,small,CSRBiofuel]</t>
  </si>
  <si>
    <t>Expected Op Cost[swine,small,plugflowElec]</t>
  </si>
  <si>
    <t>Expected Op Cost[swine,small,plugflowCNG]</t>
  </si>
  <si>
    <t>Expected Op Cost[swine,small,plugflowNG]</t>
  </si>
  <si>
    <t>Expected Op Cost[swine,small,plugflowBiofuel]</t>
  </si>
  <si>
    <t>Expected Op Cost[beef,medium,lagoonElec]</t>
  </si>
  <si>
    <t>Expected Op Cost[beef,medium,lagoonCNG]</t>
  </si>
  <si>
    <t>Expected Op Cost[beef,medium,lagoonNG]</t>
  </si>
  <si>
    <t>Expected Op Cost[beef,medium,lagoonBiofuel]</t>
  </si>
  <si>
    <t>Expected Op Cost[beef,medium,CSRElec]</t>
  </si>
  <si>
    <t>Expected Op Cost[beef,medium,CSRCNG]</t>
  </si>
  <si>
    <t>Expected Op Cost[beef,medium,CSRNG]</t>
  </si>
  <si>
    <t>Expected Op Cost[beef,medium,CSRBiofuel]</t>
  </si>
  <si>
    <t>Expected Op Cost[beef,medium,plugflowElec]</t>
  </si>
  <si>
    <t>Expected Op Cost[beef,medium,plugflowCNG]</t>
  </si>
  <si>
    <t>Expected Op Cost[beef,medium,plugflowNG]</t>
  </si>
  <si>
    <t>Expected Op Cost[beef,medium,plugflowBiofuel]</t>
  </si>
  <si>
    <t>Expected Op Cost[dairy,medium,lagoonElec]</t>
  </si>
  <si>
    <t>Expected Op Cost[dairy,medium,lagoonCNG]</t>
  </si>
  <si>
    <t>Expected Op Cost[dairy,medium,lagoonNG]</t>
  </si>
  <si>
    <t>Expected Op Cost[dairy,medium,lagoonBiofuel]</t>
  </si>
  <si>
    <t>Expected Op Cost[dairy,medium,CSRElec]</t>
  </si>
  <si>
    <t>Expected Op Cost[dairy,medium,CSRCNG]</t>
  </si>
  <si>
    <t>Expected Op Cost[dairy,medium,CSRNG]</t>
  </si>
  <si>
    <t>Expected Op Cost[dairy,medium,CSRBiofuel]</t>
  </si>
  <si>
    <t>Expected Op Cost[dairy,medium,plugflowElec]</t>
  </si>
  <si>
    <t>Expected Op Cost[dairy,medium,plugflowCNG]</t>
  </si>
  <si>
    <t>Expected Op Cost[dairy,medium,plugflowNG]</t>
  </si>
  <si>
    <t>Expected Op Cost[dairy,medium,plugflowBiofuel]</t>
  </si>
  <si>
    <t>Expected Op Cost[swine,medium,lagoonElec]</t>
  </si>
  <si>
    <t>Expected Op Cost[swine,medium,lagoonCNG]</t>
  </si>
  <si>
    <t>Expected Op Cost[swine,medium,lagoonNG]</t>
  </si>
  <si>
    <t>Expected Op Cost[swine,medium,lagoonBiofuel]</t>
  </si>
  <si>
    <t>Expected Op Cost[swine,medium,CSRElec]</t>
  </si>
  <si>
    <t>Expected Op Cost[swine,medium,CSRCNG]</t>
  </si>
  <si>
    <t>Expected Op Cost[swine,medium,CSRNG]</t>
  </si>
  <si>
    <t>Expected Op Cost[swine,medium,CSRBiofuel]</t>
  </si>
  <si>
    <t>Expected Op Cost[swine,medium,plugflowElec]</t>
  </si>
  <si>
    <t>Expected Op Cost[swine,medium,plugflowCNG]</t>
  </si>
  <si>
    <t>Expected Op Cost[swine,medium,plugflowNG]</t>
  </si>
  <si>
    <t>Expected Op Cost[swine,medium,plugflowBiofuel]</t>
  </si>
  <si>
    <t>Expected Op Cost[beef,large,lagoonElec]</t>
  </si>
  <si>
    <t>Expected Op Cost[beef,large,lagoonCNG]</t>
  </si>
  <si>
    <t>Expected Op Cost[beef,large,lagoonNG]</t>
  </si>
  <si>
    <t>Expected Op Cost[beef,large,lagoonBiofuel]</t>
  </si>
  <si>
    <t>Expected Op Cost[beef,large,CSRElec]</t>
  </si>
  <si>
    <t>Expected Op Cost[beef,large,CSRCNG]</t>
  </si>
  <si>
    <t>Expected Op Cost[beef,large,CSRNG]</t>
  </si>
  <si>
    <t>Expected Op Cost[beef,large,CSRBiofuel]</t>
  </si>
  <si>
    <t>Expected Op Cost[beef,large,plugflowElec]</t>
  </si>
  <si>
    <t>Expected Op Cost[beef,large,plugflowCNG]</t>
  </si>
  <si>
    <t>Expected Op Cost[beef,large,plugflowNG]</t>
  </si>
  <si>
    <t>Expected Op Cost[beef,large,plugflowBiofuel]</t>
  </si>
  <si>
    <t>Expected Op Cost[dairy,large,lagoonElec]</t>
  </si>
  <si>
    <t>Expected Op Cost[dairy,large,lagoonCNG]</t>
  </si>
  <si>
    <t>Expected Op Cost[dairy,large,lagoonNG]</t>
  </si>
  <si>
    <t>Expected Op Cost[dairy,large,lagoonBiofuel]</t>
  </si>
  <si>
    <t>Expected Op Cost[dairy,large,CSRElec]</t>
  </si>
  <si>
    <t>Expected Op Cost[dairy,large,CSRCNG]</t>
  </si>
  <si>
    <t>Expected Op Cost[dairy,large,CSRNG]</t>
  </si>
  <si>
    <t>Expected Op Cost[dairy,large,CSRBiofuel]</t>
  </si>
  <si>
    <t>Expected Op Cost[dairy,large,plugflowElec]</t>
  </si>
  <si>
    <t>Expected Op Cost[dairy,large,plugflowCNG]</t>
  </si>
  <si>
    <t>Expected Op Cost[dairy,large,plugflowNG]</t>
  </si>
  <si>
    <t>Expected Op Cost[dairy,large,plugflowBiofuel]</t>
  </si>
  <si>
    <t>Expected Op Cost[swine,large,lagoonElec]</t>
  </si>
  <si>
    <t>Expected Op Cost[swine,large,lagoonCNG]</t>
  </si>
  <si>
    <t>Expected Op Cost[swine,large,lagoonNG]</t>
  </si>
  <si>
    <t>Expected Op Cost[swine,large,lagoonBiofuel]</t>
  </si>
  <si>
    <t>Expected Op Cost[swine,large,CSRElec]</t>
  </si>
  <si>
    <t>Expected Op Cost[swine,large,CSRCNG]</t>
  </si>
  <si>
    <t>Expected Op Cost[swine,large,CSRNG]</t>
  </si>
  <si>
    <t>Expected Op Cost[swine,large,CSRBiofuel]</t>
  </si>
  <si>
    <t>Expected Op Cost[swine,large,plugflowElec]</t>
  </si>
  <si>
    <t>Expected Op Cost[swine,large,plugflowCNG]</t>
  </si>
  <si>
    <t>Expected Op Cost[swine,large,plugflowNG]</t>
  </si>
  <si>
    <t>Expected Op Cost[swine,large,plugflowBiofuel]</t>
  </si>
  <si>
    <t>Expected Gas Clean Up Cost[beef,small,lagoonElec]</t>
  </si>
  <si>
    <t>Expected Gas Clean Up Cost[beef,small,lagoonCNG]</t>
  </si>
  <si>
    <t>Expected Gas Clean Up Cost[beef,small,lagoonNG]</t>
  </si>
  <si>
    <t>Expected Gas Clean Up Cost[beef,small,lagoonBiofuel]</t>
  </si>
  <si>
    <t>Expected Gas Clean Up Cost[beef,small,CSRElec]</t>
  </si>
  <si>
    <t>Expected Gas Clean Up Cost[beef,small,CSRCNG]</t>
  </si>
  <si>
    <t>Expected Gas Clean Up Cost[beef,small,CSRNG]</t>
  </si>
  <si>
    <t>Expected Gas Clean Up Cost[beef,small,CSRBiofuel]</t>
  </si>
  <si>
    <t>Expected Gas Clean Up Cost[beef,small,plugflowElec]</t>
  </si>
  <si>
    <t>Expected Gas Clean Up Cost[beef,small,plugflowCNG]</t>
  </si>
  <si>
    <t>Expected Gas Clean Up Cost[beef,small,plugflowNG]</t>
  </si>
  <si>
    <t>Expected Gas Clean Up Cost[beef,small,plugflowBiofuel]</t>
  </si>
  <si>
    <t>Expected Gas Clean Up Cost[dairy,small,lagoonElec]</t>
  </si>
  <si>
    <t>Expected Gas Clean Up Cost[dairy,small,lagoonCNG]</t>
  </si>
  <si>
    <t>Expected Gas Clean Up Cost[dairy,small,lagoonNG]</t>
  </si>
  <si>
    <t>Expected Gas Clean Up Cost[dairy,small,lagoonBiofuel]</t>
  </si>
  <si>
    <t>Expected Gas Clean Up Cost[dairy,small,CSRElec]</t>
  </si>
  <si>
    <t>Expected Gas Clean Up Cost[dairy,small,CSRCNG]</t>
  </si>
  <si>
    <t>Expected Gas Clean Up Cost[dairy,small,CSRNG]</t>
  </si>
  <si>
    <t>Expected Gas Clean Up Cost[dairy,small,CSRBiofuel]</t>
  </si>
  <si>
    <t>Expected Gas Clean Up Cost[dairy,small,plugflowElec]</t>
  </si>
  <si>
    <t>Expected Gas Clean Up Cost[dairy,small,plugflowCNG]</t>
  </si>
  <si>
    <t>Expected Gas Clean Up Cost[dairy,small,plugflowNG]</t>
  </si>
  <si>
    <t>Expected Gas Clean Up Cost[dairy,small,plugflowBiofuel]</t>
  </si>
  <si>
    <t>Expected Gas Clean Up Cost[swine,small,lagoonElec]</t>
  </si>
  <si>
    <t>Expected Gas Clean Up Cost[swine,small,lagoonCNG]</t>
  </si>
  <si>
    <t>Expected Gas Clean Up Cost[swine,small,lagoonNG]</t>
  </si>
  <si>
    <t>Expected Gas Clean Up Cost[swine,small,lagoonBiofuel]</t>
  </si>
  <si>
    <t>Expected Gas Clean Up Cost[swine,small,CSRElec]</t>
  </si>
  <si>
    <t>Expected Gas Clean Up Cost[swine,small,CSRCNG]</t>
  </si>
  <si>
    <t>Expected Gas Clean Up Cost[swine,small,CSRNG]</t>
  </si>
  <si>
    <t>Expected Gas Clean Up Cost[swine,small,CSRBiofuel]</t>
  </si>
  <si>
    <t>Expected Gas Clean Up Cost[swine,small,plugflowElec]</t>
  </si>
  <si>
    <t>Expected Gas Clean Up Cost[swine,small,plugflowCNG]</t>
  </si>
  <si>
    <t>Expected Gas Clean Up Cost[swine,small,plugflowNG]</t>
  </si>
  <si>
    <t>Expected Gas Clean Up Cost[swine,small,plugflowBiofuel]</t>
  </si>
  <si>
    <t>Expected Gas Clean Up Cost[beef,medium,lagoonElec]</t>
  </si>
  <si>
    <t>Expected Gas Clean Up Cost[beef,medium,lagoonCNG]</t>
  </si>
  <si>
    <t>Expected Gas Clean Up Cost[beef,medium,lagoonNG]</t>
  </si>
  <si>
    <t>Expected Gas Clean Up Cost[beef,medium,lagoonBiofuel]</t>
  </si>
  <si>
    <t>Expected Gas Clean Up Cost[beef,medium,CSRElec]</t>
  </si>
  <si>
    <t>Expected Gas Clean Up Cost[beef,medium,CSRCNG]</t>
  </si>
  <si>
    <t>Expected Gas Clean Up Cost[beef,medium,CSRNG]</t>
  </si>
  <si>
    <t>Expected Gas Clean Up Cost[beef,medium,CSRBiofuel]</t>
  </si>
  <si>
    <t>Expected Gas Clean Up Cost[beef,medium,plugflowElec]</t>
  </si>
  <si>
    <t>Expected Gas Clean Up Cost[beef,medium,plugflowCNG]</t>
  </si>
  <si>
    <t>Expected Gas Clean Up Cost[beef,medium,plugflowNG]</t>
  </si>
  <si>
    <t>Expected Gas Clean Up Cost[beef,medium,plugflowBiofuel]</t>
  </si>
  <si>
    <t>Expected Gas Clean Up Cost[dairy,medium,lagoonElec]</t>
  </si>
  <si>
    <t>Expected Gas Clean Up Cost[dairy,medium,lagoonCNG]</t>
  </si>
  <si>
    <t>Expected Gas Clean Up Cost[dairy,medium,lagoonNG]</t>
  </si>
  <si>
    <t>Expected Gas Clean Up Cost[dairy,medium,lagoonBiofuel]</t>
  </si>
  <si>
    <t>Expected Gas Clean Up Cost[dairy,medium,CSRElec]</t>
  </si>
  <si>
    <t>Expected Gas Clean Up Cost[dairy,medium,CSRCNG]</t>
  </si>
  <si>
    <t>Expected Gas Clean Up Cost[dairy,medium,CSRNG]</t>
  </si>
  <si>
    <t>Expected Gas Clean Up Cost[dairy,medium,CSRBiofuel]</t>
  </si>
  <si>
    <t>Expected Gas Clean Up Cost[dairy,medium,plugflowElec]</t>
  </si>
  <si>
    <t>Expected Gas Clean Up Cost[dairy,medium,plugflowCNG]</t>
  </si>
  <si>
    <t>Expected Gas Clean Up Cost[dairy,medium,plugflowNG]</t>
  </si>
  <si>
    <t>Expected Gas Clean Up Cost[dairy,medium,plugflowBiofuel]</t>
  </si>
  <si>
    <t>Expected Gas Clean Up Cost[swine,medium,lagoonElec]</t>
  </si>
  <si>
    <t>Expected Gas Clean Up Cost[swine,medium,lagoonCNG]</t>
  </si>
  <si>
    <t>Expected Gas Clean Up Cost[swine,medium,lagoonNG]</t>
  </si>
  <si>
    <t>Expected Gas Clean Up Cost[swine,medium,lagoonBiofuel]</t>
  </si>
  <si>
    <t>Expected Gas Clean Up Cost[swine,medium,CSRElec]</t>
  </si>
  <si>
    <t>Expected Gas Clean Up Cost[swine,medium,CSRCNG]</t>
  </si>
  <si>
    <t>Expected Gas Clean Up Cost[swine,medium,CSRNG]</t>
  </si>
  <si>
    <t>Expected Gas Clean Up Cost[swine,medium,CSRBiofuel]</t>
  </si>
  <si>
    <t>Expected Gas Clean Up Cost[swine,medium,plugflowElec]</t>
  </si>
  <si>
    <t>Expected Gas Clean Up Cost[swine,medium,plugflowCNG]</t>
  </si>
  <si>
    <t>Expected Gas Clean Up Cost[swine,medium,plugflowNG]</t>
  </si>
  <si>
    <t>Expected Gas Clean Up Cost[swine,medium,plugflowBiofuel]</t>
  </si>
  <si>
    <t>Expected Gas Clean Up Cost[beef,large,lagoonElec]</t>
  </si>
  <si>
    <t>Expected Gas Clean Up Cost[beef,large,lagoonCNG]</t>
  </si>
  <si>
    <t>Expected Gas Clean Up Cost[beef,large,lagoonNG]</t>
  </si>
  <si>
    <t>Expected Gas Clean Up Cost[beef,large,lagoonBiofuel]</t>
  </si>
  <si>
    <t>Expected Gas Clean Up Cost[beef,large,CSRElec]</t>
  </si>
  <si>
    <t>Expected Gas Clean Up Cost[beef,large,CSRCNG]</t>
  </si>
  <si>
    <t>Expected Gas Clean Up Cost[beef,large,CSRNG]</t>
  </si>
  <si>
    <t>Expected Gas Clean Up Cost[beef,large,CSRBiofuel]</t>
  </si>
  <si>
    <t>Expected Gas Clean Up Cost[beef,large,plugflowElec]</t>
  </si>
  <si>
    <t>Expected Gas Clean Up Cost[beef,large,plugflowCNG]</t>
  </si>
  <si>
    <t>Expected Gas Clean Up Cost[beef,large,plugflowNG]</t>
  </si>
  <si>
    <t>Expected Gas Clean Up Cost[beef,large,plugflowBiofuel]</t>
  </si>
  <si>
    <t>Expected Gas Clean Up Cost[dairy,large,lagoonElec]</t>
  </si>
  <si>
    <t>Expected Gas Clean Up Cost[dairy,large,lagoonCNG]</t>
  </si>
  <si>
    <t>Expected Gas Clean Up Cost[dairy,large,lagoonNG]</t>
  </si>
  <si>
    <t>Expected Gas Clean Up Cost[dairy,large,lagoonBiofuel]</t>
  </si>
  <si>
    <t>Expected Gas Clean Up Cost[dairy,large,CSRElec]</t>
  </si>
  <si>
    <t>Expected Gas Clean Up Cost[dairy,large,CSRCNG]</t>
  </si>
  <si>
    <t>Expected Gas Clean Up Cost[dairy,large,CSRNG]</t>
  </si>
  <si>
    <t>Expected Gas Clean Up Cost[dairy,large,CSRBiofuel]</t>
  </si>
  <si>
    <t>Expected Gas Clean Up Cost[dairy,large,plugflowElec]</t>
  </si>
  <si>
    <t>Expected Gas Clean Up Cost[dairy,large,plugflowCNG]</t>
  </si>
  <si>
    <t>Expected Gas Clean Up Cost[dairy,large,plugflowNG]</t>
  </si>
  <si>
    <t>Expected Gas Clean Up Cost[dairy,large,plugflowBiofuel]</t>
  </si>
  <si>
    <t>Expected Gas Clean Up Cost[swine,large,lagoonElec]</t>
  </si>
  <si>
    <t>Expected Gas Clean Up Cost[swine,large,lagoonCNG]</t>
  </si>
  <si>
    <t>Expected Gas Clean Up Cost[swine,large,lagoonNG]</t>
  </si>
  <si>
    <t>Expected Gas Clean Up Cost[swine,large,lagoonBiofuel]</t>
  </si>
  <si>
    <t>Expected Gas Clean Up Cost[swine,large,CSRElec]</t>
  </si>
  <si>
    <t>Expected Gas Clean Up Cost[swine,large,CSRCNG]</t>
  </si>
  <si>
    <t>Expected Gas Clean Up Cost[swine,large,CSRNG]</t>
  </si>
  <si>
    <t>Expected Gas Clean Up Cost[swine,large,CSRBiofuel]</t>
  </si>
  <si>
    <t>Expected Gas Clean Up Cost[swine,large,plugflowElec]</t>
  </si>
  <si>
    <t>Expected Gas Clean Up Cost[swine,large,plugflowCNG]</t>
  </si>
  <si>
    <t>Expected Gas Clean Up Cost[swine,large,plugflowNG]</t>
  </si>
  <si>
    <t>Expected Gas Clean Up Cost[swine,large,plugflowBiofuel]</t>
  </si>
  <si>
    <t>Expected Solids Clean Up Cost[beef,small,lagoonElec]</t>
  </si>
  <si>
    <t>Expected Solids Clean Up Cost[beef,small,lagoonCNG]</t>
  </si>
  <si>
    <t>Expected Solids Clean Up Cost[beef,small,lagoonNG]</t>
  </si>
  <si>
    <t>Expected Solids Clean Up Cost[beef,small,lagoonBiofuel]</t>
  </si>
  <si>
    <t>Expected Solids Clean Up Cost[beef,small,CSRElec]</t>
  </si>
  <si>
    <t>Expected Solids Clean Up Cost[beef,small,CSRCNG]</t>
  </si>
  <si>
    <t>Expected Solids Clean Up Cost[beef,small,CSRNG]</t>
  </si>
  <si>
    <t>Expected Solids Clean Up Cost[beef,small,CSRBiofuel]</t>
  </si>
  <si>
    <t>Expected Solids Clean Up Cost[beef,small,plugflowElec]</t>
  </si>
  <si>
    <t>Expected Solids Clean Up Cost[beef,small,plugflowCNG]</t>
  </si>
  <si>
    <t>Expected Solids Clean Up Cost[beef,small,plugflowNG]</t>
  </si>
  <si>
    <t>Expected Solids Clean Up Cost[beef,small,plugflowBiofuel]</t>
  </si>
  <si>
    <t>Expected Solids Clean Up Cost[dairy,small,lagoonElec]</t>
  </si>
  <si>
    <t>Expected Solids Clean Up Cost[dairy,small,lagoonCNG]</t>
  </si>
  <si>
    <t>Expected Solids Clean Up Cost[dairy,small,lagoonNG]</t>
  </si>
  <si>
    <t>Expected Solids Clean Up Cost[dairy,small,lagoonBiofuel]</t>
  </si>
  <si>
    <t>Expected Solids Clean Up Cost[dairy,small,CSRElec]</t>
  </si>
  <si>
    <t>Expected Solids Clean Up Cost[dairy,small,CSRCNG]</t>
  </si>
  <si>
    <t>Expected Solids Clean Up Cost[dairy,small,CSRNG]</t>
  </si>
  <si>
    <t>Expected Solids Clean Up Cost[dairy,small,CSRBiofuel]</t>
  </si>
  <si>
    <t>Expected Solids Clean Up Cost[dairy,small,plugflowElec]</t>
  </si>
  <si>
    <t>Expected Solids Clean Up Cost[dairy,small,plugflowCNG]</t>
  </si>
  <si>
    <t>Expected Solids Clean Up Cost[dairy,small,plugflowNG]</t>
  </si>
  <si>
    <t>Expected Solids Clean Up Cost[dairy,small,plugflowBiofuel]</t>
  </si>
  <si>
    <t>Expected Solids Clean Up Cost[swine,small,lagoonElec]</t>
  </si>
  <si>
    <t>Expected Solids Clean Up Cost[swine,small,lagoonCNG]</t>
  </si>
  <si>
    <t>Expected Solids Clean Up Cost[swine,small,lagoonNG]</t>
  </si>
  <si>
    <t>Expected Solids Clean Up Cost[swine,small,lagoonBiofuel]</t>
  </si>
  <si>
    <t>Expected Solids Clean Up Cost[swine,small,CSRElec]</t>
  </si>
  <si>
    <t>Expected Solids Clean Up Cost[swine,small,CSRCNG]</t>
  </si>
  <si>
    <t>Expected Solids Clean Up Cost[swine,small,CSRNG]</t>
  </si>
  <si>
    <t>Expected Solids Clean Up Cost[swine,small,CSRBiofuel]</t>
  </si>
  <si>
    <t>Expected Solids Clean Up Cost[swine,small,plugflowElec]</t>
  </si>
  <si>
    <t>Expected Solids Clean Up Cost[swine,small,plugflowCNG]</t>
  </si>
  <si>
    <t>Expected Solids Clean Up Cost[swine,small,plugflowNG]</t>
  </si>
  <si>
    <t>Expected Solids Clean Up Cost[swine,small,plugflowBiofuel]</t>
  </si>
  <si>
    <t>Expected Solids Clean Up Cost[beef,medium,lagoonElec]</t>
  </si>
  <si>
    <t>Expected Solids Clean Up Cost[beef,medium,lagoonCNG]</t>
  </si>
  <si>
    <t>Expected Solids Clean Up Cost[beef,medium,lagoonNG]</t>
  </si>
  <si>
    <t>Expected Solids Clean Up Cost[beef,medium,lagoonBiofuel]</t>
  </si>
  <si>
    <t>Expected Solids Clean Up Cost[beef,medium,CSRElec]</t>
  </si>
  <si>
    <t>Expected Solids Clean Up Cost[beef,medium,CSRCNG]</t>
  </si>
  <si>
    <t>Expected Solids Clean Up Cost[beef,medium,CSRNG]</t>
  </si>
  <si>
    <t>Expected Solids Clean Up Cost[beef,medium,CSRBiofuel]</t>
  </si>
  <si>
    <t>Expected Solids Clean Up Cost[beef,medium,plugflowElec]</t>
  </si>
  <si>
    <t>Expected Solids Clean Up Cost[beef,medium,plugflowCNG]</t>
  </si>
  <si>
    <t>Expected Solids Clean Up Cost[beef,medium,plugflowNG]</t>
  </si>
  <si>
    <t>Expected Solids Clean Up Cost[beef,medium,plugflowBiofuel]</t>
  </si>
  <si>
    <t>Expected Solids Clean Up Cost[dairy,medium,lagoonElec]</t>
  </si>
  <si>
    <t>Expected Solids Clean Up Cost[dairy,medium,lagoonCNG]</t>
  </si>
  <si>
    <t>Expected Solids Clean Up Cost[dairy,medium,lagoonNG]</t>
  </si>
  <si>
    <t>Expected Solids Clean Up Cost[dairy,medium,lagoonBiofuel]</t>
  </si>
  <si>
    <t>Expected Solids Clean Up Cost[dairy,medium,CSRElec]</t>
  </si>
  <si>
    <t>Expected Solids Clean Up Cost[dairy,medium,CSRCNG]</t>
  </si>
  <si>
    <t>Expected Solids Clean Up Cost[dairy,medium,CSRNG]</t>
  </si>
  <si>
    <t>Expected Solids Clean Up Cost[dairy,medium,CSRBiofuel]</t>
  </si>
  <si>
    <t>Expected Solids Clean Up Cost[dairy,medium,plugflowElec]</t>
  </si>
  <si>
    <t>Expected Solids Clean Up Cost[dairy,medium,plugflowCNG]</t>
  </si>
  <si>
    <t>Expected Solids Clean Up Cost[dairy,medium,plugflowNG]</t>
  </si>
  <si>
    <t>Expected Solids Clean Up Cost[dairy,medium,plugflowBiofuel]</t>
  </si>
  <si>
    <t>Expected Solids Clean Up Cost[swine,medium,lagoonElec]</t>
  </si>
  <si>
    <t>Expected Solids Clean Up Cost[swine,medium,lagoonCNG]</t>
  </si>
  <si>
    <t>Expected Solids Clean Up Cost[swine,medium,lagoonNG]</t>
  </si>
  <si>
    <t>Expected Solids Clean Up Cost[swine,medium,lagoonBiofuel]</t>
  </si>
  <si>
    <t>Expected Solids Clean Up Cost[swine,medium,CSRElec]</t>
  </si>
  <si>
    <t>Expected Solids Clean Up Cost[swine,medium,CSRCNG]</t>
  </si>
  <si>
    <t>Expected Solids Clean Up Cost[swine,medium,CSRNG]</t>
  </si>
  <si>
    <t>Expected Solids Clean Up Cost[swine,medium,CSRBiofuel]</t>
  </si>
  <si>
    <t>Expected Solids Clean Up Cost[swine,medium,plugflowElec]</t>
  </si>
  <si>
    <t>Expected Solids Clean Up Cost[swine,medium,plugflowCNG]</t>
  </si>
  <si>
    <t>Expected Solids Clean Up Cost[swine,medium,plugflowNG]</t>
  </si>
  <si>
    <t>Expected Solids Clean Up Cost[swine,medium,plugflowBiofuel]</t>
  </si>
  <si>
    <t>Expected Solids Clean Up Cost[beef,large,lagoonElec]</t>
  </si>
  <si>
    <t>Expected Solids Clean Up Cost[beef,large,lagoonCNG]</t>
  </si>
  <si>
    <t>Expected Solids Clean Up Cost[beef,large,lagoonNG]</t>
  </si>
  <si>
    <t>Expected Solids Clean Up Cost[beef,large,lagoonBiofuel]</t>
  </si>
  <si>
    <t>Expected Solids Clean Up Cost[beef,large,CSRElec]</t>
  </si>
  <si>
    <t>Expected Solids Clean Up Cost[beef,large,CSRCNG]</t>
  </si>
  <si>
    <t>Expected Solids Clean Up Cost[beef,large,CSRNG]</t>
  </si>
  <si>
    <t>Expected Solids Clean Up Cost[beef,large,CSRBiofuel]</t>
  </si>
  <si>
    <t>Expected Solids Clean Up Cost[beef,large,plugflowElec]</t>
  </si>
  <si>
    <t>Expected Solids Clean Up Cost[beef,large,plugflowCNG]</t>
  </si>
  <si>
    <t>Expected Solids Clean Up Cost[beef,large,plugflowNG]</t>
  </si>
  <si>
    <t>Expected Solids Clean Up Cost[beef,large,plugflowBiofuel]</t>
  </si>
  <si>
    <t>Expected Solids Clean Up Cost[dairy,large,lagoonElec]</t>
  </si>
  <si>
    <t>Expected Solids Clean Up Cost[dairy,large,lagoonCNG]</t>
  </si>
  <si>
    <t>Expected Solids Clean Up Cost[dairy,large,lagoonNG]</t>
  </si>
  <si>
    <t>Expected Solids Clean Up Cost[dairy,large,lagoonBiofuel]</t>
  </si>
  <si>
    <t>Expected Solids Clean Up Cost[dairy,large,CSRElec]</t>
  </si>
  <si>
    <t>Expected Solids Clean Up Cost[dairy,large,CSRCNG]</t>
  </si>
  <si>
    <t>Expected Solids Clean Up Cost[dairy,large,CSRNG]</t>
  </si>
  <si>
    <t>Expected Solids Clean Up Cost[dairy,large,CSRBiofuel]</t>
  </si>
  <si>
    <t>Expected Solids Clean Up Cost[dairy,large,plugflowElec]</t>
  </si>
  <si>
    <t>Expected Solids Clean Up Cost[dairy,large,plugflowCNG]</t>
  </si>
  <si>
    <t>Expected Solids Clean Up Cost[dairy,large,plugflowNG]</t>
  </si>
  <si>
    <t>Expected Solids Clean Up Cost[dairy,large,plugflowBiofuel]</t>
  </si>
  <si>
    <t>Expected Solids Clean Up Cost[swine,large,lagoonElec]</t>
  </si>
  <si>
    <t>Expected Solids Clean Up Cost[swine,large,lagoonCNG]</t>
  </si>
  <si>
    <t>Expected Solids Clean Up Cost[swine,large,lagoonNG]</t>
  </si>
  <si>
    <t>Expected Solids Clean Up Cost[swine,large,lagoonBiofuel]</t>
  </si>
  <si>
    <t>Expected Solids Clean Up Cost[swine,large,CSRElec]</t>
  </si>
  <si>
    <t>Expected Solids Clean Up Cost[swine,large,CSRCNG]</t>
  </si>
  <si>
    <t>Expected Solids Clean Up Cost[swine,large,CSRNG]</t>
  </si>
  <si>
    <t>Expected Solids Clean Up Cost[swine,large,CSRBiofuel]</t>
  </si>
  <si>
    <t>Expected Solids Clean Up Cost[swine,large,plugflowElec]</t>
  </si>
  <si>
    <t>Expected Solids Clean Up Cost[swine,large,plugflowCNG]</t>
  </si>
  <si>
    <t>Expected Solids Clean Up Cost[swine,large,plugflowNG]</t>
  </si>
  <si>
    <t>Expected Solids Clean Up Cost[swine,large,plugflowBiofuel]</t>
  </si>
  <si>
    <t>yield loss due to low methane concentrations</t>
  </si>
  <si>
    <t>Annual manure prodn</t>
  </si>
  <si>
    <t>http://agrienvarchive.ca/bioenergy/download/barker_ncsu_manure_02.pdf
and Murray data on head counts per CAFO size</t>
  </si>
  <si>
    <t>Alternate manure data: http://www.nrcs.usda.gov/wps/portal/nrcs/detail/null/?cid=nrcs143_014211</t>
  </si>
  <si>
    <t>mmbtu/GJ</t>
  </si>
  <si>
    <t>lb/kg</t>
  </si>
  <si>
    <t>GJ</t>
  </si>
  <si>
    <t>m3</t>
  </si>
  <si>
    <t>Mt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</si>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</sst>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rgb="FF7030A0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70C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9C1"/>
        <bgColor indexed="64"/>
      </patternFill>
    </fill>
    <fill>
      <patternFill patternType="solid">
        <fgColor rgb="FFE7ECF4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9C1"/>
      </left>
      <right style="medium">
        <color rgb="FF0079C1"/>
      </right>
      <top style="medium">
        <color rgb="FF0079C1"/>
      </top>
      <bottom style="medium">
        <color rgb="FF0079C1"/>
      </bottom>
      <diagonal/>
    </border>
    <border>
      <left style="medium">
        <color rgb="FF0079C1"/>
      </left>
      <right style="medium">
        <color rgb="FF0079C1"/>
      </right>
      <top/>
      <bottom style="medium">
        <color rgb="FF0079C1"/>
      </bottom>
      <diagonal/>
    </border>
    <border>
      <left style="medium">
        <color rgb="FF0079C1"/>
      </left>
      <right/>
      <top/>
      <bottom style="medium">
        <color rgb="FF0079C1"/>
      </bottom>
      <diagonal/>
    </border>
    <border>
      <left/>
      <right style="medium">
        <color rgb="FF0079C1"/>
      </right>
      <top/>
      <bottom style="medium">
        <color rgb="FF0079C1"/>
      </bottom>
      <diagonal/>
    </border>
    <border>
      <left style="medium">
        <color rgb="FF0079C1"/>
      </left>
      <right/>
      <top style="medium">
        <color rgb="FF0079C1"/>
      </top>
      <bottom style="medium">
        <color rgb="FF0079C1"/>
      </bottom>
      <diagonal/>
    </border>
    <border>
      <left/>
      <right style="medium">
        <color rgb="FF0079C1"/>
      </right>
      <top style="medium">
        <color rgb="FF0079C1"/>
      </top>
      <bottom style="medium">
        <color rgb="FF0079C1"/>
      </bottom>
      <diagonal/>
    </border>
    <border>
      <left style="medium">
        <color rgb="FF0079C1"/>
      </left>
      <right style="medium">
        <color rgb="FF0079C1"/>
      </right>
      <top/>
      <bottom/>
      <diagonal/>
    </border>
    <border>
      <left/>
      <right/>
      <top style="medium">
        <color rgb="FF0079C1"/>
      </top>
      <bottom style="medium">
        <color rgb="FF0079C1"/>
      </bottom>
      <diagonal/>
    </border>
    <border>
      <left/>
      <right style="medium">
        <color rgb="FF0079C1"/>
      </right>
      <top style="medium">
        <color rgb="FF0079C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quotePrefix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6" borderId="0" xfId="0" applyFill="1"/>
    <xf numFmtId="0" fontId="5" fillId="0" borderId="0" xfId="0" applyFont="1"/>
    <xf numFmtId="0" fontId="6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7" fillId="0" borderId="0" xfId="1"/>
    <xf numFmtId="1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9" fontId="0" fillId="0" borderId="0" xfId="0" applyNumberFormat="1" applyFill="1" applyAlignment="1">
      <alignment horizontal="left"/>
    </xf>
    <xf numFmtId="16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left"/>
    </xf>
    <xf numFmtId="0" fontId="2" fillId="5" borderId="0" xfId="0" applyFont="1" applyFill="1"/>
    <xf numFmtId="9" fontId="0" fillId="0" borderId="0" xfId="0" applyNumberFormat="1"/>
    <xf numFmtId="0" fontId="2" fillId="0" borderId="0" xfId="0" applyFont="1" applyFill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7" fillId="0" borderId="0" xfId="1" applyFill="1"/>
    <xf numFmtId="9" fontId="0" fillId="0" borderId="0" xfId="0" applyNumberFormat="1" applyFill="1"/>
    <xf numFmtId="8" fontId="0" fillId="0" borderId="0" xfId="0" applyNumberFormat="1" applyAlignment="1">
      <alignment horizontal="center"/>
    </xf>
    <xf numFmtId="8" fontId="0" fillId="0" borderId="0" xfId="0" applyNumberFormat="1" applyAlignment="1">
      <alignment horizontal="left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7" fillId="0" borderId="0" xfId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quotePrefix="1"/>
    <xf numFmtId="0" fontId="12" fillId="7" borderId="1" xfId="0" applyFont="1" applyFill="1" applyBorder="1" applyAlignment="1">
      <alignment horizontal="center" vertical="center" wrapText="1" readingOrder="1"/>
    </xf>
    <xf numFmtId="0" fontId="12" fillId="7" borderId="2" xfId="0" applyFont="1" applyFill="1" applyBorder="1" applyAlignment="1">
      <alignment horizontal="center" vertical="center" wrapText="1" readingOrder="1"/>
    </xf>
    <xf numFmtId="0" fontId="12" fillId="7" borderId="3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8" borderId="19" xfId="0" applyFont="1" applyFill="1" applyBorder="1" applyAlignment="1">
      <alignment horizontal="center" vertical="center" wrapText="1" readingOrder="1"/>
    </xf>
    <xf numFmtId="0" fontId="14" fillId="3" borderId="16" xfId="0" applyFont="1" applyFill="1" applyBorder="1" applyAlignment="1">
      <alignment horizontal="center" vertical="center" wrapText="1" readingOrder="1"/>
    </xf>
    <xf numFmtId="0" fontId="13" fillId="8" borderId="20" xfId="0" applyFont="1" applyFill="1" applyBorder="1" applyAlignment="1">
      <alignment horizontal="center" vertical="center" wrapText="1" readingOrder="1"/>
    </xf>
    <xf numFmtId="0" fontId="13" fillId="8" borderId="18" xfId="0" applyFont="1" applyFill="1" applyBorder="1" applyAlignment="1">
      <alignment horizontal="center" vertical="center" wrapText="1" readingOrder="1"/>
    </xf>
    <xf numFmtId="0" fontId="13" fillId="8" borderId="17" xfId="0" applyFont="1" applyFill="1" applyBorder="1" applyAlignment="1">
      <alignment horizontal="center" vertical="center" wrapText="1" readingOrder="1"/>
    </xf>
    <xf numFmtId="0" fontId="13" fillId="8" borderId="23" xfId="0" applyFont="1" applyFill="1" applyBorder="1" applyAlignment="1">
      <alignment horizontal="center" vertical="center" wrapText="1" readingOrder="1"/>
    </xf>
    <xf numFmtId="0" fontId="13" fillId="8" borderId="21" xfId="0" applyFont="1" applyFill="1" applyBorder="1" applyAlignment="1">
      <alignment horizontal="center" vertical="center" wrapText="1" readingOrder="1"/>
    </xf>
    <xf numFmtId="0" fontId="13" fillId="8" borderId="22" xfId="0" applyFont="1" applyFill="1" applyBorder="1" applyAlignment="1">
      <alignment horizontal="center" vertical="center" wrapText="1" readingOrder="1"/>
    </xf>
    <xf numFmtId="0" fontId="13" fillId="8" borderId="24" xfId="0" applyFont="1" applyFill="1" applyBorder="1" applyAlignment="1">
      <alignment horizontal="center" vertical="center" wrapText="1" readingOrder="1"/>
    </xf>
    <xf numFmtId="0" fontId="13" fillId="8" borderId="25" xfId="0" applyFont="1" applyFill="1" applyBorder="1" applyAlignment="1">
      <alignment horizontal="center" vertical="center" wrapText="1" readingOrder="1"/>
    </xf>
    <xf numFmtId="0" fontId="10" fillId="0" borderId="4" xfId="0" applyFont="1" applyBorder="1" applyAlignment="1">
      <alignment horizontal="center" vertical="center"/>
    </xf>
    <xf numFmtId="0" fontId="1" fillId="0" borderId="0" xfId="0" applyFont="1" applyFill="1"/>
    <xf numFmtId="0" fontId="8" fillId="0" borderId="0" xfId="0" applyFont="1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2257425</xdr:colOff>
      <xdr:row>12</xdr:row>
      <xdr:rowOff>9525</xdr:rowOff>
    </xdr:from>
    <xdr:to>
      <xdr:col>5</xdr:col>
      <xdr:colOff>123825</xdr:colOff>
      <xdr:row>27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57675"/>
          <a:ext cx="449580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28574</xdr:colOff>
      <xdr:row>11</xdr:row>
      <xdr:rowOff>57150</xdr:rowOff>
    </xdr:from>
    <xdr:to>
      <xdr:col>1</xdr:col>
      <xdr:colOff>1828799</xdr:colOff>
      <xdr:row>25</xdr:row>
      <xdr:rowOff>144287</xdr:rowOff>
    </xdr:to>
    <xdr:pic>
      <xdr:nvPicPr>
        <xdr:cNvPr id="3" name="Content Placeholder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4057650"/>
          <a:ext cx="4343400" cy="2944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28575</xdr:colOff>
      <xdr:row>116</xdr:row>
      <xdr:rowOff>94052</xdr:rowOff>
    </xdr:from>
    <xdr:to>
      <xdr:col>26</xdr:col>
      <xdr:colOff>136199</xdr:colOff>
      <xdr:row>132</xdr:row>
      <xdr:rowOff>25529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54550" y="20668052"/>
          <a:ext cx="4374824" cy="2979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eanenergyprojects.com/Landfill-Tipping-Fees-in-USA-2013.html" TargetMode="Externa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fdc.energy.gov/fuels/laws/NG/US" TargetMode="External"/><Relationship Id="rId3" Type="http://schemas.openxmlformats.org/officeDocument/2006/relationships/hyperlink" Target="http://www.epa.gov/solidwaste/nonhaz/municipal/pubs/2013_advncng_smm_rpt.pdf" TargetMode="External"/><Relationship Id="rId7" Type="http://schemas.openxmlformats.org/officeDocument/2006/relationships/hyperlink" Target="http://www.afdc.energy.gov/fuels/prices.html" TargetMode="External"/><Relationship Id="rId2" Type="http://schemas.openxmlformats.org/officeDocument/2006/relationships/hyperlink" Target="http://www.epa.gov/lmop/projects-candidates/" TargetMode="External"/><Relationship Id="rId1" Type="http://schemas.openxmlformats.org/officeDocument/2006/relationships/hyperlink" Target="http://epa.gov/lmop/faq/public.html" TargetMode="External"/><Relationship Id="rId6" Type="http://schemas.openxmlformats.org/officeDocument/2006/relationships/hyperlink" Target="http://www.eia.gov/forecasts/steo/realprices/" TargetMode="External"/><Relationship Id="rId5" Type="http://schemas.openxmlformats.org/officeDocument/2006/relationships/hyperlink" Target="http://www.epa.gov/lmop/publications-tools/handbook.html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nrel.gov/docs/fy06osti/39181.pdf" TargetMode="External"/><Relationship Id="rId9" Type="http://schemas.openxmlformats.org/officeDocument/2006/relationships/hyperlink" Target="http://www.epa.gov/lmop/publications-tools/funding-guide/federal-resources/treasury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a.gov/sites/production/files/2014-12/documents/agstar-handbook.pdf" TargetMode="External"/><Relationship Id="rId2" Type="http://schemas.openxmlformats.org/officeDocument/2006/relationships/hyperlink" Target="http://www.epa.gov/sites/production/files/2014-12/documents/agstar-handbook.pdf" TargetMode="External"/><Relationship Id="rId1" Type="http://schemas.openxmlformats.org/officeDocument/2006/relationships/hyperlink" Target="http://www.epa.gov/sites/production/files/2014-12/documents/agstar-handbook.pdf" TargetMode="External"/><Relationship Id="rId5" Type="http://schemas.openxmlformats.org/officeDocument/2006/relationships/hyperlink" Target="http://www3.epa.gov/climatechange/Downloads/EPAactivities/MAC_Report_2013-III_Waste.pdf" TargetMode="External"/><Relationship Id="rId4" Type="http://schemas.openxmlformats.org/officeDocument/2006/relationships/hyperlink" Target="http://www.epa.gov/sites/production/files/2014-12/documents/agstar-handbook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P35"/>
  <sheetViews>
    <sheetView topLeftCell="A7" workbookViewId="0">
      <selection activeCell="E21" sqref="E21"/>
    </sheetView>
  </sheetViews>
  <sheetFormatPr defaultRowHeight="15" x14ac:dyDescent="0.25"/>
  <cols>
    <col min="1" max="1" width="34.5703125" bestFit="1" customWidth="1"/>
    <col min="2" max="2" width="23.7109375" customWidth="1"/>
    <col min="3" max="3" width="12" bestFit="1" customWidth="1"/>
    <col min="4" max="4" width="22.5703125" customWidth="1"/>
    <col min="5" max="5" width="13.28515625" customWidth="1"/>
  </cols>
  <sheetData>
    <row r="1" spans="1:15" ht="16.5" thickBot="1" x14ac:dyDescent="0.3">
      <c r="A1" s="73" t="s">
        <v>1022</v>
      </c>
      <c r="B1" s="74" t="s">
        <v>157</v>
      </c>
      <c r="C1" s="74" t="s">
        <v>16</v>
      </c>
      <c r="D1" s="74" t="s">
        <v>106</v>
      </c>
      <c r="E1" s="75" t="s">
        <v>1031</v>
      </c>
      <c r="G1" s="19" t="s">
        <v>1021</v>
      </c>
    </row>
    <row r="2" spans="1:15" ht="16.5" thickBot="1" x14ac:dyDescent="0.3">
      <c r="A2" s="82" t="s">
        <v>1023</v>
      </c>
      <c r="B2" s="83">
        <v>0.7</v>
      </c>
      <c r="C2" s="84" t="s">
        <v>264</v>
      </c>
      <c r="D2" s="85" t="s">
        <v>574</v>
      </c>
      <c r="E2" s="85" t="s">
        <v>1036</v>
      </c>
      <c r="G2" s="68" t="s">
        <v>560</v>
      </c>
      <c r="H2" s="69" t="s">
        <v>561</v>
      </c>
      <c r="I2" s="69" t="s">
        <v>132</v>
      </c>
      <c r="J2" s="69" t="s">
        <v>157</v>
      </c>
      <c r="K2" s="69" t="s">
        <v>106</v>
      </c>
      <c r="L2" s="69" t="s">
        <v>16</v>
      </c>
      <c r="M2" s="69" t="s">
        <v>562</v>
      </c>
      <c r="N2" s="68" t="s">
        <v>563</v>
      </c>
    </row>
    <row r="3" spans="1:15" s="63" customFormat="1" ht="16.5" thickBot="1" x14ac:dyDescent="0.3">
      <c r="A3" s="82" t="s">
        <v>1197</v>
      </c>
      <c r="B3" s="83">
        <v>49.78</v>
      </c>
      <c r="C3" s="84" t="s">
        <v>1198</v>
      </c>
      <c r="D3" s="85" t="s">
        <v>1199</v>
      </c>
      <c r="E3" s="85" t="s">
        <v>1202</v>
      </c>
      <c r="F3" s="27" t="s">
        <v>564</v>
      </c>
      <c r="G3" s="63" t="s">
        <v>565</v>
      </c>
      <c r="H3" s="1" t="s">
        <v>558</v>
      </c>
      <c r="I3" s="1" t="s">
        <v>566</v>
      </c>
      <c r="J3" s="1">
        <v>1411</v>
      </c>
      <c r="K3" s="1" t="s">
        <v>567</v>
      </c>
      <c r="L3" s="1" t="s">
        <v>568</v>
      </c>
      <c r="M3" s="1"/>
      <c r="N3" s="70"/>
      <c r="O3"/>
    </row>
    <row r="4" spans="1:15" ht="16.5" thickBot="1" x14ac:dyDescent="0.3">
      <c r="A4" s="86" t="s">
        <v>1039</v>
      </c>
      <c r="B4" s="87"/>
      <c r="C4" s="86"/>
      <c r="D4" s="86"/>
      <c r="E4" s="86"/>
      <c r="G4" s="63" t="s">
        <v>569</v>
      </c>
      <c r="H4" s="1" t="s">
        <v>558</v>
      </c>
      <c r="I4" s="1" t="s">
        <v>570</v>
      </c>
      <c r="J4" s="1">
        <v>2984</v>
      </c>
      <c r="K4" s="1" t="s">
        <v>571</v>
      </c>
      <c r="L4" s="1" t="s">
        <v>572</v>
      </c>
      <c r="M4" s="1"/>
      <c r="N4" s="1" t="s">
        <v>573</v>
      </c>
    </row>
    <row r="5" spans="1:15" ht="16.5" thickBot="1" x14ac:dyDescent="0.3">
      <c r="A5" s="88" t="s">
        <v>1040</v>
      </c>
      <c r="B5" s="83">
        <v>11</v>
      </c>
      <c r="C5" s="89" t="s">
        <v>1033</v>
      </c>
      <c r="D5" s="86" t="s">
        <v>59</v>
      </c>
      <c r="E5" s="86" t="s">
        <v>1032</v>
      </c>
      <c r="F5" s="67"/>
    </row>
    <row r="6" spans="1:15" s="63" customFormat="1" ht="32.25" thickBot="1" x14ac:dyDescent="0.3">
      <c r="A6" s="88" t="s">
        <v>1041</v>
      </c>
      <c r="B6" s="83">
        <v>1</v>
      </c>
      <c r="C6" s="89" t="s">
        <v>1033</v>
      </c>
      <c r="D6" s="86" t="s">
        <v>1051</v>
      </c>
      <c r="E6" s="86" t="s">
        <v>1032</v>
      </c>
    </row>
    <row r="7" spans="1:15" ht="16.5" thickBot="1" x14ac:dyDescent="0.3">
      <c r="A7" s="86" t="s">
        <v>1038</v>
      </c>
      <c r="B7" s="87"/>
      <c r="C7" s="86"/>
      <c r="D7" s="86"/>
      <c r="E7" s="86"/>
    </row>
    <row r="8" spans="1:15" ht="16.5" thickBot="1" x14ac:dyDescent="0.3">
      <c r="A8" s="88" t="s">
        <v>1042</v>
      </c>
      <c r="B8" s="83">
        <v>0.5</v>
      </c>
      <c r="C8" s="89" t="s">
        <v>273</v>
      </c>
      <c r="D8" s="86" t="s">
        <v>59</v>
      </c>
      <c r="E8" s="86" t="s">
        <v>1037</v>
      </c>
    </row>
    <row r="9" spans="1:15" ht="16.5" thickBot="1" x14ac:dyDescent="0.3">
      <c r="A9" s="88" t="s">
        <v>1043</v>
      </c>
      <c r="B9" s="83">
        <v>0.183</v>
      </c>
      <c r="C9" s="89" t="s">
        <v>273</v>
      </c>
      <c r="D9" s="86" t="s">
        <v>59</v>
      </c>
      <c r="E9" s="86"/>
    </row>
    <row r="11" spans="1:15" s="63" customFormat="1" x14ac:dyDescent="0.25">
      <c r="A11" s="19" t="s">
        <v>1050</v>
      </c>
    </row>
    <row r="12" spans="1:15" x14ac:dyDescent="0.25">
      <c r="A12" s="46" t="s">
        <v>1045</v>
      </c>
      <c r="B12" s="47">
        <v>22.6</v>
      </c>
      <c r="C12" s="48" t="s">
        <v>265</v>
      </c>
    </row>
    <row r="13" spans="1:15" x14ac:dyDescent="0.25">
      <c r="A13" s="49" t="s">
        <v>1046</v>
      </c>
      <c r="B13" s="50">
        <f>B12*B18/1000</f>
        <v>8.1360000000000016E-2</v>
      </c>
      <c r="C13" s="51" t="s">
        <v>269</v>
      </c>
    </row>
    <row r="14" spans="1:15" x14ac:dyDescent="0.25">
      <c r="A14" s="49" t="s">
        <v>1049</v>
      </c>
      <c r="B14" s="50">
        <v>77000</v>
      </c>
      <c r="C14" s="51" t="s">
        <v>266</v>
      </c>
      <c r="E14">
        <v>0.94781700000000002</v>
      </c>
      <c r="F14" t="s">
        <v>1540</v>
      </c>
    </row>
    <row r="15" spans="1:15" x14ac:dyDescent="0.25">
      <c r="A15" s="49" t="s">
        <v>1047</v>
      </c>
      <c r="B15" s="50">
        <f>B14*B19/1000</f>
        <v>8.1239300449999982E-2</v>
      </c>
      <c r="C15" s="51" t="s">
        <v>269</v>
      </c>
    </row>
    <row r="16" spans="1:15" s="63" customFormat="1" x14ac:dyDescent="0.25">
      <c r="A16" s="49" t="s">
        <v>1197</v>
      </c>
      <c r="B16" s="50">
        <f>B3*B17</f>
        <v>54.872991799999994</v>
      </c>
      <c r="C16" s="51" t="s">
        <v>1200</v>
      </c>
      <c r="E16" s="63">
        <v>2.2046199999999998</v>
      </c>
      <c r="F16" s="63" t="s">
        <v>1541</v>
      </c>
    </row>
    <row r="17" spans="1:42" s="63" customFormat="1" x14ac:dyDescent="0.25">
      <c r="A17" s="49" t="s">
        <v>1048</v>
      </c>
      <c r="B17" s="50">
        <v>1.1023099999999999</v>
      </c>
      <c r="C17" s="51" t="s">
        <v>1201</v>
      </c>
    </row>
    <row r="18" spans="1:42" x14ac:dyDescent="0.25">
      <c r="A18" s="49" t="s">
        <v>1048</v>
      </c>
      <c r="B18" s="50">
        <v>3.6</v>
      </c>
      <c r="C18" s="51" t="s">
        <v>267</v>
      </c>
    </row>
    <row r="19" spans="1:42" x14ac:dyDescent="0.25">
      <c r="A19" s="49" t="s">
        <v>1048</v>
      </c>
      <c r="B19" s="50">
        <v>1.0550558499999999E-3</v>
      </c>
      <c r="C19" s="51" t="s">
        <v>268</v>
      </c>
      <c r="H19" s="63"/>
      <c r="I19" s="1"/>
      <c r="J19" s="1"/>
      <c r="K19" s="66"/>
      <c r="L19" s="1"/>
      <c r="M19" s="1"/>
      <c r="N19" s="1"/>
      <c r="O19" s="1"/>
    </row>
    <row r="20" spans="1:42" x14ac:dyDescent="0.25">
      <c r="A20" s="49" t="s">
        <v>1048</v>
      </c>
      <c r="B20" s="50">
        <v>32.4</v>
      </c>
      <c r="C20" s="51" t="s">
        <v>274</v>
      </c>
      <c r="E20">
        <v>1.1023099999999999</v>
      </c>
      <c r="F20" t="s">
        <v>1201</v>
      </c>
      <c r="H20" s="63"/>
      <c r="I20" s="1"/>
      <c r="J20" s="1"/>
      <c r="K20" s="66"/>
      <c r="L20" s="1"/>
      <c r="M20" s="1"/>
      <c r="N20" s="1"/>
      <c r="O20" s="1"/>
    </row>
    <row r="21" spans="1:42" x14ac:dyDescent="0.25">
      <c r="A21" s="49" t="s">
        <v>1048</v>
      </c>
      <c r="B21" s="50">
        <v>0.26417200000000002</v>
      </c>
      <c r="C21" s="51" t="s">
        <v>275</v>
      </c>
      <c r="H21" s="63"/>
      <c r="I21" s="1"/>
      <c r="J21" s="1"/>
      <c r="K21" s="71"/>
      <c r="L21" s="1"/>
      <c r="M21" s="1"/>
      <c r="N21" s="1"/>
      <c r="O21" s="1"/>
    </row>
    <row r="22" spans="1:42" x14ac:dyDescent="0.25">
      <c r="A22" s="49" t="s">
        <v>1048</v>
      </c>
      <c r="B22" s="50">
        <f>B20/B21</f>
        <v>122.64736610995865</v>
      </c>
      <c r="C22" s="51" t="s">
        <v>276</v>
      </c>
    </row>
    <row r="23" spans="1:42" x14ac:dyDescent="0.25">
      <c r="A23" s="49" t="s">
        <v>1030</v>
      </c>
      <c r="B23" s="50">
        <f>(B5+B6)/1000/B18*1000</f>
        <v>3.333333333333333</v>
      </c>
      <c r="C23" s="51" t="s">
        <v>272</v>
      </c>
    </row>
    <row r="24" spans="1:42" x14ac:dyDescent="0.25">
      <c r="A24" s="49" t="s">
        <v>1028</v>
      </c>
      <c r="B24" s="50">
        <f>B8/B22*1000</f>
        <v>4.0767283950617292</v>
      </c>
      <c r="C24" s="51" t="s">
        <v>272</v>
      </c>
    </row>
    <row r="25" spans="1:42" x14ac:dyDescent="0.25">
      <c r="A25" s="52" t="s">
        <v>1029</v>
      </c>
      <c r="B25" s="53">
        <f>B9/B22*1000</f>
        <v>1.4920825925925927</v>
      </c>
      <c r="C25" s="54" t="s">
        <v>272</v>
      </c>
    </row>
    <row r="26" spans="1:42" s="63" customFormat="1" x14ac:dyDescent="0.25">
      <c r="B26" s="50"/>
      <c r="C26" s="50"/>
      <c r="D26" s="50"/>
    </row>
    <row r="27" spans="1:42" x14ac:dyDescent="0.25">
      <c r="A27" t="s">
        <v>1044</v>
      </c>
    </row>
    <row r="28" spans="1:42" x14ac:dyDescent="0.25">
      <c r="A28" s="45"/>
      <c r="B28" s="45">
        <v>2000</v>
      </c>
      <c r="C28" s="45">
        <f>B28+1</f>
        <v>2001</v>
      </c>
      <c r="D28" s="45">
        <f>C28+1</f>
        <v>2002</v>
      </c>
      <c r="E28" s="45">
        <f>D28+1</f>
        <v>2003</v>
      </c>
      <c r="F28" s="45">
        <f>E28+1</f>
        <v>2004</v>
      </c>
      <c r="G28" s="45">
        <f>F28+1</f>
        <v>2005</v>
      </c>
      <c r="H28" s="45">
        <f t="shared" ref="H28:AP28" si="0">G28+1</f>
        <v>2006</v>
      </c>
      <c r="I28" s="45">
        <f t="shared" si="0"/>
        <v>2007</v>
      </c>
      <c r="J28" s="45">
        <f t="shared" si="0"/>
        <v>2008</v>
      </c>
      <c r="K28" s="45">
        <f t="shared" si="0"/>
        <v>2009</v>
      </c>
      <c r="L28" s="45">
        <f t="shared" si="0"/>
        <v>2010</v>
      </c>
      <c r="M28" s="45">
        <f t="shared" si="0"/>
        <v>2011</v>
      </c>
      <c r="N28" s="45">
        <f t="shared" si="0"/>
        <v>2012</v>
      </c>
      <c r="O28" s="45">
        <f t="shared" si="0"/>
        <v>2013</v>
      </c>
      <c r="P28" s="45">
        <f t="shared" si="0"/>
        <v>2014</v>
      </c>
      <c r="Q28" s="45">
        <f>P28+1</f>
        <v>2015</v>
      </c>
      <c r="R28" s="45">
        <f t="shared" si="0"/>
        <v>2016</v>
      </c>
      <c r="S28" s="45">
        <f t="shared" si="0"/>
        <v>2017</v>
      </c>
      <c r="T28" s="45">
        <f t="shared" si="0"/>
        <v>2018</v>
      </c>
      <c r="U28" s="45">
        <f t="shared" si="0"/>
        <v>2019</v>
      </c>
      <c r="V28" s="45">
        <f t="shared" si="0"/>
        <v>2020</v>
      </c>
      <c r="W28" s="45">
        <f t="shared" si="0"/>
        <v>2021</v>
      </c>
      <c r="X28" s="45">
        <f t="shared" si="0"/>
        <v>2022</v>
      </c>
      <c r="Y28" s="45">
        <f t="shared" si="0"/>
        <v>2023</v>
      </c>
      <c r="Z28" s="45">
        <f t="shared" si="0"/>
        <v>2024</v>
      </c>
      <c r="AA28" s="45">
        <f t="shared" si="0"/>
        <v>2025</v>
      </c>
      <c r="AB28" s="45">
        <f t="shared" si="0"/>
        <v>2026</v>
      </c>
      <c r="AC28" s="45">
        <f t="shared" si="0"/>
        <v>2027</v>
      </c>
      <c r="AD28" s="45">
        <f t="shared" si="0"/>
        <v>2028</v>
      </c>
      <c r="AE28" s="45">
        <f t="shared" si="0"/>
        <v>2029</v>
      </c>
      <c r="AF28" s="45">
        <f t="shared" si="0"/>
        <v>2030</v>
      </c>
      <c r="AG28" s="45">
        <f t="shared" si="0"/>
        <v>2031</v>
      </c>
      <c r="AH28" s="45">
        <f t="shared" si="0"/>
        <v>2032</v>
      </c>
      <c r="AI28" s="45">
        <f t="shared" si="0"/>
        <v>2033</v>
      </c>
      <c r="AJ28" s="45">
        <f t="shared" si="0"/>
        <v>2034</v>
      </c>
      <c r="AK28" s="45">
        <f t="shared" si="0"/>
        <v>2035</v>
      </c>
      <c r="AL28" s="45">
        <f t="shared" si="0"/>
        <v>2036</v>
      </c>
      <c r="AM28" s="45">
        <f t="shared" si="0"/>
        <v>2037</v>
      </c>
      <c r="AN28" s="45">
        <f t="shared" si="0"/>
        <v>2038</v>
      </c>
      <c r="AO28" s="45">
        <f t="shared" si="0"/>
        <v>2039</v>
      </c>
      <c r="AP28" s="45">
        <f t="shared" si="0"/>
        <v>2040</v>
      </c>
    </row>
    <row r="29" spans="1:42" x14ac:dyDescent="0.25">
      <c r="A29" s="45" t="s">
        <v>270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f>$B$2/$B$15</f>
        <v>8.6165192969728501</v>
      </c>
      <c r="M29" s="45">
        <f t="shared" ref="M29:AP29" si="1">$B$2/$B$15</f>
        <v>8.6165192969728501</v>
      </c>
      <c r="N29" s="45">
        <f t="shared" si="1"/>
        <v>8.6165192969728501</v>
      </c>
      <c r="O29" s="45">
        <f t="shared" si="1"/>
        <v>8.6165192969728501</v>
      </c>
      <c r="P29" s="45">
        <f t="shared" si="1"/>
        <v>8.6165192969728501</v>
      </c>
      <c r="Q29" s="45">
        <f t="shared" si="1"/>
        <v>8.6165192969728501</v>
      </c>
      <c r="R29" s="45">
        <f t="shared" si="1"/>
        <v>8.6165192969728501</v>
      </c>
      <c r="S29" s="45">
        <f t="shared" si="1"/>
        <v>8.6165192969728501</v>
      </c>
      <c r="T29" s="45">
        <f t="shared" si="1"/>
        <v>8.6165192969728501</v>
      </c>
      <c r="U29" s="45">
        <f t="shared" si="1"/>
        <v>8.6165192969728501</v>
      </c>
      <c r="V29" s="45">
        <f t="shared" si="1"/>
        <v>8.6165192969728501</v>
      </c>
      <c r="W29" s="45">
        <f t="shared" si="1"/>
        <v>8.6165192969728501</v>
      </c>
      <c r="X29" s="45">
        <f t="shared" si="1"/>
        <v>8.6165192969728501</v>
      </c>
      <c r="Y29" s="45">
        <f t="shared" si="1"/>
        <v>8.6165192969728501</v>
      </c>
      <c r="Z29" s="45">
        <f t="shared" si="1"/>
        <v>8.6165192969728501</v>
      </c>
      <c r="AA29" s="45">
        <f t="shared" si="1"/>
        <v>8.6165192969728501</v>
      </c>
      <c r="AB29" s="45">
        <f t="shared" si="1"/>
        <v>8.6165192969728501</v>
      </c>
      <c r="AC29" s="45">
        <f t="shared" si="1"/>
        <v>8.6165192969728501</v>
      </c>
      <c r="AD29" s="45">
        <f t="shared" si="1"/>
        <v>8.6165192969728501</v>
      </c>
      <c r="AE29" s="45">
        <f t="shared" si="1"/>
        <v>8.6165192969728501</v>
      </c>
      <c r="AF29" s="45">
        <f t="shared" si="1"/>
        <v>8.6165192969728501</v>
      </c>
      <c r="AG29" s="45">
        <f t="shared" si="1"/>
        <v>8.6165192969728501</v>
      </c>
      <c r="AH29" s="45">
        <f t="shared" si="1"/>
        <v>8.6165192969728501</v>
      </c>
      <c r="AI29" s="45">
        <f t="shared" si="1"/>
        <v>8.6165192969728501</v>
      </c>
      <c r="AJ29" s="45">
        <f t="shared" si="1"/>
        <v>8.6165192969728501</v>
      </c>
      <c r="AK29" s="45">
        <f t="shared" si="1"/>
        <v>8.6165192969728501</v>
      </c>
      <c r="AL29" s="45">
        <f t="shared" si="1"/>
        <v>8.6165192969728501</v>
      </c>
      <c r="AM29" s="45">
        <f t="shared" si="1"/>
        <v>8.6165192969728501</v>
      </c>
      <c r="AN29" s="45">
        <f t="shared" si="1"/>
        <v>8.6165192969728501</v>
      </c>
      <c r="AO29" s="45">
        <f t="shared" si="1"/>
        <v>8.6165192969728501</v>
      </c>
      <c r="AP29" s="45">
        <f t="shared" si="1"/>
        <v>8.6165192969728501</v>
      </c>
    </row>
    <row r="30" spans="1:42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</row>
    <row r="31" spans="1:42" x14ac:dyDescent="0.25">
      <c r="A31" s="45" t="s">
        <v>271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f t="shared" ref="L31:AP31" si="2">$B$2/$B$13</f>
        <v>8.6037364798426719</v>
      </c>
      <c r="M31" s="45">
        <f t="shared" si="2"/>
        <v>8.6037364798426719</v>
      </c>
      <c r="N31" s="45">
        <f t="shared" si="2"/>
        <v>8.6037364798426719</v>
      </c>
      <c r="O31" s="45">
        <f t="shared" si="2"/>
        <v>8.6037364798426719</v>
      </c>
      <c r="P31" s="45">
        <f t="shared" si="2"/>
        <v>8.6037364798426719</v>
      </c>
      <c r="Q31" s="45">
        <f t="shared" si="2"/>
        <v>8.6037364798426719</v>
      </c>
      <c r="R31" s="45">
        <f t="shared" si="2"/>
        <v>8.6037364798426719</v>
      </c>
      <c r="S31" s="45">
        <f t="shared" si="2"/>
        <v>8.6037364798426719</v>
      </c>
      <c r="T31" s="45">
        <f t="shared" si="2"/>
        <v>8.6037364798426719</v>
      </c>
      <c r="U31" s="45">
        <f t="shared" si="2"/>
        <v>8.6037364798426719</v>
      </c>
      <c r="V31" s="45">
        <f t="shared" si="2"/>
        <v>8.6037364798426719</v>
      </c>
      <c r="W31" s="45">
        <f t="shared" si="2"/>
        <v>8.6037364798426719</v>
      </c>
      <c r="X31" s="45">
        <f t="shared" si="2"/>
        <v>8.6037364798426719</v>
      </c>
      <c r="Y31" s="45">
        <f t="shared" si="2"/>
        <v>8.6037364798426719</v>
      </c>
      <c r="Z31" s="45">
        <f t="shared" si="2"/>
        <v>8.6037364798426719</v>
      </c>
      <c r="AA31" s="45">
        <f t="shared" si="2"/>
        <v>8.6037364798426719</v>
      </c>
      <c r="AB31" s="45">
        <f t="shared" si="2"/>
        <v>8.6037364798426719</v>
      </c>
      <c r="AC31" s="45">
        <f t="shared" si="2"/>
        <v>8.6037364798426719</v>
      </c>
      <c r="AD31" s="45">
        <f t="shared" si="2"/>
        <v>8.6037364798426719</v>
      </c>
      <c r="AE31" s="45">
        <f t="shared" si="2"/>
        <v>8.6037364798426719</v>
      </c>
      <c r="AF31" s="45">
        <f t="shared" si="2"/>
        <v>8.6037364798426719</v>
      </c>
      <c r="AG31" s="45">
        <f t="shared" si="2"/>
        <v>8.6037364798426719</v>
      </c>
      <c r="AH31" s="45">
        <f t="shared" si="2"/>
        <v>8.6037364798426719</v>
      </c>
      <c r="AI31" s="45">
        <f t="shared" si="2"/>
        <v>8.6037364798426719</v>
      </c>
      <c r="AJ31" s="45">
        <f t="shared" si="2"/>
        <v>8.6037364798426719</v>
      </c>
      <c r="AK31" s="45">
        <f t="shared" si="2"/>
        <v>8.6037364798426719</v>
      </c>
      <c r="AL31" s="45">
        <f t="shared" si="2"/>
        <v>8.6037364798426719</v>
      </c>
      <c r="AM31" s="45">
        <f t="shared" si="2"/>
        <v>8.6037364798426719</v>
      </c>
      <c r="AN31" s="45">
        <f t="shared" si="2"/>
        <v>8.6037364798426719</v>
      </c>
      <c r="AO31" s="45">
        <f t="shared" si="2"/>
        <v>8.6037364798426719</v>
      </c>
      <c r="AP31" s="45">
        <f t="shared" si="2"/>
        <v>8.6037364798426719</v>
      </c>
    </row>
    <row r="32" spans="1:42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</row>
    <row r="33" spans="1:42" x14ac:dyDescent="0.25">
      <c r="A33" s="45" t="s">
        <v>1026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f t="shared" ref="H33:AP33" si="3">$B$24-$B$25</f>
        <v>2.5846458024691366</v>
      </c>
      <c r="I33" s="45">
        <f t="shared" si="3"/>
        <v>2.5846458024691366</v>
      </c>
      <c r="J33" s="45">
        <f t="shared" si="3"/>
        <v>2.5846458024691366</v>
      </c>
      <c r="K33" s="45">
        <f t="shared" si="3"/>
        <v>2.5846458024691366</v>
      </c>
      <c r="L33" s="45">
        <f t="shared" si="3"/>
        <v>2.5846458024691366</v>
      </c>
      <c r="M33" s="45">
        <f t="shared" si="3"/>
        <v>2.5846458024691366</v>
      </c>
      <c r="N33" s="45">
        <f t="shared" si="3"/>
        <v>2.5846458024691366</v>
      </c>
      <c r="O33" s="45">
        <f t="shared" si="3"/>
        <v>2.5846458024691366</v>
      </c>
      <c r="P33" s="45">
        <f t="shared" si="3"/>
        <v>2.5846458024691366</v>
      </c>
      <c r="Q33" s="45">
        <f t="shared" si="3"/>
        <v>2.5846458024691366</v>
      </c>
      <c r="R33" s="45">
        <f t="shared" si="3"/>
        <v>2.5846458024691366</v>
      </c>
      <c r="S33" s="45">
        <f t="shared" si="3"/>
        <v>2.5846458024691366</v>
      </c>
      <c r="T33" s="45">
        <f t="shared" si="3"/>
        <v>2.5846458024691366</v>
      </c>
      <c r="U33" s="45">
        <f t="shared" si="3"/>
        <v>2.5846458024691366</v>
      </c>
      <c r="V33" s="45">
        <f t="shared" si="3"/>
        <v>2.5846458024691366</v>
      </c>
      <c r="W33" s="45">
        <f t="shared" si="3"/>
        <v>2.5846458024691366</v>
      </c>
      <c r="X33" s="45">
        <f t="shared" si="3"/>
        <v>2.5846458024691366</v>
      </c>
      <c r="Y33" s="45">
        <f t="shared" si="3"/>
        <v>2.5846458024691366</v>
      </c>
      <c r="Z33" s="45">
        <f t="shared" si="3"/>
        <v>2.5846458024691366</v>
      </c>
      <c r="AA33" s="45">
        <f t="shared" si="3"/>
        <v>2.5846458024691366</v>
      </c>
      <c r="AB33" s="45">
        <f t="shared" si="3"/>
        <v>2.5846458024691366</v>
      </c>
      <c r="AC33" s="45">
        <f t="shared" si="3"/>
        <v>2.5846458024691366</v>
      </c>
      <c r="AD33" s="45">
        <f t="shared" si="3"/>
        <v>2.5846458024691366</v>
      </c>
      <c r="AE33" s="45">
        <f t="shared" si="3"/>
        <v>2.5846458024691366</v>
      </c>
      <c r="AF33" s="45">
        <f t="shared" si="3"/>
        <v>2.5846458024691366</v>
      </c>
      <c r="AG33" s="45">
        <f t="shared" si="3"/>
        <v>2.5846458024691366</v>
      </c>
      <c r="AH33" s="45">
        <f t="shared" si="3"/>
        <v>2.5846458024691366</v>
      </c>
      <c r="AI33" s="45">
        <f t="shared" si="3"/>
        <v>2.5846458024691366</v>
      </c>
      <c r="AJ33" s="45">
        <f t="shared" si="3"/>
        <v>2.5846458024691366</v>
      </c>
      <c r="AK33" s="45">
        <f t="shared" si="3"/>
        <v>2.5846458024691366</v>
      </c>
      <c r="AL33" s="45">
        <f t="shared" si="3"/>
        <v>2.5846458024691366</v>
      </c>
      <c r="AM33" s="45">
        <f t="shared" si="3"/>
        <v>2.5846458024691366</v>
      </c>
      <c r="AN33" s="45">
        <f t="shared" si="3"/>
        <v>2.5846458024691366</v>
      </c>
      <c r="AO33" s="45">
        <f t="shared" si="3"/>
        <v>2.5846458024691366</v>
      </c>
      <c r="AP33" s="45">
        <f t="shared" si="3"/>
        <v>2.5846458024691366</v>
      </c>
    </row>
    <row r="34" spans="1:42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</row>
    <row r="35" spans="1:42" x14ac:dyDescent="0.25">
      <c r="A35" s="45" t="s">
        <v>1027</v>
      </c>
      <c r="B35" s="45">
        <f t="shared" ref="B35:AP35" si="4">$B$23</f>
        <v>3.333333333333333</v>
      </c>
      <c r="C35" s="45">
        <f t="shared" si="4"/>
        <v>3.333333333333333</v>
      </c>
      <c r="D35" s="45">
        <f t="shared" si="4"/>
        <v>3.333333333333333</v>
      </c>
      <c r="E35" s="45">
        <f t="shared" si="4"/>
        <v>3.333333333333333</v>
      </c>
      <c r="F35" s="45">
        <f t="shared" si="4"/>
        <v>3.333333333333333</v>
      </c>
      <c r="G35" s="45">
        <f t="shared" si="4"/>
        <v>3.333333333333333</v>
      </c>
      <c r="H35" s="45">
        <f t="shared" si="4"/>
        <v>3.333333333333333</v>
      </c>
      <c r="I35" s="45">
        <f t="shared" si="4"/>
        <v>3.333333333333333</v>
      </c>
      <c r="J35" s="45">
        <f t="shared" si="4"/>
        <v>3.333333333333333</v>
      </c>
      <c r="K35" s="45">
        <f t="shared" si="4"/>
        <v>3.333333333333333</v>
      </c>
      <c r="L35" s="45">
        <f t="shared" si="4"/>
        <v>3.333333333333333</v>
      </c>
      <c r="M35" s="45">
        <f t="shared" si="4"/>
        <v>3.333333333333333</v>
      </c>
      <c r="N35" s="45">
        <f t="shared" si="4"/>
        <v>3.333333333333333</v>
      </c>
      <c r="O35" s="45">
        <f t="shared" si="4"/>
        <v>3.333333333333333</v>
      </c>
      <c r="P35" s="45">
        <f t="shared" si="4"/>
        <v>3.333333333333333</v>
      </c>
      <c r="Q35" s="45">
        <f t="shared" si="4"/>
        <v>3.333333333333333</v>
      </c>
      <c r="R35" s="45">
        <f t="shared" si="4"/>
        <v>3.333333333333333</v>
      </c>
      <c r="S35" s="45">
        <f t="shared" si="4"/>
        <v>3.333333333333333</v>
      </c>
      <c r="T35" s="45">
        <f t="shared" si="4"/>
        <v>3.333333333333333</v>
      </c>
      <c r="U35" s="45">
        <f t="shared" si="4"/>
        <v>3.333333333333333</v>
      </c>
      <c r="V35" s="45">
        <f t="shared" si="4"/>
        <v>3.333333333333333</v>
      </c>
      <c r="W35" s="45">
        <f t="shared" si="4"/>
        <v>3.333333333333333</v>
      </c>
      <c r="X35" s="45">
        <f t="shared" si="4"/>
        <v>3.333333333333333</v>
      </c>
      <c r="Y35" s="45">
        <f t="shared" si="4"/>
        <v>3.333333333333333</v>
      </c>
      <c r="Z35" s="45">
        <f t="shared" si="4"/>
        <v>3.333333333333333</v>
      </c>
      <c r="AA35" s="45">
        <f t="shared" si="4"/>
        <v>3.333333333333333</v>
      </c>
      <c r="AB35" s="45">
        <f t="shared" si="4"/>
        <v>3.333333333333333</v>
      </c>
      <c r="AC35" s="45">
        <f t="shared" si="4"/>
        <v>3.333333333333333</v>
      </c>
      <c r="AD35" s="45">
        <f t="shared" si="4"/>
        <v>3.333333333333333</v>
      </c>
      <c r="AE35" s="45">
        <f t="shared" si="4"/>
        <v>3.333333333333333</v>
      </c>
      <c r="AF35" s="45">
        <f t="shared" si="4"/>
        <v>3.333333333333333</v>
      </c>
      <c r="AG35" s="45">
        <f t="shared" si="4"/>
        <v>3.333333333333333</v>
      </c>
      <c r="AH35" s="45">
        <f t="shared" si="4"/>
        <v>3.333333333333333</v>
      </c>
      <c r="AI35" s="45">
        <f t="shared" si="4"/>
        <v>3.333333333333333</v>
      </c>
      <c r="AJ35" s="45">
        <f t="shared" si="4"/>
        <v>3.333333333333333</v>
      </c>
      <c r="AK35" s="45">
        <f t="shared" si="4"/>
        <v>3.333333333333333</v>
      </c>
      <c r="AL35" s="45">
        <f t="shared" si="4"/>
        <v>3.333333333333333</v>
      </c>
      <c r="AM35" s="45">
        <f t="shared" si="4"/>
        <v>3.333333333333333</v>
      </c>
      <c r="AN35" s="45">
        <f t="shared" si="4"/>
        <v>3.333333333333333</v>
      </c>
      <c r="AO35" s="45">
        <f t="shared" si="4"/>
        <v>3.333333333333333</v>
      </c>
      <c r="AP35" s="45">
        <f t="shared" si="4"/>
        <v>3.333333333333333</v>
      </c>
    </row>
  </sheetData>
  <hyperlinks>
    <hyperlink ref="F3" r:id="rId1"/>
  </hyperlinks>
  <pageMargins left="0.7" right="0.7" top="0.75" bottom="0.75" header="0.3" footer="0.3"/>
  <pageSetup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236"/>
  <sheetViews>
    <sheetView topLeftCell="A13" workbookViewId="0">
      <selection activeCell="A31" sqref="A31:L31"/>
    </sheetView>
  </sheetViews>
  <sheetFormatPr defaultRowHeight="15" x14ac:dyDescent="0.25"/>
  <cols>
    <col min="1" max="1" width="52.5703125" bestFit="1" customWidth="1"/>
  </cols>
  <sheetData>
    <row r="1" spans="1:42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</row>
    <row r="2" spans="1:42" s="63" customFormat="1" x14ac:dyDescent="0.25">
      <c r="A2" s="63" t="s">
        <v>256</v>
      </c>
      <c r="B2" s="42">
        <f>'LF Compostables'!G9</f>
        <v>0.58899999999999997</v>
      </c>
      <c r="C2" s="42">
        <f>'LF Compostables'!H9</f>
        <v>0.58019999999999994</v>
      </c>
      <c r="D2" s="42">
        <f>'LF Compostables'!I9</f>
        <v>0.57139999999999991</v>
      </c>
      <c r="E2" s="42">
        <f>'LF Compostables'!J9</f>
        <v>0.56259999999999999</v>
      </c>
      <c r="F2" s="42">
        <f>'LF Compostables'!K9</f>
        <v>0.55379999999999996</v>
      </c>
      <c r="G2" s="42">
        <f>'LF Compostables'!L9</f>
        <v>0.54499999999999993</v>
      </c>
      <c r="H2" s="42">
        <f>'LF Compostables'!M9</f>
        <v>0.53299999999999992</v>
      </c>
      <c r="I2" s="42">
        <f>'LF Compostables'!N9</f>
        <v>0.52100000000000002</v>
      </c>
      <c r="J2" s="42">
        <f>'LF Compostables'!O9</f>
        <v>0.50900000000000001</v>
      </c>
      <c r="K2" s="42">
        <f>'LF Compostables'!P9</f>
        <v>0.49700000000000005</v>
      </c>
      <c r="L2" s="42">
        <f>'LF Compostables'!Q9</f>
        <v>0.495</v>
      </c>
      <c r="M2" s="42">
        <f>'LF Compostables'!R9</f>
        <v>0.49299999999999999</v>
      </c>
      <c r="N2" s="42">
        <f>'LF Compostables'!S9</f>
        <v>0.48899999999999999</v>
      </c>
      <c r="O2" s="42">
        <f>'LF Compostables'!T9</f>
        <v>0.48500000000000004</v>
      </c>
      <c r="P2" s="42">
        <f>'LF Compostables'!U9</f>
        <v>0.48280000000000012</v>
      </c>
      <c r="Q2" s="42">
        <f>'LF Compostables'!V9</f>
        <v>0.4798</v>
      </c>
      <c r="R2" s="42">
        <f>'LF Compostables'!W9</f>
        <v>0.47679999999999989</v>
      </c>
      <c r="S2" s="42">
        <f>'LF Compostables'!X9</f>
        <v>0.47379999999999978</v>
      </c>
      <c r="T2" s="42">
        <f>'LF Compostables'!Y9</f>
        <v>0.47079999999999966</v>
      </c>
      <c r="U2" s="42">
        <f>'LF Compostables'!Z9</f>
        <v>0.46779999999999955</v>
      </c>
      <c r="V2" s="42">
        <f>'LF Compostables'!AA9</f>
        <v>0.46479999999999944</v>
      </c>
      <c r="W2" s="42">
        <f>'LF Compostables'!AB9</f>
        <v>0.46180000000000021</v>
      </c>
      <c r="X2" s="42">
        <f>'LF Compostables'!AC9</f>
        <v>0.4588000000000001</v>
      </c>
      <c r="Y2" s="42">
        <f>'LF Compostables'!AD9</f>
        <v>0.45579999999999998</v>
      </c>
      <c r="Z2" s="42">
        <f>'LF Compostables'!AE9</f>
        <v>0.45279999999999987</v>
      </c>
      <c r="AA2" s="42">
        <f>'LF Compostables'!AF9</f>
        <v>0.44979999999999976</v>
      </c>
      <c r="AB2" s="42">
        <f>'LF Compostables'!AG9</f>
        <v>0.44679999999999964</v>
      </c>
      <c r="AC2" s="42">
        <f>'LF Compostables'!AH9</f>
        <v>0.44379999999999953</v>
      </c>
      <c r="AD2" s="42">
        <f>'LF Compostables'!AI9</f>
        <v>0.4408000000000003</v>
      </c>
      <c r="AE2" s="42">
        <f>'LF Compostables'!AJ9</f>
        <v>0.43780000000000019</v>
      </c>
      <c r="AF2" s="42">
        <f>'LF Compostables'!AK9</f>
        <v>0.43480000000000008</v>
      </c>
      <c r="AG2" s="42">
        <f>'LF Compostables'!AL9</f>
        <v>0.43179999999999996</v>
      </c>
      <c r="AH2" s="42">
        <f>'LF Compostables'!AM9</f>
        <v>0.42879999999999985</v>
      </c>
      <c r="AI2" s="42">
        <f>'LF Compostables'!AN9</f>
        <v>0.42579999999999973</v>
      </c>
      <c r="AJ2" s="42">
        <f>'LF Compostables'!AO9</f>
        <v>0.42279999999999962</v>
      </c>
      <c r="AK2" s="42">
        <f>'LF Compostables'!AP9</f>
        <v>0.41979999999999951</v>
      </c>
      <c r="AL2" s="42">
        <f>'LF Compostables'!AQ9</f>
        <v>0.41679999999999939</v>
      </c>
      <c r="AM2" s="42">
        <f>'LF Compostables'!AR9</f>
        <v>0.41380000000000017</v>
      </c>
      <c r="AN2" s="42">
        <f>'LF Compostables'!AS9</f>
        <v>0.41080000000000005</v>
      </c>
      <c r="AO2" s="42">
        <f>'LF Compostables'!AT9</f>
        <v>0.40779999999999994</v>
      </c>
      <c r="AP2" s="42">
        <f>'LF Compostables'!AU9</f>
        <v>0.40479999999999983</v>
      </c>
    </row>
    <row r="3" spans="1:42" s="63" customFormat="1" x14ac:dyDescent="0.25">
      <c r="A3" s="63" t="s">
        <v>257</v>
      </c>
      <c r="B3" s="42">
        <f t="shared" ref="B3:N3" si="0">1-B2</f>
        <v>0.41100000000000003</v>
      </c>
      <c r="C3" s="42">
        <f t="shared" si="0"/>
        <v>0.41980000000000006</v>
      </c>
      <c r="D3" s="42">
        <f t="shared" si="0"/>
        <v>0.42860000000000009</v>
      </c>
      <c r="E3" s="42">
        <f t="shared" si="0"/>
        <v>0.43740000000000001</v>
      </c>
      <c r="F3" s="42">
        <f t="shared" si="0"/>
        <v>0.44620000000000004</v>
      </c>
      <c r="G3" s="42">
        <f t="shared" si="0"/>
        <v>0.45500000000000007</v>
      </c>
      <c r="H3" s="42">
        <f t="shared" si="0"/>
        <v>0.46700000000000008</v>
      </c>
      <c r="I3" s="42">
        <f t="shared" si="0"/>
        <v>0.47899999999999998</v>
      </c>
      <c r="J3" s="42">
        <f t="shared" si="0"/>
        <v>0.49099999999999999</v>
      </c>
      <c r="K3" s="42">
        <f t="shared" si="0"/>
        <v>0.50299999999999989</v>
      </c>
      <c r="L3" s="42">
        <f t="shared" si="0"/>
        <v>0.505</v>
      </c>
      <c r="M3" s="42">
        <f t="shared" si="0"/>
        <v>0.50700000000000001</v>
      </c>
      <c r="N3" s="42">
        <f t="shared" si="0"/>
        <v>0.51100000000000001</v>
      </c>
      <c r="O3" s="42">
        <f>1-O2</f>
        <v>0.5149999999999999</v>
      </c>
      <c r="P3" s="42">
        <f t="shared" ref="P3:AP3" si="1">1-P2</f>
        <v>0.51719999999999988</v>
      </c>
      <c r="Q3" s="42">
        <f t="shared" si="1"/>
        <v>0.5202</v>
      </c>
      <c r="R3" s="42">
        <f t="shared" si="1"/>
        <v>0.52320000000000011</v>
      </c>
      <c r="S3" s="42">
        <f t="shared" si="1"/>
        <v>0.52620000000000022</v>
      </c>
      <c r="T3" s="42">
        <f t="shared" si="1"/>
        <v>0.52920000000000034</v>
      </c>
      <c r="U3" s="42">
        <f t="shared" si="1"/>
        <v>0.53220000000000045</v>
      </c>
      <c r="V3" s="42">
        <f t="shared" si="1"/>
        <v>0.53520000000000056</v>
      </c>
      <c r="W3" s="42">
        <f t="shared" si="1"/>
        <v>0.53819999999999979</v>
      </c>
      <c r="X3" s="42">
        <f t="shared" si="1"/>
        <v>0.5411999999999999</v>
      </c>
      <c r="Y3" s="42">
        <f t="shared" si="1"/>
        <v>0.54420000000000002</v>
      </c>
      <c r="Z3" s="42">
        <f t="shared" si="1"/>
        <v>0.54720000000000013</v>
      </c>
      <c r="AA3" s="42">
        <f t="shared" si="1"/>
        <v>0.55020000000000024</v>
      </c>
      <c r="AB3" s="42">
        <f t="shared" si="1"/>
        <v>0.55320000000000036</v>
      </c>
      <c r="AC3" s="42">
        <f t="shared" si="1"/>
        <v>0.55620000000000047</v>
      </c>
      <c r="AD3" s="42">
        <f t="shared" si="1"/>
        <v>0.5591999999999997</v>
      </c>
      <c r="AE3" s="42">
        <f t="shared" si="1"/>
        <v>0.56219999999999981</v>
      </c>
      <c r="AF3" s="42">
        <f t="shared" si="1"/>
        <v>0.56519999999999992</v>
      </c>
      <c r="AG3" s="42">
        <f t="shared" si="1"/>
        <v>0.56820000000000004</v>
      </c>
      <c r="AH3" s="42">
        <f t="shared" si="1"/>
        <v>0.57120000000000015</v>
      </c>
      <c r="AI3" s="42">
        <f t="shared" si="1"/>
        <v>0.57420000000000027</v>
      </c>
      <c r="AJ3" s="42">
        <f t="shared" si="1"/>
        <v>0.57720000000000038</v>
      </c>
      <c r="AK3" s="42">
        <f t="shared" si="1"/>
        <v>0.58020000000000049</v>
      </c>
      <c r="AL3" s="42">
        <f t="shared" si="1"/>
        <v>0.58320000000000061</v>
      </c>
      <c r="AM3" s="42">
        <f t="shared" si="1"/>
        <v>0.58619999999999983</v>
      </c>
      <c r="AN3" s="42">
        <f t="shared" si="1"/>
        <v>0.58919999999999995</v>
      </c>
      <c r="AO3" s="42">
        <f t="shared" si="1"/>
        <v>0.59220000000000006</v>
      </c>
      <c r="AP3" s="42">
        <f t="shared" si="1"/>
        <v>0.59520000000000017</v>
      </c>
    </row>
    <row r="4" spans="1:42" s="63" customFormat="1" x14ac:dyDescent="0.25"/>
    <row r="5" spans="1:42" s="63" customFormat="1" x14ac:dyDescent="0.25">
      <c r="A5" s="63" t="s">
        <v>258</v>
      </c>
      <c r="B5" s="63">
        <v>0.64</v>
      </c>
      <c r="C5" s="63">
        <v>0.64</v>
      </c>
      <c r="D5" s="63">
        <v>0.64</v>
      </c>
      <c r="E5" s="63">
        <v>0.64</v>
      </c>
      <c r="F5" s="63">
        <v>0.64</v>
      </c>
      <c r="G5" s="63">
        <v>0.64</v>
      </c>
      <c r="H5" s="63">
        <v>0.64</v>
      </c>
      <c r="I5" s="63">
        <v>0.64</v>
      </c>
      <c r="J5" s="63">
        <v>0.64</v>
      </c>
      <c r="K5" s="63">
        <v>0.64</v>
      </c>
      <c r="L5" s="63">
        <v>0.64</v>
      </c>
      <c r="M5" s="63">
        <v>0.64</v>
      </c>
      <c r="N5" s="63">
        <v>0.64</v>
      </c>
      <c r="O5" s="63">
        <v>0.64</v>
      </c>
      <c r="P5" s="63">
        <v>0.64</v>
      </c>
      <c r="Q5" s="63">
        <v>0.64</v>
      </c>
      <c r="R5" s="63">
        <v>0.64</v>
      </c>
      <c r="S5" s="63">
        <v>0.64</v>
      </c>
      <c r="T5" s="63">
        <v>0.64</v>
      </c>
      <c r="U5" s="63">
        <v>0.64</v>
      </c>
      <c r="V5" s="63">
        <v>0.64</v>
      </c>
      <c r="W5" s="63">
        <v>0.64</v>
      </c>
      <c r="X5" s="63">
        <v>0.64</v>
      </c>
      <c r="Y5" s="63">
        <v>0.64</v>
      </c>
      <c r="Z5" s="63">
        <v>0.64</v>
      </c>
      <c r="AA5" s="63">
        <v>0.64</v>
      </c>
      <c r="AB5" s="63">
        <v>0.64</v>
      </c>
      <c r="AC5" s="63">
        <v>0.64</v>
      </c>
      <c r="AD5" s="63">
        <v>0.64</v>
      </c>
      <c r="AE5" s="63">
        <v>0.64</v>
      </c>
      <c r="AF5" s="63">
        <v>0.64</v>
      </c>
      <c r="AG5" s="63">
        <v>0.64</v>
      </c>
      <c r="AH5" s="63">
        <v>0.64</v>
      </c>
      <c r="AI5" s="63">
        <v>0.64</v>
      </c>
      <c r="AJ5" s="63">
        <v>0.64</v>
      </c>
      <c r="AK5" s="63">
        <v>0.64</v>
      </c>
      <c r="AL5" s="63">
        <v>0.64</v>
      </c>
      <c r="AM5" s="63">
        <v>0.64</v>
      </c>
      <c r="AN5" s="63">
        <v>0.64</v>
      </c>
      <c r="AO5" s="63">
        <v>0.64</v>
      </c>
      <c r="AP5" s="63">
        <v>0.64</v>
      </c>
    </row>
    <row r="6" spans="1:42" s="63" customFormat="1" x14ac:dyDescent="0.25">
      <c r="A6" s="63" t="s">
        <v>259</v>
      </c>
      <c r="B6" s="63">
        <v>0.36</v>
      </c>
      <c r="C6" s="63">
        <v>0.36</v>
      </c>
      <c r="D6" s="63">
        <v>0.36</v>
      </c>
      <c r="E6" s="63">
        <v>0.36</v>
      </c>
      <c r="F6" s="63">
        <v>0.36</v>
      </c>
      <c r="G6" s="63">
        <v>0.36</v>
      </c>
      <c r="H6" s="63">
        <v>0.36</v>
      </c>
      <c r="I6" s="63">
        <v>0.36</v>
      </c>
      <c r="J6" s="63">
        <v>0.36</v>
      </c>
      <c r="K6" s="63">
        <v>0.36</v>
      </c>
      <c r="L6" s="63">
        <v>0.36</v>
      </c>
      <c r="M6" s="63">
        <v>0.36</v>
      </c>
      <c r="N6" s="63">
        <v>0.36</v>
      </c>
      <c r="O6" s="63">
        <v>0.36</v>
      </c>
      <c r="P6" s="63">
        <v>0.36</v>
      </c>
      <c r="Q6" s="63">
        <v>0.36</v>
      </c>
      <c r="R6" s="63">
        <v>0.36</v>
      </c>
      <c r="S6" s="63">
        <v>0.36</v>
      </c>
      <c r="T6" s="63">
        <v>0.36</v>
      </c>
      <c r="U6" s="63">
        <v>0.36</v>
      </c>
      <c r="V6" s="63">
        <v>0.36</v>
      </c>
      <c r="W6" s="63">
        <v>0.36</v>
      </c>
      <c r="X6" s="63">
        <v>0.36</v>
      </c>
      <c r="Y6" s="63">
        <v>0.36</v>
      </c>
      <c r="Z6" s="63">
        <v>0.36</v>
      </c>
      <c r="AA6" s="63">
        <v>0.36</v>
      </c>
      <c r="AB6" s="63">
        <v>0.36</v>
      </c>
      <c r="AC6" s="63">
        <v>0.36</v>
      </c>
      <c r="AD6" s="63">
        <v>0.36</v>
      </c>
      <c r="AE6" s="63">
        <v>0.36</v>
      </c>
      <c r="AF6" s="63">
        <v>0.36</v>
      </c>
      <c r="AG6" s="63">
        <v>0.36</v>
      </c>
      <c r="AH6" s="63">
        <v>0.36</v>
      </c>
      <c r="AI6" s="63">
        <v>0.36</v>
      </c>
      <c r="AJ6" s="63">
        <v>0.36</v>
      </c>
      <c r="AK6" s="63">
        <v>0.36</v>
      </c>
      <c r="AL6" s="63">
        <v>0.36</v>
      </c>
      <c r="AM6" s="63">
        <v>0.36</v>
      </c>
      <c r="AN6" s="63">
        <v>0.36</v>
      </c>
      <c r="AO6" s="63">
        <v>0.36</v>
      </c>
      <c r="AP6" s="63">
        <v>0.36</v>
      </c>
    </row>
    <row r="7" spans="1:42" s="63" customFormat="1" x14ac:dyDescent="0.25"/>
    <row r="8" spans="1:42" s="63" customFormat="1" x14ac:dyDescent="0.25">
      <c r="A8" s="63" t="s">
        <v>240</v>
      </c>
      <c r="B8" s="63">
        <f>'US MSW and Pop'!G8</f>
        <v>0.45213866755264337</v>
      </c>
      <c r="C8" s="63">
        <f>'US MSW and Pop'!H8</f>
        <v>0.44882713740907265</v>
      </c>
      <c r="D8" s="63">
        <f>'US MSW and Pop'!I8</f>
        <v>0.44551560726550188</v>
      </c>
      <c r="E8" s="63">
        <f>'US MSW and Pop'!J8</f>
        <v>0.44220407712193116</v>
      </c>
      <c r="F8" s="63">
        <f>'US MSW and Pop'!K8</f>
        <v>0.43889254697836039</v>
      </c>
      <c r="G8" s="63">
        <f>'US MSW and Pop'!L8</f>
        <v>0.43558101683478967</v>
      </c>
      <c r="H8" s="63">
        <f>'US MSW and Pop'!M8</f>
        <v>0.42490033570585917</v>
      </c>
      <c r="I8" s="63">
        <f>'US MSW and Pop'!N8</f>
        <v>0.41421965457692866</v>
      </c>
      <c r="J8" s="63">
        <f>'US MSW and Pop'!O8</f>
        <v>0.40353897344799816</v>
      </c>
      <c r="K8" s="63">
        <f>'US MSW and Pop'!P8</f>
        <v>0.39285829231906766</v>
      </c>
      <c r="L8" s="63">
        <f>'US MSW and Pop'!Q8</f>
        <v>0.388250129127646</v>
      </c>
      <c r="M8" s="63">
        <f>'US MSW and Pop'!R8</f>
        <v>0.38364196593622429</v>
      </c>
      <c r="N8" s="63">
        <f>'US MSW and Pop'!S8</f>
        <v>0.38224915088208872</v>
      </c>
      <c r="O8" s="63">
        <f>'US MSW and Pop'!T8</f>
        <v>0.38531020548573525</v>
      </c>
      <c r="P8" s="63">
        <f>'US MSW and Pop'!U8</f>
        <v>0.36965781227935324</v>
      </c>
      <c r="Q8" s="63">
        <f>'US MSW and Pop'!V8</f>
        <v>0.36334430381523042</v>
      </c>
      <c r="R8" s="63">
        <f>'US MSW and Pop'!W8</f>
        <v>0.3570307953511076</v>
      </c>
      <c r="S8" s="63">
        <f>'US MSW and Pop'!X8</f>
        <v>0.35071728688698478</v>
      </c>
      <c r="T8" s="63">
        <f>'US MSW and Pop'!Y8</f>
        <v>0.34440377842286196</v>
      </c>
      <c r="U8" s="63">
        <f>'US MSW and Pop'!Z8</f>
        <v>0.33809026995873914</v>
      </c>
      <c r="V8" s="63">
        <f>'US MSW and Pop'!AA8</f>
        <v>0.33177676149461632</v>
      </c>
      <c r="W8" s="63">
        <f>'US MSW and Pop'!AB8</f>
        <v>0.3254632530304935</v>
      </c>
      <c r="X8" s="63">
        <f>'US MSW and Pop'!AC8</f>
        <v>0.31914974456637069</v>
      </c>
      <c r="Y8" s="63">
        <f>'US MSW and Pop'!AD8</f>
        <v>0.31283623610224787</v>
      </c>
      <c r="Z8" s="63">
        <f>'US MSW and Pop'!AE8</f>
        <v>0.30652272763812505</v>
      </c>
      <c r="AA8" s="63">
        <f>'US MSW and Pop'!AF8</f>
        <v>0.30020921917400223</v>
      </c>
      <c r="AB8" s="63">
        <f>'US MSW and Pop'!AG8</f>
        <v>0.29389571070987941</v>
      </c>
      <c r="AC8" s="63">
        <f>'US MSW and Pop'!AH8</f>
        <v>0.28758220224575659</v>
      </c>
      <c r="AD8" s="63">
        <f>'US MSW and Pop'!AI8</f>
        <v>0.28126869378163377</v>
      </c>
      <c r="AE8" s="63">
        <f>'US MSW and Pop'!AJ8</f>
        <v>0.27495518531751095</v>
      </c>
      <c r="AF8" s="63">
        <f>'US MSW and Pop'!AK8</f>
        <v>0.26864167685338813</v>
      </c>
      <c r="AG8" s="63">
        <f>'US MSW and Pop'!AL8</f>
        <v>0.26232816838926531</v>
      </c>
      <c r="AH8" s="63">
        <f>'US MSW and Pop'!AM8</f>
        <v>0.2560146599251425</v>
      </c>
      <c r="AI8" s="63">
        <f>'US MSW and Pop'!AN8</f>
        <v>0.24970115146101968</v>
      </c>
      <c r="AJ8" s="63">
        <f>'US MSW and Pop'!AO8</f>
        <v>0.24338764299689686</v>
      </c>
      <c r="AK8" s="63">
        <f>'US MSW and Pop'!AP8</f>
        <v>0.23707413453277404</v>
      </c>
      <c r="AL8" s="63">
        <f>'US MSW and Pop'!AQ8</f>
        <v>0.23076062606865122</v>
      </c>
      <c r="AM8" s="63">
        <f>'US MSW and Pop'!AR8</f>
        <v>0.2244471176045284</v>
      </c>
      <c r="AN8" s="63">
        <f>'US MSW and Pop'!AS8</f>
        <v>0.21813360914040558</v>
      </c>
      <c r="AO8" s="63">
        <f>'US MSW and Pop'!AT8</f>
        <v>0.21182010067628276</v>
      </c>
      <c r="AP8" s="63">
        <f>'US MSW and Pop'!AU8</f>
        <v>0.20550659221215994</v>
      </c>
    </row>
    <row r="9" spans="1:42" s="63" customFormat="1" x14ac:dyDescent="0.25"/>
    <row r="10" spans="1:42" s="63" customFormat="1" x14ac:dyDescent="0.25">
      <c r="A10" s="63" t="s">
        <v>239</v>
      </c>
      <c r="B10" s="63">
        <f>'US MSW and Pop'!G7</f>
        <v>281422000</v>
      </c>
      <c r="C10" s="63">
        <f>'US MSW and Pop'!H7</f>
        <v>284419600</v>
      </c>
      <c r="D10" s="63">
        <f>'US MSW and Pop'!I7</f>
        <v>287417200</v>
      </c>
      <c r="E10" s="63">
        <f>'US MSW and Pop'!J7</f>
        <v>290414800</v>
      </c>
      <c r="F10" s="63">
        <f>'US MSW and Pop'!K7</f>
        <v>293412400</v>
      </c>
      <c r="G10" s="63">
        <f>'US MSW and Pop'!L7</f>
        <v>296410000</v>
      </c>
      <c r="H10" s="63">
        <f>'US MSW and Pop'!M7</f>
        <v>299059250</v>
      </c>
      <c r="I10" s="63">
        <f>'US MSW and Pop'!N7</f>
        <v>301708500</v>
      </c>
      <c r="J10" s="63">
        <f>'US MSW and Pop'!O7</f>
        <v>304357750</v>
      </c>
      <c r="K10" s="63">
        <f>'US MSW and Pop'!P7</f>
        <v>307007000</v>
      </c>
      <c r="L10" s="63">
        <f>'US MSW and Pop'!Q7</f>
        <v>309299500</v>
      </c>
      <c r="M10" s="63">
        <f>'US MSW and Pop'!R7</f>
        <v>311592000</v>
      </c>
      <c r="N10" s="63">
        <f>'US MSW and Pop'!S7</f>
        <v>313914000</v>
      </c>
      <c r="O10" s="63">
        <f>'US MSW and Pop'!T7</f>
        <v>316129000</v>
      </c>
      <c r="P10" s="63">
        <f>'US MSW and Pop'!U7</f>
        <v>319862098.90109921</v>
      </c>
      <c r="Q10" s="63">
        <f>'US MSW and Pop'!V7</f>
        <v>322543112.08791256</v>
      </c>
      <c r="R10" s="63">
        <f>'US MSW and Pop'!W7</f>
        <v>325224125.27472591</v>
      </c>
      <c r="S10" s="63">
        <f>'US MSW and Pop'!X7</f>
        <v>327905138.46153831</v>
      </c>
      <c r="T10" s="63">
        <f>'US MSW and Pop'!Y7</f>
        <v>330586151.64835167</v>
      </c>
      <c r="U10" s="63">
        <f>'US MSW and Pop'!Z7</f>
        <v>333267164.83516502</v>
      </c>
      <c r="V10" s="63">
        <f>'US MSW and Pop'!AA7</f>
        <v>335948178.02197838</v>
      </c>
      <c r="W10" s="63">
        <f>'US MSW and Pop'!AB7</f>
        <v>338629191.20879173</v>
      </c>
      <c r="X10" s="63">
        <f>'US MSW and Pop'!AC7</f>
        <v>341310204.39560509</v>
      </c>
      <c r="Y10" s="63">
        <f>'US MSW and Pop'!AD7</f>
        <v>343991217.58241749</v>
      </c>
      <c r="Z10" s="63">
        <f>'US MSW and Pop'!AE7</f>
        <v>346672230.76923084</v>
      </c>
      <c r="AA10" s="63">
        <f>'US MSW and Pop'!AF7</f>
        <v>349353243.9560442</v>
      </c>
      <c r="AB10" s="63">
        <f>'US MSW and Pop'!AG7</f>
        <v>352034257.14285755</v>
      </c>
      <c r="AC10" s="63">
        <f>'US MSW and Pop'!AH7</f>
        <v>354715270.32967091</v>
      </c>
      <c r="AD10" s="63">
        <f>'US MSW and Pop'!AI7</f>
        <v>357396283.51648426</v>
      </c>
      <c r="AE10" s="63">
        <f>'US MSW and Pop'!AJ7</f>
        <v>360077296.70329666</v>
      </c>
      <c r="AF10" s="63">
        <f>'US MSW and Pop'!AK7</f>
        <v>362758309.89011002</v>
      </c>
      <c r="AG10" s="63">
        <f>'US MSW and Pop'!AL7</f>
        <v>365439323.07692337</v>
      </c>
      <c r="AH10" s="63">
        <f>'US MSW and Pop'!AM7</f>
        <v>368120336.26373672</v>
      </c>
      <c r="AI10" s="63">
        <f>'US MSW and Pop'!AN7</f>
        <v>370801349.45055008</v>
      </c>
      <c r="AJ10" s="63">
        <f>'US MSW and Pop'!AO7</f>
        <v>373482362.63736248</v>
      </c>
      <c r="AK10" s="63">
        <f>'US MSW and Pop'!AP7</f>
        <v>376163375.82417583</v>
      </c>
      <c r="AL10" s="63">
        <f>'US MSW and Pop'!AQ7</f>
        <v>378844389.01098919</v>
      </c>
      <c r="AM10" s="63">
        <f>'US MSW and Pop'!AR7</f>
        <v>381525402.19780254</v>
      </c>
      <c r="AN10" s="63">
        <f>'US MSW and Pop'!AS7</f>
        <v>384206415.3846159</v>
      </c>
      <c r="AO10" s="63">
        <f>'US MSW and Pop'!AT7</f>
        <v>386887428.57142925</v>
      </c>
      <c r="AP10" s="63">
        <f>'US MSW and Pop'!AU7</f>
        <v>389568441.75824165</v>
      </c>
    </row>
    <row r="11" spans="1:42" s="63" customFormat="1" x14ac:dyDescent="0.25"/>
    <row r="12" spans="1:42" s="63" customFormat="1" x14ac:dyDescent="0.25">
      <c r="A12" s="63" t="s">
        <v>72</v>
      </c>
      <c r="B12" s="63">
        <v>29.053299519297223</v>
      </c>
      <c r="C12" s="63">
        <v>29.330086886166672</v>
      </c>
      <c r="D12" s="63">
        <v>28.386840268691664</v>
      </c>
      <c r="E12" s="63">
        <v>28.824375535841668</v>
      </c>
      <c r="F12" s="63">
        <v>28.577365232777776</v>
      </c>
      <c r="G12" s="63">
        <v>29.330202698844445</v>
      </c>
      <c r="H12" s="63">
        <v>31.208249513999998</v>
      </c>
      <c r="I12" s="63">
        <v>31.065589240000001</v>
      </c>
      <c r="J12" s="63">
        <v>31.598870128055552</v>
      </c>
      <c r="K12" s="63">
        <v>32.605543762499998</v>
      </c>
      <c r="L12" s="63">
        <v>32.044678300000001</v>
      </c>
      <c r="M12" s="63">
        <v>31.570437863583329</v>
      </c>
      <c r="N12" s="63">
        <v>31.345970055138888</v>
      </c>
      <c r="O12" s="63">
        <v>31.911578022833329</v>
      </c>
      <c r="P12" s="63">
        <v>31.950339083777777</v>
      </c>
      <c r="Q12" s="63">
        <v>32.549766744888892</v>
      </c>
      <c r="R12" s="63">
        <v>33.301540911555556</v>
      </c>
      <c r="S12" s="63">
        <v>33.502082790924945</v>
      </c>
      <c r="T12" s="63">
        <v>33.703832333491896</v>
      </c>
      <c r="U12" s="63">
        <v>33.906796811804185</v>
      </c>
      <c r="V12" s="63">
        <v>34.11098354220487</v>
      </c>
      <c r="W12" s="63">
        <v>34.316399885096025</v>
      </c>
      <c r="X12" s="63">
        <v>34.523053245204075</v>
      </c>
      <c r="Y12" s="63">
        <v>34.73095107184669</v>
      </c>
      <c r="Z12" s="63">
        <v>34.940100859201358</v>
      </c>
      <c r="AA12" s="63">
        <v>35.150510146575463</v>
      </c>
      <c r="AB12" s="63">
        <v>35.362186518678136</v>
      </c>
      <c r="AC12" s="63">
        <v>35.575137605893623</v>
      </c>
      <c r="AD12" s="63">
        <v>35.789371084556315</v>
      </c>
      <c r="AE12" s="63">
        <v>36.004894677227504</v>
      </c>
      <c r="AF12" s="63">
        <v>36.221716152973777</v>
      </c>
      <c r="AG12" s="63">
        <v>36.439843327646983</v>
      </c>
      <c r="AH12" s="63">
        <v>36.659284064166073</v>
      </c>
      <c r="AI12" s="63">
        <v>36.880046272800485</v>
      </c>
      <c r="AJ12" s="63">
        <v>37.102137911455287</v>
      </c>
      <c r="AK12" s="63">
        <v>37.325566985958069</v>
      </c>
      <c r="AL12" s="63">
        <v>37.550341550347511</v>
      </c>
      <c r="AM12" s="63">
        <v>37.776469707163706</v>
      </c>
      <c r="AN12" s="63">
        <v>38.003959607740235</v>
      </c>
      <c r="AO12" s="63">
        <v>38.232819452498056</v>
      </c>
      <c r="AP12" s="63">
        <v>38.463057491240995</v>
      </c>
    </row>
    <row r="13" spans="1:42" s="63" customFormat="1" x14ac:dyDescent="0.25"/>
    <row r="14" spans="1:42" s="63" customFormat="1" x14ac:dyDescent="0.25">
      <c r="A14" s="63" t="s">
        <v>78</v>
      </c>
      <c r="B14" s="63">
        <f>'Base Policies'!B31</f>
        <v>0</v>
      </c>
      <c r="C14" s="63">
        <f>'Base Policies'!C31</f>
        <v>0</v>
      </c>
      <c r="D14" s="63">
        <f>'Base Policies'!D31</f>
        <v>0</v>
      </c>
      <c r="E14" s="63">
        <f>'Base Policies'!E31</f>
        <v>0</v>
      </c>
      <c r="F14" s="63">
        <f>'Base Policies'!F31</f>
        <v>0</v>
      </c>
      <c r="G14" s="63">
        <f>'Base Policies'!G31</f>
        <v>0</v>
      </c>
      <c r="H14" s="63">
        <f>'Base Policies'!H31</f>
        <v>0</v>
      </c>
      <c r="I14" s="63">
        <f>'Base Policies'!I31</f>
        <v>0</v>
      </c>
      <c r="J14" s="63">
        <f>'Base Policies'!J31</f>
        <v>0</v>
      </c>
      <c r="K14" s="63">
        <f>'Base Policies'!K31</f>
        <v>0</v>
      </c>
      <c r="L14" s="63">
        <f>'Base Policies'!L31</f>
        <v>8.6037364798426719</v>
      </c>
      <c r="M14" s="63">
        <f>'Base Policies'!M31</f>
        <v>8.6037364798426719</v>
      </c>
      <c r="N14" s="63">
        <f>'Base Policies'!N31</f>
        <v>8.6037364798426719</v>
      </c>
      <c r="O14" s="63">
        <f>'Base Policies'!O31</f>
        <v>8.6037364798426719</v>
      </c>
      <c r="P14" s="63">
        <f>'Base Policies'!P31</f>
        <v>8.6037364798426719</v>
      </c>
      <c r="Q14" s="63">
        <f>'Base Policies'!Q31</f>
        <v>8.6037364798426719</v>
      </c>
      <c r="R14" s="63">
        <f>'Base Policies'!R31</f>
        <v>8.6037364798426719</v>
      </c>
      <c r="S14" s="63">
        <f>'Base Policies'!S31</f>
        <v>8.6037364798426719</v>
      </c>
      <c r="T14" s="63">
        <f>'Base Policies'!T31</f>
        <v>8.6037364798426719</v>
      </c>
      <c r="U14" s="63">
        <f>'Base Policies'!U31</f>
        <v>8.6037364798426719</v>
      </c>
      <c r="V14" s="63">
        <f>'Base Policies'!V31</f>
        <v>8.6037364798426719</v>
      </c>
      <c r="W14" s="63">
        <f>'Base Policies'!W31</f>
        <v>8.6037364798426719</v>
      </c>
      <c r="X14" s="63">
        <f>'Base Policies'!X31</f>
        <v>8.6037364798426719</v>
      </c>
      <c r="Y14" s="63">
        <f>'Base Policies'!Y31</f>
        <v>8.6037364798426719</v>
      </c>
      <c r="Z14" s="63">
        <f>'Base Policies'!Z31</f>
        <v>8.6037364798426719</v>
      </c>
      <c r="AA14" s="63">
        <f>'Base Policies'!AA31</f>
        <v>8.6037364798426719</v>
      </c>
      <c r="AB14" s="63">
        <f>'Base Policies'!AB31</f>
        <v>8.6037364798426719</v>
      </c>
      <c r="AC14" s="63">
        <f>'Base Policies'!AC31</f>
        <v>8.6037364798426719</v>
      </c>
      <c r="AD14" s="63">
        <f>'Base Policies'!AD31</f>
        <v>8.6037364798426719</v>
      </c>
      <c r="AE14" s="63">
        <f>'Base Policies'!AE31</f>
        <v>8.6037364798426719</v>
      </c>
      <c r="AF14" s="63">
        <f>'Base Policies'!AF31</f>
        <v>8.6037364798426719</v>
      </c>
      <c r="AG14" s="63">
        <f>'Base Policies'!AG31</f>
        <v>8.6037364798426719</v>
      </c>
      <c r="AH14" s="63">
        <f>'Base Policies'!AH31</f>
        <v>8.6037364798426719</v>
      </c>
      <c r="AI14" s="63">
        <f>'Base Policies'!AI31</f>
        <v>8.6037364798426719</v>
      </c>
      <c r="AJ14" s="63">
        <f>'Base Policies'!AJ31</f>
        <v>8.6037364798426719</v>
      </c>
      <c r="AK14" s="63">
        <f>'Base Policies'!AK31</f>
        <v>8.6037364798426719</v>
      </c>
      <c r="AL14" s="63">
        <f>'Base Policies'!AL31</f>
        <v>8.6037364798426719</v>
      </c>
      <c r="AM14" s="63">
        <f>'Base Policies'!AM31</f>
        <v>8.6037364798426719</v>
      </c>
      <c r="AN14" s="63">
        <f>'Base Policies'!AN31</f>
        <v>8.6037364798426719</v>
      </c>
      <c r="AO14" s="63">
        <f>'Base Policies'!AO31</f>
        <v>8.6037364798426719</v>
      </c>
      <c r="AP14" s="63">
        <f>'Base Policies'!AP31</f>
        <v>8.6037364798426719</v>
      </c>
    </row>
    <row r="15" spans="1:42" s="63" customFormat="1" x14ac:dyDescent="0.25"/>
    <row r="16" spans="1:42" s="63" customFormat="1" x14ac:dyDescent="0.25">
      <c r="A16" s="63" t="s">
        <v>77</v>
      </c>
      <c r="B16" s="63">
        <f>'Base Policies'!B35</f>
        <v>3.333333333333333</v>
      </c>
      <c r="C16" s="63">
        <f>'Base Policies'!C35</f>
        <v>3.333333333333333</v>
      </c>
      <c r="D16" s="63">
        <f>'Base Policies'!D35</f>
        <v>3.333333333333333</v>
      </c>
      <c r="E16" s="63">
        <f>'Base Policies'!E35</f>
        <v>3.333333333333333</v>
      </c>
      <c r="F16" s="63">
        <f>'Base Policies'!F35</f>
        <v>3.333333333333333</v>
      </c>
      <c r="G16" s="63">
        <f>'Base Policies'!G35</f>
        <v>3.333333333333333</v>
      </c>
      <c r="H16" s="63">
        <f>'Base Policies'!H35</f>
        <v>3.333333333333333</v>
      </c>
      <c r="I16" s="63">
        <f>'Base Policies'!I35</f>
        <v>3.333333333333333</v>
      </c>
      <c r="J16" s="63">
        <f>'Base Policies'!J35</f>
        <v>3.333333333333333</v>
      </c>
      <c r="K16" s="63">
        <f>'Base Policies'!K35</f>
        <v>3.333333333333333</v>
      </c>
      <c r="L16" s="63">
        <f>'Base Policies'!L35</f>
        <v>3.333333333333333</v>
      </c>
      <c r="M16" s="63">
        <f>'Base Policies'!M35</f>
        <v>3.333333333333333</v>
      </c>
      <c r="N16" s="63">
        <f>'Base Policies'!N35</f>
        <v>3.333333333333333</v>
      </c>
      <c r="O16" s="63">
        <f>'Base Policies'!O35</f>
        <v>3.333333333333333</v>
      </c>
      <c r="P16" s="63">
        <f>'Base Policies'!P35</f>
        <v>3.333333333333333</v>
      </c>
      <c r="Q16" s="63">
        <f>'Base Policies'!Q35</f>
        <v>3.333333333333333</v>
      </c>
      <c r="R16" s="63">
        <f>'Base Policies'!R35</f>
        <v>3.333333333333333</v>
      </c>
      <c r="S16" s="63">
        <f>'Base Policies'!S35</f>
        <v>3.333333333333333</v>
      </c>
      <c r="T16" s="63">
        <f>'Base Policies'!T35</f>
        <v>3.333333333333333</v>
      </c>
      <c r="U16" s="63">
        <f>'Base Policies'!U35</f>
        <v>3.333333333333333</v>
      </c>
      <c r="V16" s="63">
        <f>'Base Policies'!V35</f>
        <v>3.333333333333333</v>
      </c>
      <c r="W16" s="63">
        <f>'Base Policies'!W35</f>
        <v>3.333333333333333</v>
      </c>
      <c r="X16" s="63">
        <f>'Base Policies'!X35</f>
        <v>3.333333333333333</v>
      </c>
      <c r="Y16" s="63">
        <f>'Base Policies'!Y35</f>
        <v>3.333333333333333</v>
      </c>
      <c r="Z16" s="63">
        <f>'Base Policies'!Z35</f>
        <v>3.333333333333333</v>
      </c>
      <c r="AA16" s="63">
        <f>'Base Policies'!AA35</f>
        <v>3.333333333333333</v>
      </c>
      <c r="AB16" s="63">
        <f>'Base Policies'!AB35</f>
        <v>3.333333333333333</v>
      </c>
      <c r="AC16" s="63">
        <f>'Base Policies'!AC35</f>
        <v>3.333333333333333</v>
      </c>
      <c r="AD16" s="63">
        <f>'Base Policies'!AD35</f>
        <v>3.333333333333333</v>
      </c>
      <c r="AE16" s="63">
        <f>'Base Policies'!AE35</f>
        <v>3.333333333333333</v>
      </c>
      <c r="AF16" s="63">
        <f>'Base Policies'!AF35</f>
        <v>3.333333333333333</v>
      </c>
      <c r="AG16" s="63">
        <f>'Base Policies'!AG35</f>
        <v>3.333333333333333</v>
      </c>
      <c r="AH16" s="63">
        <f>'Base Policies'!AH35</f>
        <v>3.333333333333333</v>
      </c>
      <c r="AI16" s="63">
        <f>'Base Policies'!AI35</f>
        <v>3.333333333333333</v>
      </c>
      <c r="AJ16" s="63">
        <f>'Base Policies'!AJ35</f>
        <v>3.333333333333333</v>
      </c>
      <c r="AK16" s="63">
        <f>'Base Policies'!AK35</f>
        <v>3.333333333333333</v>
      </c>
      <c r="AL16" s="63">
        <f>'Base Policies'!AL35</f>
        <v>3.333333333333333</v>
      </c>
      <c r="AM16" s="63">
        <f>'Base Policies'!AM35</f>
        <v>3.333333333333333</v>
      </c>
      <c r="AN16" s="63">
        <f>'Base Policies'!AN35</f>
        <v>3.333333333333333</v>
      </c>
      <c r="AO16" s="63">
        <f>'Base Policies'!AO35</f>
        <v>3.333333333333333</v>
      </c>
      <c r="AP16" s="63">
        <f>'Base Policies'!AP35</f>
        <v>3.333333333333333</v>
      </c>
    </row>
    <row r="17" spans="1:42" s="63" customFormat="1" x14ac:dyDescent="0.25"/>
    <row r="18" spans="1:42" s="63" customFormat="1" x14ac:dyDescent="0.25">
      <c r="A18" s="63" t="s">
        <v>260</v>
      </c>
      <c r="B18" s="63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0.01</v>
      </c>
      <c r="S18" s="63">
        <f t="shared" ref="S18:AF18" si="2">R18+0.01</f>
        <v>0.02</v>
      </c>
      <c r="T18" s="63">
        <f t="shared" si="2"/>
        <v>0.03</v>
      </c>
      <c r="U18" s="63">
        <f t="shared" si="2"/>
        <v>0.04</v>
      </c>
      <c r="V18" s="63">
        <f t="shared" si="2"/>
        <v>0.05</v>
      </c>
      <c r="W18" s="63">
        <f t="shared" si="2"/>
        <v>6.0000000000000005E-2</v>
      </c>
      <c r="X18" s="63">
        <f t="shared" si="2"/>
        <v>7.0000000000000007E-2</v>
      </c>
      <c r="Y18" s="63">
        <f t="shared" si="2"/>
        <v>0.08</v>
      </c>
      <c r="Z18" s="63">
        <f t="shared" si="2"/>
        <v>0.09</v>
      </c>
      <c r="AA18" s="63">
        <f t="shared" si="2"/>
        <v>9.9999999999999992E-2</v>
      </c>
      <c r="AB18" s="63">
        <f t="shared" si="2"/>
        <v>0.10999999999999999</v>
      </c>
      <c r="AC18" s="63">
        <f t="shared" si="2"/>
        <v>0.11999999999999998</v>
      </c>
      <c r="AD18" s="63">
        <f t="shared" si="2"/>
        <v>0.12999999999999998</v>
      </c>
      <c r="AE18" s="63">
        <f t="shared" si="2"/>
        <v>0.13999999999999999</v>
      </c>
      <c r="AF18" s="63">
        <f t="shared" si="2"/>
        <v>0.15</v>
      </c>
      <c r="AG18" s="63">
        <f t="shared" ref="AG18:AP18" si="3">AF18</f>
        <v>0.15</v>
      </c>
      <c r="AH18" s="63">
        <f t="shared" si="3"/>
        <v>0.15</v>
      </c>
      <c r="AI18" s="63">
        <f t="shared" si="3"/>
        <v>0.15</v>
      </c>
      <c r="AJ18" s="63">
        <f t="shared" si="3"/>
        <v>0.15</v>
      </c>
      <c r="AK18" s="63">
        <f t="shared" si="3"/>
        <v>0.15</v>
      </c>
      <c r="AL18" s="63">
        <f t="shared" si="3"/>
        <v>0.15</v>
      </c>
      <c r="AM18" s="63">
        <f t="shared" si="3"/>
        <v>0.15</v>
      </c>
      <c r="AN18" s="63">
        <f t="shared" si="3"/>
        <v>0.15</v>
      </c>
      <c r="AO18" s="63">
        <f t="shared" si="3"/>
        <v>0.15</v>
      </c>
      <c r="AP18" s="63">
        <f t="shared" si="3"/>
        <v>0.15</v>
      </c>
    </row>
    <row r="19" spans="1:42" s="63" customFormat="1" x14ac:dyDescent="0.25"/>
    <row r="20" spans="1:42" s="63" customFormat="1" x14ac:dyDescent="0.25">
      <c r="A20" s="63" t="s">
        <v>70</v>
      </c>
      <c r="B20" s="63">
        <v>9.9448170681710089</v>
      </c>
      <c r="C20" s="63">
        <v>12.556371865724264</v>
      </c>
      <c r="D20" s="63">
        <v>11.236040276160644</v>
      </c>
      <c r="E20" s="63">
        <v>12.440758293838861</v>
      </c>
      <c r="F20" s="63">
        <v>13.704171381404526</v>
      </c>
      <c r="G20" s="63">
        <v>16.915407632323735</v>
      </c>
      <c r="H20" s="63">
        <v>16.720932290555602</v>
      </c>
      <c r="I20" s="63">
        <v>16.684213940552187</v>
      </c>
      <c r="J20" s="63">
        <v>17.225602256514534</v>
      </c>
      <c r="K20" s="63">
        <v>14.343462503484805</v>
      </c>
      <c r="L20" s="63">
        <v>15.558634939897338</v>
      </c>
      <c r="M20" s="63">
        <v>16.205373981206641</v>
      </c>
      <c r="N20" s="63">
        <v>16.31914265566834</v>
      </c>
      <c r="O20" s="63">
        <v>16.243706849899141</v>
      </c>
      <c r="P20" s="63">
        <v>16.162121386050934</v>
      </c>
      <c r="Q20" s="63">
        <v>15.841519211531837</v>
      </c>
      <c r="R20" s="63">
        <v>15.828737821217137</v>
      </c>
      <c r="S20" s="63">
        <v>15.891641225318654</v>
      </c>
      <c r="T20" s="63">
        <v>15.95479460754807</v>
      </c>
      <c r="U20" s="63">
        <v>16.018198961318468</v>
      </c>
      <c r="V20" s="63">
        <v>16.081855283990748</v>
      </c>
      <c r="W20" s="63">
        <v>16.145764576889331</v>
      </c>
      <c r="X20" s="63">
        <v>16.209927845317885</v>
      </c>
      <c r="Y20" s="63">
        <v>16.27434609857518</v>
      </c>
      <c r="Z20" s="63">
        <v>16.339020349970916</v>
      </c>
      <c r="AA20" s="63">
        <v>16.403951616841699</v>
      </c>
      <c r="AB20" s="63">
        <v>16.469140920567025</v>
      </c>
      <c r="AC20" s="63">
        <v>16.534589286585362</v>
      </c>
      <c r="AD20" s="63">
        <v>16.600297744410252</v>
      </c>
      <c r="AE20" s="63">
        <v>16.666267327646537</v>
      </c>
      <c r="AF20" s="63">
        <v>16.732499074006601</v>
      </c>
      <c r="AG20" s="63">
        <v>16.798994025326706</v>
      </c>
      <c r="AH20" s="63">
        <v>16.865753227583351</v>
      </c>
      <c r="AI20" s="63">
        <v>16.93277773090977</v>
      </c>
      <c r="AJ20" s="63">
        <v>17.000068589612404</v>
      </c>
      <c r="AK20" s="63">
        <v>17.067626862187524</v>
      </c>
      <c r="AL20" s="63">
        <v>17.135453611337859</v>
      </c>
      <c r="AM20" s="63">
        <v>17.203549903989316</v>
      </c>
      <c r="AN20" s="63">
        <v>17.271916811307769</v>
      </c>
      <c r="AO20" s="63">
        <v>17.340555408715904</v>
      </c>
      <c r="AP20" s="63">
        <v>17.409466775910143</v>
      </c>
    </row>
    <row r="21" spans="1:42" s="63" customFormat="1" x14ac:dyDescent="0.25"/>
    <row r="22" spans="1:42" s="63" customFormat="1" x14ac:dyDescent="0.25">
      <c r="A22" s="63" t="s">
        <v>76</v>
      </c>
      <c r="B22" s="63">
        <f>'Base Policies'!B29</f>
        <v>0</v>
      </c>
      <c r="C22" s="63">
        <f>'Base Policies'!C29</f>
        <v>0</v>
      </c>
      <c r="D22" s="63">
        <f>'Base Policies'!D29</f>
        <v>0</v>
      </c>
      <c r="E22" s="63">
        <f>'Base Policies'!E29</f>
        <v>0</v>
      </c>
      <c r="F22" s="63">
        <f>'Base Policies'!F29</f>
        <v>0</v>
      </c>
      <c r="G22" s="63">
        <f>'Base Policies'!G29</f>
        <v>0</v>
      </c>
      <c r="H22" s="63">
        <f>'Base Policies'!H29</f>
        <v>0</v>
      </c>
      <c r="I22" s="63">
        <f>'Base Policies'!I29</f>
        <v>0</v>
      </c>
      <c r="J22" s="63">
        <f>'Base Policies'!J29</f>
        <v>0</v>
      </c>
      <c r="K22" s="63">
        <f>'Base Policies'!K29</f>
        <v>0</v>
      </c>
      <c r="L22" s="63">
        <f>'Base Policies'!L29</f>
        <v>8.6165192969728501</v>
      </c>
      <c r="M22" s="63">
        <f>'Base Policies'!M29</f>
        <v>8.6165192969728501</v>
      </c>
      <c r="N22" s="63">
        <f>'Base Policies'!N29</f>
        <v>8.6165192969728501</v>
      </c>
      <c r="O22" s="63">
        <f>'Base Policies'!O29</f>
        <v>8.6165192969728501</v>
      </c>
      <c r="P22" s="63">
        <f>'Base Policies'!P29</f>
        <v>8.6165192969728501</v>
      </c>
      <c r="Q22" s="63">
        <f>'Base Policies'!Q29</f>
        <v>8.6165192969728501</v>
      </c>
      <c r="R22" s="63">
        <f>'Base Policies'!R29</f>
        <v>8.6165192969728501</v>
      </c>
      <c r="S22" s="63">
        <f>'Base Policies'!S29</f>
        <v>8.6165192969728501</v>
      </c>
      <c r="T22" s="63">
        <f>'Base Policies'!T29</f>
        <v>8.6165192969728501</v>
      </c>
      <c r="U22" s="63">
        <f>'Base Policies'!U29</f>
        <v>8.6165192969728501</v>
      </c>
      <c r="V22" s="63">
        <f>'Base Policies'!V29</f>
        <v>8.6165192969728501</v>
      </c>
      <c r="W22" s="63">
        <f>'Base Policies'!W29</f>
        <v>8.6165192969728501</v>
      </c>
      <c r="X22" s="63">
        <f>'Base Policies'!X29</f>
        <v>8.6165192969728501</v>
      </c>
      <c r="Y22" s="63">
        <f>'Base Policies'!Y29</f>
        <v>8.6165192969728501</v>
      </c>
      <c r="Z22" s="63">
        <f>'Base Policies'!Z29</f>
        <v>8.6165192969728501</v>
      </c>
      <c r="AA22" s="63">
        <f>'Base Policies'!AA29</f>
        <v>8.6165192969728501</v>
      </c>
      <c r="AB22" s="63">
        <f>'Base Policies'!AB29</f>
        <v>8.6165192969728501</v>
      </c>
      <c r="AC22" s="63">
        <f>'Base Policies'!AC29</f>
        <v>8.6165192969728501</v>
      </c>
      <c r="AD22" s="63">
        <f>'Base Policies'!AD29</f>
        <v>8.6165192969728501</v>
      </c>
      <c r="AE22" s="63">
        <f>'Base Policies'!AE29</f>
        <v>8.6165192969728501</v>
      </c>
      <c r="AF22" s="63">
        <f>'Base Policies'!AF29</f>
        <v>8.6165192969728501</v>
      </c>
      <c r="AG22" s="63">
        <f>'Base Policies'!AG29</f>
        <v>8.6165192969728501</v>
      </c>
      <c r="AH22" s="63">
        <f>'Base Policies'!AH29</f>
        <v>8.6165192969728501</v>
      </c>
      <c r="AI22" s="63">
        <f>'Base Policies'!AI29</f>
        <v>8.6165192969728501</v>
      </c>
      <c r="AJ22" s="63">
        <f>'Base Policies'!AJ29</f>
        <v>8.6165192969728501</v>
      </c>
      <c r="AK22" s="63">
        <f>'Base Policies'!AK29</f>
        <v>8.6165192969728501</v>
      </c>
      <c r="AL22" s="63">
        <f>'Base Policies'!AL29</f>
        <v>8.6165192969728501</v>
      </c>
      <c r="AM22" s="63">
        <f>'Base Policies'!AM29</f>
        <v>8.6165192969728501</v>
      </c>
      <c r="AN22" s="63">
        <f>'Base Policies'!AN29</f>
        <v>8.6165192969728501</v>
      </c>
      <c r="AO22" s="63">
        <f>'Base Policies'!AO29</f>
        <v>8.6165192969728501</v>
      </c>
      <c r="AP22" s="63">
        <f>'Base Policies'!AP29</f>
        <v>8.6165192969728501</v>
      </c>
    </row>
    <row r="23" spans="1:42" s="63" customFormat="1" x14ac:dyDescent="0.25"/>
    <row r="24" spans="1:42" s="63" customFormat="1" x14ac:dyDescent="0.25">
      <c r="A24" s="63" t="s">
        <v>75</v>
      </c>
      <c r="B24" s="63">
        <f>'Base Policies'!B33</f>
        <v>0</v>
      </c>
      <c r="C24" s="63">
        <f>'Base Policies'!C33</f>
        <v>0</v>
      </c>
      <c r="D24" s="63">
        <f>'Base Policies'!D33</f>
        <v>0</v>
      </c>
      <c r="E24" s="63">
        <f>'Base Policies'!E33</f>
        <v>0</v>
      </c>
      <c r="F24" s="63">
        <f>'Base Policies'!F33</f>
        <v>0</v>
      </c>
      <c r="G24" s="63">
        <f>'Base Policies'!G33</f>
        <v>0</v>
      </c>
      <c r="H24" s="63">
        <f>'Base Policies'!H33</f>
        <v>2.5846458024691366</v>
      </c>
      <c r="I24" s="63">
        <f>'Base Policies'!I33</f>
        <v>2.5846458024691366</v>
      </c>
      <c r="J24" s="63">
        <f>'Base Policies'!J33</f>
        <v>2.5846458024691366</v>
      </c>
      <c r="K24" s="63">
        <f>'Base Policies'!K33</f>
        <v>2.5846458024691366</v>
      </c>
      <c r="L24" s="63">
        <f>'Base Policies'!L33</f>
        <v>2.5846458024691366</v>
      </c>
      <c r="M24" s="63">
        <f>'Base Policies'!M33</f>
        <v>2.5846458024691366</v>
      </c>
      <c r="N24" s="63">
        <f>'Base Policies'!N33</f>
        <v>2.5846458024691366</v>
      </c>
      <c r="O24" s="63">
        <f>'Base Policies'!O33</f>
        <v>2.5846458024691366</v>
      </c>
      <c r="P24" s="63">
        <f>'Base Policies'!P33</f>
        <v>2.5846458024691366</v>
      </c>
      <c r="Q24" s="63">
        <f>'Base Policies'!Q33</f>
        <v>2.5846458024691366</v>
      </c>
      <c r="R24" s="63">
        <f>'Base Policies'!R33</f>
        <v>2.5846458024691366</v>
      </c>
      <c r="S24" s="63">
        <f>'Base Policies'!S33</f>
        <v>2.5846458024691366</v>
      </c>
      <c r="T24" s="63">
        <f>'Base Policies'!T33</f>
        <v>2.5846458024691366</v>
      </c>
      <c r="U24" s="63">
        <f>'Base Policies'!U33</f>
        <v>2.5846458024691366</v>
      </c>
      <c r="V24" s="63">
        <f>'Base Policies'!V33</f>
        <v>2.5846458024691366</v>
      </c>
      <c r="W24" s="63">
        <f>'Base Policies'!W33</f>
        <v>2.5846458024691366</v>
      </c>
      <c r="X24" s="63">
        <f>'Base Policies'!X33</f>
        <v>2.5846458024691366</v>
      </c>
      <c r="Y24" s="63">
        <f>'Base Policies'!Y33</f>
        <v>2.5846458024691366</v>
      </c>
      <c r="Z24" s="63">
        <f>'Base Policies'!Z33</f>
        <v>2.5846458024691366</v>
      </c>
      <c r="AA24" s="63">
        <f>'Base Policies'!AA33</f>
        <v>2.5846458024691366</v>
      </c>
      <c r="AB24" s="63">
        <f>'Base Policies'!AB33</f>
        <v>2.5846458024691366</v>
      </c>
      <c r="AC24" s="63">
        <f>'Base Policies'!AC33</f>
        <v>2.5846458024691366</v>
      </c>
      <c r="AD24" s="63">
        <f>'Base Policies'!AD33</f>
        <v>2.5846458024691366</v>
      </c>
      <c r="AE24" s="63">
        <f>'Base Policies'!AE33</f>
        <v>2.5846458024691366</v>
      </c>
      <c r="AF24" s="63">
        <f>'Base Policies'!AF33</f>
        <v>2.5846458024691366</v>
      </c>
      <c r="AG24" s="63">
        <f>'Base Policies'!AG33</f>
        <v>2.5846458024691366</v>
      </c>
      <c r="AH24" s="63">
        <f>'Base Policies'!AH33</f>
        <v>2.5846458024691366</v>
      </c>
      <c r="AI24" s="63">
        <f>'Base Policies'!AI33</f>
        <v>2.5846458024691366</v>
      </c>
      <c r="AJ24" s="63">
        <f>'Base Policies'!AJ33</f>
        <v>2.5846458024691366</v>
      </c>
      <c r="AK24" s="63">
        <f>'Base Policies'!AK33</f>
        <v>2.5846458024691366</v>
      </c>
      <c r="AL24" s="63">
        <f>'Base Policies'!AL33</f>
        <v>2.5846458024691366</v>
      </c>
      <c r="AM24" s="63">
        <f>'Base Policies'!AM33</f>
        <v>2.5846458024691366</v>
      </c>
      <c r="AN24" s="63">
        <f>'Base Policies'!AN33</f>
        <v>2.5846458024691366</v>
      </c>
      <c r="AO24" s="63">
        <f>'Base Policies'!AO33</f>
        <v>2.5846458024691366</v>
      </c>
      <c r="AP24" s="63">
        <f>'Base Policies'!AP33</f>
        <v>2.5846458024691366</v>
      </c>
    </row>
    <row r="25" spans="1:42" s="63" customFormat="1" x14ac:dyDescent="0.25"/>
    <row r="26" spans="1:42" s="63" customFormat="1" x14ac:dyDescent="0.25">
      <c r="A26" s="63" t="s">
        <v>282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3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</row>
    <row r="27" spans="1:42" s="63" customFormat="1" x14ac:dyDescent="0.25">
      <c r="A27" s="63" t="s">
        <v>283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3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</row>
    <row r="28" spans="1:42" s="63" customFormat="1" x14ac:dyDescent="0.25">
      <c r="A28" s="63" t="s">
        <v>284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1.456E-3</v>
      </c>
      <c r="R28" s="63">
        <v>1.456E-3</v>
      </c>
      <c r="S28" s="63">
        <v>1.456E-3</v>
      </c>
      <c r="T28" s="63">
        <v>1.456E-3</v>
      </c>
      <c r="U28" s="63">
        <v>1.456E-3</v>
      </c>
      <c r="V28" s="63">
        <v>1.456E-3</v>
      </c>
      <c r="W28" s="63">
        <v>1.456E-3</v>
      </c>
      <c r="X28" s="63">
        <v>1.456E-3</v>
      </c>
      <c r="Y28" s="63">
        <v>1.456E-3</v>
      </c>
      <c r="Z28" s="63">
        <v>1.456E-3</v>
      </c>
      <c r="AA28" s="63">
        <v>1.456E-3</v>
      </c>
      <c r="AB28" s="63">
        <v>1.456E-3</v>
      </c>
      <c r="AC28" s="63">
        <v>1.456E-3</v>
      </c>
      <c r="AD28" s="63">
        <v>1.456E-3</v>
      </c>
      <c r="AE28" s="63">
        <v>1.456E-3</v>
      </c>
      <c r="AF28" s="63">
        <v>1.456E-3</v>
      </c>
      <c r="AG28" s="63">
        <v>1.456E-3</v>
      </c>
      <c r="AH28" s="63">
        <v>1.456E-3</v>
      </c>
      <c r="AI28" s="63">
        <v>1.456E-3</v>
      </c>
      <c r="AJ28" s="63">
        <v>1.456E-3</v>
      </c>
      <c r="AK28" s="63">
        <v>1.456E-3</v>
      </c>
      <c r="AL28" s="63">
        <v>1.456E-3</v>
      </c>
      <c r="AM28" s="63">
        <v>1.456E-3</v>
      </c>
      <c r="AN28" s="63">
        <v>1.456E-3</v>
      </c>
      <c r="AO28" s="63">
        <v>1.456E-3</v>
      </c>
      <c r="AP28" s="63">
        <v>1.456E-3</v>
      </c>
    </row>
    <row r="29" spans="1:42" s="63" customFormat="1" x14ac:dyDescent="0.25">
      <c r="A29" s="63" t="s">
        <v>285</v>
      </c>
      <c r="B29" s="63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1.456E-3</v>
      </c>
      <c r="R29" s="63">
        <v>1.456E-3</v>
      </c>
      <c r="S29" s="63">
        <v>1.456E-3</v>
      </c>
      <c r="T29" s="63">
        <v>1.456E-3</v>
      </c>
      <c r="U29" s="63">
        <v>1.456E-3</v>
      </c>
      <c r="V29" s="63">
        <v>1.456E-3</v>
      </c>
      <c r="W29" s="63">
        <v>1.456E-3</v>
      </c>
      <c r="X29" s="63">
        <v>1.456E-3</v>
      </c>
      <c r="Y29" s="63">
        <v>1.456E-3</v>
      </c>
      <c r="Z29" s="63">
        <v>1.456E-3</v>
      </c>
      <c r="AA29" s="63">
        <v>1.456E-3</v>
      </c>
      <c r="AB29" s="63">
        <v>1.456E-3</v>
      </c>
      <c r="AC29" s="63">
        <v>1.456E-3</v>
      </c>
      <c r="AD29" s="63">
        <v>1.456E-3</v>
      </c>
      <c r="AE29" s="63">
        <v>1.456E-3</v>
      </c>
      <c r="AF29" s="63">
        <v>1.456E-3</v>
      </c>
      <c r="AG29" s="63">
        <v>1.456E-3</v>
      </c>
      <c r="AH29" s="63">
        <v>1.456E-3</v>
      </c>
      <c r="AI29" s="63">
        <v>1.456E-3</v>
      </c>
      <c r="AJ29" s="63">
        <v>1.456E-3</v>
      </c>
      <c r="AK29" s="63">
        <v>1.456E-3</v>
      </c>
      <c r="AL29" s="63">
        <v>1.456E-3</v>
      </c>
      <c r="AM29" s="63">
        <v>1.456E-3</v>
      </c>
      <c r="AN29" s="63">
        <v>1.456E-3</v>
      </c>
      <c r="AO29" s="63">
        <v>1.456E-3</v>
      </c>
      <c r="AP29" s="63">
        <v>1.456E-3</v>
      </c>
    </row>
    <row r="31" spans="1:42" x14ac:dyDescent="0.25">
      <c r="A31" s="63" t="s">
        <v>45</v>
      </c>
      <c r="B31" s="63">
        <v>0</v>
      </c>
      <c r="C31" s="63">
        <v>5.0000000000000001E-3</v>
      </c>
      <c r="D31" s="63">
        <v>0.01</v>
      </c>
      <c r="E31" s="63">
        <v>1.4999999999999999E-2</v>
      </c>
      <c r="F31" s="63">
        <v>0.02</v>
      </c>
      <c r="G31" s="63">
        <v>2.5000000000000001E-2</v>
      </c>
      <c r="H31" s="63">
        <v>0.03</v>
      </c>
      <c r="I31" s="63">
        <v>3.5000000000000003E-2</v>
      </c>
      <c r="J31" s="63">
        <v>0.04</v>
      </c>
      <c r="K31" s="63">
        <v>4.4999999999999998E-2</v>
      </c>
      <c r="L31" s="63">
        <v>0.05</v>
      </c>
    </row>
    <row r="33" spans="1:2" x14ac:dyDescent="0.25">
      <c r="A33" t="s">
        <v>88</v>
      </c>
      <c r="B33" s="42">
        <f>'LF Input Meta Data'!J119</f>
        <v>0.99</v>
      </c>
    </row>
    <row r="34" spans="1:2" x14ac:dyDescent="0.25">
      <c r="B34" s="63"/>
    </row>
    <row r="35" spans="1:2" x14ac:dyDescent="0.25">
      <c r="A35" t="s">
        <v>87</v>
      </c>
      <c r="B35" s="42">
        <f>'LF Input Meta Data'!J118</f>
        <v>0.35</v>
      </c>
    </row>
    <row r="36" spans="1:2" x14ac:dyDescent="0.25">
      <c r="B36" s="63"/>
    </row>
    <row r="37" spans="1:2" x14ac:dyDescent="0.25">
      <c r="A37" t="s">
        <v>43</v>
      </c>
      <c r="B37" s="63">
        <f>'LF Input Meta Data'!J117</f>
        <v>2</v>
      </c>
    </row>
    <row r="38" spans="1:2" x14ac:dyDescent="0.25">
      <c r="B38" s="63"/>
    </row>
    <row r="39" spans="1:2" x14ac:dyDescent="0.25">
      <c r="A39" t="s">
        <v>42</v>
      </c>
      <c r="B39" s="63">
        <f>'LF Input Meta Data'!J116</f>
        <v>10</v>
      </c>
    </row>
    <row r="40" spans="1:2" x14ac:dyDescent="0.25">
      <c r="B40" s="63"/>
    </row>
    <row r="41" spans="1:2" x14ac:dyDescent="0.25">
      <c r="A41" t="s">
        <v>38</v>
      </c>
      <c r="B41" s="63">
        <f>'LF Input Meta Data'!J112</f>
        <v>20</v>
      </c>
    </row>
    <row r="42" spans="1:2" x14ac:dyDescent="0.25">
      <c r="B42" s="63"/>
    </row>
    <row r="43" spans="1:2" x14ac:dyDescent="0.25">
      <c r="A43" t="s">
        <v>39</v>
      </c>
      <c r="B43" s="63">
        <f>'LF Input Meta Data'!J113</f>
        <v>15</v>
      </c>
    </row>
    <row r="44" spans="1:2" x14ac:dyDescent="0.25">
      <c r="B44" s="63"/>
    </row>
    <row r="45" spans="1:2" x14ac:dyDescent="0.25">
      <c r="A45" t="s">
        <v>40</v>
      </c>
      <c r="B45" s="63">
        <f>'LF Input Meta Data'!J114</f>
        <v>10</v>
      </c>
    </row>
    <row r="46" spans="1:2" x14ac:dyDescent="0.25">
      <c r="B46" s="63"/>
    </row>
    <row r="47" spans="1:2" x14ac:dyDescent="0.25">
      <c r="A47" t="s">
        <v>41</v>
      </c>
      <c r="B47" s="63">
        <f>'LF Input Meta Data'!J115</f>
        <v>0.35</v>
      </c>
    </row>
    <row r="48" spans="1:2" x14ac:dyDescent="0.25">
      <c r="B48" s="63"/>
    </row>
    <row r="49" spans="1:2" x14ac:dyDescent="0.25">
      <c r="A49" t="s">
        <v>286</v>
      </c>
      <c r="B49" s="63">
        <f>'LF Input Meta Data'!$J$111</f>
        <v>2</v>
      </c>
    </row>
    <row r="50" spans="1:2" x14ac:dyDescent="0.25">
      <c r="A50" t="s">
        <v>287</v>
      </c>
      <c r="B50" s="63">
        <f>'LF Input Meta Data'!$J$111</f>
        <v>2</v>
      </c>
    </row>
    <row r="51" spans="1:2" x14ac:dyDescent="0.25">
      <c r="A51" t="s">
        <v>288</v>
      </c>
      <c r="B51" s="63">
        <f>'LF Input Meta Data'!$J$111</f>
        <v>2</v>
      </c>
    </row>
    <row r="52" spans="1:2" x14ac:dyDescent="0.25">
      <c r="A52" t="s">
        <v>289</v>
      </c>
      <c r="B52" s="63">
        <f>'LF Input Meta Data'!$J$111</f>
        <v>2</v>
      </c>
    </row>
    <row r="53" spans="1:2" x14ac:dyDescent="0.25">
      <c r="A53" t="s">
        <v>290</v>
      </c>
      <c r="B53" s="63">
        <f>'LF Input Meta Data'!$J$111</f>
        <v>2</v>
      </c>
    </row>
    <row r="54" spans="1:2" x14ac:dyDescent="0.25">
      <c r="B54" s="63"/>
    </row>
    <row r="55" spans="1:2" x14ac:dyDescent="0.25">
      <c r="A55" t="s">
        <v>291</v>
      </c>
      <c r="B55" s="63">
        <f>'LF Input Meta Data'!$J$110</f>
        <v>0.3</v>
      </c>
    </row>
    <row r="56" spans="1:2" x14ac:dyDescent="0.25">
      <c r="A56" t="s">
        <v>292</v>
      </c>
      <c r="B56" s="63">
        <f>'LF Input Meta Data'!$J$110</f>
        <v>0.3</v>
      </c>
    </row>
    <row r="57" spans="1:2" x14ac:dyDescent="0.25">
      <c r="A57" t="s">
        <v>293</v>
      </c>
      <c r="B57" s="63">
        <f>'LF Input Meta Data'!$J$110</f>
        <v>0.3</v>
      </c>
    </row>
    <row r="58" spans="1:2" x14ac:dyDescent="0.25">
      <c r="A58" t="s">
        <v>294</v>
      </c>
      <c r="B58" s="63">
        <f>'LF Input Meta Data'!$J$110</f>
        <v>0.3</v>
      </c>
    </row>
    <row r="59" spans="1:2" x14ac:dyDescent="0.25">
      <c r="A59" t="s">
        <v>295</v>
      </c>
      <c r="B59" s="63">
        <f>'LF Input Meta Data'!$J$110</f>
        <v>0.3</v>
      </c>
    </row>
    <row r="60" spans="1:2" x14ac:dyDescent="0.25">
      <c r="B60" s="63"/>
    </row>
    <row r="61" spans="1:2" x14ac:dyDescent="0.25">
      <c r="A61" t="s">
        <v>411</v>
      </c>
      <c r="B61" s="63">
        <f>'LF Input Meta Data'!J100</f>
        <v>55000</v>
      </c>
    </row>
    <row r="62" spans="1:2" x14ac:dyDescent="0.25">
      <c r="A62" t="s">
        <v>412</v>
      </c>
      <c r="B62" s="63">
        <f>'LF Input Meta Data'!J101</f>
        <v>130000</v>
      </c>
    </row>
    <row r="63" spans="1:2" x14ac:dyDescent="0.25">
      <c r="A63" t="s">
        <v>413</v>
      </c>
      <c r="B63" s="63">
        <f>'LF Input Meta Data'!J102</f>
        <v>180000</v>
      </c>
    </row>
    <row r="64" spans="1:2" x14ac:dyDescent="0.25">
      <c r="A64" t="s">
        <v>414</v>
      </c>
      <c r="B64" s="63">
        <f>'LF Input Meta Data'!J103</f>
        <v>190000</v>
      </c>
    </row>
    <row r="65" spans="1:2" x14ac:dyDescent="0.25">
      <c r="A65" t="s">
        <v>415</v>
      </c>
      <c r="B65" s="63">
        <f>'LF Input Meta Data'!J104</f>
        <v>230000</v>
      </c>
    </row>
    <row r="66" spans="1:2" x14ac:dyDescent="0.25">
      <c r="A66" t="s">
        <v>416</v>
      </c>
      <c r="B66" s="63">
        <f>'LF Input Meta Data'!J105</f>
        <v>160000</v>
      </c>
    </row>
    <row r="67" spans="1:2" x14ac:dyDescent="0.25">
      <c r="A67" t="s">
        <v>417</v>
      </c>
      <c r="B67" s="63">
        <f>'LF Input Meta Data'!J106</f>
        <v>530000</v>
      </c>
    </row>
    <row r="68" spans="1:2" x14ac:dyDescent="0.25">
      <c r="A68" t="s">
        <v>418</v>
      </c>
      <c r="B68" s="63">
        <f>'LF Input Meta Data'!J107</f>
        <v>690000</v>
      </c>
    </row>
    <row r="69" spans="1:2" x14ac:dyDescent="0.25">
      <c r="A69" t="s">
        <v>419</v>
      </c>
      <c r="B69" s="63">
        <f>'LF Input Meta Data'!J108</f>
        <v>720000</v>
      </c>
    </row>
    <row r="70" spans="1:2" x14ac:dyDescent="0.25">
      <c r="A70" t="s">
        <v>420</v>
      </c>
      <c r="B70" s="63">
        <f>'LF Input Meta Data'!J109</f>
        <v>880000</v>
      </c>
    </row>
    <row r="71" spans="1:2" x14ac:dyDescent="0.25">
      <c r="B71" s="63"/>
    </row>
    <row r="72" spans="1:2" x14ac:dyDescent="0.25">
      <c r="A72" t="s">
        <v>296</v>
      </c>
      <c r="B72" s="63">
        <f>'LF Input Meta Data'!J90</f>
        <v>1200000</v>
      </c>
    </row>
    <row r="73" spans="1:2" x14ac:dyDescent="0.25">
      <c r="A73" t="s">
        <v>297</v>
      </c>
      <c r="B73" s="63">
        <f>'LF Input Meta Data'!J91</f>
        <v>3000000</v>
      </c>
    </row>
    <row r="74" spans="1:2" x14ac:dyDescent="0.25">
      <c r="A74" t="s">
        <v>298</v>
      </c>
      <c r="B74" s="63">
        <f>'LF Input Meta Data'!J92</f>
        <v>4200000</v>
      </c>
    </row>
    <row r="75" spans="1:2" x14ac:dyDescent="0.25">
      <c r="A75" t="s">
        <v>299</v>
      </c>
      <c r="B75" s="63">
        <f>'LF Input Meta Data'!J93</f>
        <v>3200000</v>
      </c>
    </row>
    <row r="76" spans="1:2" x14ac:dyDescent="0.25">
      <c r="A76" t="s">
        <v>300</v>
      </c>
      <c r="B76" s="63">
        <f>'LF Input Meta Data'!J94</f>
        <v>4400000</v>
      </c>
    </row>
    <row r="77" spans="1:2" x14ac:dyDescent="0.25">
      <c r="A77" t="s">
        <v>301</v>
      </c>
      <c r="B77" s="63">
        <f>'LF Input Meta Data'!J95</f>
        <v>3300000</v>
      </c>
    </row>
    <row r="78" spans="1:2" x14ac:dyDescent="0.25">
      <c r="A78" t="s">
        <v>302</v>
      </c>
      <c r="B78" s="63">
        <f>'LF Input Meta Data'!J96</f>
        <v>5200000</v>
      </c>
    </row>
    <row r="79" spans="1:2" x14ac:dyDescent="0.25">
      <c r="A79" t="s">
        <v>303</v>
      </c>
      <c r="B79" s="63">
        <f>'LF Input Meta Data'!J97</f>
        <v>8500000</v>
      </c>
    </row>
    <row r="80" spans="1:2" x14ac:dyDescent="0.25">
      <c r="A80" t="s">
        <v>304</v>
      </c>
      <c r="B80" s="63">
        <f>'LF Input Meta Data'!J98</f>
        <v>5600000</v>
      </c>
    </row>
    <row r="81" spans="1:2" x14ac:dyDescent="0.25">
      <c r="A81" t="s">
        <v>305</v>
      </c>
      <c r="B81" s="63">
        <f>'LF Input Meta Data'!J99</f>
        <v>9100000</v>
      </c>
    </row>
    <row r="82" spans="1:2" x14ac:dyDescent="0.25">
      <c r="B82" s="63"/>
    </row>
    <row r="83" spans="1:2" x14ac:dyDescent="0.25">
      <c r="A83" t="s">
        <v>306</v>
      </c>
      <c r="B83" s="63">
        <v>-10000000</v>
      </c>
    </row>
    <row r="84" spans="1:2" x14ac:dyDescent="0.25">
      <c r="A84" t="s">
        <v>307</v>
      </c>
      <c r="B84" s="63">
        <v>-10000000</v>
      </c>
    </row>
    <row r="85" spans="1:2" x14ac:dyDescent="0.25">
      <c r="A85" t="s">
        <v>308</v>
      </c>
      <c r="B85" s="63">
        <v>-10000000</v>
      </c>
    </row>
    <row r="86" spans="1:2" x14ac:dyDescent="0.25">
      <c r="A86" t="s">
        <v>309</v>
      </c>
      <c r="B86" s="63">
        <v>-10000000</v>
      </c>
    </row>
    <row r="87" spans="1:2" x14ac:dyDescent="0.25">
      <c r="A87" t="s">
        <v>310</v>
      </c>
      <c r="B87" s="63">
        <v>-10000000</v>
      </c>
    </row>
    <row r="88" spans="1:2" x14ac:dyDescent="0.25">
      <c r="A88" t="s">
        <v>311</v>
      </c>
      <c r="B88" s="63">
        <v>-10000000</v>
      </c>
    </row>
    <row r="89" spans="1:2" x14ac:dyDescent="0.25">
      <c r="A89" t="s">
        <v>312</v>
      </c>
      <c r="B89" s="63">
        <v>-10000000</v>
      </c>
    </row>
    <row r="90" spans="1:2" x14ac:dyDescent="0.25">
      <c r="A90" t="s">
        <v>313</v>
      </c>
      <c r="B90" s="63">
        <v>-10000000</v>
      </c>
    </row>
    <row r="91" spans="1:2" x14ac:dyDescent="0.25">
      <c r="A91" t="s">
        <v>314</v>
      </c>
      <c r="B91" s="63">
        <v>-10000000</v>
      </c>
    </row>
    <row r="92" spans="1:2" x14ac:dyDescent="0.25">
      <c r="A92" t="s">
        <v>315</v>
      </c>
      <c r="B92" s="63">
        <v>-10000000</v>
      </c>
    </row>
    <row r="93" spans="1:2" x14ac:dyDescent="0.25">
      <c r="A93" t="s">
        <v>316</v>
      </c>
      <c r="B93" s="63">
        <v>-10000000</v>
      </c>
    </row>
    <row r="94" spans="1:2" x14ac:dyDescent="0.25">
      <c r="A94" t="s">
        <v>317</v>
      </c>
      <c r="B94" s="63">
        <v>-10000000</v>
      </c>
    </row>
    <row r="95" spans="1:2" x14ac:dyDescent="0.25">
      <c r="A95" t="s">
        <v>318</v>
      </c>
      <c r="B95" s="63">
        <v>-10000000</v>
      </c>
    </row>
    <row r="96" spans="1:2" x14ac:dyDescent="0.25">
      <c r="A96" t="s">
        <v>319</v>
      </c>
      <c r="B96" s="63">
        <v>-10000000</v>
      </c>
    </row>
    <row r="97" spans="1:2" x14ac:dyDescent="0.25">
      <c r="A97" t="s">
        <v>320</v>
      </c>
      <c r="B97" s="63">
        <v>-10000000</v>
      </c>
    </row>
    <row r="98" spans="1:2" x14ac:dyDescent="0.25">
      <c r="A98" t="s">
        <v>321</v>
      </c>
      <c r="B98" s="63">
        <v>-10000000</v>
      </c>
    </row>
    <row r="99" spans="1:2" x14ac:dyDescent="0.25">
      <c r="A99" t="s">
        <v>322</v>
      </c>
      <c r="B99" s="63">
        <v>-10000000</v>
      </c>
    </row>
    <row r="100" spans="1:2" x14ac:dyDescent="0.25">
      <c r="A100" t="s">
        <v>323</v>
      </c>
      <c r="B100" s="63">
        <v>-10000000</v>
      </c>
    </row>
    <row r="101" spans="1:2" x14ac:dyDescent="0.25">
      <c r="A101" t="s">
        <v>324</v>
      </c>
      <c r="B101" s="63">
        <v>-10000000</v>
      </c>
    </row>
    <row r="102" spans="1:2" x14ac:dyDescent="0.25">
      <c r="A102" t="s">
        <v>325</v>
      </c>
      <c r="B102" s="63">
        <v>-10000000</v>
      </c>
    </row>
    <row r="103" spans="1:2" x14ac:dyDescent="0.25">
      <c r="B103" s="63"/>
    </row>
    <row r="104" spans="1:2" x14ac:dyDescent="0.25">
      <c r="A104" t="s">
        <v>326</v>
      </c>
      <c r="B104" s="63">
        <f>'LF Input Meta Data'!$J$88</f>
        <v>0</v>
      </c>
    </row>
    <row r="105" spans="1:2" x14ac:dyDescent="0.25">
      <c r="A105" t="s">
        <v>327</v>
      </c>
      <c r="B105" s="63">
        <f>'LF Input Meta Data'!$J$88</f>
        <v>0</v>
      </c>
    </row>
    <row r="106" spans="1:2" x14ac:dyDescent="0.25">
      <c r="A106" t="s">
        <v>328</v>
      </c>
      <c r="B106" s="63">
        <f>'LF Input Meta Data'!$J$88</f>
        <v>0</v>
      </c>
    </row>
    <row r="107" spans="1:2" x14ac:dyDescent="0.25">
      <c r="A107" t="s">
        <v>329</v>
      </c>
      <c r="B107" s="63">
        <f>'LF Input Meta Data'!$J$88</f>
        <v>0</v>
      </c>
    </row>
    <row r="108" spans="1:2" x14ac:dyDescent="0.25">
      <c r="A108" t="s">
        <v>330</v>
      </c>
      <c r="B108" s="63">
        <f>'LF Input Meta Data'!$J$88</f>
        <v>0</v>
      </c>
    </row>
    <row r="109" spans="1:2" x14ac:dyDescent="0.25">
      <c r="A109" t="s">
        <v>331</v>
      </c>
      <c r="B109" s="63">
        <f>'LF Input Meta Data'!$J$88</f>
        <v>0</v>
      </c>
    </row>
    <row r="110" spans="1:2" x14ac:dyDescent="0.25">
      <c r="A110" t="s">
        <v>332</v>
      </c>
      <c r="B110" s="63">
        <f>'LF Input Meta Data'!$J$88</f>
        <v>0</v>
      </c>
    </row>
    <row r="111" spans="1:2" x14ac:dyDescent="0.25">
      <c r="A111" t="s">
        <v>333</v>
      </c>
      <c r="B111" s="63">
        <f>'LF Input Meta Data'!$J$88</f>
        <v>0</v>
      </c>
    </row>
    <row r="112" spans="1:2" x14ac:dyDescent="0.25">
      <c r="A112" t="s">
        <v>334</v>
      </c>
      <c r="B112" s="63">
        <f>'LF Input Meta Data'!$J$88</f>
        <v>0</v>
      </c>
    </row>
    <row r="113" spans="1:2" x14ac:dyDescent="0.25">
      <c r="A113" t="s">
        <v>335</v>
      </c>
      <c r="B113" s="63">
        <f>'LF Input Meta Data'!$J$88</f>
        <v>0</v>
      </c>
    </row>
    <row r="114" spans="1:2" x14ac:dyDescent="0.25">
      <c r="A114" t="s">
        <v>336</v>
      </c>
      <c r="B114" s="63">
        <f>'LF Input Meta Data'!$J$88</f>
        <v>0</v>
      </c>
    </row>
    <row r="115" spans="1:2" x14ac:dyDescent="0.25">
      <c r="A115" t="s">
        <v>337</v>
      </c>
      <c r="B115" s="63">
        <f>'LF Input Meta Data'!$J$88</f>
        <v>0</v>
      </c>
    </row>
    <row r="116" spans="1:2" x14ac:dyDescent="0.25">
      <c r="A116" t="s">
        <v>338</v>
      </c>
      <c r="B116" s="63">
        <f>'LF Input Meta Data'!$J$88</f>
        <v>0</v>
      </c>
    </row>
    <row r="117" spans="1:2" x14ac:dyDescent="0.25">
      <c r="A117" t="s">
        <v>339</v>
      </c>
      <c r="B117" s="63">
        <f>'LF Input Meta Data'!$J$88</f>
        <v>0</v>
      </c>
    </row>
    <row r="118" spans="1:2" x14ac:dyDescent="0.25">
      <c r="A118" t="s">
        <v>340</v>
      </c>
      <c r="B118" s="63">
        <f>'LF Input Meta Data'!$J$88</f>
        <v>0</v>
      </c>
    </row>
    <row r="119" spans="1:2" x14ac:dyDescent="0.25">
      <c r="A119" t="s">
        <v>341</v>
      </c>
      <c r="B119" s="63">
        <f>'LF Input Meta Data'!$J$88</f>
        <v>0</v>
      </c>
    </row>
    <row r="120" spans="1:2" x14ac:dyDescent="0.25">
      <c r="A120" t="s">
        <v>342</v>
      </c>
      <c r="B120" s="63">
        <f>'LF Input Meta Data'!$J$88</f>
        <v>0</v>
      </c>
    </row>
    <row r="121" spans="1:2" x14ac:dyDescent="0.25">
      <c r="A121" t="s">
        <v>343</v>
      </c>
      <c r="B121" s="63">
        <f>'LF Input Meta Data'!$J$88</f>
        <v>0</v>
      </c>
    </row>
    <row r="122" spans="1:2" x14ac:dyDescent="0.25">
      <c r="A122" t="s">
        <v>344</v>
      </c>
      <c r="B122" s="63">
        <f>'LF Input Meta Data'!$J$88</f>
        <v>0</v>
      </c>
    </row>
    <row r="123" spans="1:2" x14ac:dyDescent="0.25">
      <c r="A123" t="s">
        <v>345</v>
      </c>
      <c r="B123" s="63">
        <f>'LF Input Meta Data'!$J$88</f>
        <v>0</v>
      </c>
    </row>
    <row r="124" spans="1:2" x14ac:dyDescent="0.25">
      <c r="B124" s="63"/>
    </row>
    <row r="125" spans="1:2" x14ac:dyDescent="0.25">
      <c r="A125" t="s">
        <v>346</v>
      </c>
      <c r="B125" s="63">
        <f>'LF Input Meta Data'!J65</f>
        <v>2353495.6120773586</v>
      </c>
    </row>
    <row r="126" spans="1:2" x14ac:dyDescent="0.25">
      <c r="A126" t="s">
        <v>347</v>
      </c>
      <c r="B126" s="63">
        <f>'LF Input Meta Data'!J66</f>
        <v>8086751.7989365933</v>
      </c>
    </row>
    <row r="127" spans="1:2" x14ac:dyDescent="0.25">
      <c r="B127" s="63"/>
    </row>
    <row r="128" spans="1:2" x14ac:dyDescent="0.25">
      <c r="A128" t="s">
        <v>348</v>
      </c>
      <c r="B128" s="63">
        <v>0.05</v>
      </c>
    </row>
    <row r="129" spans="1:2" x14ac:dyDescent="0.25">
      <c r="A129" t="s">
        <v>349</v>
      </c>
      <c r="B129" s="63">
        <v>5.0000000000000001E-3</v>
      </c>
    </row>
    <row r="130" spans="1:2" x14ac:dyDescent="0.25">
      <c r="B130" s="63"/>
    </row>
    <row r="131" spans="1:2" x14ac:dyDescent="0.25">
      <c r="A131" t="s">
        <v>356</v>
      </c>
      <c r="B131" s="63">
        <f>'LF Input Meta Data'!J69</f>
        <v>5</v>
      </c>
    </row>
    <row r="132" spans="1:2" x14ac:dyDescent="0.25">
      <c r="A132" t="s">
        <v>357</v>
      </c>
      <c r="B132" s="63">
        <f>'LF Input Meta Data'!J70</f>
        <v>1.0000000000000001E-5</v>
      </c>
    </row>
    <row r="133" spans="1:2" x14ac:dyDescent="0.25">
      <c r="A133" t="s">
        <v>358</v>
      </c>
      <c r="B133" s="63">
        <f>'LF Input Meta Data'!J71</f>
        <v>7</v>
      </c>
    </row>
    <row r="134" spans="1:2" x14ac:dyDescent="0.25">
      <c r="A134" t="s">
        <v>359</v>
      </c>
      <c r="B134" s="63">
        <f>'LF Input Meta Data'!J72</f>
        <v>1.0000000000000001E-5</v>
      </c>
    </row>
    <row r="135" spans="1:2" x14ac:dyDescent="0.25">
      <c r="A135" t="s">
        <v>360</v>
      </c>
      <c r="B135" s="63">
        <f>'LF Input Meta Data'!J73</f>
        <v>4</v>
      </c>
    </row>
    <row r="136" spans="1:2" x14ac:dyDescent="0.25">
      <c r="A136" t="s">
        <v>361</v>
      </c>
      <c r="B136" s="63">
        <f>'LF Input Meta Data'!J74</f>
        <v>1.0000000000000001E-5</v>
      </c>
    </row>
    <row r="137" spans="1:2" x14ac:dyDescent="0.25">
      <c r="A137" t="s">
        <v>362</v>
      </c>
      <c r="B137" s="63">
        <f>'LF Input Meta Data'!J75</f>
        <v>6</v>
      </c>
    </row>
    <row r="138" spans="1:2" x14ac:dyDescent="0.25">
      <c r="A138" t="s">
        <v>363</v>
      </c>
      <c r="B138" s="63">
        <f>'LF Input Meta Data'!J76</f>
        <v>1.0000000000000001E-5</v>
      </c>
    </row>
    <row r="139" spans="1:2" x14ac:dyDescent="0.25">
      <c r="B139" s="63"/>
    </row>
    <row r="140" spans="1:2" x14ac:dyDescent="0.25">
      <c r="A140" t="s">
        <v>350</v>
      </c>
      <c r="B140" s="63">
        <f>'LF Input Meta Data'!J78</f>
        <v>-1</v>
      </c>
    </row>
    <row r="141" spans="1:2" x14ac:dyDescent="0.25">
      <c r="A141" t="s">
        <v>351</v>
      </c>
      <c r="B141" s="63">
        <f>'LF Input Meta Data'!J79</f>
        <v>1</v>
      </c>
    </row>
    <row r="142" spans="1:2" x14ac:dyDescent="0.25">
      <c r="B142" s="63"/>
    </row>
    <row r="143" spans="1:2" x14ac:dyDescent="0.25">
      <c r="A143" t="s">
        <v>30</v>
      </c>
      <c r="B143" s="63">
        <f>'LF Input Meta Data'!J80</f>
        <v>100</v>
      </c>
    </row>
    <row r="144" spans="1:2" x14ac:dyDescent="0.25">
      <c r="B144" s="63"/>
    </row>
    <row r="145" spans="1:2" x14ac:dyDescent="0.25">
      <c r="A145" t="s">
        <v>352</v>
      </c>
      <c r="B145" s="63">
        <f>'LF Input Meta Data'!J83</f>
        <v>0.6</v>
      </c>
    </row>
    <row r="146" spans="1:2" x14ac:dyDescent="0.25">
      <c r="A146" t="s">
        <v>353</v>
      </c>
      <c r="B146" s="63">
        <f>'LF Input Meta Data'!J84</f>
        <v>0.6</v>
      </c>
    </row>
    <row r="147" spans="1:2" x14ac:dyDescent="0.25">
      <c r="A147" t="s">
        <v>354</v>
      </c>
      <c r="B147" s="63">
        <f>'LF Input Meta Data'!J85</f>
        <v>0.6</v>
      </c>
    </row>
    <row r="148" spans="1:2" x14ac:dyDescent="0.25">
      <c r="A148" t="s">
        <v>355</v>
      </c>
      <c r="B148" s="63">
        <f>'LF Input Meta Data'!J86</f>
        <v>0.6</v>
      </c>
    </row>
    <row r="149" spans="1:2" x14ac:dyDescent="0.25">
      <c r="B149" s="63"/>
    </row>
    <row r="150" spans="1:2" x14ac:dyDescent="0.25">
      <c r="A150" t="s">
        <v>368</v>
      </c>
      <c r="B150" s="8">
        <f>'LF Input Meta Data'!J8</f>
        <v>31</v>
      </c>
    </row>
    <row r="151" spans="1:2" x14ac:dyDescent="0.25">
      <c r="A151" t="s">
        <v>369</v>
      </c>
      <c r="B151" s="8">
        <f>'LF Input Meta Data'!J9</f>
        <v>15</v>
      </c>
    </row>
    <row r="152" spans="1:2" x14ac:dyDescent="0.25">
      <c r="A152" t="s">
        <v>370</v>
      </c>
      <c r="B152" s="8">
        <f>'LF Input Meta Data'!J10</f>
        <v>122</v>
      </c>
    </row>
    <row r="153" spans="1:2" x14ac:dyDescent="0.25">
      <c r="A153" t="s">
        <v>371</v>
      </c>
      <c r="B153" s="8">
        <f>'LF Input Meta Data'!J11</f>
        <v>44</v>
      </c>
    </row>
    <row r="154" spans="1:2" x14ac:dyDescent="0.25">
      <c r="A154" t="s">
        <v>372</v>
      </c>
      <c r="B154" s="8">
        <f>'LF Input Meta Data'!J12</f>
        <v>1</v>
      </c>
    </row>
    <row r="155" spans="1:2" x14ac:dyDescent="0.25">
      <c r="A155" t="s">
        <v>373</v>
      </c>
      <c r="B155" s="8">
        <f>'LF Input Meta Data'!J13</f>
        <v>37</v>
      </c>
    </row>
    <row r="156" spans="1:2" x14ac:dyDescent="0.25">
      <c r="A156" t="s">
        <v>374</v>
      </c>
      <c r="B156" s="8">
        <f>'LF Input Meta Data'!J14</f>
        <v>2</v>
      </c>
    </row>
    <row r="157" spans="1:2" x14ac:dyDescent="0.25">
      <c r="A157" t="s">
        <v>375</v>
      </c>
      <c r="B157" s="8">
        <f>'LF Input Meta Data'!J15</f>
        <v>2</v>
      </c>
    </row>
    <row r="158" spans="1:2" x14ac:dyDescent="0.25">
      <c r="A158" t="s">
        <v>376</v>
      </c>
      <c r="B158" s="8">
        <f>'LF Input Meta Data'!J16</f>
        <v>0</v>
      </c>
    </row>
    <row r="159" spans="1:2" x14ac:dyDescent="0.25">
      <c r="A159" t="s">
        <v>377</v>
      </c>
      <c r="B159" s="8">
        <f>'LF Input Meta Data'!J17</f>
        <v>0</v>
      </c>
    </row>
    <row r="160" spans="1:2" x14ac:dyDescent="0.25">
      <c r="A160" t="s">
        <v>378</v>
      </c>
      <c r="B160" s="8">
        <f>'LF Input Meta Data'!J18</f>
        <v>0</v>
      </c>
    </row>
    <row r="161" spans="1:2" x14ac:dyDescent="0.25">
      <c r="A161" t="s">
        <v>379</v>
      </c>
      <c r="B161" s="8">
        <f>'LF Input Meta Data'!J19</f>
        <v>0</v>
      </c>
    </row>
    <row r="162" spans="1:2" x14ac:dyDescent="0.25">
      <c r="A162" t="s">
        <v>364</v>
      </c>
      <c r="B162" s="8">
        <f>'LF Input Meta Data'!J20</f>
        <v>97</v>
      </c>
    </row>
    <row r="163" spans="1:2" x14ac:dyDescent="0.25">
      <c r="A163" t="s">
        <v>365</v>
      </c>
      <c r="B163" s="8">
        <f>'LF Input Meta Data'!J21</f>
        <v>216</v>
      </c>
    </row>
    <row r="164" spans="1:2" x14ac:dyDescent="0.25">
      <c r="A164" t="s">
        <v>366</v>
      </c>
      <c r="B164" s="8">
        <f>'LF Input Meta Data'!J22</f>
        <v>55</v>
      </c>
    </row>
    <row r="165" spans="1:2" x14ac:dyDescent="0.25">
      <c r="A165" t="s">
        <v>367</v>
      </c>
      <c r="B165" s="8">
        <f>'LF Input Meta Data'!J23</f>
        <v>70</v>
      </c>
    </row>
    <row r="166" spans="1:2" x14ac:dyDescent="0.25">
      <c r="A166" t="s">
        <v>380</v>
      </c>
      <c r="B166" s="8">
        <f>'LF Input Meta Data'!J24</f>
        <v>0</v>
      </c>
    </row>
    <row r="167" spans="1:2" x14ac:dyDescent="0.25">
      <c r="A167" t="s">
        <v>381</v>
      </c>
      <c r="B167" s="8">
        <f>'LF Input Meta Data'!J25</f>
        <v>0</v>
      </c>
    </row>
    <row r="168" spans="1:2" x14ac:dyDescent="0.25">
      <c r="A168" t="s">
        <v>382</v>
      </c>
      <c r="B168" s="8">
        <f>'LF Input Meta Data'!J26</f>
        <v>0</v>
      </c>
    </row>
    <row r="169" spans="1:2" x14ac:dyDescent="0.25">
      <c r="A169" t="s">
        <v>383</v>
      </c>
      <c r="B169" s="8">
        <f>'LF Input Meta Data'!J27</f>
        <v>0</v>
      </c>
    </row>
    <row r="170" spans="1:2" x14ac:dyDescent="0.25">
      <c r="A170" t="s">
        <v>384</v>
      </c>
      <c r="B170" s="8">
        <f>'LF Input Meta Data'!J28</f>
        <v>0</v>
      </c>
    </row>
    <row r="171" spans="1:2" x14ac:dyDescent="0.25">
      <c r="A171" t="s">
        <v>385</v>
      </c>
      <c r="B171" s="8">
        <f>'LF Input Meta Data'!J29</f>
        <v>0</v>
      </c>
    </row>
    <row r="172" spans="1:2" x14ac:dyDescent="0.25">
      <c r="A172" t="s">
        <v>386</v>
      </c>
      <c r="B172" s="8">
        <f>'LF Input Meta Data'!J30</f>
        <v>0</v>
      </c>
    </row>
    <row r="173" spans="1:2" x14ac:dyDescent="0.25">
      <c r="A173" t="s">
        <v>387</v>
      </c>
      <c r="B173" s="8">
        <f>'LF Input Meta Data'!J31</f>
        <v>0</v>
      </c>
    </row>
    <row r="174" spans="1:2" x14ac:dyDescent="0.25">
      <c r="A174" t="s">
        <v>388</v>
      </c>
      <c r="B174" s="8">
        <f>'LF Input Meta Data'!J32</f>
        <v>0</v>
      </c>
    </row>
    <row r="175" spans="1:2" x14ac:dyDescent="0.25">
      <c r="A175" t="s">
        <v>389</v>
      </c>
      <c r="B175" s="8">
        <f>'LF Input Meta Data'!J33</f>
        <v>0</v>
      </c>
    </row>
    <row r="176" spans="1:2" x14ac:dyDescent="0.25">
      <c r="A176" t="s">
        <v>390</v>
      </c>
      <c r="B176" s="8">
        <f>'LF Input Meta Data'!J34</f>
        <v>0</v>
      </c>
    </row>
    <row r="177" spans="1:2" x14ac:dyDescent="0.25">
      <c r="A177" t="s">
        <v>391</v>
      </c>
      <c r="B177" s="8">
        <f>'LF Input Meta Data'!J35</f>
        <v>0</v>
      </c>
    </row>
    <row r="178" spans="1:2" x14ac:dyDescent="0.25">
      <c r="A178" t="s">
        <v>398</v>
      </c>
      <c r="B178" s="8">
        <f>'LF Input Meta Data'!J36</f>
        <v>0</v>
      </c>
    </row>
    <row r="179" spans="1:2" x14ac:dyDescent="0.25">
      <c r="A179" t="s">
        <v>399</v>
      </c>
      <c r="B179" s="8">
        <f>'LF Input Meta Data'!J37</f>
        <v>80</v>
      </c>
    </row>
    <row r="180" spans="1:2" x14ac:dyDescent="0.25">
      <c r="A180" t="s">
        <v>400</v>
      </c>
      <c r="B180" s="8">
        <f>'LF Input Meta Data'!J38</f>
        <v>1</v>
      </c>
    </row>
    <row r="181" spans="1:2" x14ac:dyDescent="0.25">
      <c r="A181" t="s">
        <v>401</v>
      </c>
      <c r="B181" s="8">
        <f>'LF Input Meta Data'!J39</f>
        <v>247</v>
      </c>
    </row>
    <row r="182" spans="1:2" x14ac:dyDescent="0.25">
      <c r="A182" t="s">
        <v>402</v>
      </c>
      <c r="B182" s="8">
        <f>'LF Input Meta Data'!J40</f>
        <v>0</v>
      </c>
    </row>
    <row r="183" spans="1:2" x14ac:dyDescent="0.25">
      <c r="A183" t="s">
        <v>403</v>
      </c>
      <c r="B183" s="8">
        <f>'LF Input Meta Data'!J41</f>
        <v>0</v>
      </c>
    </row>
    <row r="184" spans="1:2" x14ac:dyDescent="0.25">
      <c r="A184" t="s">
        <v>404</v>
      </c>
      <c r="B184" s="8">
        <f>'LF Input Meta Data'!J42</f>
        <v>0</v>
      </c>
    </row>
    <row r="185" spans="1:2" x14ac:dyDescent="0.25">
      <c r="A185" t="s">
        <v>405</v>
      </c>
      <c r="B185" s="8">
        <f>'LF Input Meta Data'!J43</f>
        <v>0</v>
      </c>
    </row>
    <row r="186" spans="1:2" x14ac:dyDescent="0.25">
      <c r="A186" t="s">
        <v>406</v>
      </c>
      <c r="B186" s="8">
        <f>'LF Input Meta Data'!J44</f>
        <v>55</v>
      </c>
    </row>
    <row r="187" spans="1:2" x14ac:dyDescent="0.25">
      <c r="A187" t="s">
        <v>407</v>
      </c>
      <c r="B187" s="8">
        <f>'LF Input Meta Data'!J45</f>
        <v>0</v>
      </c>
    </row>
    <row r="188" spans="1:2" x14ac:dyDescent="0.25">
      <c r="A188" t="s">
        <v>408</v>
      </c>
      <c r="B188" s="8">
        <f>'LF Input Meta Data'!J46</f>
        <v>1071</v>
      </c>
    </row>
    <row r="189" spans="1:2" x14ac:dyDescent="0.25">
      <c r="A189" t="s">
        <v>409</v>
      </c>
      <c r="B189" s="8">
        <f>'LF Input Meta Data'!J47</f>
        <v>165</v>
      </c>
    </row>
    <row r="190" spans="1:2" x14ac:dyDescent="0.25">
      <c r="A190" t="s">
        <v>466</v>
      </c>
      <c r="B190" s="8">
        <f>'LF Input Meta Data'!J48</f>
        <v>31</v>
      </c>
    </row>
    <row r="191" spans="1:2" x14ac:dyDescent="0.25">
      <c r="B191" s="63"/>
    </row>
    <row r="192" spans="1:2" x14ac:dyDescent="0.25">
      <c r="A192" t="s">
        <v>421</v>
      </c>
      <c r="B192" s="8">
        <f>'LF Input Meta Data'!J49</f>
        <v>0.58899999999999997</v>
      </c>
    </row>
    <row r="193" spans="1:2" x14ac:dyDescent="0.25">
      <c r="A193" t="s">
        <v>422</v>
      </c>
      <c r="B193" s="8">
        <f>'LF Input Meta Data'!J50</f>
        <v>0.41100000000000003</v>
      </c>
    </row>
    <row r="194" spans="1:2" x14ac:dyDescent="0.25">
      <c r="A194" t="s">
        <v>423</v>
      </c>
      <c r="B194" s="8">
        <f>'LF Input Meta Data'!J51</f>
        <v>0.58899999999999997</v>
      </c>
    </row>
    <row r="195" spans="1:2" x14ac:dyDescent="0.25">
      <c r="A195" t="s">
        <v>424</v>
      </c>
      <c r="B195" s="8">
        <f>'LF Input Meta Data'!J52</f>
        <v>0.41100000000000003</v>
      </c>
    </row>
    <row r="196" spans="1:2" x14ac:dyDescent="0.25">
      <c r="A196" t="s">
        <v>425</v>
      </c>
      <c r="B196" s="8">
        <f>'LF Input Meta Data'!J53</f>
        <v>0.58899999999999997</v>
      </c>
    </row>
    <row r="197" spans="1:2" x14ac:dyDescent="0.25">
      <c r="A197" t="s">
        <v>426</v>
      </c>
      <c r="B197" s="8">
        <f>'LF Input Meta Data'!J54</f>
        <v>0.41100000000000003</v>
      </c>
    </row>
    <row r="198" spans="1:2" x14ac:dyDescent="0.25">
      <c r="A198" t="s">
        <v>427</v>
      </c>
      <c r="B198" s="8">
        <f>'LF Input Meta Data'!J55</f>
        <v>0.58899999999999997</v>
      </c>
    </row>
    <row r="199" spans="1:2" x14ac:dyDescent="0.25">
      <c r="A199" t="s">
        <v>428</v>
      </c>
      <c r="B199" s="8">
        <f>'LF Input Meta Data'!J56</f>
        <v>0.41100000000000003</v>
      </c>
    </row>
    <row r="200" spans="1:2" x14ac:dyDescent="0.25">
      <c r="B200" s="8"/>
    </row>
    <row r="201" spans="1:2" x14ac:dyDescent="0.25">
      <c r="A201" t="s">
        <v>394</v>
      </c>
      <c r="B201" s="8">
        <f>'LF Input Meta Data'!J57</f>
        <v>1330757.7241379311</v>
      </c>
    </row>
    <row r="202" spans="1:2" x14ac:dyDescent="0.25">
      <c r="A202" t="s">
        <v>395</v>
      </c>
      <c r="B202" s="8">
        <f>'LF Input Meta Data'!J58</f>
        <v>4044971.157303371</v>
      </c>
    </row>
    <row r="203" spans="1:2" x14ac:dyDescent="0.25">
      <c r="A203" t="s">
        <v>397</v>
      </c>
      <c r="B203" s="8">
        <f>'LF Input Meta Data'!J59</f>
        <v>1211678.9794520547</v>
      </c>
    </row>
    <row r="204" spans="1:2" x14ac:dyDescent="0.25">
      <c r="A204" t="s">
        <v>396</v>
      </c>
      <c r="B204" s="8">
        <f>'LF Input Meta Data'!J60</f>
        <v>3626796.6847826098</v>
      </c>
    </row>
    <row r="205" spans="1:2" x14ac:dyDescent="0.25">
      <c r="B205" s="8"/>
    </row>
    <row r="206" spans="1:2" x14ac:dyDescent="0.25">
      <c r="A206" t="s">
        <v>392</v>
      </c>
      <c r="B206" s="8">
        <f>'LF Input Meta Data'!J61</f>
        <v>1</v>
      </c>
    </row>
    <row r="207" spans="1:2" x14ac:dyDescent="0.25">
      <c r="A207" t="s">
        <v>393</v>
      </c>
      <c r="B207" s="8">
        <f>'LF Input Meta Data'!J62</f>
        <v>1</v>
      </c>
    </row>
    <row r="208" spans="1:2" x14ac:dyDescent="0.25">
      <c r="B208" s="8"/>
    </row>
    <row r="209" spans="1:2" x14ac:dyDescent="0.25">
      <c r="A209" t="s">
        <v>24</v>
      </c>
      <c r="B209" s="8">
        <f>'LF Input Meta Data'!J63</f>
        <v>3</v>
      </c>
    </row>
    <row r="211" spans="1:2" x14ac:dyDescent="0.25">
      <c r="A211" s="61" t="s">
        <v>509</v>
      </c>
      <c r="B211">
        <v>0.5</v>
      </c>
    </row>
    <row r="212" spans="1:2" x14ac:dyDescent="0.25">
      <c r="A212" s="61" t="s">
        <v>510</v>
      </c>
      <c r="B212">
        <v>0.5</v>
      </c>
    </row>
    <row r="213" spans="1:2" x14ac:dyDescent="0.25">
      <c r="A213" s="61" t="s">
        <v>511</v>
      </c>
      <c r="B213">
        <v>0.5</v>
      </c>
    </row>
    <row r="214" spans="1:2" x14ac:dyDescent="0.25">
      <c r="A214" s="61" t="s">
        <v>512</v>
      </c>
      <c r="B214">
        <v>0.5</v>
      </c>
    </row>
    <row r="215" spans="1:2" x14ac:dyDescent="0.25">
      <c r="A215" s="61" t="s">
        <v>513</v>
      </c>
      <c r="B215">
        <v>0.5</v>
      </c>
    </row>
    <row r="217" spans="1:2" x14ac:dyDescent="0.25">
      <c r="A217" s="62" t="s">
        <v>514</v>
      </c>
      <c r="B217">
        <v>0</v>
      </c>
    </row>
    <row r="218" spans="1:2" x14ac:dyDescent="0.25">
      <c r="A218" s="62" t="s">
        <v>515</v>
      </c>
      <c r="B218">
        <v>0</v>
      </c>
    </row>
    <row r="219" spans="1:2" x14ac:dyDescent="0.25">
      <c r="A219" s="62" t="s">
        <v>516</v>
      </c>
      <c r="B219">
        <v>0</v>
      </c>
    </row>
    <row r="220" spans="1:2" x14ac:dyDescent="0.25">
      <c r="A220" s="62" t="s">
        <v>517</v>
      </c>
      <c r="B220">
        <v>0</v>
      </c>
    </row>
    <row r="221" spans="1:2" x14ac:dyDescent="0.25">
      <c r="A221" s="62" t="s">
        <v>518</v>
      </c>
      <c r="B221">
        <v>0</v>
      </c>
    </row>
    <row r="223" spans="1:2" x14ac:dyDescent="0.25">
      <c r="A223" s="63" t="s">
        <v>519</v>
      </c>
      <c r="B223">
        <v>2040</v>
      </c>
    </row>
    <row r="224" spans="1:2" x14ac:dyDescent="0.25">
      <c r="A224" s="63" t="s">
        <v>520</v>
      </c>
      <c r="B224">
        <v>2040</v>
      </c>
    </row>
    <row r="225" spans="1:2" x14ac:dyDescent="0.25">
      <c r="A225" s="63" t="s">
        <v>521</v>
      </c>
      <c r="B225">
        <v>2000</v>
      </c>
    </row>
    <row r="226" spans="1:2" x14ac:dyDescent="0.25">
      <c r="A226" s="63" t="s">
        <v>522</v>
      </c>
      <c r="B226">
        <v>2000</v>
      </c>
    </row>
    <row r="227" spans="1:2" x14ac:dyDescent="0.25">
      <c r="A227" s="63" t="s">
        <v>523</v>
      </c>
      <c r="B227">
        <v>1</v>
      </c>
    </row>
    <row r="228" spans="1:2" x14ac:dyDescent="0.25">
      <c r="A228" s="63" t="s">
        <v>524</v>
      </c>
      <c r="B228">
        <v>1</v>
      </c>
    </row>
    <row r="229" spans="1:2" x14ac:dyDescent="0.25">
      <c r="A229" s="63" t="s">
        <v>525</v>
      </c>
      <c r="B229">
        <v>1</v>
      </c>
    </row>
    <row r="230" spans="1:2" x14ac:dyDescent="0.25">
      <c r="A230" s="63" t="s">
        <v>526</v>
      </c>
      <c r="B230">
        <v>1</v>
      </c>
    </row>
    <row r="231" spans="1:2" x14ac:dyDescent="0.25">
      <c r="A231" s="63" t="s">
        <v>527</v>
      </c>
      <c r="B231">
        <v>1</v>
      </c>
    </row>
    <row r="232" spans="1:2" x14ac:dyDescent="0.25">
      <c r="A232" s="63" t="s">
        <v>528</v>
      </c>
      <c r="B232">
        <v>0</v>
      </c>
    </row>
    <row r="233" spans="1:2" x14ac:dyDescent="0.25">
      <c r="A233" s="63" t="s">
        <v>529</v>
      </c>
      <c r="B233">
        <v>0</v>
      </c>
    </row>
    <row r="234" spans="1:2" x14ac:dyDescent="0.25">
      <c r="A234" s="63" t="s">
        <v>530</v>
      </c>
      <c r="B234">
        <v>0</v>
      </c>
    </row>
    <row r="235" spans="1:2" x14ac:dyDescent="0.25">
      <c r="A235" s="63" t="s">
        <v>531</v>
      </c>
      <c r="B235">
        <v>0</v>
      </c>
    </row>
    <row r="236" spans="1:2" x14ac:dyDescent="0.25">
      <c r="A236" s="63" t="s">
        <v>532</v>
      </c>
      <c r="B23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236"/>
  <sheetViews>
    <sheetView topLeftCell="A13" workbookViewId="0">
      <selection activeCell="A31" sqref="A31:L31"/>
    </sheetView>
  </sheetViews>
  <sheetFormatPr defaultRowHeight="15" x14ac:dyDescent="0.25"/>
  <cols>
    <col min="1" max="1" width="52.5703125" bestFit="1" customWidth="1"/>
  </cols>
  <sheetData>
    <row r="1" spans="1:42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</row>
    <row r="2" spans="1:42" s="63" customFormat="1" x14ac:dyDescent="0.25">
      <c r="A2" s="63" t="s">
        <v>256</v>
      </c>
      <c r="B2" s="42">
        <f>'LF Compostables'!G9</f>
        <v>0.58899999999999997</v>
      </c>
      <c r="C2" s="42">
        <f>'LF Compostables'!H9</f>
        <v>0.58019999999999994</v>
      </c>
      <c r="D2" s="42">
        <f>'LF Compostables'!I9</f>
        <v>0.57139999999999991</v>
      </c>
      <c r="E2" s="42">
        <f>'LF Compostables'!J9</f>
        <v>0.56259999999999999</v>
      </c>
      <c r="F2" s="42">
        <f>'LF Compostables'!K9</f>
        <v>0.55379999999999996</v>
      </c>
      <c r="G2" s="42">
        <f>'LF Compostables'!L9</f>
        <v>0.54499999999999993</v>
      </c>
      <c r="H2" s="42">
        <f>'LF Compostables'!M9</f>
        <v>0.53299999999999992</v>
      </c>
      <c r="I2" s="42">
        <f>'LF Compostables'!N9</f>
        <v>0.52100000000000002</v>
      </c>
      <c r="J2" s="42">
        <f>'LF Compostables'!O9</f>
        <v>0.50900000000000001</v>
      </c>
      <c r="K2" s="42">
        <f>'LF Compostables'!P9</f>
        <v>0.49700000000000005</v>
      </c>
      <c r="L2" s="42">
        <f>'LF Compostables'!Q9</f>
        <v>0.495</v>
      </c>
      <c r="M2" s="42">
        <f>'LF Compostables'!R9</f>
        <v>0.49299999999999999</v>
      </c>
      <c r="N2" s="42">
        <f>'LF Compostables'!S9</f>
        <v>0.48899999999999999</v>
      </c>
      <c r="O2" s="42">
        <f>'LF Compostables'!T9</f>
        <v>0.48500000000000004</v>
      </c>
      <c r="P2" s="42">
        <f>'LF Compostables'!U9</f>
        <v>0.48280000000000012</v>
      </c>
      <c r="Q2" s="42">
        <f>'LF Compostables'!V9</f>
        <v>0.4798</v>
      </c>
      <c r="R2" s="42">
        <f>'LF Compostables'!W9</f>
        <v>0.47679999999999989</v>
      </c>
      <c r="S2" s="42">
        <f>'LF Compostables'!X9</f>
        <v>0.47379999999999978</v>
      </c>
      <c r="T2" s="42">
        <f>'LF Compostables'!Y9</f>
        <v>0.47079999999999966</v>
      </c>
      <c r="U2" s="42">
        <f>'LF Compostables'!Z9</f>
        <v>0.46779999999999955</v>
      </c>
      <c r="V2" s="42">
        <f>'LF Compostables'!AA9</f>
        <v>0.46479999999999944</v>
      </c>
      <c r="W2" s="42">
        <f>'LF Compostables'!AB9</f>
        <v>0.46180000000000021</v>
      </c>
      <c r="X2" s="42">
        <f>'LF Compostables'!AC9</f>
        <v>0.4588000000000001</v>
      </c>
      <c r="Y2" s="42">
        <f>'LF Compostables'!AD9</f>
        <v>0.45579999999999998</v>
      </c>
      <c r="Z2" s="42">
        <f>'LF Compostables'!AE9</f>
        <v>0.45279999999999987</v>
      </c>
      <c r="AA2" s="42">
        <f>'LF Compostables'!AF9</f>
        <v>0.44979999999999976</v>
      </c>
      <c r="AB2" s="42">
        <f>'LF Compostables'!AG9</f>
        <v>0.44679999999999964</v>
      </c>
      <c r="AC2" s="42">
        <f>'LF Compostables'!AH9</f>
        <v>0.44379999999999953</v>
      </c>
      <c r="AD2" s="42">
        <f>'LF Compostables'!AI9</f>
        <v>0.4408000000000003</v>
      </c>
      <c r="AE2" s="42">
        <f>'LF Compostables'!AJ9</f>
        <v>0.43780000000000019</v>
      </c>
      <c r="AF2" s="42">
        <f>'LF Compostables'!AK9</f>
        <v>0.43480000000000008</v>
      </c>
      <c r="AG2" s="42">
        <f>'LF Compostables'!AL9</f>
        <v>0.43179999999999996</v>
      </c>
      <c r="AH2" s="42">
        <f>'LF Compostables'!AM9</f>
        <v>0.42879999999999985</v>
      </c>
      <c r="AI2" s="42">
        <f>'LF Compostables'!AN9</f>
        <v>0.42579999999999973</v>
      </c>
      <c r="AJ2" s="42">
        <f>'LF Compostables'!AO9</f>
        <v>0.42279999999999962</v>
      </c>
      <c r="AK2" s="42">
        <f>'LF Compostables'!AP9</f>
        <v>0.41979999999999951</v>
      </c>
      <c r="AL2" s="42">
        <f>'LF Compostables'!AQ9</f>
        <v>0.41679999999999939</v>
      </c>
      <c r="AM2" s="42">
        <f>'LF Compostables'!AR9</f>
        <v>0.41380000000000017</v>
      </c>
      <c r="AN2" s="42">
        <f>'LF Compostables'!AS9</f>
        <v>0.41080000000000005</v>
      </c>
      <c r="AO2" s="42">
        <f>'LF Compostables'!AT9</f>
        <v>0.40779999999999994</v>
      </c>
      <c r="AP2" s="42">
        <f>'LF Compostables'!AU9</f>
        <v>0.40479999999999983</v>
      </c>
    </row>
    <row r="3" spans="1:42" s="63" customFormat="1" x14ac:dyDescent="0.25">
      <c r="A3" s="63" t="s">
        <v>257</v>
      </c>
      <c r="B3" s="42">
        <f t="shared" ref="B3:N3" si="0">1-B2</f>
        <v>0.41100000000000003</v>
      </c>
      <c r="C3" s="42">
        <f t="shared" si="0"/>
        <v>0.41980000000000006</v>
      </c>
      <c r="D3" s="42">
        <f t="shared" si="0"/>
        <v>0.42860000000000009</v>
      </c>
      <c r="E3" s="42">
        <f t="shared" si="0"/>
        <v>0.43740000000000001</v>
      </c>
      <c r="F3" s="42">
        <f t="shared" si="0"/>
        <v>0.44620000000000004</v>
      </c>
      <c r="G3" s="42">
        <f t="shared" si="0"/>
        <v>0.45500000000000007</v>
      </c>
      <c r="H3" s="42">
        <f t="shared" si="0"/>
        <v>0.46700000000000008</v>
      </c>
      <c r="I3" s="42">
        <f t="shared" si="0"/>
        <v>0.47899999999999998</v>
      </c>
      <c r="J3" s="42">
        <f t="shared" si="0"/>
        <v>0.49099999999999999</v>
      </c>
      <c r="K3" s="42">
        <f t="shared" si="0"/>
        <v>0.50299999999999989</v>
      </c>
      <c r="L3" s="42">
        <f t="shared" si="0"/>
        <v>0.505</v>
      </c>
      <c r="M3" s="42">
        <f t="shared" si="0"/>
        <v>0.50700000000000001</v>
      </c>
      <c r="N3" s="42">
        <f t="shared" si="0"/>
        <v>0.51100000000000001</v>
      </c>
      <c r="O3" s="42">
        <f>1-O2</f>
        <v>0.5149999999999999</v>
      </c>
      <c r="P3" s="42">
        <f t="shared" ref="P3:AP3" si="1">1-P2</f>
        <v>0.51719999999999988</v>
      </c>
      <c r="Q3" s="42">
        <f t="shared" si="1"/>
        <v>0.5202</v>
      </c>
      <c r="R3" s="42">
        <f t="shared" si="1"/>
        <v>0.52320000000000011</v>
      </c>
      <c r="S3" s="42">
        <f t="shared" si="1"/>
        <v>0.52620000000000022</v>
      </c>
      <c r="T3" s="42">
        <f t="shared" si="1"/>
        <v>0.52920000000000034</v>
      </c>
      <c r="U3" s="42">
        <f t="shared" si="1"/>
        <v>0.53220000000000045</v>
      </c>
      <c r="V3" s="42">
        <f t="shared" si="1"/>
        <v>0.53520000000000056</v>
      </c>
      <c r="W3" s="42">
        <f t="shared" si="1"/>
        <v>0.53819999999999979</v>
      </c>
      <c r="X3" s="42">
        <f t="shared" si="1"/>
        <v>0.5411999999999999</v>
      </c>
      <c r="Y3" s="42">
        <f t="shared" si="1"/>
        <v>0.54420000000000002</v>
      </c>
      <c r="Z3" s="42">
        <f t="shared" si="1"/>
        <v>0.54720000000000013</v>
      </c>
      <c r="AA3" s="42">
        <f t="shared" si="1"/>
        <v>0.55020000000000024</v>
      </c>
      <c r="AB3" s="42">
        <f t="shared" si="1"/>
        <v>0.55320000000000036</v>
      </c>
      <c r="AC3" s="42">
        <f t="shared" si="1"/>
        <v>0.55620000000000047</v>
      </c>
      <c r="AD3" s="42">
        <f t="shared" si="1"/>
        <v>0.5591999999999997</v>
      </c>
      <c r="AE3" s="42">
        <f t="shared" si="1"/>
        <v>0.56219999999999981</v>
      </c>
      <c r="AF3" s="42">
        <f t="shared" si="1"/>
        <v>0.56519999999999992</v>
      </c>
      <c r="AG3" s="42">
        <f t="shared" si="1"/>
        <v>0.56820000000000004</v>
      </c>
      <c r="AH3" s="42">
        <f t="shared" si="1"/>
        <v>0.57120000000000015</v>
      </c>
      <c r="AI3" s="42">
        <f t="shared" si="1"/>
        <v>0.57420000000000027</v>
      </c>
      <c r="AJ3" s="42">
        <f t="shared" si="1"/>
        <v>0.57720000000000038</v>
      </c>
      <c r="AK3" s="42">
        <f t="shared" si="1"/>
        <v>0.58020000000000049</v>
      </c>
      <c r="AL3" s="42">
        <f t="shared" si="1"/>
        <v>0.58320000000000061</v>
      </c>
      <c r="AM3" s="42">
        <f t="shared" si="1"/>
        <v>0.58619999999999983</v>
      </c>
      <c r="AN3" s="42">
        <f t="shared" si="1"/>
        <v>0.58919999999999995</v>
      </c>
      <c r="AO3" s="42">
        <f t="shared" si="1"/>
        <v>0.59220000000000006</v>
      </c>
      <c r="AP3" s="42">
        <f t="shared" si="1"/>
        <v>0.59520000000000017</v>
      </c>
    </row>
    <row r="4" spans="1:42" s="63" customFormat="1" x14ac:dyDescent="0.25"/>
    <row r="5" spans="1:42" s="63" customFormat="1" x14ac:dyDescent="0.25">
      <c r="A5" s="63" t="s">
        <v>258</v>
      </c>
      <c r="B5" s="63">
        <v>0.64</v>
      </c>
      <c r="C5" s="63">
        <v>0.64</v>
      </c>
      <c r="D5" s="63">
        <v>0.64</v>
      </c>
      <c r="E5" s="63">
        <v>0.64</v>
      </c>
      <c r="F5" s="63">
        <v>0.64</v>
      </c>
      <c r="G5" s="63">
        <v>0.64</v>
      </c>
      <c r="H5" s="63">
        <v>0.64</v>
      </c>
      <c r="I5" s="63">
        <v>0.64</v>
      </c>
      <c r="J5" s="63">
        <v>0.64</v>
      </c>
      <c r="K5" s="63">
        <v>0.64</v>
      </c>
      <c r="L5" s="63">
        <v>0.64</v>
      </c>
      <c r="M5" s="63">
        <v>0.64</v>
      </c>
      <c r="N5" s="63">
        <v>0.64</v>
      </c>
      <c r="O5" s="63">
        <v>0.64</v>
      </c>
      <c r="P5" s="63">
        <v>0.64</v>
      </c>
      <c r="Q5" s="63">
        <v>0.64</v>
      </c>
      <c r="R5" s="63">
        <v>0.64</v>
      </c>
      <c r="S5" s="63">
        <v>0.64</v>
      </c>
      <c r="T5" s="63">
        <v>0.64</v>
      </c>
      <c r="U5" s="63">
        <v>0.64</v>
      </c>
      <c r="V5" s="63">
        <v>0.64</v>
      </c>
      <c r="W5" s="63">
        <v>0.64</v>
      </c>
      <c r="X5" s="63">
        <v>0.64</v>
      </c>
      <c r="Y5" s="63">
        <v>0.64</v>
      </c>
      <c r="Z5" s="63">
        <v>0.64</v>
      </c>
      <c r="AA5" s="63">
        <v>0.64</v>
      </c>
      <c r="AB5" s="63">
        <v>0.64</v>
      </c>
      <c r="AC5" s="63">
        <v>0.64</v>
      </c>
      <c r="AD5" s="63">
        <v>0.64</v>
      </c>
      <c r="AE5" s="63">
        <v>0.64</v>
      </c>
      <c r="AF5" s="63">
        <v>0.64</v>
      </c>
      <c r="AG5" s="63">
        <v>0.64</v>
      </c>
      <c r="AH5" s="63">
        <v>0.64</v>
      </c>
      <c r="AI5" s="63">
        <v>0.64</v>
      </c>
      <c r="AJ5" s="63">
        <v>0.64</v>
      </c>
      <c r="AK5" s="63">
        <v>0.64</v>
      </c>
      <c r="AL5" s="63">
        <v>0.64</v>
      </c>
      <c r="AM5" s="63">
        <v>0.64</v>
      </c>
      <c r="AN5" s="63">
        <v>0.64</v>
      </c>
      <c r="AO5" s="63">
        <v>0.64</v>
      </c>
      <c r="AP5" s="63">
        <v>0.64</v>
      </c>
    </row>
    <row r="6" spans="1:42" s="63" customFormat="1" x14ac:dyDescent="0.25">
      <c r="A6" s="63" t="s">
        <v>259</v>
      </c>
      <c r="B6" s="63">
        <v>0.36</v>
      </c>
      <c r="C6" s="63">
        <v>0.36</v>
      </c>
      <c r="D6" s="63">
        <v>0.36</v>
      </c>
      <c r="E6" s="63">
        <v>0.36</v>
      </c>
      <c r="F6" s="63">
        <v>0.36</v>
      </c>
      <c r="G6" s="63">
        <v>0.36</v>
      </c>
      <c r="H6" s="63">
        <v>0.36</v>
      </c>
      <c r="I6" s="63">
        <v>0.36</v>
      </c>
      <c r="J6" s="63">
        <v>0.36</v>
      </c>
      <c r="K6" s="63">
        <v>0.36</v>
      </c>
      <c r="L6" s="63">
        <v>0.36</v>
      </c>
      <c r="M6" s="63">
        <v>0.36</v>
      </c>
      <c r="N6" s="63">
        <v>0.36</v>
      </c>
      <c r="O6" s="63">
        <v>0.36</v>
      </c>
      <c r="P6" s="63">
        <v>0.36</v>
      </c>
      <c r="Q6" s="63">
        <v>0.36</v>
      </c>
      <c r="R6" s="63">
        <v>0.36</v>
      </c>
      <c r="S6" s="63">
        <v>0.36</v>
      </c>
      <c r="T6" s="63">
        <v>0.36</v>
      </c>
      <c r="U6" s="63">
        <v>0.36</v>
      </c>
      <c r="V6" s="63">
        <v>0.36</v>
      </c>
      <c r="W6" s="63">
        <v>0.36</v>
      </c>
      <c r="X6" s="63">
        <v>0.36</v>
      </c>
      <c r="Y6" s="63">
        <v>0.36</v>
      </c>
      <c r="Z6" s="63">
        <v>0.36</v>
      </c>
      <c r="AA6" s="63">
        <v>0.36</v>
      </c>
      <c r="AB6" s="63">
        <v>0.36</v>
      </c>
      <c r="AC6" s="63">
        <v>0.36</v>
      </c>
      <c r="AD6" s="63">
        <v>0.36</v>
      </c>
      <c r="AE6" s="63">
        <v>0.36</v>
      </c>
      <c r="AF6" s="63">
        <v>0.36</v>
      </c>
      <c r="AG6" s="63">
        <v>0.36</v>
      </c>
      <c r="AH6" s="63">
        <v>0.36</v>
      </c>
      <c r="AI6" s="63">
        <v>0.36</v>
      </c>
      <c r="AJ6" s="63">
        <v>0.36</v>
      </c>
      <c r="AK6" s="63">
        <v>0.36</v>
      </c>
      <c r="AL6" s="63">
        <v>0.36</v>
      </c>
      <c r="AM6" s="63">
        <v>0.36</v>
      </c>
      <c r="AN6" s="63">
        <v>0.36</v>
      </c>
      <c r="AO6" s="63">
        <v>0.36</v>
      </c>
      <c r="AP6" s="63">
        <v>0.36</v>
      </c>
    </row>
    <row r="7" spans="1:42" s="63" customFormat="1" x14ac:dyDescent="0.25"/>
    <row r="8" spans="1:42" s="63" customFormat="1" x14ac:dyDescent="0.25">
      <c r="A8" s="63" t="s">
        <v>240</v>
      </c>
      <c r="B8" s="63">
        <f>'US MSW and Pop'!G8</f>
        <v>0.45213866755264337</v>
      </c>
      <c r="C8" s="63">
        <f>'US MSW and Pop'!H8</f>
        <v>0.44882713740907265</v>
      </c>
      <c r="D8" s="63">
        <f>'US MSW and Pop'!I8</f>
        <v>0.44551560726550188</v>
      </c>
      <c r="E8" s="63">
        <f>'US MSW and Pop'!J8</f>
        <v>0.44220407712193116</v>
      </c>
      <c r="F8" s="63">
        <f>'US MSW and Pop'!K8</f>
        <v>0.43889254697836039</v>
      </c>
      <c r="G8" s="63">
        <f>'US MSW and Pop'!L8</f>
        <v>0.43558101683478967</v>
      </c>
      <c r="H8" s="63">
        <f>'US MSW and Pop'!M8</f>
        <v>0.42490033570585917</v>
      </c>
      <c r="I8" s="63">
        <f>'US MSW and Pop'!N8</f>
        <v>0.41421965457692866</v>
      </c>
      <c r="J8" s="63">
        <f>'US MSW and Pop'!O8</f>
        <v>0.40353897344799816</v>
      </c>
      <c r="K8" s="63">
        <f>'US MSW and Pop'!P8</f>
        <v>0.39285829231906766</v>
      </c>
      <c r="L8" s="63">
        <f>'US MSW and Pop'!Q8</f>
        <v>0.388250129127646</v>
      </c>
      <c r="M8" s="63">
        <f>'US MSW and Pop'!R8</f>
        <v>0.38364196593622429</v>
      </c>
      <c r="N8" s="63">
        <f>'US MSW and Pop'!S8</f>
        <v>0.38224915088208872</v>
      </c>
      <c r="O8" s="63">
        <f>'US MSW and Pop'!T8</f>
        <v>0.38531020548573525</v>
      </c>
      <c r="P8" s="63">
        <f>'US MSW and Pop'!U8</f>
        <v>0.36965781227935324</v>
      </c>
      <c r="Q8" s="63">
        <f>'US MSW and Pop'!V8</f>
        <v>0.36334430381523042</v>
      </c>
      <c r="R8" s="63">
        <f>'US MSW and Pop'!W8</f>
        <v>0.3570307953511076</v>
      </c>
      <c r="S8" s="63">
        <f>'US MSW and Pop'!X8</f>
        <v>0.35071728688698478</v>
      </c>
      <c r="T8" s="63">
        <f>'US MSW and Pop'!Y8</f>
        <v>0.34440377842286196</v>
      </c>
      <c r="U8" s="63">
        <f>'US MSW and Pop'!Z8</f>
        <v>0.33809026995873914</v>
      </c>
      <c r="V8" s="63">
        <f>'US MSW and Pop'!AA8</f>
        <v>0.33177676149461632</v>
      </c>
      <c r="W8" s="63">
        <f>'US MSW and Pop'!AB8</f>
        <v>0.3254632530304935</v>
      </c>
      <c r="X8" s="63">
        <f>'US MSW and Pop'!AC8</f>
        <v>0.31914974456637069</v>
      </c>
      <c r="Y8" s="63">
        <f>'US MSW and Pop'!AD8</f>
        <v>0.31283623610224787</v>
      </c>
      <c r="Z8" s="63">
        <f>'US MSW and Pop'!AE8</f>
        <v>0.30652272763812505</v>
      </c>
      <c r="AA8" s="63">
        <f>'US MSW and Pop'!AF8</f>
        <v>0.30020921917400223</v>
      </c>
      <c r="AB8" s="63">
        <f>'US MSW and Pop'!AG8</f>
        <v>0.29389571070987941</v>
      </c>
      <c r="AC8" s="63">
        <f>'US MSW and Pop'!AH8</f>
        <v>0.28758220224575659</v>
      </c>
      <c r="AD8" s="63">
        <f>'US MSW and Pop'!AI8</f>
        <v>0.28126869378163377</v>
      </c>
      <c r="AE8" s="63">
        <f>'US MSW and Pop'!AJ8</f>
        <v>0.27495518531751095</v>
      </c>
      <c r="AF8" s="63">
        <f>'US MSW and Pop'!AK8</f>
        <v>0.26864167685338813</v>
      </c>
      <c r="AG8" s="63">
        <f>'US MSW and Pop'!AL8</f>
        <v>0.26232816838926531</v>
      </c>
      <c r="AH8" s="63">
        <f>'US MSW and Pop'!AM8</f>
        <v>0.2560146599251425</v>
      </c>
      <c r="AI8" s="63">
        <f>'US MSW and Pop'!AN8</f>
        <v>0.24970115146101968</v>
      </c>
      <c r="AJ8" s="63">
        <f>'US MSW and Pop'!AO8</f>
        <v>0.24338764299689686</v>
      </c>
      <c r="AK8" s="63">
        <f>'US MSW and Pop'!AP8</f>
        <v>0.23707413453277404</v>
      </c>
      <c r="AL8" s="63">
        <f>'US MSW and Pop'!AQ8</f>
        <v>0.23076062606865122</v>
      </c>
      <c r="AM8" s="63">
        <f>'US MSW and Pop'!AR8</f>
        <v>0.2244471176045284</v>
      </c>
      <c r="AN8" s="63">
        <f>'US MSW and Pop'!AS8</f>
        <v>0.21813360914040558</v>
      </c>
      <c r="AO8" s="63">
        <f>'US MSW and Pop'!AT8</f>
        <v>0.21182010067628276</v>
      </c>
      <c r="AP8" s="63">
        <f>'US MSW and Pop'!AU8</f>
        <v>0.20550659221215994</v>
      </c>
    </row>
    <row r="9" spans="1:42" s="63" customFormat="1" x14ac:dyDescent="0.25"/>
    <row r="10" spans="1:42" s="63" customFormat="1" x14ac:dyDescent="0.25">
      <c r="A10" s="63" t="s">
        <v>239</v>
      </c>
      <c r="B10" s="63">
        <f>'US MSW and Pop'!G7</f>
        <v>281422000</v>
      </c>
      <c r="C10" s="63">
        <f>'US MSW and Pop'!H7</f>
        <v>284419600</v>
      </c>
      <c r="D10" s="63">
        <f>'US MSW and Pop'!I7</f>
        <v>287417200</v>
      </c>
      <c r="E10" s="63">
        <f>'US MSW and Pop'!J7</f>
        <v>290414800</v>
      </c>
      <c r="F10" s="63">
        <f>'US MSW and Pop'!K7</f>
        <v>293412400</v>
      </c>
      <c r="G10" s="63">
        <f>'US MSW and Pop'!L7</f>
        <v>296410000</v>
      </c>
      <c r="H10" s="63">
        <f>'US MSW and Pop'!M7</f>
        <v>299059250</v>
      </c>
      <c r="I10" s="63">
        <f>'US MSW and Pop'!N7</f>
        <v>301708500</v>
      </c>
      <c r="J10" s="63">
        <f>'US MSW and Pop'!O7</f>
        <v>304357750</v>
      </c>
      <c r="K10" s="63">
        <f>'US MSW and Pop'!P7</f>
        <v>307007000</v>
      </c>
      <c r="L10" s="63">
        <f>'US MSW and Pop'!Q7</f>
        <v>309299500</v>
      </c>
      <c r="M10" s="63">
        <f>'US MSW and Pop'!R7</f>
        <v>311592000</v>
      </c>
      <c r="N10" s="63">
        <f>'US MSW and Pop'!S7</f>
        <v>313914000</v>
      </c>
      <c r="O10" s="63">
        <f>'US MSW and Pop'!T7</f>
        <v>316129000</v>
      </c>
      <c r="P10" s="63">
        <f>'US MSW and Pop'!U7</f>
        <v>319862098.90109921</v>
      </c>
      <c r="Q10" s="63">
        <f>'US MSW and Pop'!V7</f>
        <v>322543112.08791256</v>
      </c>
      <c r="R10" s="63">
        <f>'US MSW and Pop'!W7</f>
        <v>325224125.27472591</v>
      </c>
      <c r="S10" s="63">
        <f>'US MSW and Pop'!X7</f>
        <v>327905138.46153831</v>
      </c>
      <c r="T10" s="63">
        <f>'US MSW and Pop'!Y7</f>
        <v>330586151.64835167</v>
      </c>
      <c r="U10" s="63">
        <f>'US MSW and Pop'!Z7</f>
        <v>333267164.83516502</v>
      </c>
      <c r="V10" s="63">
        <f>'US MSW and Pop'!AA7</f>
        <v>335948178.02197838</v>
      </c>
      <c r="W10" s="63">
        <f>'US MSW and Pop'!AB7</f>
        <v>338629191.20879173</v>
      </c>
      <c r="X10" s="63">
        <f>'US MSW and Pop'!AC7</f>
        <v>341310204.39560509</v>
      </c>
      <c r="Y10" s="63">
        <f>'US MSW and Pop'!AD7</f>
        <v>343991217.58241749</v>
      </c>
      <c r="Z10" s="63">
        <f>'US MSW and Pop'!AE7</f>
        <v>346672230.76923084</v>
      </c>
      <c r="AA10" s="63">
        <f>'US MSW and Pop'!AF7</f>
        <v>349353243.9560442</v>
      </c>
      <c r="AB10" s="63">
        <f>'US MSW and Pop'!AG7</f>
        <v>352034257.14285755</v>
      </c>
      <c r="AC10" s="63">
        <f>'US MSW and Pop'!AH7</f>
        <v>354715270.32967091</v>
      </c>
      <c r="AD10" s="63">
        <f>'US MSW and Pop'!AI7</f>
        <v>357396283.51648426</v>
      </c>
      <c r="AE10" s="63">
        <f>'US MSW and Pop'!AJ7</f>
        <v>360077296.70329666</v>
      </c>
      <c r="AF10" s="63">
        <f>'US MSW and Pop'!AK7</f>
        <v>362758309.89011002</v>
      </c>
      <c r="AG10" s="63">
        <f>'US MSW and Pop'!AL7</f>
        <v>365439323.07692337</v>
      </c>
      <c r="AH10" s="63">
        <f>'US MSW and Pop'!AM7</f>
        <v>368120336.26373672</v>
      </c>
      <c r="AI10" s="63">
        <f>'US MSW and Pop'!AN7</f>
        <v>370801349.45055008</v>
      </c>
      <c r="AJ10" s="63">
        <f>'US MSW and Pop'!AO7</f>
        <v>373482362.63736248</v>
      </c>
      <c r="AK10" s="63">
        <f>'US MSW and Pop'!AP7</f>
        <v>376163375.82417583</v>
      </c>
      <c r="AL10" s="63">
        <f>'US MSW and Pop'!AQ7</f>
        <v>378844389.01098919</v>
      </c>
      <c r="AM10" s="63">
        <f>'US MSW and Pop'!AR7</f>
        <v>381525402.19780254</v>
      </c>
      <c r="AN10" s="63">
        <f>'US MSW and Pop'!AS7</f>
        <v>384206415.3846159</v>
      </c>
      <c r="AO10" s="63">
        <f>'US MSW and Pop'!AT7</f>
        <v>386887428.57142925</v>
      </c>
      <c r="AP10" s="63">
        <f>'US MSW and Pop'!AU7</f>
        <v>389568441.75824165</v>
      </c>
    </row>
    <row r="11" spans="1:42" s="63" customFormat="1" x14ac:dyDescent="0.25"/>
    <row r="12" spans="1:42" s="63" customFormat="1" x14ac:dyDescent="0.25">
      <c r="A12" s="63" t="s">
        <v>72</v>
      </c>
      <c r="B12" s="63">
        <v>29.053299519297223</v>
      </c>
      <c r="C12" s="63">
        <v>29.330086886166672</v>
      </c>
      <c r="D12" s="63">
        <v>28.386840268691664</v>
      </c>
      <c r="E12" s="63">
        <v>28.824375535841668</v>
      </c>
      <c r="F12" s="63">
        <v>28.577365232777776</v>
      </c>
      <c r="G12" s="63">
        <v>29.330202698844445</v>
      </c>
      <c r="H12" s="63">
        <v>31.208249513999998</v>
      </c>
      <c r="I12" s="63">
        <v>31.065589240000001</v>
      </c>
      <c r="J12" s="63">
        <v>31.598870128055552</v>
      </c>
      <c r="K12" s="63">
        <v>32.605543762499998</v>
      </c>
      <c r="L12" s="63">
        <v>32.044678300000001</v>
      </c>
      <c r="M12" s="63">
        <v>31.570437863583329</v>
      </c>
      <c r="N12" s="63">
        <v>31.345970055138888</v>
      </c>
      <c r="O12" s="63">
        <v>31.911578022833329</v>
      </c>
      <c r="P12" s="63">
        <v>31.950339083777777</v>
      </c>
      <c r="Q12" s="63">
        <v>32.549766744888892</v>
      </c>
      <c r="R12" s="63">
        <v>33.301540911555556</v>
      </c>
      <c r="S12" s="63">
        <v>33.502082790924945</v>
      </c>
      <c r="T12" s="63">
        <v>33.703832333491896</v>
      </c>
      <c r="U12" s="63">
        <v>33.906796811804185</v>
      </c>
      <c r="V12" s="63">
        <v>34.11098354220487</v>
      </c>
      <c r="W12" s="63">
        <v>34.316399885096025</v>
      </c>
      <c r="X12" s="63">
        <v>34.523053245204075</v>
      </c>
      <c r="Y12" s="63">
        <v>34.73095107184669</v>
      </c>
      <c r="Z12" s="63">
        <v>34.940100859201358</v>
      </c>
      <c r="AA12" s="63">
        <v>35.150510146575463</v>
      </c>
      <c r="AB12" s="63">
        <v>35.362186518678136</v>
      </c>
      <c r="AC12" s="63">
        <v>35.575137605893623</v>
      </c>
      <c r="AD12" s="63">
        <v>35.789371084556315</v>
      </c>
      <c r="AE12" s="63">
        <v>36.004894677227504</v>
      </c>
      <c r="AF12" s="63">
        <v>36.221716152973777</v>
      </c>
      <c r="AG12" s="63">
        <v>36.439843327646983</v>
      </c>
      <c r="AH12" s="63">
        <v>36.659284064166073</v>
      </c>
      <c r="AI12" s="63">
        <v>36.880046272800485</v>
      </c>
      <c r="AJ12" s="63">
        <v>37.102137911455287</v>
      </c>
      <c r="AK12" s="63">
        <v>37.325566985958069</v>
      </c>
      <c r="AL12" s="63">
        <v>37.550341550347511</v>
      </c>
      <c r="AM12" s="63">
        <v>37.776469707163706</v>
      </c>
      <c r="AN12" s="63">
        <v>38.003959607740235</v>
      </c>
      <c r="AO12" s="63">
        <v>38.232819452498056</v>
      </c>
      <c r="AP12" s="63">
        <v>38.463057491240995</v>
      </c>
    </row>
    <row r="13" spans="1:42" s="63" customFormat="1" x14ac:dyDescent="0.25"/>
    <row r="14" spans="1:42" s="63" customFormat="1" x14ac:dyDescent="0.25">
      <c r="A14" s="63" t="s">
        <v>78</v>
      </c>
      <c r="B14" s="63">
        <f>'Base Policies'!B31</f>
        <v>0</v>
      </c>
      <c r="C14" s="63">
        <f>'Base Policies'!C31</f>
        <v>0</v>
      </c>
      <c r="D14" s="63">
        <f>'Base Policies'!D31</f>
        <v>0</v>
      </c>
      <c r="E14" s="63">
        <f>'Base Policies'!E31</f>
        <v>0</v>
      </c>
      <c r="F14" s="63">
        <f>'Base Policies'!F31</f>
        <v>0</v>
      </c>
      <c r="G14" s="63">
        <f>'Base Policies'!G31</f>
        <v>0</v>
      </c>
      <c r="H14" s="63">
        <f>'Base Policies'!H31</f>
        <v>0</v>
      </c>
      <c r="I14" s="63">
        <f>'Base Policies'!I31</f>
        <v>0</v>
      </c>
      <c r="J14" s="63">
        <f>'Base Policies'!J31</f>
        <v>0</v>
      </c>
      <c r="K14" s="63">
        <f>'Base Policies'!K31</f>
        <v>0</v>
      </c>
      <c r="L14" s="63">
        <f>'Base Policies'!L31</f>
        <v>8.6037364798426719</v>
      </c>
      <c r="M14" s="63">
        <f>'Base Policies'!M31</f>
        <v>8.6037364798426719</v>
      </c>
      <c r="N14" s="63">
        <f>'Base Policies'!N31</f>
        <v>8.6037364798426719</v>
      </c>
      <c r="O14" s="63">
        <f>'Base Policies'!O31</f>
        <v>8.6037364798426719</v>
      </c>
      <c r="P14" s="63">
        <f>'Base Policies'!P31</f>
        <v>8.6037364798426719</v>
      </c>
      <c r="Q14" s="63">
        <f>'Base Policies'!Q31</f>
        <v>8.6037364798426719</v>
      </c>
      <c r="R14" s="63">
        <f>'Base Policies'!R31</f>
        <v>8.6037364798426719</v>
      </c>
      <c r="S14" s="63">
        <f>'Base Policies'!S31</f>
        <v>8.6037364798426719</v>
      </c>
      <c r="T14" s="63">
        <f>'Base Policies'!T31</f>
        <v>8.6037364798426719</v>
      </c>
      <c r="U14" s="63">
        <f>'Base Policies'!U31</f>
        <v>8.6037364798426719</v>
      </c>
      <c r="V14" s="63">
        <f>'Base Policies'!V31</f>
        <v>8.6037364798426719</v>
      </c>
      <c r="W14" s="63">
        <f>'Base Policies'!W31</f>
        <v>8.6037364798426719</v>
      </c>
      <c r="X14" s="63">
        <f>'Base Policies'!X31</f>
        <v>8.6037364798426719</v>
      </c>
      <c r="Y14" s="63">
        <f>'Base Policies'!Y31</f>
        <v>8.6037364798426719</v>
      </c>
      <c r="Z14" s="63">
        <f>'Base Policies'!Z31</f>
        <v>8.6037364798426719</v>
      </c>
      <c r="AA14" s="63">
        <f>'Base Policies'!AA31</f>
        <v>8.6037364798426719</v>
      </c>
      <c r="AB14" s="63">
        <f>'Base Policies'!AB31</f>
        <v>8.6037364798426719</v>
      </c>
      <c r="AC14" s="63">
        <f>'Base Policies'!AC31</f>
        <v>8.6037364798426719</v>
      </c>
      <c r="AD14" s="63">
        <f>'Base Policies'!AD31</f>
        <v>8.6037364798426719</v>
      </c>
      <c r="AE14" s="63">
        <f>'Base Policies'!AE31</f>
        <v>8.6037364798426719</v>
      </c>
      <c r="AF14" s="63">
        <f>'Base Policies'!AF31</f>
        <v>8.6037364798426719</v>
      </c>
      <c r="AG14" s="63">
        <f>'Base Policies'!AG31</f>
        <v>8.6037364798426719</v>
      </c>
      <c r="AH14" s="63">
        <f>'Base Policies'!AH31</f>
        <v>8.6037364798426719</v>
      </c>
      <c r="AI14" s="63">
        <f>'Base Policies'!AI31</f>
        <v>8.6037364798426719</v>
      </c>
      <c r="AJ14" s="63">
        <f>'Base Policies'!AJ31</f>
        <v>8.6037364798426719</v>
      </c>
      <c r="AK14" s="63">
        <f>'Base Policies'!AK31</f>
        <v>8.6037364798426719</v>
      </c>
      <c r="AL14" s="63">
        <f>'Base Policies'!AL31</f>
        <v>8.6037364798426719</v>
      </c>
      <c r="AM14" s="63">
        <f>'Base Policies'!AM31</f>
        <v>8.6037364798426719</v>
      </c>
      <c r="AN14" s="63">
        <f>'Base Policies'!AN31</f>
        <v>8.6037364798426719</v>
      </c>
      <c r="AO14" s="63">
        <f>'Base Policies'!AO31</f>
        <v>8.6037364798426719</v>
      </c>
      <c r="AP14" s="63">
        <f>'Base Policies'!AP31</f>
        <v>8.6037364798426719</v>
      </c>
    </row>
    <row r="15" spans="1:42" s="63" customFormat="1" x14ac:dyDescent="0.25"/>
    <row r="16" spans="1:42" s="63" customFormat="1" x14ac:dyDescent="0.25">
      <c r="A16" s="63" t="s">
        <v>77</v>
      </c>
      <c r="B16" s="63">
        <f>'Base Policies'!B35</f>
        <v>3.333333333333333</v>
      </c>
      <c r="C16" s="63">
        <f>'Base Policies'!C35</f>
        <v>3.333333333333333</v>
      </c>
      <c r="D16" s="63">
        <f>'Base Policies'!D35</f>
        <v>3.333333333333333</v>
      </c>
      <c r="E16" s="63">
        <f>'Base Policies'!E35</f>
        <v>3.333333333333333</v>
      </c>
      <c r="F16" s="63">
        <f>'Base Policies'!F35</f>
        <v>3.333333333333333</v>
      </c>
      <c r="G16" s="63">
        <f>'Base Policies'!G35</f>
        <v>3.333333333333333</v>
      </c>
      <c r="H16" s="63">
        <f>'Base Policies'!H35</f>
        <v>3.333333333333333</v>
      </c>
      <c r="I16" s="63">
        <f>'Base Policies'!I35</f>
        <v>3.333333333333333</v>
      </c>
      <c r="J16" s="63">
        <f>'Base Policies'!J35</f>
        <v>3.333333333333333</v>
      </c>
      <c r="K16" s="63">
        <f>'Base Policies'!K35</f>
        <v>3.333333333333333</v>
      </c>
      <c r="L16" s="63">
        <f>'Base Policies'!L35</f>
        <v>3.333333333333333</v>
      </c>
      <c r="M16" s="63">
        <f>'Base Policies'!M35</f>
        <v>3.333333333333333</v>
      </c>
      <c r="N16" s="63">
        <f>'Base Policies'!N35</f>
        <v>3.333333333333333</v>
      </c>
      <c r="O16" s="63">
        <f>'Base Policies'!O35</f>
        <v>3.333333333333333</v>
      </c>
      <c r="P16" s="63">
        <f>'Base Policies'!P35</f>
        <v>3.333333333333333</v>
      </c>
      <c r="Q16" s="63">
        <f>'Base Policies'!Q35</f>
        <v>3.333333333333333</v>
      </c>
      <c r="R16" s="63">
        <f>'Base Policies'!R35</f>
        <v>3.333333333333333</v>
      </c>
      <c r="S16" s="63">
        <f>'Base Policies'!S35</f>
        <v>3.333333333333333</v>
      </c>
      <c r="T16" s="63">
        <f>'Base Policies'!T35</f>
        <v>3.333333333333333</v>
      </c>
      <c r="U16" s="63">
        <f>'Base Policies'!U35</f>
        <v>3.333333333333333</v>
      </c>
      <c r="V16" s="63">
        <f>'Base Policies'!V35</f>
        <v>3.333333333333333</v>
      </c>
      <c r="W16" s="63">
        <f>'Base Policies'!W35</f>
        <v>3.333333333333333</v>
      </c>
      <c r="X16" s="63">
        <f>'Base Policies'!X35</f>
        <v>3.333333333333333</v>
      </c>
      <c r="Y16" s="63">
        <f>'Base Policies'!Y35</f>
        <v>3.333333333333333</v>
      </c>
      <c r="Z16" s="63">
        <f>'Base Policies'!Z35</f>
        <v>3.333333333333333</v>
      </c>
      <c r="AA16" s="63">
        <f>'Base Policies'!AA35</f>
        <v>3.333333333333333</v>
      </c>
      <c r="AB16" s="63">
        <f>'Base Policies'!AB35</f>
        <v>3.333333333333333</v>
      </c>
      <c r="AC16" s="63">
        <f>'Base Policies'!AC35</f>
        <v>3.333333333333333</v>
      </c>
      <c r="AD16" s="63">
        <f>'Base Policies'!AD35</f>
        <v>3.333333333333333</v>
      </c>
      <c r="AE16" s="63">
        <f>'Base Policies'!AE35</f>
        <v>3.333333333333333</v>
      </c>
      <c r="AF16" s="63">
        <f>'Base Policies'!AF35</f>
        <v>3.333333333333333</v>
      </c>
      <c r="AG16" s="63">
        <f>'Base Policies'!AG35</f>
        <v>3.333333333333333</v>
      </c>
      <c r="AH16" s="63">
        <f>'Base Policies'!AH35</f>
        <v>3.333333333333333</v>
      </c>
      <c r="AI16" s="63">
        <f>'Base Policies'!AI35</f>
        <v>3.333333333333333</v>
      </c>
      <c r="AJ16" s="63">
        <f>'Base Policies'!AJ35</f>
        <v>3.333333333333333</v>
      </c>
      <c r="AK16" s="63">
        <f>'Base Policies'!AK35</f>
        <v>3.333333333333333</v>
      </c>
      <c r="AL16" s="63">
        <f>'Base Policies'!AL35</f>
        <v>3.333333333333333</v>
      </c>
      <c r="AM16" s="63">
        <f>'Base Policies'!AM35</f>
        <v>3.333333333333333</v>
      </c>
      <c r="AN16" s="63">
        <f>'Base Policies'!AN35</f>
        <v>3.333333333333333</v>
      </c>
      <c r="AO16" s="63">
        <f>'Base Policies'!AO35</f>
        <v>3.333333333333333</v>
      </c>
      <c r="AP16" s="63">
        <f>'Base Policies'!AP35</f>
        <v>3.333333333333333</v>
      </c>
    </row>
    <row r="17" spans="1:42" s="63" customFormat="1" x14ac:dyDescent="0.25"/>
    <row r="18" spans="1:42" s="63" customFormat="1" x14ac:dyDescent="0.25">
      <c r="A18" s="63" t="s">
        <v>260</v>
      </c>
      <c r="B18" s="63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0.01</v>
      </c>
      <c r="S18" s="63">
        <f t="shared" ref="S18:AF18" si="2">R18+0.01</f>
        <v>0.02</v>
      </c>
      <c r="T18" s="63">
        <f t="shared" si="2"/>
        <v>0.03</v>
      </c>
      <c r="U18" s="63">
        <f t="shared" si="2"/>
        <v>0.04</v>
      </c>
      <c r="V18" s="63">
        <f t="shared" si="2"/>
        <v>0.05</v>
      </c>
      <c r="W18" s="63">
        <f t="shared" si="2"/>
        <v>6.0000000000000005E-2</v>
      </c>
      <c r="X18" s="63">
        <f t="shared" si="2"/>
        <v>7.0000000000000007E-2</v>
      </c>
      <c r="Y18" s="63">
        <f t="shared" si="2"/>
        <v>0.08</v>
      </c>
      <c r="Z18" s="63">
        <f t="shared" si="2"/>
        <v>0.09</v>
      </c>
      <c r="AA18" s="63">
        <f t="shared" si="2"/>
        <v>9.9999999999999992E-2</v>
      </c>
      <c r="AB18" s="63">
        <f t="shared" si="2"/>
        <v>0.10999999999999999</v>
      </c>
      <c r="AC18" s="63">
        <f t="shared" si="2"/>
        <v>0.11999999999999998</v>
      </c>
      <c r="AD18" s="63">
        <f t="shared" si="2"/>
        <v>0.12999999999999998</v>
      </c>
      <c r="AE18" s="63">
        <f t="shared" si="2"/>
        <v>0.13999999999999999</v>
      </c>
      <c r="AF18" s="63">
        <f t="shared" si="2"/>
        <v>0.15</v>
      </c>
      <c r="AG18" s="63">
        <f t="shared" ref="AG18:AP18" si="3">AF18</f>
        <v>0.15</v>
      </c>
      <c r="AH18" s="63">
        <f t="shared" si="3"/>
        <v>0.15</v>
      </c>
      <c r="AI18" s="63">
        <f t="shared" si="3"/>
        <v>0.15</v>
      </c>
      <c r="AJ18" s="63">
        <f t="shared" si="3"/>
        <v>0.15</v>
      </c>
      <c r="AK18" s="63">
        <f t="shared" si="3"/>
        <v>0.15</v>
      </c>
      <c r="AL18" s="63">
        <f t="shared" si="3"/>
        <v>0.15</v>
      </c>
      <c r="AM18" s="63">
        <f t="shared" si="3"/>
        <v>0.15</v>
      </c>
      <c r="AN18" s="63">
        <f t="shared" si="3"/>
        <v>0.15</v>
      </c>
      <c r="AO18" s="63">
        <f t="shared" si="3"/>
        <v>0.15</v>
      </c>
      <c r="AP18" s="63">
        <f t="shared" si="3"/>
        <v>0.15</v>
      </c>
    </row>
    <row r="19" spans="1:42" s="63" customFormat="1" x14ac:dyDescent="0.25"/>
    <row r="20" spans="1:42" s="63" customFormat="1" x14ac:dyDescent="0.25">
      <c r="A20" s="63" t="s">
        <v>70</v>
      </c>
      <c r="B20" s="63">
        <v>9.9448170681710089</v>
      </c>
      <c r="C20" s="63">
        <v>12.556371865724264</v>
      </c>
      <c r="D20" s="63">
        <v>11.236040276160644</v>
      </c>
      <c r="E20" s="63">
        <v>12.440758293838861</v>
      </c>
      <c r="F20" s="63">
        <v>13.704171381404526</v>
      </c>
      <c r="G20" s="63">
        <v>16.915407632323735</v>
      </c>
      <c r="H20" s="63">
        <v>16.720932290555602</v>
      </c>
      <c r="I20" s="63">
        <v>16.684213940552187</v>
      </c>
      <c r="J20" s="63">
        <v>17.225602256514534</v>
      </c>
      <c r="K20" s="63">
        <v>14.343462503484805</v>
      </c>
      <c r="L20" s="63">
        <v>15.558634939897338</v>
      </c>
      <c r="M20" s="63">
        <v>16.205373981206641</v>
      </c>
      <c r="N20" s="63">
        <v>16.31914265566834</v>
      </c>
      <c r="O20" s="63">
        <v>16.243706849899141</v>
      </c>
      <c r="P20" s="63">
        <v>16.162121386050934</v>
      </c>
      <c r="Q20" s="63">
        <v>15.841519211531837</v>
      </c>
      <c r="R20" s="63">
        <v>15.828737821217137</v>
      </c>
      <c r="S20" s="63">
        <v>15.891641225318654</v>
      </c>
      <c r="T20" s="63">
        <v>15.95479460754807</v>
      </c>
      <c r="U20" s="63">
        <v>16.018198961318468</v>
      </c>
      <c r="V20" s="63">
        <v>16.081855283990748</v>
      </c>
      <c r="W20" s="63">
        <v>16.145764576889331</v>
      </c>
      <c r="X20" s="63">
        <v>16.209927845317885</v>
      </c>
      <c r="Y20" s="63">
        <v>16.27434609857518</v>
      </c>
      <c r="Z20" s="63">
        <v>16.339020349970916</v>
      </c>
      <c r="AA20" s="63">
        <v>16.403951616841699</v>
      </c>
      <c r="AB20" s="63">
        <v>16.469140920567025</v>
      </c>
      <c r="AC20" s="63">
        <v>16.534589286585362</v>
      </c>
      <c r="AD20" s="63">
        <v>16.600297744410252</v>
      </c>
      <c r="AE20" s="63">
        <v>16.666267327646537</v>
      </c>
      <c r="AF20" s="63">
        <v>16.732499074006601</v>
      </c>
      <c r="AG20" s="63">
        <v>16.798994025326706</v>
      </c>
      <c r="AH20" s="63">
        <v>16.865753227583351</v>
      </c>
      <c r="AI20" s="63">
        <v>16.93277773090977</v>
      </c>
      <c r="AJ20" s="63">
        <v>17.000068589612404</v>
      </c>
      <c r="AK20" s="63">
        <v>17.067626862187524</v>
      </c>
      <c r="AL20" s="63">
        <v>17.135453611337859</v>
      </c>
      <c r="AM20" s="63">
        <v>17.203549903989316</v>
      </c>
      <c r="AN20" s="63">
        <v>17.271916811307769</v>
      </c>
      <c r="AO20" s="63">
        <v>17.340555408715904</v>
      </c>
      <c r="AP20" s="63">
        <v>17.409466775910143</v>
      </c>
    </row>
    <row r="21" spans="1:42" s="63" customFormat="1" x14ac:dyDescent="0.25"/>
    <row r="22" spans="1:42" s="63" customFormat="1" x14ac:dyDescent="0.25">
      <c r="A22" s="63" t="s">
        <v>76</v>
      </c>
      <c r="B22" s="63">
        <f>'Base Policies'!B29</f>
        <v>0</v>
      </c>
      <c r="C22" s="63">
        <f>'Base Policies'!C29</f>
        <v>0</v>
      </c>
      <c r="D22" s="63">
        <f>'Base Policies'!D29</f>
        <v>0</v>
      </c>
      <c r="E22" s="63">
        <f>'Base Policies'!E29</f>
        <v>0</v>
      </c>
      <c r="F22" s="63">
        <f>'Base Policies'!F29</f>
        <v>0</v>
      </c>
      <c r="G22" s="63">
        <f>'Base Policies'!G29</f>
        <v>0</v>
      </c>
      <c r="H22" s="63">
        <f>'Base Policies'!H29</f>
        <v>0</v>
      </c>
      <c r="I22" s="63">
        <f>'Base Policies'!I29</f>
        <v>0</v>
      </c>
      <c r="J22" s="63">
        <f>'Base Policies'!J29</f>
        <v>0</v>
      </c>
      <c r="K22" s="63">
        <f>'Base Policies'!K29</f>
        <v>0</v>
      </c>
      <c r="L22" s="63">
        <f>'Base Policies'!L29</f>
        <v>8.6165192969728501</v>
      </c>
      <c r="M22" s="63">
        <f>'Base Policies'!M29</f>
        <v>8.6165192969728501</v>
      </c>
      <c r="N22" s="63">
        <f>'Base Policies'!N29</f>
        <v>8.6165192969728501</v>
      </c>
      <c r="O22" s="63">
        <f>'Base Policies'!O29</f>
        <v>8.6165192969728501</v>
      </c>
      <c r="P22" s="63">
        <f>'Base Policies'!P29</f>
        <v>8.6165192969728501</v>
      </c>
      <c r="Q22" s="63">
        <f>'Base Policies'!Q29</f>
        <v>8.6165192969728501</v>
      </c>
      <c r="R22" s="63">
        <f>'Base Policies'!R29</f>
        <v>8.6165192969728501</v>
      </c>
      <c r="S22" s="63">
        <f>'Base Policies'!S29</f>
        <v>8.6165192969728501</v>
      </c>
      <c r="T22" s="63">
        <f>'Base Policies'!T29</f>
        <v>8.6165192969728501</v>
      </c>
      <c r="U22" s="63">
        <f>'Base Policies'!U29</f>
        <v>8.6165192969728501</v>
      </c>
      <c r="V22" s="63">
        <f>'Base Policies'!V29</f>
        <v>8.6165192969728501</v>
      </c>
      <c r="W22" s="63">
        <f>'Base Policies'!W29</f>
        <v>8.6165192969728501</v>
      </c>
      <c r="X22" s="63">
        <f>'Base Policies'!X29</f>
        <v>8.6165192969728501</v>
      </c>
      <c r="Y22" s="63">
        <f>'Base Policies'!Y29</f>
        <v>8.6165192969728501</v>
      </c>
      <c r="Z22" s="63">
        <f>'Base Policies'!Z29</f>
        <v>8.6165192969728501</v>
      </c>
      <c r="AA22" s="63">
        <f>'Base Policies'!AA29</f>
        <v>8.6165192969728501</v>
      </c>
      <c r="AB22" s="63">
        <f>'Base Policies'!AB29</f>
        <v>8.6165192969728501</v>
      </c>
      <c r="AC22" s="63">
        <f>'Base Policies'!AC29</f>
        <v>8.6165192969728501</v>
      </c>
      <c r="AD22" s="63">
        <f>'Base Policies'!AD29</f>
        <v>8.6165192969728501</v>
      </c>
      <c r="AE22" s="63">
        <f>'Base Policies'!AE29</f>
        <v>8.6165192969728501</v>
      </c>
      <c r="AF22" s="63">
        <f>'Base Policies'!AF29</f>
        <v>8.6165192969728501</v>
      </c>
      <c r="AG22" s="63">
        <f>'Base Policies'!AG29</f>
        <v>8.6165192969728501</v>
      </c>
      <c r="AH22" s="63">
        <f>'Base Policies'!AH29</f>
        <v>8.6165192969728501</v>
      </c>
      <c r="AI22" s="63">
        <f>'Base Policies'!AI29</f>
        <v>8.6165192969728501</v>
      </c>
      <c r="AJ22" s="63">
        <f>'Base Policies'!AJ29</f>
        <v>8.6165192969728501</v>
      </c>
      <c r="AK22" s="63">
        <f>'Base Policies'!AK29</f>
        <v>8.6165192969728501</v>
      </c>
      <c r="AL22" s="63">
        <f>'Base Policies'!AL29</f>
        <v>8.6165192969728501</v>
      </c>
      <c r="AM22" s="63">
        <f>'Base Policies'!AM29</f>
        <v>8.6165192969728501</v>
      </c>
      <c r="AN22" s="63">
        <f>'Base Policies'!AN29</f>
        <v>8.6165192969728501</v>
      </c>
      <c r="AO22" s="63">
        <f>'Base Policies'!AO29</f>
        <v>8.6165192969728501</v>
      </c>
      <c r="AP22" s="63">
        <f>'Base Policies'!AP29</f>
        <v>8.6165192969728501</v>
      </c>
    </row>
    <row r="23" spans="1:42" s="63" customFormat="1" x14ac:dyDescent="0.25"/>
    <row r="24" spans="1:42" s="63" customFormat="1" x14ac:dyDescent="0.25">
      <c r="A24" s="63" t="s">
        <v>75</v>
      </c>
      <c r="B24" s="63">
        <f>'Base Policies'!B33</f>
        <v>0</v>
      </c>
      <c r="C24" s="63">
        <f>'Base Policies'!C33</f>
        <v>0</v>
      </c>
      <c r="D24" s="63">
        <f>'Base Policies'!D33</f>
        <v>0</v>
      </c>
      <c r="E24" s="63">
        <f>'Base Policies'!E33</f>
        <v>0</v>
      </c>
      <c r="F24" s="63">
        <f>'Base Policies'!F33</f>
        <v>0</v>
      </c>
      <c r="G24" s="63">
        <f>'Base Policies'!G33</f>
        <v>0</v>
      </c>
      <c r="H24" s="63">
        <f>'Base Policies'!H33</f>
        <v>2.5846458024691366</v>
      </c>
      <c r="I24" s="63">
        <f>'Base Policies'!I33</f>
        <v>2.5846458024691366</v>
      </c>
      <c r="J24" s="63">
        <f>'Base Policies'!J33</f>
        <v>2.5846458024691366</v>
      </c>
      <c r="K24" s="63">
        <f>'Base Policies'!K33</f>
        <v>2.5846458024691366</v>
      </c>
      <c r="L24" s="63">
        <f>'Base Policies'!L33</f>
        <v>2.5846458024691366</v>
      </c>
      <c r="M24" s="63">
        <f>'Base Policies'!M33</f>
        <v>2.5846458024691366</v>
      </c>
      <c r="N24" s="63">
        <f>'Base Policies'!N33</f>
        <v>2.5846458024691366</v>
      </c>
      <c r="O24" s="63">
        <f>'Base Policies'!O33</f>
        <v>2.5846458024691366</v>
      </c>
      <c r="P24" s="63">
        <f>'Base Policies'!P33</f>
        <v>2.5846458024691366</v>
      </c>
      <c r="Q24" s="63">
        <f>'Base Policies'!Q33</f>
        <v>2.5846458024691366</v>
      </c>
      <c r="R24" s="63">
        <f>'Base Policies'!R33</f>
        <v>2.5846458024691366</v>
      </c>
      <c r="S24" s="63">
        <f>'Base Policies'!S33</f>
        <v>2.5846458024691366</v>
      </c>
      <c r="T24" s="63">
        <f>'Base Policies'!T33</f>
        <v>2.5846458024691366</v>
      </c>
      <c r="U24" s="63">
        <f>'Base Policies'!U33</f>
        <v>2.5846458024691366</v>
      </c>
      <c r="V24" s="63">
        <f>'Base Policies'!V33</f>
        <v>2.5846458024691366</v>
      </c>
      <c r="W24" s="63">
        <f>'Base Policies'!W33</f>
        <v>2.5846458024691366</v>
      </c>
      <c r="X24" s="63">
        <f>'Base Policies'!X33</f>
        <v>2.5846458024691366</v>
      </c>
      <c r="Y24" s="63">
        <f>'Base Policies'!Y33</f>
        <v>2.5846458024691366</v>
      </c>
      <c r="Z24" s="63">
        <f>'Base Policies'!Z33</f>
        <v>2.5846458024691366</v>
      </c>
      <c r="AA24" s="63">
        <f>'Base Policies'!AA33</f>
        <v>2.5846458024691366</v>
      </c>
      <c r="AB24" s="63">
        <f>'Base Policies'!AB33</f>
        <v>2.5846458024691366</v>
      </c>
      <c r="AC24" s="63">
        <f>'Base Policies'!AC33</f>
        <v>2.5846458024691366</v>
      </c>
      <c r="AD24" s="63">
        <f>'Base Policies'!AD33</f>
        <v>2.5846458024691366</v>
      </c>
      <c r="AE24" s="63">
        <f>'Base Policies'!AE33</f>
        <v>2.5846458024691366</v>
      </c>
      <c r="AF24" s="63">
        <f>'Base Policies'!AF33</f>
        <v>2.5846458024691366</v>
      </c>
      <c r="AG24" s="63">
        <f>'Base Policies'!AG33</f>
        <v>2.5846458024691366</v>
      </c>
      <c r="AH24" s="63">
        <f>'Base Policies'!AH33</f>
        <v>2.5846458024691366</v>
      </c>
      <c r="AI24" s="63">
        <f>'Base Policies'!AI33</f>
        <v>2.5846458024691366</v>
      </c>
      <c r="AJ24" s="63">
        <f>'Base Policies'!AJ33</f>
        <v>2.5846458024691366</v>
      </c>
      <c r="AK24" s="63">
        <f>'Base Policies'!AK33</f>
        <v>2.5846458024691366</v>
      </c>
      <c r="AL24" s="63">
        <f>'Base Policies'!AL33</f>
        <v>2.5846458024691366</v>
      </c>
      <c r="AM24" s="63">
        <f>'Base Policies'!AM33</f>
        <v>2.5846458024691366</v>
      </c>
      <c r="AN24" s="63">
        <f>'Base Policies'!AN33</f>
        <v>2.5846458024691366</v>
      </c>
      <c r="AO24" s="63">
        <f>'Base Policies'!AO33</f>
        <v>2.5846458024691366</v>
      </c>
      <c r="AP24" s="63">
        <f>'Base Policies'!AP33</f>
        <v>2.5846458024691366</v>
      </c>
    </row>
    <row r="25" spans="1:42" s="63" customFormat="1" x14ac:dyDescent="0.25"/>
    <row r="26" spans="1:42" s="63" customFormat="1" x14ac:dyDescent="0.25">
      <c r="A26" s="63" t="s">
        <v>282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3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</row>
    <row r="27" spans="1:42" s="63" customFormat="1" x14ac:dyDescent="0.25">
      <c r="A27" s="63" t="s">
        <v>283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3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</row>
    <row r="28" spans="1:42" s="63" customFormat="1" x14ac:dyDescent="0.25">
      <c r="A28" s="63" t="s">
        <v>284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1.456E-3</v>
      </c>
      <c r="R28" s="63">
        <v>1.456E-3</v>
      </c>
      <c r="S28" s="63">
        <v>1.456E-3</v>
      </c>
      <c r="T28" s="63">
        <v>1.456E-3</v>
      </c>
      <c r="U28" s="63">
        <v>1.456E-3</v>
      </c>
      <c r="V28" s="63">
        <v>1.456E-3</v>
      </c>
      <c r="W28" s="63">
        <v>1.456E-3</v>
      </c>
      <c r="X28" s="63">
        <v>1.456E-3</v>
      </c>
      <c r="Y28" s="63">
        <v>1.456E-3</v>
      </c>
      <c r="Z28" s="63">
        <v>1.456E-3</v>
      </c>
      <c r="AA28" s="63">
        <v>1.456E-3</v>
      </c>
      <c r="AB28" s="63">
        <v>1.456E-3</v>
      </c>
      <c r="AC28" s="63">
        <v>1.456E-3</v>
      </c>
      <c r="AD28" s="63">
        <v>1.456E-3</v>
      </c>
      <c r="AE28" s="63">
        <v>1.456E-3</v>
      </c>
      <c r="AF28" s="63">
        <v>1.456E-3</v>
      </c>
      <c r="AG28" s="63">
        <v>1.456E-3</v>
      </c>
      <c r="AH28" s="63">
        <v>1.456E-3</v>
      </c>
      <c r="AI28" s="63">
        <v>1.456E-3</v>
      </c>
      <c r="AJ28" s="63">
        <v>1.456E-3</v>
      </c>
      <c r="AK28" s="63">
        <v>1.456E-3</v>
      </c>
      <c r="AL28" s="63">
        <v>1.456E-3</v>
      </c>
      <c r="AM28" s="63">
        <v>1.456E-3</v>
      </c>
      <c r="AN28" s="63">
        <v>1.456E-3</v>
      </c>
      <c r="AO28" s="63">
        <v>1.456E-3</v>
      </c>
      <c r="AP28" s="63">
        <v>1.456E-3</v>
      </c>
    </row>
    <row r="29" spans="1:42" s="63" customFormat="1" x14ac:dyDescent="0.25">
      <c r="A29" s="63" t="s">
        <v>285</v>
      </c>
      <c r="B29" s="63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1.456E-3</v>
      </c>
      <c r="R29" s="63">
        <v>1.456E-3</v>
      </c>
      <c r="S29" s="63">
        <v>1.456E-3</v>
      </c>
      <c r="T29" s="63">
        <v>1.456E-3</v>
      </c>
      <c r="U29" s="63">
        <v>1.456E-3</v>
      </c>
      <c r="V29" s="63">
        <v>1.456E-3</v>
      </c>
      <c r="W29" s="63">
        <v>1.456E-3</v>
      </c>
      <c r="X29" s="63">
        <v>1.456E-3</v>
      </c>
      <c r="Y29" s="63">
        <v>1.456E-3</v>
      </c>
      <c r="Z29" s="63">
        <v>1.456E-3</v>
      </c>
      <c r="AA29" s="63">
        <v>1.456E-3</v>
      </c>
      <c r="AB29" s="63">
        <v>1.456E-3</v>
      </c>
      <c r="AC29" s="63">
        <v>1.456E-3</v>
      </c>
      <c r="AD29" s="63">
        <v>1.456E-3</v>
      </c>
      <c r="AE29" s="63">
        <v>1.456E-3</v>
      </c>
      <c r="AF29" s="63">
        <v>1.456E-3</v>
      </c>
      <c r="AG29" s="63">
        <v>1.456E-3</v>
      </c>
      <c r="AH29" s="63">
        <v>1.456E-3</v>
      </c>
      <c r="AI29" s="63">
        <v>1.456E-3</v>
      </c>
      <c r="AJ29" s="63">
        <v>1.456E-3</v>
      </c>
      <c r="AK29" s="63">
        <v>1.456E-3</v>
      </c>
      <c r="AL29" s="63">
        <v>1.456E-3</v>
      </c>
      <c r="AM29" s="63">
        <v>1.456E-3</v>
      </c>
      <c r="AN29" s="63">
        <v>1.456E-3</v>
      </c>
      <c r="AO29" s="63">
        <v>1.456E-3</v>
      </c>
      <c r="AP29" s="63">
        <v>1.456E-3</v>
      </c>
    </row>
    <row r="31" spans="1:42" x14ac:dyDescent="0.25">
      <c r="A31" s="63" t="s">
        <v>45</v>
      </c>
      <c r="B31" s="63">
        <v>0</v>
      </c>
      <c r="C31" s="63">
        <v>5.0000000000000001E-3</v>
      </c>
      <c r="D31" s="63">
        <v>0.01</v>
      </c>
      <c r="E31" s="63">
        <v>1.4999999999999999E-2</v>
      </c>
      <c r="F31" s="63">
        <v>0.02</v>
      </c>
      <c r="G31" s="63">
        <v>2.5000000000000001E-2</v>
      </c>
      <c r="H31" s="63">
        <v>0.03</v>
      </c>
      <c r="I31" s="63">
        <v>3.5000000000000003E-2</v>
      </c>
      <c r="J31" s="63">
        <v>0.04</v>
      </c>
      <c r="K31" s="63">
        <v>4.4999999999999998E-2</v>
      </c>
      <c r="L31" s="63">
        <v>0.05</v>
      </c>
    </row>
    <row r="33" spans="1:2" x14ac:dyDescent="0.25">
      <c r="A33" t="s">
        <v>88</v>
      </c>
      <c r="B33" s="42">
        <f>'LF Input Meta Data'!J119</f>
        <v>0.99</v>
      </c>
    </row>
    <row r="34" spans="1:2" x14ac:dyDescent="0.25">
      <c r="B34" s="63"/>
    </row>
    <row r="35" spans="1:2" x14ac:dyDescent="0.25">
      <c r="A35" t="s">
        <v>87</v>
      </c>
      <c r="B35" s="42">
        <f>'LF Input Meta Data'!J118</f>
        <v>0.35</v>
      </c>
    </row>
    <row r="36" spans="1:2" x14ac:dyDescent="0.25">
      <c r="B36" s="63"/>
    </row>
    <row r="37" spans="1:2" x14ac:dyDescent="0.25">
      <c r="A37" t="s">
        <v>43</v>
      </c>
      <c r="B37" s="63">
        <f>'LF Input Meta Data'!J117</f>
        <v>2</v>
      </c>
    </row>
    <row r="38" spans="1:2" x14ac:dyDescent="0.25">
      <c r="B38" s="63"/>
    </row>
    <row r="39" spans="1:2" x14ac:dyDescent="0.25">
      <c r="A39" t="s">
        <v>42</v>
      </c>
      <c r="B39" s="63">
        <f>'LF Input Meta Data'!J116</f>
        <v>10</v>
      </c>
    </row>
    <row r="40" spans="1:2" x14ac:dyDescent="0.25">
      <c r="B40" s="63"/>
    </row>
    <row r="41" spans="1:2" x14ac:dyDescent="0.25">
      <c r="A41" t="s">
        <v>38</v>
      </c>
      <c r="B41" s="63">
        <f>'LF Input Meta Data'!J112</f>
        <v>20</v>
      </c>
    </row>
    <row r="42" spans="1:2" x14ac:dyDescent="0.25">
      <c r="B42" s="63"/>
    </row>
    <row r="43" spans="1:2" x14ac:dyDescent="0.25">
      <c r="A43" t="s">
        <v>39</v>
      </c>
      <c r="B43" s="63">
        <f>'LF Input Meta Data'!J113</f>
        <v>15</v>
      </c>
    </row>
    <row r="44" spans="1:2" x14ac:dyDescent="0.25">
      <c r="B44" s="63"/>
    </row>
    <row r="45" spans="1:2" x14ac:dyDescent="0.25">
      <c r="A45" t="s">
        <v>40</v>
      </c>
      <c r="B45" s="63">
        <f>'LF Input Meta Data'!J114</f>
        <v>10</v>
      </c>
    </row>
    <row r="46" spans="1:2" x14ac:dyDescent="0.25">
      <c r="B46" s="63"/>
    </row>
    <row r="47" spans="1:2" x14ac:dyDescent="0.25">
      <c r="A47" t="s">
        <v>41</v>
      </c>
      <c r="B47" s="63">
        <f>'LF Input Meta Data'!J115</f>
        <v>0.35</v>
      </c>
    </row>
    <row r="48" spans="1:2" x14ac:dyDescent="0.25">
      <c r="B48" s="63"/>
    </row>
    <row r="49" spans="1:2" x14ac:dyDescent="0.25">
      <c r="A49" t="s">
        <v>286</v>
      </c>
      <c r="B49" s="63">
        <f>'LF Input Meta Data'!$J$111</f>
        <v>2</v>
      </c>
    </row>
    <row r="50" spans="1:2" x14ac:dyDescent="0.25">
      <c r="A50" t="s">
        <v>287</v>
      </c>
      <c r="B50" s="63">
        <f>'LF Input Meta Data'!$J$111</f>
        <v>2</v>
      </c>
    </row>
    <row r="51" spans="1:2" x14ac:dyDescent="0.25">
      <c r="A51" t="s">
        <v>288</v>
      </c>
      <c r="B51" s="63">
        <f>'LF Input Meta Data'!$J$111</f>
        <v>2</v>
      </c>
    </row>
    <row r="52" spans="1:2" x14ac:dyDescent="0.25">
      <c r="A52" t="s">
        <v>289</v>
      </c>
      <c r="B52" s="63">
        <f>'LF Input Meta Data'!$J$111</f>
        <v>2</v>
      </c>
    </row>
    <row r="53" spans="1:2" x14ac:dyDescent="0.25">
      <c r="A53" t="s">
        <v>290</v>
      </c>
      <c r="B53" s="63">
        <f>'LF Input Meta Data'!$J$111</f>
        <v>2</v>
      </c>
    </row>
    <row r="54" spans="1:2" x14ac:dyDescent="0.25">
      <c r="B54" s="63"/>
    </row>
    <row r="55" spans="1:2" x14ac:dyDescent="0.25">
      <c r="A55" t="s">
        <v>291</v>
      </c>
      <c r="B55" s="63">
        <f>'LF Input Meta Data'!$J$110</f>
        <v>0.3</v>
      </c>
    </row>
    <row r="56" spans="1:2" x14ac:dyDescent="0.25">
      <c r="A56" t="s">
        <v>292</v>
      </c>
      <c r="B56" s="63">
        <f>'LF Input Meta Data'!$J$110</f>
        <v>0.3</v>
      </c>
    </row>
    <row r="57" spans="1:2" x14ac:dyDescent="0.25">
      <c r="A57" t="s">
        <v>293</v>
      </c>
      <c r="B57" s="63">
        <f>'LF Input Meta Data'!$J$110</f>
        <v>0.3</v>
      </c>
    </row>
    <row r="58" spans="1:2" x14ac:dyDescent="0.25">
      <c r="A58" t="s">
        <v>294</v>
      </c>
      <c r="B58" s="63">
        <f>'LF Input Meta Data'!$J$110</f>
        <v>0.3</v>
      </c>
    </row>
    <row r="59" spans="1:2" x14ac:dyDescent="0.25">
      <c r="A59" t="s">
        <v>295</v>
      </c>
      <c r="B59" s="63">
        <f>'LF Input Meta Data'!$J$110</f>
        <v>0.3</v>
      </c>
    </row>
    <row r="60" spans="1:2" x14ac:dyDescent="0.25">
      <c r="B60" s="63"/>
    </row>
    <row r="61" spans="1:2" x14ac:dyDescent="0.25">
      <c r="A61" t="s">
        <v>411</v>
      </c>
      <c r="B61" s="63">
        <f>'LF Input Meta Data'!J100</f>
        <v>55000</v>
      </c>
    </row>
    <row r="62" spans="1:2" x14ac:dyDescent="0.25">
      <c r="A62" t="s">
        <v>412</v>
      </c>
      <c r="B62" s="63">
        <f>'LF Input Meta Data'!J101</f>
        <v>130000</v>
      </c>
    </row>
    <row r="63" spans="1:2" x14ac:dyDescent="0.25">
      <c r="A63" t="s">
        <v>413</v>
      </c>
      <c r="B63" s="63">
        <f>'LF Input Meta Data'!J102</f>
        <v>180000</v>
      </c>
    </row>
    <row r="64" spans="1:2" x14ac:dyDescent="0.25">
      <c r="A64" t="s">
        <v>414</v>
      </c>
      <c r="B64" s="63">
        <f>'LF Input Meta Data'!J103</f>
        <v>190000</v>
      </c>
    </row>
    <row r="65" spans="1:2" x14ac:dyDescent="0.25">
      <c r="A65" t="s">
        <v>415</v>
      </c>
      <c r="B65" s="63">
        <f>'LF Input Meta Data'!J104</f>
        <v>230000</v>
      </c>
    </row>
    <row r="66" spans="1:2" x14ac:dyDescent="0.25">
      <c r="A66" t="s">
        <v>416</v>
      </c>
      <c r="B66" s="63">
        <f>'LF Input Meta Data'!J105</f>
        <v>160000</v>
      </c>
    </row>
    <row r="67" spans="1:2" x14ac:dyDescent="0.25">
      <c r="A67" t="s">
        <v>417</v>
      </c>
      <c r="B67" s="63">
        <f>'LF Input Meta Data'!J106</f>
        <v>530000</v>
      </c>
    </row>
    <row r="68" spans="1:2" x14ac:dyDescent="0.25">
      <c r="A68" t="s">
        <v>418</v>
      </c>
      <c r="B68" s="63">
        <f>'LF Input Meta Data'!J107</f>
        <v>690000</v>
      </c>
    </row>
    <row r="69" spans="1:2" x14ac:dyDescent="0.25">
      <c r="A69" t="s">
        <v>419</v>
      </c>
      <c r="B69" s="63">
        <f>'LF Input Meta Data'!J108</f>
        <v>720000</v>
      </c>
    </row>
    <row r="70" spans="1:2" x14ac:dyDescent="0.25">
      <c r="A70" t="s">
        <v>420</v>
      </c>
      <c r="B70" s="63">
        <f>'LF Input Meta Data'!J109</f>
        <v>880000</v>
      </c>
    </row>
    <row r="71" spans="1:2" x14ac:dyDescent="0.25">
      <c r="B71" s="63"/>
    </row>
    <row r="72" spans="1:2" x14ac:dyDescent="0.25">
      <c r="A72" t="s">
        <v>296</v>
      </c>
      <c r="B72" s="63">
        <f>'LF Input Meta Data'!J90</f>
        <v>1200000</v>
      </c>
    </row>
    <row r="73" spans="1:2" x14ac:dyDescent="0.25">
      <c r="A73" t="s">
        <v>297</v>
      </c>
      <c r="B73" s="63">
        <f>'LF Input Meta Data'!J91</f>
        <v>3000000</v>
      </c>
    </row>
    <row r="74" spans="1:2" x14ac:dyDescent="0.25">
      <c r="A74" t="s">
        <v>298</v>
      </c>
      <c r="B74" s="63">
        <f>'LF Input Meta Data'!J92</f>
        <v>4200000</v>
      </c>
    </row>
    <row r="75" spans="1:2" x14ac:dyDescent="0.25">
      <c r="A75" t="s">
        <v>299</v>
      </c>
      <c r="B75" s="63">
        <f>'LF Input Meta Data'!J93</f>
        <v>3200000</v>
      </c>
    </row>
    <row r="76" spans="1:2" x14ac:dyDescent="0.25">
      <c r="A76" t="s">
        <v>300</v>
      </c>
      <c r="B76" s="63">
        <f>'LF Input Meta Data'!J94</f>
        <v>4400000</v>
      </c>
    </row>
    <row r="77" spans="1:2" x14ac:dyDescent="0.25">
      <c r="A77" t="s">
        <v>301</v>
      </c>
      <c r="B77" s="63">
        <f>'LF Input Meta Data'!J95</f>
        <v>3300000</v>
      </c>
    </row>
    <row r="78" spans="1:2" x14ac:dyDescent="0.25">
      <c r="A78" t="s">
        <v>302</v>
      </c>
      <c r="B78" s="63">
        <f>'LF Input Meta Data'!J96</f>
        <v>5200000</v>
      </c>
    </row>
    <row r="79" spans="1:2" x14ac:dyDescent="0.25">
      <c r="A79" t="s">
        <v>303</v>
      </c>
      <c r="B79" s="63">
        <f>'LF Input Meta Data'!J97</f>
        <v>8500000</v>
      </c>
    </row>
    <row r="80" spans="1:2" x14ac:dyDescent="0.25">
      <c r="A80" t="s">
        <v>304</v>
      </c>
      <c r="B80" s="63">
        <f>'LF Input Meta Data'!J98</f>
        <v>5600000</v>
      </c>
    </row>
    <row r="81" spans="1:2" x14ac:dyDescent="0.25">
      <c r="A81" t="s">
        <v>305</v>
      </c>
      <c r="B81" s="63">
        <f>'LF Input Meta Data'!J99</f>
        <v>9100000</v>
      </c>
    </row>
    <row r="82" spans="1:2" x14ac:dyDescent="0.25">
      <c r="B82" s="63"/>
    </row>
    <row r="83" spans="1:2" x14ac:dyDescent="0.25">
      <c r="A83" t="s">
        <v>306</v>
      </c>
      <c r="B83" s="63">
        <v>-10000000</v>
      </c>
    </row>
    <row r="84" spans="1:2" x14ac:dyDescent="0.25">
      <c r="A84" t="s">
        <v>307</v>
      </c>
      <c r="B84" s="63">
        <v>-10000000</v>
      </c>
    </row>
    <row r="85" spans="1:2" x14ac:dyDescent="0.25">
      <c r="A85" t="s">
        <v>308</v>
      </c>
      <c r="B85" s="63">
        <v>-10000000</v>
      </c>
    </row>
    <row r="86" spans="1:2" x14ac:dyDescent="0.25">
      <c r="A86" t="s">
        <v>309</v>
      </c>
      <c r="B86" s="63">
        <v>-10000000</v>
      </c>
    </row>
    <row r="87" spans="1:2" x14ac:dyDescent="0.25">
      <c r="A87" t="s">
        <v>310</v>
      </c>
      <c r="B87" s="63">
        <v>-10000000</v>
      </c>
    </row>
    <row r="88" spans="1:2" x14ac:dyDescent="0.25">
      <c r="A88" t="s">
        <v>311</v>
      </c>
      <c r="B88" s="63">
        <v>-10000000</v>
      </c>
    </row>
    <row r="89" spans="1:2" x14ac:dyDescent="0.25">
      <c r="A89" t="s">
        <v>312</v>
      </c>
      <c r="B89" s="63">
        <v>-10000000</v>
      </c>
    </row>
    <row r="90" spans="1:2" x14ac:dyDescent="0.25">
      <c r="A90" t="s">
        <v>313</v>
      </c>
      <c r="B90" s="63">
        <v>-10000000</v>
      </c>
    </row>
    <row r="91" spans="1:2" x14ac:dyDescent="0.25">
      <c r="A91" t="s">
        <v>314</v>
      </c>
      <c r="B91" s="63">
        <v>-10000000</v>
      </c>
    </row>
    <row r="92" spans="1:2" x14ac:dyDescent="0.25">
      <c r="A92" t="s">
        <v>315</v>
      </c>
      <c r="B92" s="63">
        <v>-10000000</v>
      </c>
    </row>
    <row r="93" spans="1:2" x14ac:dyDescent="0.25">
      <c r="A93" t="s">
        <v>316</v>
      </c>
      <c r="B93" s="63">
        <v>-10000000</v>
      </c>
    </row>
    <row r="94" spans="1:2" x14ac:dyDescent="0.25">
      <c r="A94" t="s">
        <v>317</v>
      </c>
      <c r="B94" s="63">
        <v>-10000000</v>
      </c>
    </row>
    <row r="95" spans="1:2" x14ac:dyDescent="0.25">
      <c r="A95" t="s">
        <v>318</v>
      </c>
      <c r="B95" s="63">
        <v>-10000000</v>
      </c>
    </row>
    <row r="96" spans="1:2" x14ac:dyDescent="0.25">
      <c r="A96" t="s">
        <v>319</v>
      </c>
      <c r="B96" s="63">
        <v>-10000000</v>
      </c>
    </row>
    <row r="97" spans="1:2" x14ac:dyDescent="0.25">
      <c r="A97" t="s">
        <v>320</v>
      </c>
      <c r="B97" s="63">
        <v>-10000000</v>
      </c>
    </row>
    <row r="98" spans="1:2" x14ac:dyDescent="0.25">
      <c r="A98" t="s">
        <v>321</v>
      </c>
      <c r="B98" s="63">
        <v>-10000000</v>
      </c>
    </row>
    <row r="99" spans="1:2" x14ac:dyDescent="0.25">
      <c r="A99" t="s">
        <v>322</v>
      </c>
      <c r="B99" s="63">
        <v>-10000000</v>
      </c>
    </row>
    <row r="100" spans="1:2" x14ac:dyDescent="0.25">
      <c r="A100" t="s">
        <v>323</v>
      </c>
      <c r="B100" s="63">
        <v>-10000000</v>
      </c>
    </row>
    <row r="101" spans="1:2" x14ac:dyDescent="0.25">
      <c r="A101" t="s">
        <v>324</v>
      </c>
      <c r="B101" s="63">
        <v>-10000000</v>
      </c>
    </row>
    <row r="102" spans="1:2" x14ac:dyDescent="0.25">
      <c r="A102" t="s">
        <v>325</v>
      </c>
      <c r="B102" s="63">
        <v>-10000000</v>
      </c>
    </row>
    <row r="103" spans="1:2" x14ac:dyDescent="0.25">
      <c r="B103" s="63"/>
    </row>
    <row r="104" spans="1:2" x14ac:dyDescent="0.25">
      <c r="A104" t="s">
        <v>326</v>
      </c>
      <c r="B104" s="63">
        <f>'LF Input Meta Data'!$J$88</f>
        <v>0</v>
      </c>
    </row>
    <row r="105" spans="1:2" x14ac:dyDescent="0.25">
      <c r="A105" t="s">
        <v>327</v>
      </c>
      <c r="B105" s="63">
        <f>'LF Input Meta Data'!$J$88</f>
        <v>0</v>
      </c>
    </row>
    <row r="106" spans="1:2" x14ac:dyDescent="0.25">
      <c r="A106" t="s">
        <v>328</v>
      </c>
      <c r="B106" s="63">
        <f>'LF Input Meta Data'!$J$88</f>
        <v>0</v>
      </c>
    </row>
    <row r="107" spans="1:2" x14ac:dyDescent="0.25">
      <c r="A107" t="s">
        <v>329</v>
      </c>
      <c r="B107" s="63">
        <f>'LF Input Meta Data'!$J$88</f>
        <v>0</v>
      </c>
    </row>
    <row r="108" spans="1:2" x14ac:dyDescent="0.25">
      <c r="A108" t="s">
        <v>330</v>
      </c>
      <c r="B108" s="63">
        <f>'LF Input Meta Data'!$J$88</f>
        <v>0</v>
      </c>
    </row>
    <row r="109" spans="1:2" x14ac:dyDescent="0.25">
      <c r="A109" t="s">
        <v>331</v>
      </c>
      <c r="B109" s="63">
        <f>'LF Input Meta Data'!$J$88</f>
        <v>0</v>
      </c>
    </row>
    <row r="110" spans="1:2" x14ac:dyDescent="0.25">
      <c r="A110" t="s">
        <v>332</v>
      </c>
      <c r="B110" s="63">
        <f>'LF Input Meta Data'!$J$88</f>
        <v>0</v>
      </c>
    </row>
    <row r="111" spans="1:2" x14ac:dyDescent="0.25">
      <c r="A111" t="s">
        <v>333</v>
      </c>
      <c r="B111" s="63">
        <f>'LF Input Meta Data'!$J$88</f>
        <v>0</v>
      </c>
    </row>
    <row r="112" spans="1:2" x14ac:dyDescent="0.25">
      <c r="A112" t="s">
        <v>334</v>
      </c>
      <c r="B112" s="63">
        <f>'LF Input Meta Data'!$J$88</f>
        <v>0</v>
      </c>
    </row>
    <row r="113" spans="1:2" x14ac:dyDescent="0.25">
      <c r="A113" t="s">
        <v>335</v>
      </c>
      <c r="B113" s="63">
        <f>'LF Input Meta Data'!$J$88</f>
        <v>0</v>
      </c>
    </row>
    <row r="114" spans="1:2" x14ac:dyDescent="0.25">
      <c r="A114" t="s">
        <v>336</v>
      </c>
      <c r="B114" s="63">
        <f>'LF Input Meta Data'!$J$88</f>
        <v>0</v>
      </c>
    </row>
    <row r="115" spans="1:2" x14ac:dyDescent="0.25">
      <c r="A115" t="s">
        <v>337</v>
      </c>
      <c r="B115" s="63">
        <f>'LF Input Meta Data'!$J$88</f>
        <v>0</v>
      </c>
    </row>
    <row r="116" spans="1:2" x14ac:dyDescent="0.25">
      <c r="A116" t="s">
        <v>338</v>
      </c>
      <c r="B116" s="63">
        <f>'LF Input Meta Data'!$J$88</f>
        <v>0</v>
      </c>
    </row>
    <row r="117" spans="1:2" x14ac:dyDescent="0.25">
      <c r="A117" t="s">
        <v>339</v>
      </c>
      <c r="B117" s="63">
        <f>'LF Input Meta Data'!$J$88</f>
        <v>0</v>
      </c>
    </row>
    <row r="118" spans="1:2" x14ac:dyDescent="0.25">
      <c r="A118" t="s">
        <v>340</v>
      </c>
      <c r="B118" s="63">
        <f>'LF Input Meta Data'!$J$88</f>
        <v>0</v>
      </c>
    </row>
    <row r="119" spans="1:2" x14ac:dyDescent="0.25">
      <c r="A119" t="s">
        <v>341</v>
      </c>
      <c r="B119" s="63">
        <f>'LF Input Meta Data'!$J$88</f>
        <v>0</v>
      </c>
    </row>
    <row r="120" spans="1:2" x14ac:dyDescent="0.25">
      <c r="A120" t="s">
        <v>342</v>
      </c>
      <c r="B120" s="63">
        <f>'LF Input Meta Data'!$J$88</f>
        <v>0</v>
      </c>
    </row>
    <row r="121" spans="1:2" x14ac:dyDescent="0.25">
      <c r="A121" t="s">
        <v>343</v>
      </c>
      <c r="B121" s="63">
        <f>'LF Input Meta Data'!$J$88</f>
        <v>0</v>
      </c>
    </row>
    <row r="122" spans="1:2" x14ac:dyDescent="0.25">
      <c r="A122" t="s">
        <v>344</v>
      </c>
      <c r="B122" s="63">
        <f>'LF Input Meta Data'!$J$88</f>
        <v>0</v>
      </c>
    </row>
    <row r="123" spans="1:2" x14ac:dyDescent="0.25">
      <c r="A123" t="s">
        <v>345</v>
      </c>
      <c r="B123" s="63">
        <f>'LF Input Meta Data'!$J$88</f>
        <v>0</v>
      </c>
    </row>
    <row r="124" spans="1:2" x14ac:dyDescent="0.25">
      <c r="B124" s="63"/>
    </row>
    <row r="125" spans="1:2" x14ac:dyDescent="0.25">
      <c r="A125" t="s">
        <v>346</v>
      </c>
      <c r="B125" s="63">
        <f>'LF Input Meta Data'!J65</f>
        <v>2353495.6120773586</v>
      </c>
    </row>
    <row r="126" spans="1:2" x14ac:dyDescent="0.25">
      <c r="A126" t="s">
        <v>347</v>
      </c>
      <c r="B126" s="63">
        <f>'LF Input Meta Data'!J66</f>
        <v>8086751.7989365933</v>
      </c>
    </row>
    <row r="127" spans="1:2" x14ac:dyDescent="0.25">
      <c r="B127" s="63"/>
    </row>
    <row r="128" spans="1:2" x14ac:dyDescent="0.25">
      <c r="A128" t="s">
        <v>348</v>
      </c>
      <c r="B128" s="63">
        <v>0.05</v>
      </c>
    </row>
    <row r="129" spans="1:2" x14ac:dyDescent="0.25">
      <c r="A129" t="s">
        <v>349</v>
      </c>
      <c r="B129" s="63">
        <v>5.0000000000000001E-3</v>
      </c>
    </row>
    <row r="130" spans="1:2" x14ac:dyDescent="0.25">
      <c r="B130" s="63"/>
    </row>
    <row r="131" spans="1:2" x14ac:dyDescent="0.25">
      <c r="A131" t="s">
        <v>356</v>
      </c>
      <c r="B131" s="63">
        <f>'LF Input Meta Data'!J69</f>
        <v>5</v>
      </c>
    </row>
    <row r="132" spans="1:2" x14ac:dyDescent="0.25">
      <c r="A132" t="s">
        <v>357</v>
      </c>
      <c r="B132" s="63">
        <f>'LF Input Meta Data'!J70</f>
        <v>1.0000000000000001E-5</v>
      </c>
    </row>
    <row r="133" spans="1:2" x14ac:dyDescent="0.25">
      <c r="A133" t="s">
        <v>358</v>
      </c>
      <c r="B133" s="63">
        <f>'LF Input Meta Data'!J71</f>
        <v>7</v>
      </c>
    </row>
    <row r="134" spans="1:2" x14ac:dyDescent="0.25">
      <c r="A134" t="s">
        <v>359</v>
      </c>
      <c r="B134" s="63">
        <f>'LF Input Meta Data'!J72</f>
        <v>1.0000000000000001E-5</v>
      </c>
    </row>
    <row r="135" spans="1:2" x14ac:dyDescent="0.25">
      <c r="A135" t="s">
        <v>360</v>
      </c>
      <c r="B135" s="63">
        <f>'LF Input Meta Data'!J73</f>
        <v>4</v>
      </c>
    </row>
    <row r="136" spans="1:2" x14ac:dyDescent="0.25">
      <c r="A136" t="s">
        <v>361</v>
      </c>
      <c r="B136" s="63">
        <f>'LF Input Meta Data'!J74</f>
        <v>1.0000000000000001E-5</v>
      </c>
    </row>
    <row r="137" spans="1:2" x14ac:dyDescent="0.25">
      <c r="A137" t="s">
        <v>362</v>
      </c>
      <c r="B137" s="63">
        <f>'LF Input Meta Data'!J75</f>
        <v>6</v>
      </c>
    </row>
    <row r="138" spans="1:2" x14ac:dyDescent="0.25">
      <c r="A138" t="s">
        <v>363</v>
      </c>
      <c r="B138" s="63">
        <f>'LF Input Meta Data'!J76</f>
        <v>1.0000000000000001E-5</v>
      </c>
    </row>
    <row r="139" spans="1:2" x14ac:dyDescent="0.25">
      <c r="B139" s="63"/>
    </row>
    <row r="140" spans="1:2" x14ac:dyDescent="0.25">
      <c r="A140" t="s">
        <v>350</v>
      </c>
      <c r="B140" s="63">
        <f>'LF Input Meta Data'!J78</f>
        <v>-1</v>
      </c>
    </row>
    <row r="141" spans="1:2" x14ac:dyDescent="0.25">
      <c r="A141" t="s">
        <v>351</v>
      </c>
      <c r="B141" s="63">
        <f>'LF Input Meta Data'!J79</f>
        <v>1</v>
      </c>
    </row>
    <row r="142" spans="1:2" x14ac:dyDescent="0.25">
      <c r="B142" s="63"/>
    </row>
    <row r="143" spans="1:2" x14ac:dyDescent="0.25">
      <c r="A143" t="s">
        <v>30</v>
      </c>
      <c r="B143" s="63">
        <f>'LF Input Meta Data'!J80</f>
        <v>100</v>
      </c>
    </row>
    <row r="144" spans="1:2" x14ac:dyDescent="0.25">
      <c r="B144" s="63"/>
    </row>
    <row r="145" spans="1:2" x14ac:dyDescent="0.25">
      <c r="A145" t="s">
        <v>352</v>
      </c>
      <c r="B145" s="63">
        <f>'LF Input Meta Data'!J83</f>
        <v>0.6</v>
      </c>
    </row>
    <row r="146" spans="1:2" x14ac:dyDescent="0.25">
      <c r="A146" t="s">
        <v>353</v>
      </c>
      <c r="B146" s="63">
        <f>'LF Input Meta Data'!J84</f>
        <v>0.6</v>
      </c>
    </row>
    <row r="147" spans="1:2" x14ac:dyDescent="0.25">
      <c r="A147" t="s">
        <v>354</v>
      </c>
      <c r="B147" s="63">
        <f>'LF Input Meta Data'!J85</f>
        <v>0.6</v>
      </c>
    </row>
    <row r="148" spans="1:2" x14ac:dyDescent="0.25">
      <c r="A148" t="s">
        <v>355</v>
      </c>
      <c r="B148" s="63">
        <f>'LF Input Meta Data'!J86</f>
        <v>0.6</v>
      </c>
    </row>
    <row r="149" spans="1:2" x14ac:dyDescent="0.25">
      <c r="B149" s="63"/>
    </row>
    <row r="150" spans="1:2" x14ac:dyDescent="0.25">
      <c r="A150" t="s">
        <v>368</v>
      </c>
      <c r="B150" s="8">
        <f>'LF Input Meta Data'!J8</f>
        <v>31</v>
      </c>
    </row>
    <row r="151" spans="1:2" x14ac:dyDescent="0.25">
      <c r="A151" t="s">
        <v>369</v>
      </c>
      <c r="B151" s="8">
        <f>'LF Input Meta Data'!J9</f>
        <v>15</v>
      </c>
    </row>
    <row r="152" spans="1:2" x14ac:dyDescent="0.25">
      <c r="A152" t="s">
        <v>370</v>
      </c>
      <c r="B152" s="8">
        <f>'LF Input Meta Data'!J10</f>
        <v>122</v>
      </c>
    </row>
    <row r="153" spans="1:2" x14ac:dyDescent="0.25">
      <c r="A153" t="s">
        <v>371</v>
      </c>
      <c r="B153" s="8">
        <f>'LF Input Meta Data'!J11</f>
        <v>44</v>
      </c>
    </row>
    <row r="154" spans="1:2" x14ac:dyDescent="0.25">
      <c r="A154" t="s">
        <v>372</v>
      </c>
      <c r="B154" s="8">
        <f>'LF Input Meta Data'!J12</f>
        <v>1</v>
      </c>
    </row>
    <row r="155" spans="1:2" x14ac:dyDescent="0.25">
      <c r="A155" t="s">
        <v>373</v>
      </c>
      <c r="B155" s="8">
        <f>'LF Input Meta Data'!J13</f>
        <v>37</v>
      </c>
    </row>
    <row r="156" spans="1:2" x14ac:dyDescent="0.25">
      <c r="A156" t="s">
        <v>374</v>
      </c>
      <c r="B156" s="8">
        <f>'LF Input Meta Data'!J14</f>
        <v>2</v>
      </c>
    </row>
    <row r="157" spans="1:2" x14ac:dyDescent="0.25">
      <c r="A157" t="s">
        <v>375</v>
      </c>
      <c r="B157" s="8">
        <f>'LF Input Meta Data'!J15</f>
        <v>2</v>
      </c>
    </row>
    <row r="158" spans="1:2" x14ac:dyDescent="0.25">
      <c r="A158" t="s">
        <v>376</v>
      </c>
      <c r="B158" s="8">
        <f>'LF Input Meta Data'!J16</f>
        <v>0</v>
      </c>
    </row>
    <row r="159" spans="1:2" x14ac:dyDescent="0.25">
      <c r="A159" t="s">
        <v>377</v>
      </c>
      <c r="B159" s="8">
        <f>'LF Input Meta Data'!J17</f>
        <v>0</v>
      </c>
    </row>
    <row r="160" spans="1:2" x14ac:dyDescent="0.25">
      <c r="A160" t="s">
        <v>378</v>
      </c>
      <c r="B160" s="8">
        <f>'LF Input Meta Data'!J18</f>
        <v>0</v>
      </c>
    </row>
    <row r="161" spans="1:2" x14ac:dyDescent="0.25">
      <c r="A161" t="s">
        <v>379</v>
      </c>
      <c r="B161" s="8">
        <f>'LF Input Meta Data'!J19</f>
        <v>0</v>
      </c>
    </row>
    <row r="162" spans="1:2" x14ac:dyDescent="0.25">
      <c r="A162" t="s">
        <v>364</v>
      </c>
      <c r="B162" s="8">
        <f>'LF Input Meta Data'!J20</f>
        <v>97</v>
      </c>
    </row>
    <row r="163" spans="1:2" x14ac:dyDescent="0.25">
      <c r="A163" t="s">
        <v>365</v>
      </c>
      <c r="B163" s="8">
        <f>'LF Input Meta Data'!J21</f>
        <v>216</v>
      </c>
    </row>
    <row r="164" spans="1:2" x14ac:dyDescent="0.25">
      <c r="A164" t="s">
        <v>366</v>
      </c>
      <c r="B164" s="8">
        <f>'LF Input Meta Data'!J22</f>
        <v>55</v>
      </c>
    </row>
    <row r="165" spans="1:2" x14ac:dyDescent="0.25">
      <c r="A165" t="s">
        <v>367</v>
      </c>
      <c r="B165" s="8">
        <f>'LF Input Meta Data'!J23</f>
        <v>70</v>
      </c>
    </row>
    <row r="166" spans="1:2" x14ac:dyDescent="0.25">
      <c r="A166" t="s">
        <v>380</v>
      </c>
      <c r="B166" s="8">
        <f>'LF Input Meta Data'!J24</f>
        <v>0</v>
      </c>
    </row>
    <row r="167" spans="1:2" x14ac:dyDescent="0.25">
      <c r="A167" t="s">
        <v>381</v>
      </c>
      <c r="B167" s="8">
        <f>'LF Input Meta Data'!J25</f>
        <v>0</v>
      </c>
    </row>
    <row r="168" spans="1:2" x14ac:dyDescent="0.25">
      <c r="A168" t="s">
        <v>382</v>
      </c>
      <c r="B168" s="8">
        <f>'LF Input Meta Data'!J26</f>
        <v>0</v>
      </c>
    </row>
    <row r="169" spans="1:2" x14ac:dyDescent="0.25">
      <c r="A169" t="s">
        <v>383</v>
      </c>
      <c r="B169" s="8">
        <f>'LF Input Meta Data'!J27</f>
        <v>0</v>
      </c>
    </row>
    <row r="170" spans="1:2" x14ac:dyDescent="0.25">
      <c r="A170" t="s">
        <v>384</v>
      </c>
      <c r="B170" s="8">
        <f>'LF Input Meta Data'!J28</f>
        <v>0</v>
      </c>
    </row>
    <row r="171" spans="1:2" x14ac:dyDescent="0.25">
      <c r="A171" t="s">
        <v>385</v>
      </c>
      <c r="B171" s="8">
        <f>'LF Input Meta Data'!J29</f>
        <v>0</v>
      </c>
    </row>
    <row r="172" spans="1:2" x14ac:dyDescent="0.25">
      <c r="A172" t="s">
        <v>386</v>
      </c>
      <c r="B172" s="8">
        <f>'LF Input Meta Data'!J30</f>
        <v>0</v>
      </c>
    </row>
    <row r="173" spans="1:2" x14ac:dyDescent="0.25">
      <c r="A173" t="s">
        <v>387</v>
      </c>
      <c r="B173" s="8">
        <f>'LF Input Meta Data'!J31</f>
        <v>0</v>
      </c>
    </row>
    <row r="174" spans="1:2" x14ac:dyDescent="0.25">
      <c r="A174" t="s">
        <v>388</v>
      </c>
      <c r="B174" s="8">
        <f>'LF Input Meta Data'!J32</f>
        <v>0</v>
      </c>
    </row>
    <row r="175" spans="1:2" x14ac:dyDescent="0.25">
      <c r="A175" t="s">
        <v>389</v>
      </c>
      <c r="B175" s="8">
        <f>'LF Input Meta Data'!J33</f>
        <v>0</v>
      </c>
    </row>
    <row r="176" spans="1:2" x14ac:dyDescent="0.25">
      <c r="A176" t="s">
        <v>390</v>
      </c>
      <c r="B176" s="8">
        <f>'LF Input Meta Data'!J34</f>
        <v>0</v>
      </c>
    </row>
    <row r="177" spans="1:2" x14ac:dyDescent="0.25">
      <c r="A177" t="s">
        <v>391</v>
      </c>
      <c r="B177" s="8">
        <f>'LF Input Meta Data'!J35</f>
        <v>0</v>
      </c>
    </row>
    <row r="178" spans="1:2" x14ac:dyDescent="0.25">
      <c r="A178" t="s">
        <v>398</v>
      </c>
      <c r="B178" s="8">
        <f>'LF Input Meta Data'!J36</f>
        <v>0</v>
      </c>
    </row>
    <row r="179" spans="1:2" x14ac:dyDescent="0.25">
      <c r="A179" t="s">
        <v>399</v>
      </c>
      <c r="B179" s="8">
        <f>'LF Input Meta Data'!J37</f>
        <v>80</v>
      </c>
    </row>
    <row r="180" spans="1:2" x14ac:dyDescent="0.25">
      <c r="A180" t="s">
        <v>400</v>
      </c>
      <c r="B180" s="8">
        <f>'LF Input Meta Data'!J38</f>
        <v>1</v>
      </c>
    </row>
    <row r="181" spans="1:2" x14ac:dyDescent="0.25">
      <c r="A181" t="s">
        <v>401</v>
      </c>
      <c r="B181" s="8">
        <f>'LF Input Meta Data'!J39</f>
        <v>247</v>
      </c>
    </row>
    <row r="182" spans="1:2" x14ac:dyDescent="0.25">
      <c r="A182" t="s">
        <v>402</v>
      </c>
      <c r="B182" s="8">
        <f>'LF Input Meta Data'!J40</f>
        <v>0</v>
      </c>
    </row>
    <row r="183" spans="1:2" x14ac:dyDescent="0.25">
      <c r="A183" t="s">
        <v>403</v>
      </c>
      <c r="B183" s="8">
        <f>'LF Input Meta Data'!J41</f>
        <v>0</v>
      </c>
    </row>
    <row r="184" spans="1:2" x14ac:dyDescent="0.25">
      <c r="A184" t="s">
        <v>404</v>
      </c>
      <c r="B184" s="8">
        <f>'LF Input Meta Data'!J42</f>
        <v>0</v>
      </c>
    </row>
    <row r="185" spans="1:2" x14ac:dyDescent="0.25">
      <c r="A185" t="s">
        <v>405</v>
      </c>
      <c r="B185" s="8">
        <f>'LF Input Meta Data'!J43</f>
        <v>0</v>
      </c>
    </row>
    <row r="186" spans="1:2" x14ac:dyDescent="0.25">
      <c r="A186" t="s">
        <v>406</v>
      </c>
      <c r="B186" s="8">
        <f>'LF Input Meta Data'!J44</f>
        <v>55</v>
      </c>
    </row>
    <row r="187" spans="1:2" x14ac:dyDescent="0.25">
      <c r="A187" t="s">
        <v>407</v>
      </c>
      <c r="B187" s="8">
        <f>'LF Input Meta Data'!J45</f>
        <v>0</v>
      </c>
    </row>
    <row r="188" spans="1:2" x14ac:dyDescent="0.25">
      <c r="A188" t="s">
        <v>408</v>
      </c>
      <c r="B188" s="8">
        <f>'LF Input Meta Data'!J46</f>
        <v>1071</v>
      </c>
    </row>
    <row r="189" spans="1:2" x14ac:dyDescent="0.25">
      <c r="A189" t="s">
        <v>409</v>
      </c>
      <c r="B189" s="8">
        <f>'LF Input Meta Data'!J47</f>
        <v>165</v>
      </c>
    </row>
    <row r="190" spans="1:2" x14ac:dyDescent="0.25">
      <c r="A190" t="s">
        <v>466</v>
      </c>
      <c r="B190" s="8">
        <f>'LF Input Meta Data'!J48</f>
        <v>31</v>
      </c>
    </row>
    <row r="191" spans="1:2" x14ac:dyDescent="0.25">
      <c r="B191" s="63"/>
    </row>
    <row r="192" spans="1:2" x14ac:dyDescent="0.25">
      <c r="A192" t="s">
        <v>421</v>
      </c>
      <c r="B192" s="8">
        <f>'LF Input Meta Data'!J49</f>
        <v>0.58899999999999997</v>
      </c>
    </row>
    <row r="193" spans="1:2" x14ac:dyDescent="0.25">
      <c r="A193" t="s">
        <v>422</v>
      </c>
      <c r="B193" s="8">
        <f>'LF Input Meta Data'!J50</f>
        <v>0.41100000000000003</v>
      </c>
    </row>
    <row r="194" spans="1:2" x14ac:dyDescent="0.25">
      <c r="A194" t="s">
        <v>423</v>
      </c>
      <c r="B194" s="8">
        <f>'LF Input Meta Data'!J51</f>
        <v>0.58899999999999997</v>
      </c>
    </row>
    <row r="195" spans="1:2" x14ac:dyDescent="0.25">
      <c r="A195" t="s">
        <v>424</v>
      </c>
      <c r="B195" s="8">
        <f>'LF Input Meta Data'!J52</f>
        <v>0.41100000000000003</v>
      </c>
    </row>
    <row r="196" spans="1:2" x14ac:dyDescent="0.25">
      <c r="A196" t="s">
        <v>425</v>
      </c>
      <c r="B196" s="8">
        <f>'LF Input Meta Data'!J53</f>
        <v>0.58899999999999997</v>
      </c>
    </row>
    <row r="197" spans="1:2" x14ac:dyDescent="0.25">
      <c r="A197" t="s">
        <v>426</v>
      </c>
      <c r="B197" s="8">
        <f>'LF Input Meta Data'!J54</f>
        <v>0.41100000000000003</v>
      </c>
    </row>
    <row r="198" spans="1:2" x14ac:dyDescent="0.25">
      <c r="A198" t="s">
        <v>427</v>
      </c>
      <c r="B198" s="8">
        <f>'LF Input Meta Data'!J55</f>
        <v>0.58899999999999997</v>
      </c>
    </row>
    <row r="199" spans="1:2" x14ac:dyDescent="0.25">
      <c r="A199" t="s">
        <v>428</v>
      </c>
      <c r="B199" s="8">
        <f>'LF Input Meta Data'!J56</f>
        <v>0.41100000000000003</v>
      </c>
    </row>
    <row r="200" spans="1:2" x14ac:dyDescent="0.25">
      <c r="B200" s="8"/>
    </row>
    <row r="201" spans="1:2" x14ac:dyDescent="0.25">
      <c r="A201" t="s">
        <v>394</v>
      </c>
      <c r="B201" s="8">
        <f>'LF Input Meta Data'!J57</f>
        <v>1330757.7241379311</v>
      </c>
    </row>
    <row r="202" spans="1:2" x14ac:dyDescent="0.25">
      <c r="A202" t="s">
        <v>395</v>
      </c>
      <c r="B202" s="8">
        <f>'LF Input Meta Data'!J58</f>
        <v>4044971.157303371</v>
      </c>
    </row>
    <row r="203" spans="1:2" x14ac:dyDescent="0.25">
      <c r="A203" t="s">
        <v>397</v>
      </c>
      <c r="B203" s="8">
        <f>'LF Input Meta Data'!J59</f>
        <v>1211678.9794520547</v>
      </c>
    </row>
    <row r="204" spans="1:2" x14ac:dyDescent="0.25">
      <c r="A204" t="s">
        <v>396</v>
      </c>
      <c r="B204" s="8">
        <f>'LF Input Meta Data'!J60</f>
        <v>3626796.6847826098</v>
      </c>
    </row>
    <row r="205" spans="1:2" x14ac:dyDescent="0.25">
      <c r="B205" s="8"/>
    </row>
    <row r="206" spans="1:2" x14ac:dyDescent="0.25">
      <c r="A206" t="s">
        <v>392</v>
      </c>
      <c r="B206" s="8">
        <f>'LF Input Meta Data'!J61</f>
        <v>1</v>
      </c>
    </row>
    <row r="207" spans="1:2" x14ac:dyDescent="0.25">
      <c r="A207" t="s">
        <v>393</v>
      </c>
      <c r="B207" s="8">
        <f>'LF Input Meta Data'!J62</f>
        <v>1</v>
      </c>
    </row>
    <row r="208" spans="1:2" x14ac:dyDescent="0.25">
      <c r="B208" s="8"/>
    </row>
    <row r="209" spans="1:2" x14ac:dyDescent="0.25">
      <c r="A209" t="s">
        <v>24</v>
      </c>
      <c r="B209" s="8">
        <f>'LF Input Meta Data'!J63</f>
        <v>3</v>
      </c>
    </row>
    <row r="211" spans="1:2" x14ac:dyDescent="0.25">
      <c r="A211" s="63" t="s">
        <v>509</v>
      </c>
      <c r="B211" s="63">
        <v>0</v>
      </c>
    </row>
    <row r="212" spans="1:2" x14ac:dyDescent="0.25">
      <c r="A212" s="63" t="s">
        <v>510</v>
      </c>
      <c r="B212" s="63">
        <v>0</v>
      </c>
    </row>
    <row r="213" spans="1:2" x14ac:dyDescent="0.25">
      <c r="A213" s="63" t="s">
        <v>511</v>
      </c>
      <c r="B213" s="63">
        <v>0</v>
      </c>
    </row>
    <row r="214" spans="1:2" x14ac:dyDescent="0.25">
      <c r="A214" s="63" t="s">
        <v>512</v>
      </c>
      <c r="B214" s="63">
        <v>0</v>
      </c>
    </row>
    <row r="215" spans="1:2" x14ac:dyDescent="0.25">
      <c r="A215" s="63" t="s">
        <v>513</v>
      </c>
      <c r="B215" s="63">
        <v>0</v>
      </c>
    </row>
    <row r="216" spans="1:2" x14ac:dyDescent="0.25">
      <c r="A216" s="63"/>
      <c r="B216" s="63"/>
    </row>
    <row r="217" spans="1:2" x14ac:dyDescent="0.25">
      <c r="A217" s="63" t="s">
        <v>514</v>
      </c>
      <c r="B217" s="63">
        <v>0.5</v>
      </c>
    </row>
    <row r="218" spans="1:2" x14ac:dyDescent="0.25">
      <c r="A218" s="63" t="s">
        <v>515</v>
      </c>
      <c r="B218" s="63">
        <v>0.5</v>
      </c>
    </row>
    <row r="219" spans="1:2" x14ac:dyDescent="0.25">
      <c r="A219" s="63" t="s">
        <v>516</v>
      </c>
      <c r="B219" s="63">
        <v>0.5</v>
      </c>
    </row>
    <row r="220" spans="1:2" x14ac:dyDescent="0.25">
      <c r="A220" s="63" t="s">
        <v>517</v>
      </c>
      <c r="B220" s="63">
        <v>0.5</v>
      </c>
    </row>
    <row r="221" spans="1:2" x14ac:dyDescent="0.25">
      <c r="A221" s="63" t="s">
        <v>518</v>
      </c>
      <c r="B221" s="63">
        <v>0.5</v>
      </c>
    </row>
    <row r="222" spans="1:2" x14ac:dyDescent="0.25">
      <c r="A222" s="63"/>
      <c r="B222" s="63"/>
    </row>
    <row r="223" spans="1:2" x14ac:dyDescent="0.25">
      <c r="A223" s="63" t="s">
        <v>519</v>
      </c>
      <c r="B223" s="63">
        <v>2040</v>
      </c>
    </row>
    <row r="224" spans="1:2" x14ac:dyDescent="0.25">
      <c r="A224" s="63" t="s">
        <v>520</v>
      </c>
      <c r="B224" s="63">
        <v>2040</v>
      </c>
    </row>
    <row r="225" spans="1:2" x14ac:dyDescent="0.25">
      <c r="A225" s="63" t="s">
        <v>521</v>
      </c>
      <c r="B225" s="63">
        <v>2000</v>
      </c>
    </row>
    <row r="226" spans="1:2" x14ac:dyDescent="0.25">
      <c r="A226" s="63" t="s">
        <v>522</v>
      </c>
      <c r="B226" s="63">
        <v>2000</v>
      </c>
    </row>
    <row r="227" spans="1:2" x14ac:dyDescent="0.25">
      <c r="A227" s="63" t="s">
        <v>523</v>
      </c>
      <c r="B227" s="63">
        <v>0</v>
      </c>
    </row>
    <row r="228" spans="1:2" x14ac:dyDescent="0.25">
      <c r="A228" s="63" t="s">
        <v>524</v>
      </c>
      <c r="B228" s="63">
        <v>0</v>
      </c>
    </row>
    <row r="229" spans="1:2" x14ac:dyDescent="0.25">
      <c r="A229" s="63" t="s">
        <v>525</v>
      </c>
      <c r="B229" s="63">
        <v>0</v>
      </c>
    </row>
    <row r="230" spans="1:2" x14ac:dyDescent="0.25">
      <c r="A230" s="63" t="s">
        <v>526</v>
      </c>
      <c r="B230" s="63">
        <v>0</v>
      </c>
    </row>
    <row r="231" spans="1:2" x14ac:dyDescent="0.25">
      <c r="A231" s="63" t="s">
        <v>527</v>
      </c>
      <c r="B231" s="63">
        <v>0</v>
      </c>
    </row>
    <row r="232" spans="1:2" x14ac:dyDescent="0.25">
      <c r="A232" s="63" t="s">
        <v>528</v>
      </c>
      <c r="B232" s="63">
        <v>1</v>
      </c>
    </row>
    <row r="233" spans="1:2" x14ac:dyDescent="0.25">
      <c r="A233" s="63" t="s">
        <v>529</v>
      </c>
      <c r="B233" s="63">
        <v>1</v>
      </c>
    </row>
    <row r="234" spans="1:2" x14ac:dyDescent="0.25">
      <c r="A234" s="63" t="s">
        <v>530</v>
      </c>
      <c r="B234" s="63">
        <v>1</v>
      </c>
    </row>
    <row r="235" spans="1:2" x14ac:dyDescent="0.25">
      <c r="A235" s="63" t="s">
        <v>531</v>
      </c>
      <c r="B235" s="63">
        <v>1</v>
      </c>
    </row>
    <row r="236" spans="1:2" x14ac:dyDescent="0.25">
      <c r="A236" s="63" t="s">
        <v>532</v>
      </c>
      <c r="B236" s="6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236"/>
  <sheetViews>
    <sheetView workbookViewId="0">
      <selection activeCell="A31" sqref="A31:L31"/>
    </sheetView>
  </sheetViews>
  <sheetFormatPr defaultRowHeight="15" x14ac:dyDescent="0.25"/>
  <cols>
    <col min="1" max="1" width="27" customWidth="1"/>
  </cols>
  <sheetData>
    <row r="1" spans="1:42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</row>
    <row r="2" spans="1:42" s="63" customFormat="1" x14ac:dyDescent="0.25">
      <c r="A2" s="63" t="s">
        <v>256</v>
      </c>
      <c r="B2" s="42">
        <f>'LF Compostables'!G9</f>
        <v>0.58899999999999997</v>
      </c>
      <c r="C2" s="42">
        <f>'LF Compostables'!H9</f>
        <v>0.58019999999999994</v>
      </c>
      <c r="D2" s="42">
        <f>'LF Compostables'!I9</f>
        <v>0.57139999999999991</v>
      </c>
      <c r="E2" s="42">
        <f>'LF Compostables'!J9</f>
        <v>0.56259999999999999</v>
      </c>
      <c r="F2" s="42">
        <f>'LF Compostables'!K9</f>
        <v>0.55379999999999996</v>
      </c>
      <c r="G2" s="42">
        <f>'LF Compostables'!L9</f>
        <v>0.54499999999999993</v>
      </c>
      <c r="H2" s="42">
        <f>'LF Compostables'!M9</f>
        <v>0.53299999999999992</v>
      </c>
      <c r="I2" s="42">
        <f>'LF Compostables'!N9</f>
        <v>0.52100000000000002</v>
      </c>
      <c r="J2" s="42">
        <f>'LF Compostables'!O9</f>
        <v>0.50900000000000001</v>
      </c>
      <c r="K2" s="42">
        <f>'LF Compostables'!P9</f>
        <v>0.49700000000000005</v>
      </c>
      <c r="L2" s="42">
        <f>'LF Compostables'!Q9</f>
        <v>0.495</v>
      </c>
      <c r="M2" s="42">
        <f>'LF Compostables'!R9</f>
        <v>0.49299999999999999</v>
      </c>
      <c r="N2" s="42">
        <f>'LF Compostables'!S9</f>
        <v>0.48899999999999999</v>
      </c>
      <c r="O2" s="42">
        <f>'LF Compostables'!T9</f>
        <v>0.48500000000000004</v>
      </c>
      <c r="P2" s="42">
        <f>'LF Compostables'!U9</f>
        <v>0.48280000000000012</v>
      </c>
      <c r="Q2" s="42">
        <f>'LF Compostables'!V9</f>
        <v>0.4798</v>
      </c>
      <c r="R2" s="42">
        <f>'LF Compostables'!W9</f>
        <v>0.47679999999999989</v>
      </c>
      <c r="S2" s="42">
        <f>'LF Compostables'!X9</f>
        <v>0.47379999999999978</v>
      </c>
      <c r="T2" s="42">
        <f>'LF Compostables'!Y9</f>
        <v>0.47079999999999966</v>
      </c>
      <c r="U2" s="42">
        <f>'LF Compostables'!Z9</f>
        <v>0.46779999999999955</v>
      </c>
      <c r="V2" s="42">
        <f>'LF Compostables'!AA9</f>
        <v>0.46479999999999944</v>
      </c>
      <c r="W2" s="42">
        <f>'LF Compostables'!AB9</f>
        <v>0.46180000000000021</v>
      </c>
      <c r="X2" s="42">
        <f>'LF Compostables'!AC9</f>
        <v>0.4588000000000001</v>
      </c>
      <c r="Y2" s="42">
        <f>'LF Compostables'!AD9</f>
        <v>0.45579999999999998</v>
      </c>
      <c r="Z2" s="42">
        <f>'LF Compostables'!AE9</f>
        <v>0.45279999999999987</v>
      </c>
      <c r="AA2" s="42">
        <f>'LF Compostables'!AF9</f>
        <v>0.44979999999999976</v>
      </c>
      <c r="AB2" s="42">
        <f>'LF Compostables'!AG9</f>
        <v>0.44679999999999964</v>
      </c>
      <c r="AC2" s="42">
        <f>'LF Compostables'!AH9</f>
        <v>0.44379999999999953</v>
      </c>
      <c r="AD2" s="42">
        <f>'LF Compostables'!AI9</f>
        <v>0.4408000000000003</v>
      </c>
      <c r="AE2" s="42">
        <f>'LF Compostables'!AJ9</f>
        <v>0.43780000000000019</v>
      </c>
      <c r="AF2" s="42">
        <f>'LF Compostables'!AK9</f>
        <v>0.43480000000000008</v>
      </c>
      <c r="AG2" s="42">
        <f>'LF Compostables'!AL9</f>
        <v>0.43179999999999996</v>
      </c>
      <c r="AH2" s="42">
        <f>'LF Compostables'!AM9</f>
        <v>0.42879999999999985</v>
      </c>
      <c r="AI2" s="42">
        <f>'LF Compostables'!AN9</f>
        <v>0.42579999999999973</v>
      </c>
      <c r="AJ2" s="42">
        <f>'LF Compostables'!AO9</f>
        <v>0.42279999999999962</v>
      </c>
      <c r="AK2" s="42">
        <f>'LF Compostables'!AP9</f>
        <v>0.41979999999999951</v>
      </c>
      <c r="AL2" s="42">
        <f>'LF Compostables'!AQ9</f>
        <v>0.41679999999999939</v>
      </c>
      <c r="AM2" s="42">
        <f>'LF Compostables'!AR9</f>
        <v>0.41380000000000017</v>
      </c>
      <c r="AN2" s="42">
        <f>'LF Compostables'!AS9</f>
        <v>0.41080000000000005</v>
      </c>
      <c r="AO2" s="42">
        <f>'LF Compostables'!AT9</f>
        <v>0.40779999999999994</v>
      </c>
      <c r="AP2" s="42">
        <f>'LF Compostables'!AU9</f>
        <v>0.40479999999999983</v>
      </c>
    </row>
    <row r="3" spans="1:42" s="63" customFormat="1" x14ac:dyDescent="0.25">
      <c r="A3" s="63" t="s">
        <v>257</v>
      </c>
      <c r="B3" s="42">
        <f t="shared" ref="B3:N3" si="0">1-B2</f>
        <v>0.41100000000000003</v>
      </c>
      <c r="C3" s="42">
        <f t="shared" si="0"/>
        <v>0.41980000000000006</v>
      </c>
      <c r="D3" s="42">
        <f t="shared" si="0"/>
        <v>0.42860000000000009</v>
      </c>
      <c r="E3" s="42">
        <f t="shared" si="0"/>
        <v>0.43740000000000001</v>
      </c>
      <c r="F3" s="42">
        <f t="shared" si="0"/>
        <v>0.44620000000000004</v>
      </c>
      <c r="G3" s="42">
        <f t="shared" si="0"/>
        <v>0.45500000000000007</v>
      </c>
      <c r="H3" s="42">
        <f t="shared" si="0"/>
        <v>0.46700000000000008</v>
      </c>
      <c r="I3" s="42">
        <f t="shared" si="0"/>
        <v>0.47899999999999998</v>
      </c>
      <c r="J3" s="42">
        <f t="shared" si="0"/>
        <v>0.49099999999999999</v>
      </c>
      <c r="K3" s="42">
        <f t="shared" si="0"/>
        <v>0.50299999999999989</v>
      </c>
      <c r="L3" s="42">
        <f t="shared" si="0"/>
        <v>0.505</v>
      </c>
      <c r="M3" s="42">
        <f t="shared" si="0"/>
        <v>0.50700000000000001</v>
      </c>
      <c r="N3" s="42">
        <f t="shared" si="0"/>
        <v>0.51100000000000001</v>
      </c>
      <c r="O3" s="42">
        <f>1-O2</f>
        <v>0.5149999999999999</v>
      </c>
      <c r="P3" s="42">
        <f t="shared" ref="P3:AP3" si="1">1-P2</f>
        <v>0.51719999999999988</v>
      </c>
      <c r="Q3" s="42">
        <f t="shared" si="1"/>
        <v>0.5202</v>
      </c>
      <c r="R3" s="42">
        <f t="shared" si="1"/>
        <v>0.52320000000000011</v>
      </c>
      <c r="S3" s="42">
        <f t="shared" si="1"/>
        <v>0.52620000000000022</v>
      </c>
      <c r="T3" s="42">
        <f t="shared" si="1"/>
        <v>0.52920000000000034</v>
      </c>
      <c r="U3" s="42">
        <f t="shared" si="1"/>
        <v>0.53220000000000045</v>
      </c>
      <c r="V3" s="42">
        <f t="shared" si="1"/>
        <v>0.53520000000000056</v>
      </c>
      <c r="W3" s="42">
        <f t="shared" si="1"/>
        <v>0.53819999999999979</v>
      </c>
      <c r="X3" s="42">
        <f t="shared" si="1"/>
        <v>0.5411999999999999</v>
      </c>
      <c r="Y3" s="42">
        <f t="shared" si="1"/>
        <v>0.54420000000000002</v>
      </c>
      <c r="Z3" s="42">
        <f t="shared" si="1"/>
        <v>0.54720000000000013</v>
      </c>
      <c r="AA3" s="42">
        <f t="shared" si="1"/>
        <v>0.55020000000000024</v>
      </c>
      <c r="AB3" s="42">
        <f t="shared" si="1"/>
        <v>0.55320000000000036</v>
      </c>
      <c r="AC3" s="42">
        <f t="shared" si="1"/>
        <v>0.55620000000000047</v>
      </c>
      <c r="AD3" s="42">
        <f t="shared" si="1"/>
        <v>0.5591999999999997</v>
      </c>
      <c r="AE3" s="42">
        <f t="shared" si="1"/>
        <v>0.56219999999999981</v>
      </c>
      <c r="AF3" s="42">
        <f t="shared" si="1"/>
        <v>0.56519999999999992</v>
      </c>
      <c r="AG3" s="42">
        <f t="shared" si="1"/>
        <v>0.56820000000000004</v>
      </c>
      <c r="AH3" s="42">
        <f t="shared" si="1"/>
        <v>0.57120000000000015</v>
      </c>
      <c r="AI3" s="42">
        <f t="shared" si="1"/>
        <v>0.57420000000000027</v>
      </c>
      <c r="AJ3" s="42">
        <f t="shared" si="1"/>
        <v>0.57720000000000038</v>
      </c>
      <c r="AK3" s="42">
        <f t="shared" si="1"/>
        <v>0.58020000000000049</v>
      </c>
      <c r="AL3" s="42">
        <f t="shared" si="1"/>
        <v>0.58320000000000061</v>
      </c>
      <c r="AM3" s="42">
        <f t="shared" si="1"/>
        <v>0.58619999999999983</v>
      </c>
      <c r="AN3" s="42">
        <f t="shared" si="1"/>
        <v>0.58919999999999995</v>
      </c>
      <c r="AO3" s="42">
        <f t="shared" si="1"/>
        <v>0.59220000000000006</v>
      </c>
      <c r="AP3" s="42">
        <f t="shared" si="1"/>
        <v>0.59520000000000017</v>
      </c>
    </row>
    <row r="4" spans="1:42" s="63" customFormat="1" x14ac:dyDescent="0.25"/>
    <row r="5" spans="1:42" s="63" customFormat="1" x14ac:dyDescent="0.25">
      <c r="A5" s="63" t="s">
        <v>258</v>
      </c>
      <c r="B5" s="63">
        <v>0.64</v>
      </c>
      <c r="C5" s="63">
        <v>0.64</v>
      </c>
      <c r="D5" s="63">
        <v>0.64</v>
      </c>
      <c r="E5" s="63">
        <v>0.64</v>
      </c>
      <c r="F5" s="63">
        <v>0.64</v>
      </c>
      <c r="G5" s="63">
        <v>0.64</v>
      </c>
      <c r="H5" s="63">
        <v>0.64</v>
      </c>
      <c r="I5" s="63">
        <v>0.64</v>
      </c>
      <c r="J5" s="63">
        <v>0.64</v>
      </c>
      <c r="K5" s="63">
        <v>0.64</v>
      </c>
      <c r="L5" s="63">
        <v>0.64</v>
      </c>
      <c r="M5" s="63">
        <v>0.64</v>
      </c>
      <c r="N5" s="63">
        <v>0.64</v>
      </c>
      <c r="O5" s="63">
        <v>0.64</v>
      </c>
      <c r="P5" s="63">
        <v>0.64</v>
      </c>
      <c r="Q5" s="63">
        <v>0.64</v>
      </c>
      <c r="R5" s="63">
        <v>0.64</v>
      </c>
      <c r="S5" s="63">
        <v>0.64</v>
      </c>
      <c r="T5" s="63">
        <v>0.64</v>
      </c>
      <c r="U5" s="63">
        <v>0.64</v>
      </c>
      <c r="V5" s="63">
        <v>0.64</v>
      </c>
      <c r="W5" s="63">
        <v>0.64</v>
      </c>
      <c r="X5" s="63">
        <v>0.64</v>
      </c>
      <c r="Y5" s="63">
        <v>0.64</v>
      </c>
      <c r="Z5" s="63">
        <v>0.64</v>
      </c>
      <c r="AA5" s="63">
        <v>0.64</v>
      </c>
      <c r="AB5" s="63">
        <v>0.64</v>
      </c>
      <c r="AC5" s="63">
        <v>0.64</v>
      </c>
      <c r="AD5" s="63">
        <v>0.64</v>
      </c>
      <c r="AE5" s="63">
        <v>0.64</v>
      </c>
      <c r="AF5" s="63">
        <v>0.64</v>
      </c>
      <c r="AG5" s="63">
        <v>0.64</v>
      </c>
      <c r="AH5" s="63">
        <v>0.64</v>
      </c>
      <c r="AI5" s="63">
        <v>0.64</v>
      </c>
      <c r="AJ5" s="63">
        <v>0.64</v>
      </c>
      <c r="AK5" s="63">
        <v>0.64</v>
      </c>
      <c r="AL5" s="63">
        <v>0.64</v>
      </c>
      <c r="AM5" s="63">
        <v>0.64</v>
      </c>
      <c r="AN5" s="63">
        <v>0.64</v>
      </c>
      <c r="AO5" s="63">
        <v>0.64</v>
      </c>
      <c r="AP5" s="63">
        <v>0.64</v>
      </c>
    </row>
    <row r="6" spans="1:42" s="63" customFormat="1" x14ac:dyDescent="0.25">
      <c r="A6" s="63" t="s">
        <v>259</v>
      </c>
      <c r="B6" s="63">
        <v>0.36</v>
      </c>
      <c r="C6" s="63">
        <v>0.36</v>
      </c>
      <c r="D6" s="63">
        <v>0.36</v>
      </c>
      <c r="E6" s="63">
        <v>0.36</v>
      </c>
      <c r="F6" s="63">
        <v>0.36</v>
      </c>
      <c r="G6" s="63">
        <v>0.36</v>
      </c>
      <c r="H6" s="63">
        <v>0.36</v>
      </c>
      <c r="I6" s="63">
        <v>0.36</v>
      </c>
      <c r="J6" s="63">
        <v>0.36</v>
      </c>
      <c r="K6" s="63">
        <v>0.36</v>
      </c>
      <c r="L6" s="63">
        <v>0.36</v>
      </c>
      <c r="M6" s="63">
        <v>0.36</v>
      </c>
      <c r="N6" s="63">
        <v>0.36</v>
      </c>
      <c r="O6" s="63">
        <v>0.36</v>
      </c>
      <c r="P6" s="63">
        <v>0.36</v>
      </c>
      <c r="Q6" s="63">
        <v>0.36</v>
      </c>
      <c r="R6" s="63">
        <v>0.36</v>
      </c>
      <c r="S6" s="63">
        <v>0.36</v>
      </c>
      <c r="T6" s="63">
        <v>0.36</v>
      </c>
      <c r="U6" s="63">
        <v>0.36</v>
      </c>
      <c r="V6" s="63">
        <v>0.36</v>
      </c>
      <c r="W6" s="63">
        <v>0.36</v>
      </c>
      <c r="X6" s="63">
        <v>0.36</v>
      </c>
      <c r="Y6" s="63">
        <v>0.36</v>
      </c>
      <c r="Z6" s="63">
        <v>0.36</v>
      </c>
      <c r="AA6" s="63">
        <v>0.36</v>
      </c>
      <c r="AB6" s="63">
        <v>0.36</v>
      </c>
      <c r="AC6" s="63">
        <v>0.36</v>
      </c>
      <c r="AD6" s="63">
        <v>0.36</v>
      </c>
      <c r="AE6" s="63">
        <v>0.36</v>
      </c>
      <c r="AF6" s="63">
        <v>0.36</v>
      </c>
      <c r="AG6" s="63">
        <v>0.36</v>
      </c>
      <c r="AH6" s="63">
        <v>0.36</v>
      </c>
      <c r="AI6" s="63">
        <v>0.36</v>
      </c>
      <c r="AJ6" s="63">
        <v>0.36</v>
      </c>
      <c r="AK6" s="63">
        <v>0.36</v>
      </c>
      <c r="AL6" s="63">
        <v>0.36</v>
      </c>
      <c r="AM6" s="63">
        <v>0.36</v>
      </c>
      <c r="AN6" s="63">
        <v>0.36</v>
      </c>
      <c r="AO6" s="63">
        <v>0.36</v>
      </c>
      <c r="AP6" s="63">
        <v>0.36</v>
      </c>
    </row>
    <row r="7" spans="1:42" s="63" customFormat="1" x14ac:dyDescent="0.25"/>
    <row r="8" spans="1:42" s="63" customFormat="1" x14ac:dyDescent="0.25">
      <c r="A8" s="63" t="s">
        <v>240</v>
      </c>
      <c r="B8" s="63">
        <f>'US MSW and Pop'!G8</f>
        <v>0.45213866755264337</v>
      </c>
      <c r="C8" s="63">
        <f>'US MSW and Pop'!H8</f>
        <v>0.44882713740907265</v>
      </c>
      <c r="D8" s="63">
        <f>'US MSW and Pop'!I8</f>
        <v>0.44551560726550188</v>
      </c>
      <c r="E8" s="63">
        <f>'US MSW and Pop'!J8</f>
        <v>0.44220407712193116</v>
      </c>
      <c r="F8" s="63">
        <f>'US MSW and Pop'!K8</f>
        <v>0.43889254697836039</v>
      </c>
      <c r="G8" s="63">
        <f>'US MSW and Pop'!L8</f>
        <v>0.43558101683478967</v>
      </c>
      <c r="H8" s="63">
        <f>'US MSW and Pop'!M8</f>
        <v>0.42490033570585917</v>
      </c>
      <c r="I8" s="63">
        <f>'US MSW and Pop'!N8</f>
        <v>0.41421965457692866</v>
      </c>
      <c r="J8" s="63">
        <f>'US MSW and Pop'!O8</f>
        <v>0.40353897344799816</v>
      </c>
      <c r="K8" s="63">
        <f>'US MSW and Pop'!P8</f>
        <v>0.39285829231906766</v>
      </c>
      <c r="L8" s="63">
        <f>'US MSW and Pop'!Q8</f>
        <v>0.388250129127646</v>
      </c>
      <c r="M8" s="63">
        <f>'US MSW and Pop'!R8</f>
        <v>0.38364196593622429</v>
      </c>
      <c r="N8" s="63">
        <f>'US MSW and Pop'!S8</f>
        <v>0.38224915088208872</v>
      </c>
      <c r="O8" s="63">
        <f>'US MSW and Pop'!T8</f>
        <v>0.38531020548573525</v>
      </c>
      <c r="P8" s="63">
        <f>'US MSW and Pop'!U8</f>
        <v>0.36965781227935324</v>
      </c>
      <c r="Q8" s="63">
        <f>'US MSW and Pop'!V8</f>
        <v>0.36334430381523042</v>
      </c>
      <c r="R8" s="63">
        <f>'US MSW and Pop'!W8</f>
        <v>0.3570307953511076</v>
      </c>
      <c r="S8" s="63">
        <f>'US MSW and Pop'!X8</f>
        <v>0.35071728688698478</v>
      </c>
      <c r="T8" s="63">
        <f>'US MSW and Pop'!Y8</f>
        <v>0.34440377842286196</v>
      </c>
      <c r="U8" s="63">
        <f>'US MSW and Pop'!Z8</f>
        <v>0.33809026995873914</v>
      </c>
      <c r="V8" s="63">
        <f>'US MSW and Pop'!AA8</f>
        <v>0.33177676149461632</v>
      </c>
      <c r="W8" s="63">
        <f>'US MSW and Pop'!AB8</f>
        <v>0.3254632530304935</v>
      </c>
      <c r="X8" s="63">
        <f>'US MSW and Pop'!AC8</f>
        <v>0.31914974456637069</v>
      </c>
      <c r="Y8" s="63">
        <f>'US MSW and Pop'!AD8</f>
        <v>0.31283623610224787</v>
      </c>
      <c r="Z8" s="63">
        <f>'US MSW and Pop'!AE8</f>
        <v>0.30652272763812505</v>
      </c>
      <c r="AA8" s="63">
        <f>'US MSW and Pop'!AF8</f>
        <v>0.30020921917400223</v>
      </c>
      <c r="AB8" s="63">
        <f>'US MSW and Pop'!AG8</f>
        <v>0.29389571070987941</v>
      </c>
      <c r="AC8" s="63">
        <f>'US MSW and Pop'!AH8</f>
        <v>0.28758220224575659</v>
      </c>
      <c r="AD8" s="63">
        <f>'US MSW and Pop'!AI8</f>
        <v>0.28126869378163377</v>
      </c>
      <c r="AE8" s="63">
        <f>'US MSW and Pop'!AJ8</f>
        <v>0.27495518531751095</v>
      </c>
      <c r="AF8" s="63">
        <f>'US MSW and Pop'!AK8</f>
        <v>0.26864167685338813</v>
      </c>
      <c r="AG8" s="63">
        <f>'US MSW and Pop'!AL8</f>
        <v>0.26232816838926531</v>
      </c>
      <c r="AH8" s="63">
        <f>'US MSW and Pop'!AM8</f>
        <v>0.2560146599251425</v>
      </c>
      <c r="AI8" s="63">
        <f>'US MSW and Pop'!AN8</f>
        <v>0.24970115146101968</v>
      </c>
      <c r="AJ8" s="63">
        <f>'US MSW and Pop'!AO8</f>
        <v>0.24338764299689686</v>
      </c>
      <c r="AK8" s="63">
        <f>'US MSW and Pop'!AP8</f>
        <v>0.23707413453277404</v>
      </c>
      <c r="AL8" s="63">
        <f>'US MSW and Pop'!AQ8</f>
        <v>0.23076062606865122</v>
      </c>
      <c r="AM8" s="63">
        <f>'US MSW and Pop'!AR8</f>
        <v>0.2244471176045284</v>
      </c>
      <c r="AN8" s="63">
        <f>'US MSW and Pop'!AS8</f>
        <v>0.21813360914040558</v>
      </c>
      <c r="AO8" s="63">
        <f>'US MSW and Pop'!AT8</f>
        <v>0.21182010067628276</v>
      </c>
      <c r="AP8" s="63">
        <f>'US MSW and Pop'!AU8</f>
        <v>0.20550659221215994</v>
      </c>
    </row>
    <row r="9" spans="1:42" s="63" customFormat="1" x14ac:dyDescent="0.25"/>
    <row r="10" spans="1:42" s="63" customFormat="1" x14ac:dyDescent="0.25">
      <c r="A10" s="63" t="s">
        <v>239</v>
      </c>
      <c r="B10" s="63">
        <f>'US MSW and Pop'!G7</f>
        <v>281422000</v>
      </c>
      <c r="C10" s="63">
        <f>'US MSW and Pop'!H7</f>
        <v>284419600</v>
      </c>
      <c r="D10" s="63">
        <f>'US MSW and Pop'!I7</f>
        <v>287417200</v>
      </c>
      <c r="E10" s="63">
        <f>'US MSW and Pop'!J7</f>
        <v>290414800</v>
      </c>
      <c r="F10" s="63">
        <f>'US MSW and Pop'!K7</f>
        <v>293412400</v>
      </c>
      <c r="G10" s="63">
        <f>'US MSW and Pop'!L7</f>
        <v>296410000</v>
      </c>
      <c r="H10" s="63">
        <f>'US MSW and Pop'!M7</f>
        <v>299059250</v>
      </c>
      <c r="I10" s="63">
        <f>'US MSW and Pop'!N7</f>
        <v>301708500</v>
      </c>
      <c r="J10" s="63">
        <f>'US MSW and Pop'!O7</f>
        <v>304357750</v>
      </c>
      <c r="K10" s="63">
        <f>'US MSW and Pop'!P7</f>
        <v>307007000</v>
      </c>
      <c r="L10" s="63">
        <f>'US MSW and Pop'!Q7</f>
        <v>309299500</v>
      </c>
      <c r="M10" s="63">
        <f>'US MSW and Pop'!R7</f>
        <v>311592000</v>
      </c>
      <c r="N10" s="63">
        <f>'US MSW and Pop'!S7</f>
        <v>313914000</v>
      </c>
      <c r="O10" s="63">
        <f>'US MSW and Pop'!T7</f>
        <v>316129000</v>
      </c>
      <c r="P10" s="63">
        <f>'US MSW and Pop'!U7</f>
        <v>319862098.90109921</v>
      </c>
      <c r="Q10" s="63">
        <f>'US MSW and Pop'!V7</f>
        <v>322543112.08791256</v>
      </c>
      <c r="R10" s="63">
        <f>'US MSW and Pop'!W7</f>
        <v>325224125.27472591</v>
      </c>
      <c r="S10" s="63">
        <f>'US MSW and Pop'!X7</f>
        <v>327905138.46153831</v>
      </c>
      <c r="T10" s="63">
        <f>'US MSW and Pop'!Y7</f>
        <v>330586151.64835167</v>
      </c>
      <c r="U10" s="63">
        <f>'US MSW and Pop'!Z7</f>
        <v>333267164.83516502</v>
      </c>
      <c r="V10" s="63">
        <f>'US MSW and Pop'!AA7</f>
        <v>335948178.02197838</v>
      </c>
      <c r="W10" s="63">
        <f>'US MSW and Pop'!AB7</f>
        <v>338629191.20879173</v>
      </c>
      <c r="X10" s="63">
        <f>'US MSW and Pop'!AC7</f>
        <v>341310204.39560509</v>
      </c>
      <c r="Y10" s="63">
        <f>'US MSW and Pop'!AD7</f>
        <v>343991217.58241749</v>
      </c>
      <c r="Z10" s="63">
        <f>'US MSW and Pop'!AE7</f>
        <v>346672230.76923084</v>
      </c>
      <c r="AA10" s="63">
        <f>'US MSW and Pop'!AF7</f>
        <v>349353243.9560442</v>
      </c>
      <c r="AB10" s="63">
        <f>'US MSW and Pop'!AG7</f>
        <v>352034257.14285755</v>
      </c>
      <c r="AC10" s="63">
        <f>'US MSW and Pop'!AH7</f>
        <v>354715270.32967091</v>
      </c>
      <c r="AD10" s="63">
        <f>'US MSW and Pop'!AI7</f>
        <v>357396283.51648426</v>
      </c>
      <c r="AE10" s="63">
        <f>'US MSW and Pop'!AJ7</f>
        <v>360077296.70329666</v>
      </c>
      <c r="AF10" s="63">
        <f>'US MSW and Pop'!AK7</f>
        <v>362758309.89011002</v>
      </c>
      <c r="AG10" s="63">
        <f>'US MSW and Pop'!AL7</f>
        <v>365439323.07692337</v>
      </c>
      <c r="AH10" s="63">
        <f>'US MSW and Pop'!AM7</f>
        <v>368120336.26373672</v>
      </c>
      <c r="AI10" s="63">
        <f>'US MSW and Pop'!AN7</f>
        <v>370801349.45055008</v>
      </c>
      <c r="AJ10" s="63">
        <f>'US MSW and Pop'!AO7</f>
        <v>373482362.63736248</v>
      </c>
      <c r="AK10" s="63">
        <f>'US MSW and Pop'!AP7</f>
        <v>376163375.82417583</v>
      </c>
      <c r="AL10" s="63">
        <f>'US MSW and Pop'!AQ7</f>
        <v>378844389.01098919</v>
      </c>
      <c r="AM10" s="63">
        <f>'US MSW and Pop'!AR7</f>
        <v>381525402.19780254</v>
      </c>
      <c r="AN10" s="63">
        <f>'US MSW and Pop'!AS7</f>
        <v>384206415.3846159</v>
      </c>
      <c r="AO10" s="63">
        <f>'US MSW and Pop'!AT7</f>
        <v>386887428.57142925</v>
      </c>
      <c r="AP10" s="63">
        <f>'US MSW and Pop'!AU7</f>
        <v>389568441.75824165</v>
      </c>
    </row>
    <row r="11" spans="1:42" s="63" customFormat="1" x14ac:dyDescent="0.25"/>
    <row r="12" spans="1:42" s="63" customFormat="1" x14ac:dyDescent="0.25">
      <c r="A12" s="63" t="s">
        <v>72</v>
      </c>
      <c r="B12" s="63">
        <v>29.053299519297223</v>
      </c>
      <c r="C12" s="63">
        <v>29.330086886166672</v>
      </c>
      <c r="D12" s="63">
        <v>28.386840268691664</v>
      </c>
      <c r="E12" s="63">
        <v>28.824375535841668</v>
      </c>
      <c r="F12" s="63">
        <v>28.577365232777776</v>
      </c>
      <c r="G12" s="63">
        <v>29.330202698844445</v>
      </c>
      <c r="H12" s="63">
        <v>31.208249513999998</v>
      </c>
      <c r="I12" s="63">
        <v>31.065589240000001</v>
      </c>
      <c r="J12" s="63">
        <v>31.598870128055552</v>
      </c>
      <c r="K12" s="63">
        <v>32.605543762499998</v>
      </c>
      <c r="L12" s="63">
        <v>32.044678300000001</v>
      </c>
      <c r="M12" s="63">
        <v>31.570437863583329</v>
      </c>
      <c r="N12" s="63">
        <v>31.345970055138888</v>
      </c>
      <c r="O12" s="63">
        <v>31.911578022833329</v>
      </c>
      <c r="P12" s="63">
        <v>31.950339083777777</v>
      </c>
      <c r="Q12" s="63">
        <v>32.549766744888892</v>
      </c>
      <c r="R12" s="63">
        <v>33.301540911555556</v>
      </c>
      <c r="S12" s="63">
        <v>33.502082790924945</v>
      </c>
      <c r="T12" s="63">
        <v>33.703832333491896</v>
      </c>
      <c r="U12" s="63">
        <v>33.906796811804185</v>
      </c>
      <c r="V12" s="63">
        <v>34.11098354220487</v>
      </c>
      <c r="W12" s="63">
        <v>34.316399885096025</v>
      </c>
      <c r="X12" s="63">
        <v>34.523053245204075</v>
      </c>
      <c r="Y12" s="63">
        <v>34.73095107184669</v>
      </c>
      <c r="Z12" s="63">
        <v>34.940100859201358</v>
      </c>
      <c r="AA12" s="63">
        <v>35.150510146575463</v>
      </c>
      <c r="AB12" s="63">
        <v>35.362186518678136</v>
      </c>
      <c r="AC12" s="63">
        <v>35.575137605893623</v>
      </c>
      <c r="AD12" s="63">
        <v>35.789371084556315</v>
      </c>
      <c r="AE12" s="63">
        <v>36.004894677227504</v>
      </c>
      <c r="AF12" s="63">
        <v>36.221716152973777</v>
      </c>
      <c r="AG12" s="63">
        <v>36.439843327646983</v>
      </c>
      <c r="AH12" s="63">
        <v>36.659284064166073</v>
      </c>
      <c r="AI12" s="63">
        <v>36.880046272800485</v>
      </c>
      <c r="AJ12" s="63">
        <v>37.102137911455287</v>
      </c>
      <c r="AK12" s="63">
        <v>37.325566985958069</v>
      </c>
      <c r="AL12" s="63">
        <v>37.550341550347511</v>
      </c>
      <c r="AM12" s="63">
        <v>37.776469707163706</v>
      </c>
      <c r="AN12" s="63">
        <v>38.003959607740235</v>
      </c>
      <c r="AO12" s="63">
        <v>38.232819452498056</v>
      </c>
      <c r="AP12" s="63">
        <v>38.463057491240995</v>
      </c>
    </row>
    <row r="13" spans="1:42" s="63" customFormat="1" x14ac:dyDescent="0.25"/>
    <row r="14" spans="1:42" s="63" customFormat="1" x14ac:dyDescent="0.25">
      <c r="A14" s="63" t="s">
        <v>78</v>
      </c>
      <c r="B14" s="63">
        <f>'Base Policies'!B31</f>
        <v>0</v>
      </c>
      <c r="C14" s="63">
        <f>'Base Policies'!C31</f>
        <v>0</v>
      </c>
      <c r="D14" s="63">
        <f>'Base Policies'!D31</f>
        <v>0</v>
      </c>
      <c r="E14" s="63">
        <f>'Base Policies'!E31</f>
        <v>0</v>
      </c>
      <c r="F14" s="63">
        <f>'Base Policies'!F31</f>
        <v>0</v>
      </c>
      <c r="G14" s="63">
        <f>'Base Policies'!G31</f>
        <v>0</v>
      </c>
      <c r="H14" s="63">
        <f>'Base Policies'!H31</f>
        <v>0</v>
      </c>
      <c r="I14" s="63">
        <f>'Base Policies'!I31</f>
        <v>0</v>
      </c>
      <c r="J14" s="63">
        <f>'Base Policies'!J31</f>
        <v>0</v>
      </c>
      <c r="K14" s="63">
        <f>'Base Policies'!K31</f>
        <v>0</v>
      </c>
      <c r="L14" s="63">
        <f>'Base Policies'!L31</f>
        <v>8.6037364798426719</v>
      </c>
      <c r="M14" s="63">
        <f>'Base Policies'!M31</f>
        <v>8.6037364798426719</v>
      </c>
      <c r="N14" s="63">
        <f>'Base Policies'!N31</f>
        <v>8.6037364798426719</v>
      </c>
      <c r="O14" s="63">
        <f>'Base Policies'!O31</f>
        <v>8.6037364798426719</v>
      </c>
      <c r="P14" s="63">
        <f>'Base Policies'!P31</f>
        <v>8.6037364798426719</v>
      </c>
      <c r="Q14" s="63">
        <f>'Base Policies'!Q31</f>
        <v>8.6037364798426719</v>
      </c>
      <c r="R14" s="63">
        <f>'Base Policies'!R31</f>
        <v>8.6037364798426719</v>
      </c>
      <c r="S14" s="63">
        <f>'Base Policies'!S31</f>
        <v>8.6037364798426719</v>
      </c>
      <c r="T14" s="63">
        <f>'Base Policies'!T31</f>
        <v>8.6037364798426719</v>
      </c>
      <c r="U14" s="63">
        <f>'Base Policies'!U31</f>
        <v>8.6037364798426719</v>
      </c>
      <c r="V14" s="63">
        <f>'Base Policies'!V31</f>
        <v>8.6037364798426719</v>
      </c>
      <c r="W14" s="63">
        <f>'Base Policies'!W31</f>
        <v>8.6037364798426719</v>
      </c>
      <c r="X14" s="63">
        <f>'Base Policies'!X31</f>
        <v>8.6037364798426719</v>
      </c>
      <c r="Y14" s="63">
        <f>'Base Policies'!Y31</f>
        <v>8.6037364798426719</v>
      </c>
      <c r="Z14" s="63">
        <f>'Base Policies'!Z31</f>
        <v>8.6037364798426719</v>
      </c>
      <c r="AA14" s="63">
        <f>'Base Policies'!AA31</f>
        <v>8.6037364798426719</v>
      </c>
      <c r="AB14" s="63">
        <f>'Base Policies'!AB31</f>
        <v>8.6037364798426719</v>
      </c>
      <c r="AC14" s="63">
        <f>'Base Policies'!AC31</f>
        <v>8.6037364798426719</v>
      </c>
      <c r="AD14" s="63">
        <f>'Base Policies'!AD31</f>
        <v>8.6037364798426719</v>
      </c>
      <c r="AE14" s="63">
        <f>'Base Policies'!AE31</f>
        <v>8.6037364798426719</v>
      </c>
      <c r="AF14" s="63">
        <f>'Base Policies'!AF31</f>
        <v>8.6037364798426719</v>
      </c>
      <c r="AG14" s="63">
        <f>'Base Policies'!AG31</f>
        <v>8.6037364798426719</v>
      </c>
      <c r="AH14" s="63">
        <f>'Base Policies'!AH31</f>
        <v>8.6037364798426719</v>
      </c>
      <c r="AI14" s="63">
        <f>'Base Policies'!AI31</f>
        <v>8.6037364798426719</v>
      </c>
      <c r="AJ14" s="63">
        <f>'Base Policies'!AJ31</f>
        <v>8.6037364798426719</v>
      </c>
      <c r="AK14" s="63">
        <f>'Base Policies'!AK31</f>
        <v>8.6037364798426719</v>
      </c>
      <c r="AL14" s="63">
        <f>'Base Policies'!AL31</f>
        <v>8.6037364798426719</v>
      </c>
      <c r="AM14" s="63">
        <f>'Base Policies'!AM31</f>
        <v>8.6037364798426719</v>
      </c>
      <c r="AN14" s="63">
        <f>'Base Policies'!AN31</f>
        <v>8.6037364798426719</v>
      </c>
      <c r="AO14" s="63">
        <f>'Base Policies'!AO31</f>
        <v>8.6037364798426719</v>
      </c>
      <c r="AP14" s="63">
        <f>'Base Policies'!AP31</f>
        <v>8.6037364798426719</v>
      </c>
    </row>
    <row r="15" spans="1:42" s="63" customFormat="1" x14ac:dyDescent="0.25"/>
    <row r="16" spans="1:42" s="63" customFormat="1" x14ac:dyDescent="0.25">
      <c r="A16" s="63" t="s">
        <v>77</v>
      </c>
      <c r="B16" s="63">
        <f>'Base Policies'!B35</f>
        <v>3.333333333333333</v>
      </c>
      <c r="C16" s="63">
        <f>'Base Policies'!C35</f>
        <v>3.333333333333333</v>
      </c>
      <c r="D16" s="63">
        <f>'Base Policies'!D35</f>
        <v>3.333333333333333</v>
      </c>
      <c r="E16" s="63">
        <f>'Base Policies'!E35</f>
        <v>3.333333333333333</v>
      </c>
      <c r="F16" s="63">
        <f>'Base Policies'!F35</f>
        <v>3.333333333333333</v>
      </c>
      <c r="G16" s="63">
        <f>'Base Policies'!G35</f>
        <v>3.333333333333333</v>
      </c>
      <c r="H16" s="63">
        <f>'Base Policies'!H35</f>
        <v>3.333333333333333</v>
      </c>
      <c r="I16" s="63">
        <f>'Base Policies'!I35</f>
        <v>3.333333333333333</v>
      </c>
      <c r="J16" s="63">
        <f>'Base Policies'!J35</f>
        <v>3.333333333333333</v>
      </c>
      <c r="K16" s="63">
        <f>'Base Policies'!K35</f>
        <v>3.333333333333333</v>
      </c>
      <c r="L16" s="63">
        <f>'Base Policies'!L35</f>
        <v>3.333333333333333</v>
      </c>
      <c r="M16" s="63">
        <f>'Base Policies'!M35</f>
        <v>3.333333333333333</v>
      </c>
      <c r="N16" s="63">
        <f>'Base Policies'!N35</f>
        <v>3.333333333333333</v>
      </c>
      <c r="O16" s="63">
        <f>'Base Policies'!O35</f>
        <v>3.333333333333333</v>
      </c>
      <c r="P16" s="63">
        <f>'Base Policies'!P35</f>
        <v>3.333333333333333</v>
      </c>
      <c r="Q16" s="63">
        <f>'Base Policies'!Q35</f>
        <v>3.333333333333333</v>
      </c>
      <c r="R16" s="63">
        <f>'Base Policies'!R35</f>
        <v>3.333333333333333</v>
      </c>
      <c r="S16" s="63">
        <f>'Base Policies'!S35</f>
        <v>3.333333333333333</v>
      </c>
      <c r="T16" s="63">
        <f>'Base Policies'!T35</f>
        <v>3.333333333333333</v>
      </c>
      <c r="U16" s="63">
        <f>'Base Policies'!U35</f>
        <v>3.333333333333333</v>
      </c>
      <c r="V16" s="63">
        <f>'Base Policies'!V35</f>
        <v>3.333333333333333</v>
      </c>
      <c r="W16" s="63">
        <f>'Base Policies'!W35</f>
        <v>3.333333333333333</v>
      </c>
      <c r="X16" s="63">
        <f>'Base Policies'!X35</f>
        <v>3.333333333333333</v>
      </c>
      <c r="Y16" s="63">
        <f>'Base Policies'!Y35</f>
        <v>3.333333333333333</v>
      </c>
      <c r="Z16" s="63">
        <f>'Base Policies'!Z35</f>
        <v>3.333333333333333</v>
      </c>
      <c r="AA16" s="63">
        <f>'Base Policies'!AA35</f>
        <v>3.333333333333333</v>
      </c>
      <c r="AB16" s="63">
        <f>'Base Policies'!AB35</f>
        <v>3.333333333333333</v>
      </c>
      <c r="AC16" s="63">
        <f>'Base Policies'!AC35</f>
        <v>3.333333333333333</v>
      </c>
      <c r="AD16" s="63">
        <f>'Base Policies'!AD35</f>
        <v>3.333333333333333</v>
      </c>
      <c r="AE16" s="63">
        <f>'Base Policies'!AE35</f>
        <v>3.333333333333333</v>
      </c>
      <c r="AF16" s="63">
        <f>'Base Policies'!AF35</f>
        <v>3.333333333333333</v>
      </c>
      <c r="AG16" s="63">
        <f>'Base Policies'!AG35</f>
        <v>3.333333333333333</v>
      </c>
      <c r="AH16" s="63">
        <f>'Base Policies'!AH35</f>
        <v>3.333333333333333</v>
      </c>
      <c r="AI16" s="63">
        <f>'Base Policies'!AI35</f>
        <v>3.333333333333333</v>
      </c>
      <c r="AJ16" s="63">
        <f>'Base Policies'!AJ35</f>
        <v>3.333333333333333</v>
      </c>
      <c r="AK16" s="63">
        <f>'Base Policies'!AK35</f>
        <v>3.333333333333333</v>
      </c>
      <c r="AL16" s="63">
        <f>'Base Policies'!AL35</f>
        <v>3.333333333333333</v>
      </c>
      <c r="AM16" s="63">
        <f>'Base Policies'!AM35</f>
        <v>3.333333333333333</v>
      </c>
      <c r="AN16" s="63">
        <f>'Base Policies'!AN35</f>
        <v>3.333333333333333</v>
      </c>
      <c r="AO16" s="63">
        <f>'Base Policies'!AO35</f>
        <v>3.333333333333333</v>
      </c>
      <c r="AP16" s="63">
        <f>'Base Policies'!AP35</f>
        <v>3.333333333333333</v>
      </c>
    </row>
    <row r="17" spans="1:42" s="63" customFormat="1" x14ac:dyDescent="0.25"/>
    <row r="18" spans="1:42" s="63" customFormat="1" x14ac:dyDescent="0.25">
      <c r="A18" s="63" t="s">
        <v>260</v>
      </c>
      <c r="B18" s="63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0.01</v>
      </c>
      <c r="S18" s="63">
        <f t="shared" ref="S18:AF18" si="2">R18+0.01</f>
        <v>0.02</v>
      </c>
      <c r="T18" s="63">
        <f t="shared" si="2"/>
        <v>0.03</v>
      </c>
      <c r="U18" s="63">
        <f t="shared" si="2"/>
        <v>0.04</v>
      </c>
      <c r="V18" s="63">
        <f t="shared" si="2"/>
        <v>0.05</v>
      </c>
      <c r="W18" s="63">
        <f t="shared" si="2"/>
        <v>6.0000000000000005E-2</v>
      </c>
      <c r="X18" s="63">
        <f t="shared" si="2"/>
        <v>7.0000000000000007E-2</v>
      </c>
      <c r="Y18" s="63">
        <f t="shared" si="2"/>
        <v>0.08</v>
      </c>
      <c r="Z18" s="63">
        <f t="shared" si="2"/>
        <v>0.09</v>
      </c>
      <c r="AA18" s="63">
        <f t="shared" si="2"/>
        <v>9.9999999999999992E-2</v>
      </c>
      <c r="AB18" s="63">
        <f t="shared" si="2"/>
        <v>0.10999999999999999</v>
      </c>
      <c r="AC18" s="63">
        <f t="shared" si="2"/>
        <v>0.11999999999999998</v>
      </c>
      <c r="AD18" s="63">
        <f t="shared" si="2"/>
        <v>0.12999999999999998</v>
      </c>
      <c r="AE18" s="63">
        <f t="shared" si="2"/>
        <v>0.13999999999999999</v>
      </c>
      <c r="AF18" s="63">
        <f t="shared" si="2"/>
        <v>0.15</v>
      </c>
      <c r="AG18" s="63">
        <f t="shared" ref="AG18:AP18" si="3">AF18</f>
        <v>0.15</v>
      </c>
      <c r="AH18" s="63">
        <f t="shared" si="3"/>
        <v>0.15</v>
      </c>
      <c r="AI18" s="63">
        <f t="shared" si="3"/>
        <v>0.15</v>
      </c>
      <c r="AJ18" s="63">
        <f t="shared" si="3"/>
        <v>0.15</v>
      </c>
      <c r="AK18" s="63">
        <f t="shared" si="3"/>
        <v>0.15</v>
      </c>
      <c r="AL18" s="63">
        <f t="shared" si="3"/>
        <v>0.15</v>
      </c>
      <c r="AM18" s="63">
        <f t="shared" si="3"/>
        <v>0.15</v>
      </c>
      <c r="AN18" s="63">
        <f t="shared" si="3"/>
        <v>0.15</v>
      </c>
      <c r="AO18" s="63">
        <f t="shared" si="3"/>
        <v>0.15</v>
      </c>
      <c r="AP18" s="63">
        <f t="shared" si="3"/>
        <v>0.15</v>
      </c>
    </row>
    <row r="19" spans="1:42" s="63" customFormat="1" x14ac:dyDescent="0.25"/>
    <row r="20" spans="1:42" s="63" customFormat="1" x14ac:dyDescent="0.25">
      <c r="A20" s="63" t="s">
        <v>70</v>
      </c>
      <c r="B20" s="63">
        <v>9.9448170681710089</v>
      </c>
      <c r="C20" s="63">
        <v>12.556371865724264</v>
      </c>
      <c r="D20" s="63">
        <v>11.236040276160644</v>
      </c>
      <c r="E20" s="63">
        <v>12.440758293838861</v>
      </c>
      <c r="F20" s="63">
        <v>13.704171381404526</v>
      </c>
      <c r="G20" s="63">
        <v>16.915407632323735</v>
      </c>
      <c r="H20" s="63">
        <v>16.720932290555602</v>
      </c>
      <c r="I20" s="63">
        <v>16.684213940552187</v>
      </c>
      <c r="J20" s="63">
        <v>17.225602256514534</v>
      </c>
      <c r="K20" s="63">
        <v>14.343462503484805</v>
      </c>
      <c r="L20" s="63">
        <v>15.558634939897338</v>
      </c>
      <c r="M20" s="63">
        <v>16.205373981206641</v>
      </c>
      <c r="N20" s="63">
        <v>16.31914265566834</v>
      </c>
      <c r="O20" s="63">
        <v>16.243706849899141</v>
      </c>
      <c r="P20" s="63">
        <v>16.162121386050934</v>
      </c>
      <c r="Q20" s="63">
        <v>15.841519211531837</v>
      </c>
      <c r="R20" s="63">
        <v>15.828737821217137</v>
      </c>
      <c r="S20" s="63">
        <v>15.891641225318654</v>
      </c>
      <c r="T20" s="63">
        <v>15.95479460754807</v>
      </c>
      <c r="U20" s="63">
        <v>16.018198961318468</v>
      </c>
      <c r="V20" s="63">
        <v>16.081855283990748</v>
      </c>
      <c r="W20" s="63">
        <v>16.145764576889331</v>
      </c>
      <c r="X20" s="63">
        <v>16.209927845317885</v>
      </c>
      <c r="Y20" s="63">
        <v>16.27434609857518</v>
      </c>
      <c r="Z20" s="63">
        <v>16.339020349970916</v>
      </c>
      <c r="AA20" s="63">
        <v>16.403951616841699</v>
      </c>
      <c r="AB20" s="63">
        <v>16.469140920567025</v>
      </c>
      <c r="AC20" s="63">
        <v>16.534589286585362</v>
      </c>
      <c r="AD20" s="63">
        <v>16.600297744410252</v>
      </c>
      <c r="AE20" s="63">
        <v>16.666267327646537</v>
      </c>
      <c r="AF20" s="63">
        <v>16.732499074006601</v>
      </c>
      <c r="AG20" s="63">
        <v>16.798994025326706</v>
      </c>
      <c r="AH20" s="63">
        <v>16.865753227583351</v>
      </c>
      <c r="AI20" s="63">
        <v>16.93277773090977</v>
      </c>
      <c r="AJ20" s="63">
        <v>17.000068589612404</v>
      </c>
      <c r="AK20" s="63">
        <v>17.067626862187524</v>
      </c>
      <c r="AL20" s="63">
        <v>17.135453611337859</v>
      </c>
      <c r="AM20" s="63">
        <v>17.203549903989316</v>
      </c>
      <c r="AN20" s="63">
        <v>17.271916811307769</v>
      </c>
      <c r="AO20" s="63">
        <v>17.340555408715904</v>
      </c>
      <c r="AP20" s="63">
        <v>17.409466775910143</v>
      </c>
    </row>
    <row r="21" spans="1:42" s="63" customFormat="1" x14ac:dyDescent="0.25"/>
    <row r="22" spans="1:42" s="63" customFormat="1" x14ac:dyDescent="0.25">
      <c r="A22" s="63" t="s">
        <v>76</v>
      </c>
      <c r="B22" s="63">
        <f>'Base Policies'!B29</f>
        <v>0</v>
      </c>
      <c r="C22" s="63">
        <f>'Base Policies'!C29</f>
        <v>0</v>
      </c>
      <c r="D22" s="63">
        <f>'Base Policies'!D29</f>
        <v>0</v>
      </c>
      <c r="E22" s="63">
        <f>'Base Policies'!E29</f>
        <v>0</v>
      </c>
      <c r="F22" s="63">
        <f>'Base Policies'!F29</f>
        <v>0</v>
      </c>
      <c r="G22" s="63">
        <f>'Base Policies'!G29</f>
        <v>0</v>
      </c>
      <c r="H22" s="63">
        <f>'Base Policies'!H29</f>
        <v>0</v>
      </c>
      <c r="I22" s="63">
        <f>'Base Policies'!I29</f>
        <v>0</v>
      </c>
      <c r="J22" s="63">
        <f>'Base Policies'!J29</f>
        <v>0</v>
      </c>
      <c r="K22" s="63">
        <f>'Base Policies'!K29</f>
        <v>0</v>
      </c>
      <c r="L22" s="63">
        <f>'Base Policies'!L29</f>
        <v>8.6165192969728501</v>
      </c>
      <c r="M22" s="63">
        <f>'Base Policies'!M29</f>
        <v>8.6165192969728501</v>
      </c>
      <c r="N22" s="63">
        <f>'Base Policies'!N29</f>
        <v>8.6165192969728501</v>
      </c>
      <c r="O22" s="63">
        <f>'Base Policies'!O29</f>
        <v>8.6165192969728501</v>
      </c>
      <c r="P22" s="63">
        <f>'Base Policies'!P29</f>
        <v>8.6165192969728501</v>
      </c>
      <c r="Q22" s="63">
        <f>'Base Policies'!Q29</f>
        <v>8.6165192969728501</v>
      </c>
      <c r="R22" s="63">
        <f>'Base Policies'!R29</f>
        <v>8.6165192969728501</v>
      </c>
      <c r="S22" s="63">
        <f>'Base Policies'!S29</f>
        <v>8.6165192969728501</v>
      </c>
      <c r="T22" s="63">
        <f>'Base Policies'!T29</f>
        <v>8.6165192969728501</v>
      </c>
      <c r="U22" s="63">
        <f>'Base Policies'!U29</f>
        <v>8.6165192969728501</v>
      </c>
      <c r="V22" s="63">
        <f>'Base Policies'!V29</f>
        <v>8.6165192969728501</v>
      </c>
      <c r="W22" s="63">
        <f>'Base Policies'!W29</f>
        <v>8.6165192969728501</v>
      </c>
      <c r="X22" s="63">
        <f>'Base Policies'!X29</f>
        <v>8.6165192969728501</v>
      </c>
      <c r="Y22" s="63">
        <f>'Base Policies'!Y29</f>
        <v>8.6165192969728501</v>
      </c>
      <c r="Z22" s="63">
        <f>'Base Policies'!Z29</f>
        <v>8.6165192969728501</v>
      </c>
      <c r="AA22" s="63">
        <f>'Base Policies'!AA29</f>
        <v>8.6165192969728501</v>
      </c>
      <c r="AB22" s="63">
        <f>'Base Policies'!AB29</f>
        <v>8.6165192969728501</v>
      </c>
      <c r="AC22" s="63">
        <f>'Base Policies'!AC29</f>
        <v>8.6165192969728501</v>
      </c>
      <c r="AD22" s="63">
        <f>'Base Policies'!AD29</f>
        <v>8.6165192969728501</v>
      </c>
      <c r="AE22" s="63">
        <f>'Base Policies'!AE29</f>
        <v>8.6165192969728501</v>
      </c>
      <c r="AF22" s="63">
        <f>'Base Policies'!AF29</f>
        <v>8.6165192969728501</v>
      </c>
      <c r="AG22" s="63">
        <f>'Base Policies'!AG29</f>
        <v>8.6165192969728501</v>
      </c>
      <c r="AH22" s="63">
        <f>'Base Policies'!AH29</f>
        <v>8.6165192969728501</v>
      </c>
      <c r="AI22" s="63">
        <f>'Base Policies'!AI29</f>
        <v>8.6165192969728501</v>
      </c>
      <c r="AJ22" s="63">
        <f>'Base Policies'!AJ29</f>
        <v>8.6165192969728501</v>
      </c>
      <c r="AK22" s="63">
        <f>'Base Policies'!AK29</f>
        <v>8.6165192969728501</v>
      </c>
      <c r="AL22" s="63">
        <f>'Base Policies'!AL29</f>
        <v>8.6165192969728501</v>
      </c>
      <c r="AM22" s="63">
        <f>'Base Policies'!AM29</f>
        <v>8.6165192969728501</v>
      </c>
      <c r="AN22" s="63">
        <f>'Base Policies'!AN29</f>
        <v>8.6165192969728501</v>
      </c>
      <c r="AO22" s="63">
        <f>'Base Policies'!AO29</f>
        <v>8.6165192969728501</v>
      </c>
      <c r="AP22" s="63">
        <f>'Base Policies'!AP29</f>
        <v>8.6165192969728501</v>
      </c>
    </row>
    <row r="23" spans="1:42" s="63" customFormat="1" x14ac:dyDescent="0.25"/>
    <row r="24" spans="1:42" s="63" customFormat="1" x14ac:dyDescent="0.25">
      <c r="A24" s="63" t="s">
        <v>75</v>
      </c>
      <c r="B24" s="63">
        <f>'Base Policies'!B33</f>
        <v>0</v>
      </c>
      <c r="C24" s="63">
        <f>'Base Policies'!C33</f>
        <v>0</v>
      </c>
      <c r="D24" s="63">
        <f>'Base Policies'!D33</f>
        <v>0</v>
      </c>
      <c r="E24" s="63">
        <f>'Base Policies'!E33</f>
        <v>0</v>
      </c>
      <c r="F24" s="63">
        <f>'Base Policies'!F33</f>
        <v>0</v>
      </c>
      <c r="G24" s="63">
        <f>'Base Policies'!G33</f>
        <v>0</v>
      </c>
      <c r="H24" s="63">
        <f>'Base Policies'!H33</f>
        <v>2.5846458024691366</v>
      </c>
      <c r="I24" s="63">
        <f>'Base Policies'!I33</f>
        <v>2.5846458024691366</v>
      </c>
      <c r="J24" s="63">
        <f>'Base Policies'!J33</f>
        <v>2.5846458024691366</v>
      </c>
      <c r="K24" s="63">
        <f>'Base Policies'!K33</f>
        <v>2.5846458024691366</v>
      </c>
      <c r="L24" s="63">
        <f>'Base Policies'!L33</f>
        <v>2.5846458024691366</v>
      </c>
      <c r="M24" s="63">
        <f>'Base Policies'!M33</f>
        <v>2.5846458024691366</v>
      </c>
      <c r="N24" s="63">
        <f>'Base Policies'!N33</f>
        <v>2.5846458024691366</v>
      </c>
      <c r="O24" s="63">
        <f>'Base Policies'!O33</f>
        <v>2.5846458024691366</v>
      </c>
      <c r="P24" s="63">
        <f>'Base Policies'!P33</f>
        <v>2.5846458024691366</v>
      </c>
      <c r="Q24" s="63">
        <f>'Base Policies'!Q33</f>
        <v>2.5846458024691366</v>
      </c>
      <c r="R24" s="63">
        <f>'Base Policies'!R33</f>
        <v>2.5846458024691366</v>
      </c>
      <c r="S24" s="63">
        <f>'Base Policies'!S33</f>
        <v>2.5846458024691366</v>
      </c>
      <c r="T24" s="63">
        <f>'Base Policies'!T33</f>
        <v>2.5846458024691366</v>
      </c>
      <c r="U24" s="63">
        <f>'Base Policies'!U33</f>
        <v>2.5846458024691366</v>
      </c>
      <c r="V24" s="63">
        <f>'Base Policies'!V33</f>
        <v>2.5846458024691366</v>
      </c>
      <c r="W24" s="63">
        <f>'Base Policies'!W33</f>
        <v>2.5846458024691366</v>
      </c>
      <c r="X24" s="63">
        <f>'Base Policies'!X33</f>
        <v>2.5846458024691366</v>
      </c>
      <c r="Y24" s="63">
        <f>'Base Policies'!Y33</f>
        <v>2.5846458024691366</v>
      </c>
      <c r="Z24" s="63">
        <f>'Base Policies'!Z33</f>
        <v>2.5846458024691366</v>
      </c>
      <c r="AA24" s="63">
        <f>'Base Policies'!AA33</f>
        <v>2.5846458024691366</v>
      </c>
      <c r="AB24" s="63">
        <f>'Base Policies'!AB33</f>
        <v>2.5846458024691366</v>
      </c>
      <c r="AC24" s="63">
        <f>'Base Policies'!AC33</f>
        <v>2.5846458024691366</v>
      </c>
      <c r="AD24" s="63">
        <f>'Base Policies'!AD33</f>
        <v>2.5846458024691366</v>
      </c>
      <c r="AE24" s="63">
        <f>'Base Policies'!AE33</f>
        <v>2.5846458024691366</v>
      </c>
      <c r="AF24" s="63">
        <f>'Base Policies'!AF33</f>
        <v>2.5846458024691366</v>
      </c>
      <c r="AG24" s="63">
        <f>'Base Policies'!AG33</f>
        <v>2.5846458024691366</v>
      </c>
      <c r="AH24" s="63">
        <f>'Base Policies'!AH33</f>
        <v>2.5846458024691366</v>
      </c>
      <c r="AI24" s="63">
        <f>'Base Policies'!AI33</f>
        <v>2.5846458024691366</v>
      </c>
      <c r="AJ24" s="63">
        <f>'Base Policies'!AJ33</f>
        <v>2.5846458024691366</v>
      </c>
      <c r="AK24" s="63">
        <f>'Base Policies'!AK33</f>
        <v>2.5846458024691366</v>
      </c>
      <c r="AL24" s="63">
        <f>'Base Policies'!AL33</f>
        <v>2.5846458024691366</v>
      </c>
      <c r="AM24" s="63">
        <f>'Base Policies'!AM33</f>
        <v>2.5846458024691366</v>
      </c>
      <c r="AN24" s="63">
        <f>'Base Policies'!AN33</f>
        <v>2.5846458024691366</v>
      </c>
      <c r="AO24" s="63">
        <f>'Base Policies'!AO33</f>
        <v>2.5846458024691366</v>
      </c>
      <c r="AP24" s="63">
        <f>'Base Policies'!AP33</f>
        <v>2.5846458024691366</v>
      </c>
    </row>
    <row r="25" spans="1:42" s="63" customFormat="1" x14ac:dyDescent="0.25"/>
    <row r="26" spans="1:42" s="63" customFormat="1" x14ac:dyDescent="0.25">
      <c r="A26" s="63" t="s">
        <v>282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3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</row>
    <row r="27" spans="1:42" s="63" customFormat="1" x14ac:dyDescent="0.25">
      <c r="A27" s="63" t="s">
        <v>283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3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</row>
    <row r="28" spans="1:42" s="63" customFormat="1" x14ac:dyDescent="0.25">
      <c r="A28" s="63" t="s">
        <v>284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1.456E-3</v>
      </c>
      <c r="R28" s="63">
        <v>1.456E-3</v>
      </c>
      <c r="S28" s="63">
        <v>1.456E-3</v>
      </c>
      <c r="T28" s="63">
        <v>1.456E-3</v>
      </c>
      <c r="U28" s="63">
        <v>1.456E-3</v>
      </c>
      <c r="V28" s="63">
        <v>1.456E-3</v>
      </c>
      <c r="W28" s="63">
        <v>1.456E-3</v>
      </c>
      <c r="X28" s="63">
        <v>1.456E-3</v>
      </c>
      <c r="Y28" s="63">
        <v>1.456E-3</v>
      </c>
      <c r="Z28" s="63">
        <v>1.456E-3</v>
      </c>
      <c r="AA28" s="63">
        <v>1.456E-3</v>
      </c>
      <c r="AB28" s="63">
        <v>1.456E-3</v>
      </c>
      <c r="AC28" s="63">
        <v>1.456E-3</v>
      </c>
      <c r="AD28" s="63">
        <v>1.456E-3</v>
      </c>
      <c r="AE28" s="63">
        <v>1.456E-3</v>
      </c>
      <c r="AF28" s="63">
        <v>1.456E-3</v>
      </c>
      <c r="AG28" s="63">
        <v>1.456E-3</v>
      </c>
      <c r="AH28" s="63">
        <v>1.456E-3</v>
      </c>
      <c r="AI28" s="63">
        <v>1.456E-3</v>
      </c>
      <c r="AJ28" s="63">
        <v>1.456E-3</v>
      </c>
      <c r="AK28" s="63">
        <v>1.456E-3</v>
      </c>
      <c r="AL28" s="63">
        <v>1.456E-3</v>
      </c>
      <c r="AM28" s="63">
        <v>1.456E-3</v>
      </c>
      <c r="AN28" s="63">
        <v>1.456E-3</v>
      </c>
      <c r="AO28" s="63">
        <v>1.456E-3</v>
      </c>
      <c r="AP28" s="63">
        <v>1.456E-3</v>
      </c>
    </row>
    <row r="29" spans="1:42" s="63" customFormat="1" x14ac:dyDescent="0.25">
      <c r="A29" s="63" t="s">
        <v>285</v>
      </c>
      <c r="B29" s="63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1.456E-3</v>
      </c>
      <c r="R29" s="63">
        <v>1.456E-3</v>
      </c>
      <c r="S29" s="63">
        <v>1.456E-3</v>
      </c>
      <c r="T29" s="63">
        <v>1.456E-3</v>
      </c>
      <c r="U29" s="63">
        <v>1.456E-3</v>
      </c>
      <c r="V29" s="63">
        <v>1.456E-3</v>
      </c>
      <c r="W29" s="63">
        <v>1.456E-3</v>
      </c>
      <c r="X29" s="63">
        <v>1.456E-3</v>
      </c>
      <c r="Y29" s="63">
        <v>1.456E-3</v>
      </c>
      <c r="Z29" s="63">
        <v>1.456E-3</v>
      </c>
      <c r="AA29" s="63">
        <v>1.456E-3</v>
      </c>
      <c r="AB29" s="63">
        <v>1.456E-3</v>
      </c>
      <c r="AC29" s="63">
        <v>1.456E-3</v>
      </c>
      <c r="AD29" s="63">
        <v>1.456E-3</v>
      </c>
      <c r="AE29" s="63">
        <v>1.456E-3</v>
      </c>
      <c r="AF29" s="63">
        <v>1.456E-3</v>
      </c>
      <c r="AG29" s="63">
        <v>1.456E-3</v>
      </c>
      <c r="AH29" s="63">
        <v>1.456E-3</v>
      </c>
      <c r="AI29" s="63">
        <v>1.456E-3</v>
      </c>
      <c r="AJ29" s="63">
        <v>1.456E-3</v>
      </c>
      <c r="AK29" s="63">
        <v>1.456E-3</v>
      </c>
      <c r="AL29" s="63">
        <v>1.456E-3</v>
      </c>
      <c r="AM29" s="63">
        <v>1.456E-3</v>
      </c>
      <c r="AN29" s="63">
        <v>1.456E-3</v>
      </c>
      <c r="AO29" s="63">
        <v>1.456E-3</v>
      </c>
      <c r="AP29" s="63">
        <v>1.456E-3</v>
      </c>
    </row>
    <row r="31" spans="1:42" x14ac:dyDescent="0.25">
      <c r="A31" s="63" t="s">
        <v>45</v>
      </c>
      <c r="B31" s="63">
        <v>0</v>
      </c>
      <c r="C31" s="63">
        <v>5.0000000000000001E-3</v>
      </c>
      <c r="D31" s="63">
        <v>0.01</v>
      </c>
      <c r="E31" s="63">
        <v>1.4999999999999999E-2</v>
      </c>
      <c r="F31" s="63">
        <v>0.02</v>
      </c>
      <c r="G31" s="63">
        <v>2.5000000000000001E-2</v>
      </c>
      <c r="H31" s="63">
        <v>0.03</v>
      </c>
      <c r="I31" s="63">
        <v>3.5000000000000003E-2</v>
      </c>
      <c r="J31" s="63">
        <v>0.04</v>
      </c>
      <c r="K31" s="63">
        <v>4.4999999999999998E-2</v>
      </c>
      <c r="L31" s="63">
        <v>0.05</v>
      </c>
    </row>
    <row r="33" spans="1:2" x14ac:dyDescent="0.25">
      <c r="A33" t="s">
        <v>88</v>
      </c>
      <c r="B33" s="42">
        <f>'LF Input Meta Data'!J119</f>
        <v>0.99</v>
      </c>
    </row>
    <row r="34" spans="1:2" x14ac:dyDescent="0.25">
      <c r="B34" s="63"/>
    </row>
    <row r="35" spans="1:2" x14ac:dyDescent="0.25">
      <c r="A35" t="s">
        <v>87</v>
      </c>
      <c r="B35" s="42">
        <f>'LF Input Meta Data'!J118</f>
        <v>0.35</v>
      </c>
    </row>
    <row r="36" spans="1:2" x14ac:dyDescent="0.25">
      <c r="B36" s="63"/>
    </row>
    <row r="37" spans="1:2" x14ac:dyDescent="0.25">
      <c r="A37" t="s">
        <v>43</v>
      </c>
      <c r="B37" s="63">
        <f>'LF Input Meta Data'!J117</f>
        <v>2</v>
      </c>
    </row>
    <row r="38" spans="1:2" x14ac:dyDescent="0.25">
      <c r="B38" s="63"/>
    </row>
    <row r="39" spans="1:2" x14ac:dyDescent="0.25">
      <c r="A39" t="s">
        <v>42</v>
      </c>
      <c r="B39" s="63">
        <f>'LF Input Meta Data'!J116</f>
        <v>10</v>
      </c>
    </row>
    <row r="40" spans="1:2" x14ac:dyDescent="0.25">
      <c r="B40" s="63"/>
    </row>
    <row r="41" spans="1:2" x14ac:dyDescent="0.25">
      <c r="A41" t="s">
        <v>38</v>
      </c>
      <c r="B41" s="63">
        <f>'LF Input Meta Data'!J112</f>
        <v>20</v>
      </c>
    </row>
    <row r="42" spans="1:2" x14ac:dyDescent="0.25">
      <c r="B42" s="63"/>
    </row>
    <row r="43" spans="1:2" x14ac:dyDescent="0.25">
      <c r="A43" t="s">
        <v>39</v>
      </c>
      <c r="B43" s="63">
        <f>'LF Input Meta Data'!J113</f>
        <v>15</v>
      </c>
    </row>
    <row r="44" spans="1:2" x14ac:dyDescent="0.25">
      <c r="B44" s="63"/>
    </row>
    <row r="45" spans="1:2" x14ac:dyDescent="0.25">
      <c r="A45" t="s">
        <v>40</v>
      </c>
      <c r="B45" s="63">
        <f>'LF Input Meta Data'!J114</f>
        <v>10</v>
      </c>
    </row>
    <row r="46" spans="1:2" x14ac:dyDescent="0.25">
      <c r="B46" s="63"/>
    </row>
    <row r="47" spans="1:2" x14ac:dyDescent="0.25">
      <c r="A47" t="s">
        <v>41</v>
      </c>
      <c r="B47" s="63">
        <f>'LF Input Meta Data'!J115</f>
        <v>0.35</v>
      </c>
    </row>
    <row r="48" spans="1:2" x14ac:dyDescent="0.25">
      <c r="B48" s="63"/>
    </row>
    <row r="49" spans="1:2" x14ac:dyDescent="0.25">
      <c r="A49" t="s">
        <v>286</v>
      </c>
      <c r="B49" s="63">
        <f>'LF Input Meta Data'!$J$111</f>
        <v>2</v>
      </c>
    </row>
    <row r="50" spans="1:2" x14ac:dyDescent="0.25">
      <c r="A50" t="s">
        <v>287</v>
      </c>
      <c r="B50" s="63">
        <f>'LF Input Meta Data'!$J$111</f>
        <v>2</v>
      </c>
    </row>
    <row r="51" spans="1:2" x14ac:dyDescent="0.25">
      <c r="A51" t="s">
        <v>288</v>
      </c>
      <c r="B51" s="63">
        <f>'LF Input Meta Data'!$J$111</f>
        <v>2</v>
      </c>
    </row>
    <row r="52" spans="1:2" x14ac:dyDescent="0.25">
      <c r="A52" t="s">
        <v>289</v>
      </c>
      <c r="B52" s="63">
        <f>'LF Input Meta Data'!$J$111</f>
        <v>2</v>
      </c>
    </row>
    <row r="53" spans="1:2" x14ac:dyDescent="0.25">
      <c r="A53" t="s">
        <v>290</v>
      </c>
      <c r="B53" s="63">
        <f>'LF Input Meta Data'!$J$111</f>
        <v>2</v>
      </c>
    </row>
    <row r="54" spans="1:2" x14ac:dyDescent="0.25">
      <c r="B54" s="63"/>
    </row>
    <row r="55" spans="1:2" x14ac:dyDescent="0.25">
      <c r="A55" t="s">
        <v>291</v>
      </c>
      <c r="B55" s="63">
        <f>'LF Input Meta Data'!$J$110</f>
        <v>0.3</v>
      </c>
    </row>
    <row r="56" spans="1:2" x14ac:dyDescent="0.25">
      <c r="A56" t="s">
        <v>292</v>
      </c>
      <c r="B56" s="63">
        <f>'LF Input Meta Data'!$J$110</f>
        <v>0.3</v>
      </c>
    </row>
    <row r="57" spans="1:2" x14ac:dyDescent="0.25">
      <c r="A57" t="s">
        <v>293</v>
      </c>
      <c r="B57" s="63">
        <f>'LF Input Meta Data'!$J$110</f>
        <v>0.3</v>
      </c>
    </row>
    <row r="58" spans="1:2" x14ac:dyDescent="0.25">
      <c r="A58" t="s">
        <v>294</v>
      </c>
      <c r="B58" s="63">
        <f>'LF Input Meta Data'!$J$110</f>
        <v>0.3</v>
      </c>
    </row>
    <row r="59" spans="1:2" x14ac:dyDescent="0.25">
      <c r="A59" t="s">
        <v>295</v>
      </c>
      <c r="B59" s="63">
        <f>'LF Input Meta Data'!$J$110</f>
        <v>0.3</v>
      </c>
    </row>
    <row r="60" spans="1:2" x14ac:dyDescent="0.25">
      <c r="B60" s="63"/>
    </row>
    <row r="61" spans="1:2" x14ac:dyDescent="0.25">
      <c r="A61" t="s">
        <v>411</v>
      </c>
      <c r="B61" s="63">
        <f>'LF Input Meta Data'!J100</f>
        <v>55000</v>
      </c>
    </row>
    <row r="62" spans="1:2" x14ac:dyDescent="0.25">
      <c r="A62" t="s">
        <v>412</v>
      </c>
      <c r="B62" s="63">
        <f>'LF Input Meta Data'!J101</f>
        <v>130000</v>
      </c>
    </row>
    <row r="63" spans="1:2" x14ac:dyDescent="0.25">
      <c r="A63" t="s">
        <v>413</v>
      </c>
      <c r="B63" s="63">
        <f>'LF Input Meta Data'!J102</f>
        <v>180000</v>
      </c>
    </row>
    <row r="64" spans="1:2" x14ac:dyDescent="0.25">
      <c r="A64" t="s">
        <v>414</v>
      </c>
      <c r="B64" s="63">
        <f>'LF Input Meta Data'!J103</f>
        <v>190000</v>
      </c>
    </row>
    <row r="65" spans="1:2" x14ac:dyDescent="0.25">
      <c r="A65" t="s">
        <v>415</v>
      </c>
      <c r="B65" s="63">
        <f>'LF Input Meta Data'!J104</f>
        <v>230000</v>
      </c>
    </row>
    <row r="66" spans="1:2" x14ac:dyDescent="0.25">
      <c r="A66" t="s">
        <v>416</v>
      </c>
      <c r="B66" s="63">
        <f>'LF Input Meta Data'!J105</f>
        <v>160000</v>
      </c>
    </row>
    <row r="67" spans="1:2" x14ac:dyDescent="0.25">
      <c r="A67" t="s">
        <v>417</v>
      </c>
      <c r="B67" s="63">
        <f>'LF Input Meta Data'!J106</f>
        <v>530000</v>
      </c>
    </row>
    <row r="68" spans="1:2" x14ac:dyDescent="0.25">
      <c r="A68" t="s">
        <v>418</v>
      </c>
      <c r="B68" s="63">
        <f>'LF Input Meta Data'!J107</f>
        <v>690000</v>
      </c>
    </row>
    <row r="69" spans="1:2" x14ac:dyDescent="0.25">
      <c r="A69" t="s">
        <v>419</v>
      </c>
      <c r="B69" s="63">
        <f>'LF Input Meta Data'!J108</f>
        <v>720000</v>
      </c>
    </row>
    <row r="70" spans="1:2" x14ac:dyDescent="0.25">
      <c r="A70" t="s">
        <v>420</v>
      </c>
      <c r="B70" s="63">
        <f>'LF Input Meta Data'!J109</f>
        <v>880000</v>
      </c>
    </row>
    <row r="71" spans="1:2" x14ac:dyDescent="0.25">
      <c r="B71" s="63"/>
    </row>
    <row r="72" spans="1:2" x14ac:dyDescent="0.25">
      <c r="A72" t="s">
        <v>296</v>
      </c>
      <c r="B72" s="63">
        <f>'LF Input Meta Data'!J90</f>
        <v>1200000</v>
      </c>
    </row>
    <row r="73" spans="1:2" x14ac:dyDescent="0.25">
      <c r="A73" t="s">
        <v>297</v>
      </c>
      <c r="B73" s="63">
        <f>'LF Input Meta Data'!J91</f>
        <v>3000000</v>
      </c>
    </row>
    <row r="74" spans="1:2" x14ac:dyDescent="0.25">
      <c r="A74" t="s">
        <v>298</v>
      </c>
      <c r="B74" s="63">
        <f>'LF Input Meta Data'!J92</f>
        <v>4200000</v>
      </c>
    </row>
    <row r="75" spans="1:2" x14ac:dyDescent="0.25">
      <c r="A75" t="s">
        <v>299</v>
      </c>
      <c r="B75" s="63">
        <f>'LF Input Meta Data'!J93</f>
        <v>3200000</v>
      </c>
    </row>
    <row r="76" spans="1:2" x14ac:dyDescent="0.25">
      <c r="A76" t="s">
        <v>300</v>
      </c>
      <c r="B76" s="63">
        <f>'LF Input Meta Data'!J94</f>
        <v>4400000</v>
      </c>
    </row>
    <row r="77" spans="1:2" x14ac:dyDescent="0.25">
      <c r="A77" t="s">
        <v>301</v>
      </c>
      <c r="B77" s="63">
        <f>'LF Input Meta Data'!J95</f>
        <v>3300000</v>
      </c>
    </row>
    <row r="78" spans="1:2" x14ac:dyDescent="0.25">
      <c r="A78" t="s">
        <v>302</v>
      </c>
      <c r="B78" s="63">
        <f>'LF Input Meta Data'!J96</f>
        <v>5200000</v>
      </c>
    </row>
    <row r="79" spans="1:2" x14ac:dyDescent="0.25">
      <c r="A79" t="s">
        <v>303</v>
      </c>
      <c r="B79" s="63">
        <f>'LF Input Meta Data'!J97</f>
        <v>8500000</v>
      </c>
    </row>
    <row r="80" spans="1:2" x14ac:dyDescent="0.25">
      <c r="A80" t="s">
        <v>304</v>
      </c>
      <c r="B80" s="63">
        <f>'LF Input Meta Data'!J98</f>
        <v>5600000</v>
      </c>
    </row>
    <row r="81" spans="1:2" x14ac:dyDescent="0.25">
      <c r="A81" t="s">
        <v>305</v>
      </c>
      <c r="B81" s="63">
        <f>'LF Input Meta Data'!J99</f>
        <v>9100000</v>
      </c>
    </row>
    <row r="82" spans="1:2" x14ac:dyDescent="0.25">
      <c r="B82" s="63"/>
    </row>
    <row r="83" spans="1:2" x14ac:dyDescent="0.25">
      <c r="A83" t="s">
        <v>306</v>
      </c>
      <c r="B83" s="63">
        <v>-10000000</v>
      </c>
    </row>
    <row r="84" spans="1:2" x14ac:dyDescent="0.25">
      <c r="A84" t="s">
        <v>307</v>
      </c>
      <c r="B84" s="63">
        <v>-10000000</v>
      </c>
    </row>
    <row r="85" spans="1:2" x14ac:dyDescent="0.25">
      <c r="A85" t="s">
        <v>308</v>
      </c>
      <c r="B85" s="63">
        <v>-10000000</v>
      </c>
    </row>
    <row r="86" spans="1:2" x14ac:dyDescent="0.25">
      <c r="A86" t="s">
        <v>309</v>
      </c>
      <c r="B86" s="63">
        <v>-10000000</v>
      </c>
    </row>
    <row r="87" spans="1:2" x14ac:dyDescent="0.25">
      <c r="A87" t="s">
        <v>310</v>
      </c>
      <c r="B87" s="63">
        <v>-10000000</v>
      </c>
    </row>
    <row r="88" spans="1:2" x14ac:dyDescent="0.25">
      <c r="A88" t="s">
        <v>311</v>
      </c>
      <c r="B88" s="63">
        <v>-10000000</v>
      </c>
    </row>
    <row r="89" spans="1:2" x14ac:dyDescent="0.25">
      <c r="A89" t="s">
        <v>312</v>
      </c>
      <c r="B89" s="63">
        <v>-10000000</v>
      </c>
    </row>
    <row r="90" spans="1:2" x14ac:dyDescent="0.25">
      <c r="A90" t="s">
        <v>313</v>
      </c>
      <c r="B90" s="63">
        <v>-10000000</v>
      </c>
    </row>
    <row r="91" spans="1:2" x14ac:dyDescent="0.25">
      <c r="A91" t="s">
        <v>314</v>
      </c>
      <c r="B91" s="63">
        <v>-10000000</v>
      </c>
    </row>
    <row r="92" spans="1:2" x14ac:dyDescent="0.25">
      <c r="A92" t="s">
        <v>315</v>
      </c>
      <c r="B92" s="63">
        <v>-10000000</v>
      </c>
    </row>
    <row r="93" spans="1:2" x14ac:dyDescent="0.25">
      <c r="A93" t="s">
        <v>316</v>
      </c>
      <c r="B93" s="63">
        <v>-10000000</v>
      </c>
    </row>
    <row r="94" spans="1:2" x14ac:dyDescent="0.25">
      <c r="A94" t="s">
        <v>317</v>
      </c>
      <c r="B94" s="63">
        <v>-10000000</v>
      </c>
    </row>
    <row r="95" spans="1:2" x14ac:dyDescent="0.25">
      <c r="A95" t="s">
        <v>318</v>
      </c>
      <c r="B95" s="63">
        <v>-10000000</v>
      </c>
    </row>
    <row r="96" spans="1:2" x14ac:dyDescent="0.25">
      <c r="A96" t="s">
        <v>319</v>
      </c>
      <c r="B96" s="63">
        <v>-10000000</v>
      </c>
    </row>
    <row r="97" spans="1:2" x14ac:dyDescent="0.25">
      <c r="A97" t="s">
        <v>320</v>
      </c>
      <c r="B97" s="63">
        <v>-10000000</v>
      </c>
    </row>
    <row r="98" spans="1:2" x14ac:dyDescent="0.25">
      <c r="A98" t="s">
        <v>321</v>
      </c>
      <c r="B98" s="63">
        <v>-10000000</v>
      </c>
    </row>
    <row r="99" spans="1:2" x14ac:dyDescent="0.25">
      <c r="A99" t="s">
        <v>322</v>
      </c>
      <c r="B99" s="63">
        <v>-10000000</v>
      </c>
    </row>
    <row r="100" spans="1:2" x14ac:dyDescent="0.25">
      <c r="A100" t="s">
        <v>323</v>
      </c>
      <c r="B100" s="63">
        <v>-10000000</v>
      </c>
    </row>
    <row r="101" spans="1:2" x14ac:dyDescent="0.25">
      <c r="A101" t="s">
        <v>324</v>
      </c>
      <c r="B101" s="63">
        <v>-10000000</v>
      </c>
    </row>
    <row r="102" spans="1:2" x14ac:dyDescent="0.25">
      <c r="A102" t="s">
        <v>325</v>
      </c>
      <c r="B102" s="63">
        <v>-10000000</v>
      </c>
    </row>
    <row r="103" spans="1:2" x14ac:dyDescent="0.25">
      <c r="B103" s="63"/>
    </row>
    <row r="104" spans="1:2" x14ac:dyDescent="0.25">
      <c r="A104" t="s">
        <v>326</v>
      </c>
      <c r="B104" s="63">
        <f>'LF Input Meta Data'!$J$88</f>
        <v>0</v>
      </c>
    </row>
    <row r="105" spans="1:2" x14ac:dyDescent="0.25">
      <c r="A105" t="s">
        <v>327</v>
      </c>
      <c r="B105" s="63">
        <f>'LF Input Meta Data'!$J$88</f>
        <v>0</v>
      </c>
    </row>
    <row r="106" spans="1:2" x14ac:dyDescent="0.25">
      <c r="A106" t="s">
        <v>328</v>
      </c>
      <c r="B106" s="63">
        <f>'LF Input Meta Data'!$J$88</f>
        <v>0</v>
      </c>
    </row>
    <row r="107" spans="1:2" x14ac:dyDescent="0.25">
      <c r="A107" t="s">
        <v>329</v>
      </c>
      <c r="B107" s="63">
        <f>'LF Input Meta Data'!$J$88</f>
        <v>0</v>
      </c>
    </row>
    <row r="108" spans="1:2" x14ac:dyDescent="0.25">
      <c r="A108" t="s">
        <v>330</v>
      </c>
      <c r="B108" s="63">
        <f>'LF Input Meta Data'!$J$88</f>
        <v>0</v>
      </c>
    </row>
    <row r="109" spans="1:2" x14ac:dyDescent="0.25">
      <c r="A109" t="s">
        <v>331</v>
      </c>
      <c r="B109" s="63">
        <f>'LF Input Meta Data'!$J$88</f>
        <v>0</v>
      </c>
    </row>
    <row r="110" spans="1:2" x14ac:dyDescent="0.25">
      <c r="A110" t="s">
        <v>332</v>
      </c>
      <c r="B110" s="63">
        <f>'LF Input Meta Data'!$J$88</f>
        <v>0</v>
      </c>
    </row>
    <row r="111" spans="1:2" x14ac:dyDescent="0.25">
      <c r="A111" t="s">
        <v>333</v>
      </c>
      <c r="B111" s="63">
        <f>'LF Input Meta Data'!$J$88</f>
        <v>0</v>
      </c>
    </row>
    <row r="112" spans="1:2" x14ac:dyDescent="0.25">
      <c r="A112" t="s">
        <v>334</v>
      </c>
      <c r="B112" s="63">
        <f>'LF Input Meta Data'!$J$88</f>
        <v>0</v>
      </c>
    </row>
    <row r="113" spans="1:2" x14ac:dyDescent="0.25">
      <c r="A113" t="s">
        <v>335</v>
      </c>
      <c r="B113" s="63">
        <f>'LF Input Meta Data'!$J$88</f>
        <v>0</v>
      </c>
    </row>
    <row r="114" spans="1:2" x14ac:dyDescent="0.25">
      <c r="A114" t="s">
        <v>336</v>
      </c>
      <c r="B114" s="63">
        <f>'LF Input Meta Data'!$J$88</f>
        <v>0</v>
      </c>
    </row>
    <row r="115" spans="1:2" x14ac:dyDescent="0.25">
      <c r="A115" t="s">
        <v>337</v>
      </c>
      <c r="B115" s="63">
        <f>'LF Input Meta Data'!$J$88</f>
        <v>0</v>
      </c>
    </row>
    <row r="116" spans="1:2" x14ac:dyDescent="0.25">
      <c r="A116" t="s">
        <v>338</v>
      </c>
      <c r="B116" s="63">
        <f>'LF Input Meta Data'!$J$88</f>
        <v>0</v>
      </c>
    </row>
    <row r="117" spans="1:2" x14ac:dyDescent="0.25">
      <c r="A117" t="s">
        <v>339</v>
      </c>
      <c r="B117" s="63">
        <f>'LF Input Meta Data'!$J$88</f>
        <v>0</v>
      </c>
    </row>
    <row r="118" spans="1:2" x14ac:dyDescent="0.25">
      <c r="A118" t="s">
        <v>340</v>
      </c>
      <c r="B118" s="63">
        <f>'LF Input Meta Data'!$J$88</f>
        <v>0</v>
      </c>
    </row>
    <row r="119" spans="1:2" x14ac:dyDescent="0.25">
      <c r="A119" t="s">
        <v>341</v>
      </c>
      <c r="B119" s="63">
        <f>'LF Input Meta Data'!$J$88</f>
        <v>0</v>
      </c>
    </row>
    <row r="120" spans="1:2" x14ac:dyDescent="0.25">
      <c r="A120" t="s">
        <v>342</v>
      </c>
      <c r="B120" s="63">
        <f>'LF Input Meta Data'!$J$88</f>
        <v>0</v>
      </c>
    </row>
    <row r="121" spans="1:2" x14ac:dyDescent="0.25">
      <c r="A121" t="s">
        <v>343</v>
      </c>
      <c r="B121" s="63">
        <f>'LF Input Meta Data'!$J$88</f>
        <v>0</v>
      </c>
    </row>
    <row r="122" spans="1:2" x14ac:dyDescent="0.25">
      <c r="A122" t="s">
        <v>344</v>
      </c>
      <c r="B122" s="63">
        <f>'LF Input Meta Data'!$J$88</f>
        <v>0</v>
      </c>
    </row>
    <row r="123" spans="1:2" x14ac:dyDescent="0.25">
      <c r="A123" t="s">
        <v>345</v>
      </c>
      <c r="B123" s="63">
        <f>'LF Input Meta Data'!$J$88</f>
        <v>0</v>
      </c>
    </row>
    <row r="124" spans="1:2" x14ac:dyDescent="0.25">
      <c r="B124" s="63"/>
    </row>
    <row r="125" spans="1:2" x14ac:dyDescent="0.25">
      <c r="A125" t="s">
        <v>346</v>
      </c>
      <c r="B125" s="63">
        <f>'LF Input Meta Data'!J65</f>
        <v>2353495.6120773586</v>
      </c>
    </row>
    <row r="126" spans="1:2" x14ac:dyDescent="0.25">
      <c r="A126" t="s">
        <v>347</v>
      </c>
      <c r="B126" s="63">
        <f>'LF Input Meta Data'!J66</f>
        <v>8086751.7989365933</v>
      </c>
    </row>
    <row r="127" spans="1:2" x14ac:dyDescent="0.25">
      <c r="B127" s="63"/>
    </row>
    <row r="128" spans="1:2" x14ac:dyDescent="0.25">
      <c r="A128" t="s">
        <v>348</v>
      </c>
      <c r="B128" s="63">
        <v>0.05</v>
      </c>
    </row>
    <row r="129" spans="1:2" x14ac:dyDescent="0.25">
      <c r="A129" t="s">
        <v>349</v>
      </c>
      <c r="B129" s="63">
        <v>5.0000000000000001E-3</v>
      </c>
    </row>
    <row r="130" spans="1:2" x14ac:dyDescent="0.25">
      <c r="B130" s="63"/>
    </row>
    <row r="131" spans="1:2" x14ac:dyDescent="0.25">
      <c r="A131" t="s">
        <v>356</v>
      </c>
      <c r="B131" s="63">
        <f>'LF Input Meta Data'!J69</f>
        <v>5</v>
      </c>
    </row>
    <row r="132" spans="1:2" x14ac:dyDescent="0.25">
      <c r="A132" t="s">
        <v>357</v>
      </c>
      <c r="B132" s="63">
        <f>'LF Input Meta Data'!J70</f>
        <v>1.0000000000000001E-5</v>
      </c>
    </row>
    <row r="133" spans="1:2" x14ac:dyDescent="0.25">
      <c r="A133" t="s">
        <v>358</v>
      </c>
      <c r="B133" s="63">
        <f>'LF Input Meta Data'!J71</f>
        <v>7</v>
      </c>
    </row>
    <row r="134" spans="1:2" x14ac:dyDescent="0.25">
      <c r="A134" t="s">
        <v>359</v>
      </c>
      <c r="B134" s="63">
        <f>'LF Input Meta Data'!J72</f>
        <v>1.0000000000000001E-5</v>
      </c>
    </row>
    <row r="135" spans="1:2" x14ac:dyDescent="0.25">
      <c r="A135" t="s">
        <v>360</v>
      </c>
      <c r="B135" s="63">
        <f>'LF Input Meta Data'!J73</f>
        <v>4</v>
      </c>
    </row>
    <row r="136" spans="1:2" x14ac:dyDescent="0.25">
      <c r="A136" t="s">
        <v>361</v>
      </c>
      <c r="B136" s="63">
        <f>'LF Input Meta Data'!J74</f>
        <v>1.0000000000000001E-5</v>
      </c>
    </row>
    <row r="137" spans="1:2" x14ac:dyDescent="0.25">
      <c r="A137" t="s">
        <v>362</v>
      </c>
      <c r="B137" s="63">
        <f>'LF Input Meta Data'!J75</f>
        <v>6</v>
      </c>
    </row>
    <row r="138" spans="1:2" x14ac:dyDescent="0.25">
      <c r="A138" t="s">
        <v>363</v>
      </c>
      <c r="B138" s="63">
        <f>'LF Input Meta Data'!J76</f>
        <v>1.0000000000000001E-5</v>
      </c>
    </row>
    <row r="139" spans="1:2" x14ac:dyDescent="0.25">
      <c r="B139" s="63"/>
    </row>
    <row r="140" spans="1:2" x14ac:dyDescent="0.25">
      <c r="A140" t="s">
        <v>350</v>
      </c>
      <c r="B140" s="63">
        <f>'LF Input Meta Data'!J78</f>
        <v>-1</v>
      </c>
    </row>
    <row r="141" spans="1:2" x14ac:dyDescent="0.25">
      <c r="A141" t="s">
        <v>351</v>
      </c>
      <c r="B141" s="63">
        <f>'LF Input Meta Data'!J79</f>
        <v>1</v>
      </c>
    </row>
    <row r="142" spans="1:2" x14ac:dyDescent="0.25">
      <c r="B142" s="63"/>
    </row>
    <row r="143" spans="1:2" x14ac:dyDescent="0.25">
      <c r="A143" t="s">
        <v>30</v>
      </c>
      <c r="B143" s="63">
        <f>'LF Input Meta Data'!J80</f>
        <v>100</v>
      </c>
    </row>
    <row r="144" spans="1:2" x14ac:dyDescent="0.25">
      <c r="B144" s="63"/>
    </row>
    <row r="145" spans="1:2" x14ac:dyDescent="0.25">
      <c r="A145" t="s">
        <v>352</v>
      </c>
      <c r="B145" s="63">
        <f>'LF Input Meta Data'!J83</f>
        <v>0.6</v>
      </c>
    </row>
    <row r="146" spans="1:2" x14ac:dyDescent="0.25">
      <c r="A146" t="s">
        <v>353</v>
      </c>
      <c r="B146" s="63">
        <f>'LF Input Meta Data'!J84</f>
        <v>0.6</v>
      </c>
    </row>
    <row r="147" spans="1:2" x14ac:dyDescent="0.25">
      <c r="A147" t="s">
        <v>354</v>
      </c>
      <c r="B147" s="63">
        <f>'LF Input Meta Data'!J85</f>
        <v>0.6</v>
      </c>
    </row>
    <row r="148" spans="1:2" x14ac:dyDescent="0.25">
      <c r="A148" t="s">
        <v>355</v>
      </c>
      <c r="B148" s="63">
        <f>'LF Input Meta Data'!J86</f>
        <v>0.6</v>
      </c>
    </row>
    <row r="149" spans="1:2" x14ac:dyDescent="0.25">
      <c r="B149" s="63"/>
    </row>
    <row r="150" spans="1:2" x14ac:dyDescent="0.25">
      <c r="A150" t="s">
        <v>368</v>
      </c>
      <c r="B150" s="8">
        <f>'LF Input Meta Data'!J8</f>
        <v>31</v>
      </c>
    </row>
    <row r="151" spans="1:2" x14ac:dyDescent="0.25">
      <c r="A151" t="s">
        <v>369</v>
      </c>
      <c r="B151" s="8">
        <f>'LF Input Meta Data'!J9</f>
        <v>15</v>
      </c>
    </row>
    <row r="152" spans="1:2" x14ac:dyDescent="0.25">
      <c r="A152" t="s">
        <v>370</v>
      </c>
      <c r="B152" s="8">
        <f>'LF Input Meta Data'!J10</f>
        <v>122</v>
      </c>
    </row>
    <row r="153" spans="1:2" x14ac:dyDescent="0.25">
      <c r="A153" t="s">
        <v>371</v>
      </c>
      <c r="B153" s="8">
        <f>'LF Input Meta Data'!J11</f>
        <v>44</v>
      </c>
    </row>
    <row r="154" spans="1:2" x14ac:dyDescent="0.25">
      <c r="A154" t="s">
        <v>372</v>
      </c>
      <c r="B154" s="8">
        <f>'LF Input Meta Data'!J12</f>
        <v>1</v>
      </c>
    </row>
    <row r="155" spans="1:2" x14ac:dyDescent="0.25">
      <c r="A155" t="s">
        <v>373</v>
      </c>
      <c r="B155" s="8">
        <f>'LF Input Meta Data'!J13</f>
        <v>37</v>
      </c>
    </row>
    <row r="156" spans="1:2" x14ac:dyDescent="0.25">
      <c r="A156" t="s">
        <v>374</v>
      </c>
      <c r="B156" s="8">
        <f>'LF Input Meta Data'!J14</f>
        <v>2</v>
      </c>
    </row>
    <row r="157" spans="1:2" x14ac:dyDescent="0.25">
      <c r="A157" t="s">
        <v>375</v>
      </c>
      <c r="B157" s="8">
        <f>'LF Input Meta Data'!J15</f>
        <v>2</v>
      </c>
    </row>
    <row r="158" spans="1:2" x14ac:dyDescent="0.25">
      <c r="A158" t="s">
        <v>376</v>
      </c>
      <c r="B158" s="8">
        <f>'LF Input Meta Data'!J16</f>
        <v>0</v>
      </c>
    </row>
    <row r="159" spans="1:2" x14ac:dyDescent="0.25">
      <c r="A159" t="s">
        <v>377</v>
      </c>
      <c r="B159" s="8">
        <f>'LF Input Meta Data'!J17</f>
        <v>0</v>
      </c>
    </row>
    <row r="160" spans="1:2" x14ac:dyDescent="0.25">
      <c r="A160" t="s">
        <v>378</v>
      </c>
      <c r="B160" s="8">
        <f>'LF Input Meta Data'!J18</f>
        <v>0</v>
      </c>
    </row>
    <row r="161" spans="1:2" x14ac:dyDescent="0.25">
      <c r="A161" t="s">
        <v>379</v>
      </c>
      <c r="B161" s="8">
        <f>'LF Input Meta Data'!J19</f>
        <v>0</v>
      </c>
    </row>
    <row r="162" spans="1:2" x14ac:dyDescent="0.25">
      <c r="A162" t="s">
        <v>364</v>
      </c>
      <c r="B162" s="8">
        <f>'LF Input Meta Data'!J20</f>
        <v>97</v>
      </c>
    </row>
    <row r="163" spans="1:2" x14ac:dyDescent="0.25">
      <c r="A163" t="s">
        <v>365</v>
      </c>
      <c r="B163" s="8">
        <f>'LF Input Meta Data'!J21</f>
        <v>216</v>
      </c>
    </row>
    <row r="164" spans="1:2" x14ac:dyDescent="0.25">
      <c r="A164" t="s">
        <v>366</v>
      </c>
      <c r="B164" s="8">
        <f>'LF Input Meta Data'!J22</f>
        <v>55</v>
      </c>
    </row>
    <row r="165" spans="1:2" x14ac:dyDescent="0.25">
      <c r="A165" t="s">
        <v>367</v>
      </c>
      <c r="B165" s="8">
        <f>'LF Input Meta Data'!J23</f>
        <v>70</v>
      </c>
    </row>
    <row r="166" spans="1:2" x14ac:dyDescent="0.25">
      <c r="A166" t="s">
        <v>380</v>
      </c>
      <c r="B166" s="8">
        <f>'LF Input Meta Data'!J24</f>
        <v>0</v>
      </c>
    </row>
    <row r="167" spans="1:2" x14ac:dyDescent="0.25">
      <c r="A167" t="s">
        <v>381</v>
      </c>
      <c r="B167" s="8">
        <f>'LF Input Meta Data'!J25</f>
        <v>0</v>
      </c>
    </row>
    <row r="168" spans="1:2" x14ac:dyDescent="0.25">
      <c r="A168" t="s">
        <v>382</v>
      </c>
      <c r="B168" s="8">
        <f>'LF Input Meta Data'!J26</f>
        <v>0</v>
      </c>
    </row>
    <row r="169" spans="1:2" x14ac:dyDescent="0.25">
      <c r="A169" t="s">
        <v>383</v>
      </c>
      <c r="B169" s="8">
        <f>'LF Input Meta Data'!J27</f>
        <v>0</v>
      </c>
    </row>
    <row r="170" spans="1:2" x14ac:dyDescent="0.25">
      <c r="A170" t="s">
        <v>384</v>
      </c>
      <c r="B170" s="8">
        <f>'LF Input Meta Data'!J28</f>
        <v>0</v>
      </c>
    </row>
    <row r="171" spans="1:2" x14ac:dyDescent="0.25">
      <c r="A171" t="s">
        <v>385</v>
      </c>
      <c r="B171" s="8">
        <f>'LF Input Meta Data'!J29</f>
        <v>0</v>
      </c>
    </row>
    <row r="172" spans="1:2" x14ac:dyDescent="0.25">
      <c r="A172" t="s">
        <v>386</v>
      </c>
      <c r="B172" s="8">
        <f>'LF Input Meta Data'!J30</f>
        <v>0</v>
      </c>
    </row>
    <row r="173" spans="1:2" x14ac:dyDescent="0.25">
      <c r="A173" t="s">
        <v>387</v>
      </c>
      <c r="B173" s="8">
        <f>'LF Input Meta Data'!J31</f>
        <v>0</v>
      </c>
    </row>
    <row r="174" spans="1:2" x14ac:dyDescent="0.25">
      <c r="A174" t="s">
        <v>388</v>
      </c>
      <c r="B174" s="8">
        <f>'LF Input Meta Data'!J32</f>
        <v>0</v>
      </c>
    </row>
    <row r="175" spans="1:2" x14ac:dyDescent="0.25">
      <c r="A175" t="s">
        <v>389</v>
      </c>
      <c r="B175" s="8">
        <f>'LF Input Meta Data'!J33</f>
        <v>0</v>
      </c>
    </row>
    <row r="176" spans="1:2" x14ac:dyDescent="0.25">
      <c r="A176" t="s">
        <v>390</v>
      </c>
      <c r="B176" s="8">
        <f>'LF Input Meta Data'!J34</f>
        <v>0</v>
      </c>
    </row>
    <row r="177" spans="1:2" x14ac:dyDescent="0.25">
      <c r="A177" t="s">
        <v>391</v>
      </c>
      <c r="B177" s="8">
        <f>'LF Input Meta Data'!J35</f>
        <v>0</v>
      </c>
    </row>
    <row r="178" spans="1:2" x14ac:dyDescent="0.25">
      <c r="A178" t="s">
        <v>398</v>
      </c>
      <c r="B178" s="8">
        <f>'LF Input Meta Data'!J36</f>
        <v>0</v>
      </c>
    </row>
    <row r="179" spans="1:2" x14ac:dyDescent="0.25">
      <c r="A179" t="s">
        <v>399</v>
      </c>
      <c r="B179" s="8">
        <f>'LF Input Meta Data'!J37</f>
        <v>80</v>
      </c>
    </row>
    <row r="180" spans="1:2" x14ac:dyDescent="0.25">
      <c r="A180" t="s">
        <v>400</v>
      </c>
      <c r="B180" s="8">
        <f>'LF Input Meta Data'!J38</f>
        <v>1</v>
      </c>
    </row>
    <row r="181" spans="1:2" x14ac:dyDescent="0.25">
      <c r="A181" t="s">
        <v>401</v>
      </c>
      <c r="B181" s="8">
        <f>'LF Input Meta Data'!J39</f>
        <v>247</v>
      </c>
    </row>
    <row r="182" spans="1:2" x14ac:dyDescent="0.25">
      <c r="A182" t="s">
        <v>402</v>
      </c>
      <c r="B182" s="8">
        <f>'LF Input Meta Data'!J40</f>
        <v>0</v>
      </c>
    </row>
    <row r="183" spans="1:2" x14ac:dyDescent="0.25">
      <c r="A183" t="s">
        <v>403</v>
      </c>
      <c r="B183" s="8">
        <f>'LF Input Meta Data'!J41</f>
        <v>0</v>
      </c>
    </row>
    <row r="184" spans="1:2" x14ac:dyDescent="0.25">
      <c r="A184" t="s">
        <v>404</v>
      </c>
      <c r="B184" s="8">
        <f>'LF Input Meta Data'!J42</f>
        <v>0</v>
      </c>
    </row>
    <row r="185" spans="1:2" x14ac:dyDescent="0.25">
      <c r="A185" t="s">
        <v>405</v>
      </c>
      <c r="B185" s="8">
        <f>'LF Input Meta Data'!J43</f>
        <v>0</v>
      </c>
    </row>
    <row r="186" spans="1:2" x14ac:dyDescent="0.25">
      <c r="A186" t="s">
        <v>406</v>
      </c>
      <c r="B186" s="8">
        <f>'LF Input Meta Data'!J44</f>
        <v>55</v>
      </c>
    </row>
    <row r="187" spans="1:2" x14ac:dyDescent="0.25">
      <c r="A187" t="s">
        <v>407</v>
      </c>
      <c r="B187" s="8">
        <f>'LF Input Meta Data'!J45</f>
        <v>0</v>
      </c>
    </row>
    <row r="188" spans="1:2" x14ac:dyDescent="0.25">
      <c r="A188" t="s">
        <v>408</v>
      </c>
      <c r="B188" s="8">
        <f>'LF Input Meta Data'!J46</f>
        <v>1071</v>
      </c>
    </row>
    <row r="189" spans="1:2" x14ac:dyDescent="0.25">
      <c r="A189" t="s">
        <v>409</v>
      </c>
      <c r="B189" s="8">
        <f>'LF Input Meta Data'!J47</f>
        <v>165</v>
      </c>
    </row>
    <row r="190" spans="1:2" x14ac:dyDescent="0.25">
      <c r="A190" t="s">
        <v>466</v>
      </c>
      <c r="B190" s="8">
        <f>'LF Input Meta Data'!J48</f>
        <v>31</v>
      </c>
    </row>
    <row r="191" spans="1:2" x14ac:dyDescent="0.25">
      <c r="B191" s="63"/>
    </row>
    <row r="192" spans="1:2" x14ac:dyDescent="0.25">
      <c r="A192" t="s">
        <v>421</v>
      </c>
      <c r="B192" s="8">
        <f>'LF Input Meta Data'!J49</f>
        <v>0.58899999999999997</v>
      </c>
    </row>
    <row r="193" spans="1:2" x14ac:dyDescent="0.25">
      <c r="A193" t="s">
        <v>422</v>
      </c>
      <c r="B193" s="8">
        <f>'LF Input Meta Data'!J50</f>
        <v>0.41100000000000003</v>
      </c>
    </row>
    <row r="194" spans="1:2" x14ac:dyDescent="0.25">
      <c r="A194" t="s">
        <v>423</v>
      </c>
      <c r="B194" s="8">
        <f>'LF Input Meta Data'!J51</f>
        <v>0.58899999999999997</v>
      </c>
    </row>
    <row r="195" spans="1:2" x14ac:dyDescent="0.25">
      <c r="A195" t="s">
        <v>424</v>
      </c>
      <c r="B195" s="8">
        <f>'LF Input Meta Data'!J52</f>
        <v>0.41100000000000003</v>
      </c>
    </row>
    <row r="196" spans="1:2" x14ac:dyDescent="0.25">
      <c r="A196" t="s">
        <v>425</v>
      </c>
      <c r="B196" s="8">
        <f>'LF Input Meta Data'!J53</f>
        <v>0.58899999999999997</v>
      </c>
    </row>
    <row r="197" spans="1:2" x14ac:dyDescent="0.25">
      <c r="A197" t="s">
        <v>426</v>
      </c>
      <c r="B197" s="8">
        <f>'LF Input Meta Data'!J54</f>
        <v>0.41100000000000003</v>
      </c>
    </row>
    <row r="198" spans="1:2" x14ac:dyDescent="0.25">
      <c r="A198" t="s">
        <v>427</v>
      </c>
      <c r="B198" s="8">
        <f>'LF Input Meta Data'!J55</f>
        <v>0.58899999999999997</v>
      </c>
    </row>
    <row r="199" spans="1:2" x14ac:dyDescent="0.25">
      <c r="A199" t="s">
        <v>428</v>
      </c>
      <c r="B199" s="8">
        <f>'LF Input Meta Data'!J56</f>
        <v>0.41100000000000003</v>
      </c>
    </row>
    <row r="200" spans="1:2" x14ac:dyDescent="0.25">
      <c r="B200" s="8"/>
    </row>
    <row r="201" spans="1:2" x14ac:dyDescent="0.25">
      <c r="A201" t="s">
        <v>394</v>
      </c>
      <c r="B201" s="8">
        <f>'LF Input Meta Data'!J57</f>
        <v>1330757.7241379311</v>
      </c>
    </row>
    <row r="202" spans="1:2" x14ac:dyDescent="0.25">
      <c r="A202" t="s">
        <v>395</v>
      </c>
      <c r="B202" s="8">
        <f>'LF Input Meta Data'!J58</f>
        <v>4044971.157303371</v>
      </c>
    </row>
    <row r="203" spans="1:2" x14ac:dyDescent="0.25">
      <c r="A203" t="s">
        <v>397</v>
      </c>
      <c r="B203" s="8">
        <f>'LF Input Meta Data'!J59</f>
        <v>1211678.9794520547</v>
      </c>
    </row>
    <row r="204" spans="1:2" x14ac:dyDescent="0.25">
      <c r="A204" t="s">
        <v>396</v>
      </c>
      <c r="B204" s="8">
        <f>'LF Input Meta Data'!J60</f>
        <v>3626796.6847826098</v>
      </c>
    </row>
    <row r="205" spans="1:2" x14ac:dyDescent="0.25">
      <c r="B205" s="8"/>
    </row>
    <row r="206" spans="1:2" x14ac:dyDescent="0.25">
      <c r="A206" t="s">
        <v>392</v>
      </c>
      <c r="B206" s="8">
        <f>'LF Input Meta Data'!J61</f>
        <v>1</v>
      </c>
    </row>
    <row r="207" spans="1:2" x14ac:dyDescent="0.25">
      <c r="A207" t="s">
        <v>393</v>
      </c>
      <c r="B207" s="8">
        <f>'LF Input Meta Data'!J62</f>
        <v>1</v>
      </c>
    </row>
    <row r="208" spans="1:2" x14ac:dyDescent="0.25">
      <c r="B208" s="8"/>
    </row>
    <row r="209" spans="1:2" x14ac:dyDescent="0.25">
      <c r="A209" t="s">
        <v>24</v>
      </c>
      <c r="B209" s="8">
        <f>'LF Input Meta Data'!J63</f>
        <v>3</v>
      </c>
    </row>
    <row r="211" spans="1:2" x14ac:dyDescent="0.25">
      <c r="A211" s="63" t="s">
        <v>509</v>
      </c>
      <c r="B211" s="63">
        <v>0.5</v>
      </c>
    </row>
    <row r="212" spans="1:2" x14ac:dyDescent="0.25">
      <c r="A212" s="63" t="s">
        <v>510</v>
      </c>
      <c r="B212" s="63">
        <v>0.5</v>
      </c>
    </row>
    <row r="213" spans="1:2" x14ac:dyDescent="0.25">
      <c r="A213" s="63" t="s">
        <v>511</v>
      </c>
      <c r="B213" s="63">
        <v>0.5</v>
      </c>
    </row>
    <row r="214" spans="1:2" x14ac:dyDescent="0.25">
      <c r="A214" s="63" t="s">
        <v>512</v>
      </c>
      <c r="B214" s="63">
        <v>0.5</v>
      </c>
    </row>
    <row r="215" spans="1:2" x14ac:dyDescent="0.25">
      <c r="A215" s="63" t="s">
        <v>513</v>
      </c>
      <c r="B215" s="63">
        <v>0.5</v>
      </c>
    </row>
    <row r="216" spans="1:2" x14ac:dyDescent="0.25">
      <c r="A216" s="63"/>
      <c r="B216" s="63"/>
    </row>
    <row r="217" spans="1:2" x14ac:dyDescent="0.25">
      <c r="A217" s="63" t="s">
        <v>514</v>
      </c>
      <c r="B217" s="63">
        <v>0.5</v>
      </c>
    </row>
    <row r="218" spans="1:2" x14ac:dyDescent="0.25">
      <c r="A218" s="63" t="s">
        <v>515</v>
      </c>
      <c r="B218" s="63">
        <v>0.5</v>
      </c>
    </row>
    <row r="219" spans="1:2" x14ac:dyDescent="0.25">
      <c r="A219" s="63" t="s">
        <v>516</v>
      </c>
      <c r="B219" s="63">
        <v>0.5</v>
      </c>
    </row>
    <row r="220" spans="1:2" x14ac:dyDescent="0.25">
      <c r="A220" s="63" t="s">
        <v>517</v>
      </c>
      <c r="B220" s="63">
        <v>0.5</v>
      </c>
    </row>
    <row r="221" spans="1:2" x14ac:dyDescent="0.25">
      <c r="A221" s="63" t="s">
        <v>518</v>
      </c>
      <c r="B221" s="63">
        <v>0.5</v>
      </c>
    </row>
    <row r="222" spans="1:2" x14ac:dyDescent="0.25">
      <c r="A222" s="63"/>
      <c r="B222" s="63"/>
    </row>
    <row r="223" spans="1:2" x14ac:dyDescent="0.25">
      <c r="A223" s="63" t="s">
        <v>519</v>
      </c>
      <c r="B223" s="63">
        <v>2040</v>
      </c>
    </row>
    <row r="224" spans="1:2" x14ac:dyDescent="0.25">
      <c r="A224" s="63" t="s">
        <v>520</v>
      </c>
      <c r="B224" s="63">
        <v>2040</v>
      </c>
    </row>
    <row r="225" spans="1:2" x14ac:dyDescent="0.25">
      <c r="A225" s="63" t="s">
        <v>521</v>
      </c>
      <c r="B225" s="63">
        <v>2000</v>
      </c>
    </row>
    <row r="226" spans="1:2" x14ac:dyDescent="0.25">
      <c r="A226" s="63" t="s">
        <v>522</v>
      </c>
      <c r="B226" s="63">
        <v>2000</v>
      </c>
    </row>
    <row r="227" spans="1:2" x14ac:dyDescent="0.25">
      <c r="A227" s="63" t="s">
        <v>523</v>
      </c>
      <c r="B227" s="63">
        <v>1</v>
      </c>
    </row>
    <row r="228" spans="1:2" x14ac:dyDescent="0.25">
      <c r="A228" s="63" t="s">
        <v>524</v>
      </c>
      <c r="B228" s="63">
        <v>1</v>
      </c>
    </row>
    <row r="229" spans="1:2" x14ac:dyDescent="0.25">
      <c r="A229" s="63" t="s">
        <v>525</v>
      </c>
      <c r="B229" s="63">
        <v>1</v>
      </c>
    </row>
    <row r="230" spans="1:2" x14ac:dyDescent="0.25">
      <c r="A230" s="63" t="s">
        <v>526</v>
      </c>
      <c r="B230" s="63">
        <v>1</v>
      </c>
    </row>
    <row r="231" spans="1:2" x14ac:dyDescent="0.25">
      <c r="A231" s="63" t="s">
        <v>527</v>
      </c>
      <c r="B231" s="63">
        <v>1</v>
      </c>
    </row>
    <row r="232" spans="1:2" x14ac:dyDescent="0.25">
      <c r="A232" s="63" t="s">
        <v>528</v>
      </c>
      <c r="B232" s="63">
        <v>1</v>
      </c>
    </row>
    <row r="233" spans="1:2" x14ac:dyDescent="0.25">
      <c r="A233" s="63" t="s">
        <v>529</v>
      </c>
      <c r="B233" s="63">
        <v>1</v>
      </c>
    </row>
    <row r="234" spans="1:2" x14ac:dyDescent="0.25">
      <c r="A234" s="63" t="s">
        <v>530</v>
      </c>
      <c r="B234" s="63">
        <v>1</v>
      </c>
    </row>
    <row r="235" spans="1:2" x14ac:dyDescent="0.25">
      <c r="A235" s="63" t="s">
        <v>531</v>
      </c>
      <c r="B235" s="63">
        <v>1</v>
      </c>
    </row>
    <row r="236" spans="1:2" x14ac:dyDescent="0.25">
      <c r="A236" s="63" t="s">
        <v>532</v>
      </c>
      <c r="B236" s="6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418"/>
  <sheetViews>
    <sheetView topLeftCell="Y1" workbookViewId="0">
      <selection activeCell="AA2" sqref="AA2:AP2"/>
    </sheetView>
  </sheetViews>
  <sheetFormatPr defaultRowHeight="15" x14ac:dyDescent="0.25"/>
  <cols>
    <col min="1" max="1" width="35.7109375" style="63" customWidth="1"/>
    <col min="2" max="2" width="10" style="63" bestFit="1" customWidth="1"/>
    <col min="3" max="42" width="12" style="63" bestFit="1" customWidth="1"/>
    <col min="43" max="16384" width="9.140625" style="63"/>
  </cols>
  <sheetData>
    <row r="1" spans="1:42" x14ac:dyDescent="0.25">
      <c r="B1" s="63">
        <v>2000</v>
      </c>
      <c r="C1" s="63">
        <f>B1+1</f>
        <v>2001</v>
      </c>
      <c r="D1" s="63">
        <f t="shared" ref="D1:AP1" si="0">C1+1</f>
        <v>2002</v>
      </c>
      <c r="E1" s="63">
        <f t="shared" si="0"/>
        <v>2003</v>
      </c>
      <c r="F1" s="63">
        <f t="shared" si="0"/>
        <v>2004</v>
      </c>
      <c r="G1" s="63">
        <f t="shared" si="0"/>
        <v>2005</v>
      </c>
      <c r="H1" s="63">
        <f t="shared" si="0"/>
        <v>2006</v>
      </c>
      <c r="I1" s="63">
        <f t="shared" si="0"/>
        <v>2007</v>
      </c>
      <c r="J1" s="63">
        <f t="shared" si="0"/>
        <v>2008</v>
      </c>
      <c r="K1" s="63">
        <f t="shared" si="0"/>
        <v>2009</v>
      </c>
      <c r="L1" s="63">
        <f t="shared" si="0"/>
        <v>2010</v>
      </c>
      <c r="M1" s="63">
        <f t="shared" si="0"/>
        <v>2011</v>
      </c>
      <c r="N1" s="63">
        <f t="shared" si="0"/>
        <v>2012</v>
      </c>
      <c r="O1" s="63">
        <f t="shared" si="0"/>
        <v>2013</v>
      </c>
      <c r="P1" s="63">
        <f t="shared" si="0"/>
        <v>2014</v>
      </c>
      <c r="Q1" s="63">
        <f t="shared" si="0"/>
        <v>2015</v>
      </c>
      <c r="R1" s="63">
        <f t="shared" si="0"/>
        <v>2016</v>
      </c>
      <c r="S1" s="63">
        <f t="shared" si="0"/>
        <v>2017</v>
      </c>
      <c r="T1" s="63">
        <f t="shared" si="0"/>
        <v>2018</v>
      </c>
      <c r="U1" s="63">
        <f t="shared" si="0"/>
        <v>2019</v>
      </c>
      <c r="V1" s="63">
        <f t="shared" si="0"/>
        <v>2020</v>
      </c>
      <c r="W1" s="63">
        <f t="shared" si="0"/>
        <v>2021</v>
      </c>
      <c r="X1" s="63">
        <f t="shared" si="0"/>
        <v>2022</v>
      </c>
      <c r="Y1" s="63">
        <f t="shared" si="0"/>
        <v>2023</v>
      </c>
      <c r="Z1" s="63">
        <f t="shared" si="0"/>
        <v>2024</v>
      </c>
      <c r="AA1" s="63">
        <f t="shared" si="0"/>
        <v>2025</v>
      </c>
      <c r="AB1" s="63">
        <f t="shared" si="0"/>
        <v>2026</v>
      </c>
      <c r="AC1" s="63">
        <f t="shared" si="0"/>
        <v>2027</v>
      </c>
      <c r="AD1" s="63">
        <f t="shared" si="0"/>
        <v>2028</v>
      </c>
      <c r="AE1" s="63">
        <f t="shared" si="0"/>
        <v>2029</v>
      </c>
      <c r="AF1" s="63">
        <f t="shared" si="0"/>
        <v>2030</v>
      </c>
      <c r="AG1" s="63">
        <f t="shared" si="0"/>
        <v>2031</v>
      </c>
      <c r="AH1" s="63">
        <f t="shared" si="0"/>
        <v>2032</v>
      </c>
      <c r="AI1" s="63">
        <f t="shared" si="0"/>
        <v>2033</v>
      </c>
      <c r="AJ1" s="63">
        <f t="shared" si="0"/>
        <v>2034</v>
      </c>
      <c r="AK1" s="63">
        <f t="shared" si="0"/>
        <v>2035</v>
      </c>
      <c r="AL1" s="63">
        <f t="shared" si="0"/>
        <v>2036</v>
      </c>
      <c r="AM1" s="63">
        <f t="shared" si="0"/>
        <v>2037</v>
      </c>
      <c r="AN1" s="63">
        <f t="shared" si="0"/>
        <v>2038</v>
      </c>
      <c r="AO1" s="63">
        <f t="shared" si="0"/>
        <v>2039</v>
      </c>
      <c r="AP1" s="63">
        <f t="shared" si="0"/>
        <v>2040</v>
      </c>
    </row>
    <row r="2" spans="1:42" x14ac:dyDescent="0.25">
      <c r="A2" s="63" t="s">
        <v>256</v>
      </c>
      <c r="B2" s="42">
        <f>'LF Compostables'!G9</f>
        <v>0.58899999999999997</v>
      </c>
      <c r="C2" s="42">
        <f>'LF Compostables'!H9</f>
        <v>0.58019999999999994</v>
      </c>
      <c r="D2" s="42">
        <f>'LF Compostables'!I9</f>
        <v>0.57139999999999991</v>
      </c>
      <c r="E2" s="42">
        <f>'LF Compostables'!J9</f>
        <v>0.56259999999999999</v>
      </c>
      <c r="F2" s="42">
        <f>'LF Compostables'!K9</f>
        <v>0.55379999999999996</v>
      </c>
      <c r="G2" s="42">
        <f>'LF Compostables'!L9</f>
        <v>0.54499999999999993</v>
      </c>
      <c r="H2" s="42">
        <f>'LF Compostables'!M9</f>
        <v>0.53299999999999992</v>
      </c>
      <c r="I2" s="42">
        <f>'LF Compostables'!N9</f>
        <v>0.52100000000000002</v>
      </c>
      <c r="J2" s="42">
        <f>'LF Compostables'!O9</f>
        <v>0.50900000000000001</v>
      </c>
      <c r="K2" s="42">
        <f>'LF Compostables'!P9</f>
        <v>0.49700000000000005</v>
      </c>
      <c r="L2" s="42">
        <f>'LF Compostables'!Q9</f>
        <v>0.495</v>
      </c>
      <c r="M2" s="42">
        <f>'LF Compostables'!R9</f>
        <v>0.49299999999999999</v>
      </c>
      <c r="N2" s="42">
        <f>'LF Compostables'!S9</f>
        <v>0.48899999999999999</v>
      </c>
      <c r="O2" s="42">
        <f>'LF Compostables'!T9</f>
        <v>0.48500000000000004</v>
      </c>
      <c r="P2" s="42">
        <f>'LF Compostables'!U9</f>
        <v>0.48280000000000012</v>
      </c>
      <c r="Q2" s="42">
        <f>'LF Compostables'!V9</f>
        <v>0.4798</v>
      </c>
      <c r="R2" s="42">
        <f>'LF Compostables'!W9</f>
        <v>0.47679999999999989</v>
      </c>
      <c r="S2" s="42">
        <f>'LF Compostables'!X9</f>
        <v>0.47379999999999978</v>
      </c>
      <c r="T2" s="42">
        <f>'LF Compostables'!Y9</f>
        <v>0.47079999999999966</v>
      </c>
      <c r="U2" s="42">
        <f>'LF Compostables'!Z9</f>
        <v>0.46779999999999955</v>
      </c>
      <c r="V2" s="42">
        <v>0.46</v>
      </c>
      <c r="W2" s="42">
        <f>V2-0.013</f>
        <v>0.44700000000000001</v>
      </c>
      <c r="X2" s="42">
        <f>W2-0.013</f>
        <v>0.434</v>
      </c>
      <c r="Y2" s="42">
        <f>X2-0.013</f>
        <v>0.42099999999999999</v>
      </c>
      <c r="Z2" s="42">
        <f>Y2-0.013</f>
        <v>0.40799999999999997</v>
      </c>
      <c r="AA2" s="42">
        <f t="shared" ref="AA2:AP2" si="1">Z2-0.013</f>
        <v>0.39499999999999996</v>
      </c>
      <c r="AB2" s="42">
        <f t="shared" si="1"/>
        <v>0.38199999999999995</v>
      </c>
      <c r="AC2" s="42">
        <f t="shared" si="1"/>
        <v>0.36899999999999994</v>
      </c>
      <c r="AD2" s="42">
        <f t="shared" si="1"/>
        <v>0.35599999999999993</v>
      </c>
      <c r="AE2" s="42">
        <f t="shared" si="1"/>
        <v>0.34299999999999992</v>
      </c>
      <c r="AF2" s="42">
        <f t="shared" si="1"/>
        <v>0.3299999999999999</v>
      </c>
      <c r="AG2" s="42">
        <f t="shared" si="1"/>
        <v>0.31699999999999989</v>
      </c>
      <c r="AH2" s="42">
        <f t="shared" si="1"/>
        <v>0.30399999999999988</v>
      </c>
      <c r="AI2" s="42">
        <f t="shared" si="1"/>
        <v>0.29099999999999987</v>
      </c>
      <c r="AJ2" s="42">
        <f t="shared" si="1"/>
        <v>0.27799999999999986</v>
      </c>
      <c r="AK2" s="42">
        <f t="shared" si="1"/>
        <v>0.26499999999999985</v>
      </c>
      <c r="AL2" s="42">
        <f t="shared" si="1"/>
        <v>0.25199999999999984</v>
      </c>
      <c r="AM2" s="42">
        <f t="shared" si="1"/>
        <v>0.23899999999999982</v>
      </c>
      <c r="AN2" s="42">
        <f t="shared" si="1"/>
        <v>0.22599999999999981</v>
      </c>
      <c r="AO2" s="42">
        <f t="shared" si="1"/>
        <v>0.2129999999999998</v>
      </c>
      <c r="AP2" s="42">
        <f t="shared" si="1"/>
        <v>0.19999999999999979</v>
      </c>
    </row>
    <row r="3" spans="1:42" x14ac:dyDescent="0.25">
      <c r="A3" s="63" t="s">
        <v>257</v>
      </c>
      <c r="B3" s="42">
        <f t="shared" ref="B3:N3" si="2">1-B2</f>
        <v>0.41100000000000003</v>
      </c>
      <c r="C3" s="42">
        <f t="shared" si="2"/>
        <v>0.41980000000000006</v>
      </c>
      <c r="D3" s="42">
        <f t="shared" si="2"/>
        <v>0.42860000000000009</v>
      </c>
      <c r="E3" s="42">
        <f t="shared" si="2"/>
        <v>0.43740000000000001</v>
      </c>
      <c r="F3" s="42">
        <f t="shared" si="2"/>
        <v>0.44620000000000004</v>
      </c>
      <c r="G3" s="42">
        <f t="shared" si="2"/>
        <v>0.45500000000000007</v>
      </c>
      <c r="H3" s="42">
        <f t="shared" si="2"/>
        <v>0.46700000000000008</v>
      </c>
      <c r="I3" s="42">
        <f t="shared" si="2"/>
        <v>0.47899999999999998</v>
      </c>
      <c r="J3" s="42">
        <f t="shared" si="2"/>
        <v>0.49099999999999999</v>
      </c>
      <c r="K3" s="42">
        <f t="shared" si="2"/>
        <v>0.50299999999999989</v>
      </c>
      <c r="L3" s="42">
        <f t="shared" si="2"/>
        <v>0.505</v>
      </c>
      <c r="M3" s="42">
        <f t="shared" si="2"/>
        <v>0.50700000000000001</v>
      </c>
      <c r="N3" s="42">
        <f t="shared" si="2"/>
        <v>0.51100000000000001</v>
      </c>
      <c r="O3" s="42">
        <f>1-O2</f>
        <v>0.5149999999999999</v>
      </c>
      <c r="P3" s="42">
        <f t="shared" ref="P3:AO3" si="3">1-P2</f>
        <v>0.51719999999999988</v>
      </c>
      <c r="Q3" s="42">
        <f t="shared" si="3"/>
        <v>0.5202</v>
      </c>
      <c r="R3" s="42">
        <f t="shared" si="3"/>
        <v>0.52320000000000011</v>
      </c>
      <c r="S3" s="42">
        <f t="shared" si="3"/>
        <v>0.52620000000000022</v>
      </c>
      <c r="T3" s="42">
        <f t="shared" si="3"/>
        <v>0.52920000000000034</v>
      </c>
      <c r="U3" s="42">
        <f t="shared" si="3"/>
        <v>0.53220000000000045</v>
      </c>
      <c r="V3" s="42">
        <f t="shared" si="3"/>
        <v>0.54</v>
      </c>
      <c r="W3" s="42">
        <f t="shared" si="3"/>
        <v>0.55299999999999994</v>
      </c>
      <c r="X3" s="42">
        <f t="shared" si="3"/>
        <v>0.56600000000000006</v>
      </c>
      <c r="Y3" s="42">
        <f t="shared" si="3"/>
        <v>0.57899999999999996</v>
      </c>
      <c r="Z3" s="42">
        <f t="shared" si="3"/>
        <v>0.59200000000000008</v>
      </c>
      <c r="AA3" s="42">
        <f t="shared" si="3"/>
        <v>0.60499999999999998</v>
      </c>
      <c r="AB3" s="42">
        <f t="shared" si="3"/>
        <v>0.6180000000000001</v>
      </c>
      <c r="AC3" s="42">
        <f t="shared" si="3"/>
        <v>0.63100000000000001</v>
      </c>
      <c r="AD3" s="42">
        <f t="shared" si="3"/>
        <v>0.64400000000000013</v>
      </c>
      <c r="AE3" s="42">
        <f t="shared" si="3"/>
        <v>0.65700000000000003</v>
      </c>
      <c r="AF3" s="42">
        <f t="shared" si="3"/>
        <v>0.67000000000000015</v>
      </c>
      <c r="AG3" s="42">
        <f t="shared" si="3"/>
        <v>0.68300000000000005</v>
      </c>
      <c r="AH3" s="42">
        <f t="shared" si="3"/>
        <v>0.69600000000000017</v>
      </c>
      <c r="AI3" s="42">
        <f t="shared" si="3"/>
        <v>0.70900000000000007</v>
      </c>
      <c r="AJ3" s="42">
        <f t="shared" si="3"/>
        <v>0.7220000000000002</v>
      </c>
      <c r="AK3" s="42">
        <f t="shared" si="3"/>
        <v>0.7350000000000001</v>
      </c>
      <c r="AL3" s="42">
        <f t="shared" si="3"/>
        <v>0.74800000000000022</v>
      </c>
      <c r="AM3" s="42">
        <f t="shared" si="3"/>
        <v>0.76100000000000012</v>
      </c>
      <c r="AN3" s="42">
        <f t="shared" si="3"/>
        <v>0.77400000000000024</v>
      </c>
      <c r="AO3" s="42">
        <f t="shared" si="3"/>
        <v>0.78700000000000014</v>
      </c>
      <c r="AP3" s="42">
        <f>1-AP2</f>
        <v>0.80000000000000027</v>
      </c>
    </row>
    <row r="5" spans="1:42" x14ac:dyDescent="0.25">
      <c r="A5" s="63" t="s">
        <v>258</v>
      </c>
      <c r="B5" s="63">
        <v>0.64</v>
      </c>
      <c r="C5" s="63">
        <v>0.64</v>
      </c>
      <c r="D5" s="63">
        <v>0.64</v>
      </c>
      <c r="E5" s="63">
        <v>0.64</v>
      </c>
      <c r="F5" s="63">
        <v>0.64</v>
      </c>
      <c r="G5" s="63">
        <v>0.64</v>
      </c>
      <c r="H5" s="63">
        <v>0.64</v>
      </c>
      <c r="I5" s="63">
        <v>0.64</v>
      </c>
      <c r="J5" s="63">
        <v>0.64</v>
      </c>
      <c r="K5" s="63">
        <v>0.64</v>
      </c>
      <c r="L5" s="63">
        <v>0.64</v>
      </c>
      <c r="M5" s="63">
        <v>0.64</v>
      </c>
      <c r="N5" s="63">
        <v>0.64</v>
      </c>
      <c r="O5" s="63">
        <v>0.64</v>
      </c>
      <c r="P5" s="63">
        <v>0.64</v>
      </c>
      <c r="Q5" s="63">
        <v>0.64</v>
      </c>
      <c r="R5" s="63">
        <v>0.64</v>
      </c>
      <c r="S5" s="63">
        <v>0.64</v>
      </c>
      <c r="T5" s="63">
        <v>0.64</v>
      </c>
      <c r="U5" s="63">
        <v>0.64</v>
      </c>
      <c r="V5" s="63">
        <v>0.64</v>
      </c>
      <c r="W5" s="63">
        <v>0.64</v>
      </c>
      <c r="X5" s="63">
        <v>0.64</v>
      </c>
      <c r="Y5" s="63">
        <v>0.64</v>
      </c>
      <c r="Z5" s="63">
        <v>0.64</v>
      </c>
      <c r="AA5" s="63">
        <v>0.64</v>
      </c>
      <c r="AB5" s="63">
        <v>0.64</v>
      </c>
      <c r="AC5" s="63">
        <v>0.64</v>
      </c>
      <c r="AD5" s="63">
        <v>0.64</v>
      </c>
      <c r="AE5" s="63">
        <v>0.64</v>
      </c>
      <c r="AF5" s="63">
        <v>0.64</v>
      </c>
      <c r="AG5" s="63">
        <v>0.64</v>
      </c>
      <c r="AH5" s="63">
        <v>0.64</v>
      </c>
      <c r="AI5" s="63">
        <v>0.64</v>
      </c>
      <c r="AJ5" s="63">
        <v>0.64</v>
      </c>
      <c r="AK5" s="63">
        <v>0.64</v>
      </c>
      <c r="AL5" s="63">
        <v>0.64</v>
      </c>
      <c r="AM5" s="63">
        <v>0.64</v>
      </c>
      <c r="AN5" s="63">
        <v>0.64</v>
      </c>
      <c r="AO5" s="63">
        <v>0.64</v>
      </c>
      <c r="AP5" s="63">
        <v>0.64</v>
      </c>
    </row>
    <row r="6" spans="1:42" x14ac:dyDescent="0.25">
      <c r="A6" s="63" t="s">
        <v>259</v>
      </c>
      <c r="B6" s="63">
        <v>0.36</v>
      </c>
      <c r="C6" s="63">
        <v>0.36</v>
      </c>
      <c r="D6" s="63">
        <v>0.36</v>
      </c>
      <c r="E6" s="63">
        <v>0.36</v>
      </c>
      <c r="F6" s="63">
        <v>0.36</v>
      </c>
      <c r="G6" s="63">
        <v>0.36</v>
      </c>
      <c r="H6" s="63">
        <v>0.36</v>
      </c>
      <c r="I6" s="63">
        <v>0.36</v>
      </c>
      <c r="J6" s="63">
        <v>0.36</v>
      </c>
      <c r="K6" s="63">
        <v>0.36</v>
      </c>
      <c r="L6" s="63">
        <v>0.36</v>
      </c>
      <c r="M6" s="63">
        <v>0.36</v>
      </c>
      <c r="N6" s="63">
        <v>0.36</v>
      </c>
      <c r="O6" s="63">
        <v>0.36</v>
      </c>
      <c r="P6" s="63">
        <v>0.36</v>
      </c>
      <c r="Q6" s="63">
        <v>0.36</v>
      </c>
      <c r="R6" s="63">
        <v>0.36</v>
      </c>
      <c r="S6" s="63">
        <v>0.36</v>
      </c>
      <c r="T6" s="63">
        <v>0.36</v>
      </c>
      <c r="U6" s="63">
        <v>0.36</v>
      </c>
      <c r="V6" s="63">
        <v>0.36</v>
      </c>
      <c r="W6" s="63">
        <v>0.36</v>
      </c>
      <c r="X6" s="63">
        <v>0.36</v>
      </c>
      <c r="Y6" s="63">
        <v>0.36</v>
      </c>
      <c r="Z6" s="63">
        <v>0.36</v>
      </c>
      <c r="AA6" s="63">
        <v>0.36</v>
      </c>
      <c r="AB6" s="63">
        <v>0.36</v>
      </c>
      <c r="AC6" s="63">
        <v>0.36</v>
      </c>
      <c r="AD6" s="63">
        <v>0.36</v>
      </c>
      <c r="AE6" s="63">
        <v>0.36</v>
      </c>
      <c r="AF6" s="63">
        <v>0.36</v>
      </c>
      <c r="AG6" s="63">
        <v>0.36</v>
      </c>
      <c r="AH6" s="63">
        <v>0.36</v>
      </c>
      <c r="AI6" s="63">
        <v>0.36</v>
      </c>
      <c r="AJ6" s="63">
        <v>0.36</v>
      </c>
      <c r="AK6" s="63">
        <v>0.36</v>
      </c>
      <c r="AL6" s="63">
        <v>0.36</v>
      </c>
      <c r="AM6" s="63">
        <v>0.36</v>
      </c>
      <c r="AN6" s="63">
        <v>0.36</v>
      </c>
      <c r="AO6" s="63">
        <v>0.36</v>
      </c>
      <c r="AP6" s="63">
        <v>0.36</v>
      </c>
    </row>
    <row r="8" spans="1:42" x14ac:dyDescent="0.25">
      <c r="A8" s="63" t="s">
        <v>240</v>
      </c>
      <c r="B8" s="63">
        <f>'US MSW and Pop'!G8</f>
        <v>0.45213866755264337</v>
      </c>
      <c r="C8" s="63">
        <f>'US MSW and Pop'!H8</f>
        <v>0.44882713740907265</v>
      </c>
      <c r="D8" s="63">
        <f>'US MSW and Pop'!I8</f>
        <v>0.44551560726550188</v>
      </c>
      <c r="E8" s="63">
        <f>'US MSW and Pop'!J8</f>
        <v>0.44220407712193116</v>
      </c>
      <c r="F8" s="63">
        <f>'US MSW and Pop'!K8</f>
        <v>0.43889254697836039</v>
      </c>
      <c r="G8" s="63">
        <f>'US MSW and Pop'!L8</f>
        <v>0.43558101683478967</v>
      </c>
      <c r="H8" s="63">
        <f>'US MSW and Pop'!M8</f>
        <v>0.42490033570585917</v>
      </c>
      <c r="I8" s="63">
        <f>'US MSW and Pop'!N8</f>
        <v>0.41421965457692866</v>
      </c>
      <c r="J8" s="63">
        <f>'US MSW and Pop'!O8</f>
        <v>0.40353897344799816</v>
      </c>
      <c r="K8" s="63">
        <f>'US MSW and Pop'!P8</f>
        <v>0.39285829231906766</v>
      </c>
      <c r="L8" s="63">
        <f>'US MSW and Pop'!Q8</f>
        <v>0.388250129127646</v>
      </c>
      <c r="M8" s="63">
        <f>'US MSW and Pop'!R8</f>
        <v>0.38364196593622429</v>
      </c>
      <c r="N8" s="63">
        <f>'US MSW and Pop'!S8</f>
        <v>0.38224915088208872</v>
      </c>
      <c r="O8" s="63">
        <f>'US MSW and Pop'!T8</f>
        <v>0.38531020548573525</v>
      </c>
      <c r="P8" s="63">
        <f>'US MSW and Pop'!U8</f>
        <v>0.36965781227935324</v>
      </c>
      <c r="Q8" s="63">
        <f>'US MSW and Pop'!V8</f>
        <v>0.36334430381523042</v>
      </c>
      <c r="R8" s="63">
        <f>'US MSW and Pop'!W8</f>
        <v>0.3570307953511076</v>
      </c>
      <c r="S8" s="63">
        <f>'US MSW and Pop'!X8</f>
        <v>0.35071728688698478</v>
      </c>
      <c r="T8" s="63">
        <f>'US MSW and Pop'!Y8</f>
        <v>0.34440377842286196</v>
      </c>
      <c r="U8" s="63">
        <f>'US MSW and Pop'!Z8</f>
        <v>0.33809026995873914</v>
      </c>
      <c r="V8" s="63">
        <f>'US MSW and Pop'!AA8</f>
        <v>0.33177676149461632</v>
      </c>
      <c r="W8" s="63">
        <f>'US MSW and Pop'!AB8</f>
        <v>0.3254632530304935</v>
      </c>
      <c r="X8" s="63">
        <f>'US MSW and Pop'!AC8</f>
        <v>0.31914974456637069</v>
      </c>
      <c r="Y8" s="63">
        <f>'US MSW and Pop'!AD8</f>
        <v>0.31283623610224787</v>
      </c>
      <c r="Z8" s="63">
        <f>'US MSW and Pop'!AE8</f>
        <v>0.30652272763812505</v>
      </c>
      <c r="AA8" s="63">
        <f>'US MSW and Pop'!AF8</f>
        <v>0.30020921917400223</v>
      </c>
      <c r="AB8" s="63">
        <f>'US MSW and Pop'!AG8</f>
        <v>0.29389571070987941</v>
      </c>
      <c r="AC8" s="63">
        <f>'US MSW and Pop'!AH8</f>
        <v>0.28758220224575659</v>
      </c>
      <c r="AD8" s="63">
        <f>'US MSW and Pop'!AI8</f>
        <v>0.28126869378163377</v>
      </c>
      <c r="AE8" s="63">
        <f>'US MSW and Pop'!AJ8</f>
        <v>0.27495518531751095</v>
      </c>
      <c r="AF8" s="63">
        <f>'US MSW and Pop'!AK8</f>
        <v>0.26864167685338813</v>
      </c>
      <c r="AG8" s="63">
        <f>'US MSW and Pop'!AL8</f>
        <v>0.26232816838926531</v>
      </c>
      <c r="AH8" s="63">
        <f>'US MSW and Pop'!AM8</f>
        <v>0.2560146599251425</v>
      </c>
      <c r="AI8" s="63">
        <f>'US MSW and Pop'!AN8</f>
        <v>0.24970115146101968</v>
      </c>
      <c r="AJ8" s="63">
        <f>'US MSW and Pop'!AO8</f>
        <v>0.24338764299689686</v>
      </c>
      <c r="AK8" s="63">
        <f>'US MSW and Pop'!AP8</f>
        <v>0.23707413453277404</v>
      </c>
      <c r="AL8" s="63">
        <f>'US MSW and Pop'!AQ8</f>
        <v>0.23076062606865122</v>
      </c>
      <c r="AM8" s="63">
        <f>'US MSW and Pop'!AR8</f>
        <v>0.2244471176045284</v>
      </c>
      <c r="AN8" s="63">
        <f>'US MSW and Pop'!AS8</f>
        <v>0.21813360914040558</v>
      </c>
      <c r="AO8" s="63">
        <f>'US MSW and Pop'!AT8</f>
        <v>0.21182010067628276</v>
      </c>
      <c r="AP8" s="63">
        <f>'US MSW and Pop'!AU8</f>
        <v>0.20550659221215994</v>
      </c>
    </row>
    <row r="10" spans="1:42" x14ac:dyDescent="0.25">
      <c r="A10" s="63" t="s">
        <v>239</v>
      </c>
      <c r="B10" s="63">
        <f>'US MSW and Pop'!G7</f>
        <v>281422000</v>
      </c>
      <c r="C10" s="63">
        <f>'US MSW and Pop'!H7</f>
        <v>284419600</v>
      </c>
      <c r="D10" s="63">
        <f>'US MSW and Pop'!I7</f>
        <v>287417200</v>
      </c>
      <c r="E10" s="63">
        <f>'US MSW and Pop'!J7</f>
        <v>290414800</v>
      </c>
      <c r="F10" s="63">
        <f>'US MSW and Pop'!K7</f>
        <v>293412400</v>
      </c>
      <c r="G10" s="63">
        <f>'US MSW and Pop'!L7</f>
        <v>296410000</v>
      </c>
      <c r="H10" s="63">
        <f>'US MSW and Pop'!M7</f>
        <v>299059250</v>
      </c>
      <c r="I10" s="63">
        <f>'US MSW and Pop'!N7</f>
        <v>301708500</v>
      </c>
      <c r="J10" s="63">
        <f>'US MSW and Pop'!O7</f>
        <v>304357750</v>
      </c>
      <c r="K10" s="63">
        <f>'US MSW and Pop'!P7</f>
        <v>307007000</v>
      </c>
      <c r="L10" s="63">
        <f>'US MSW and Pop'!Q7</f>
        <v>309299500</v>
      </c>
      <c r="M10" s="63">
        <f>'US MSW and Pop'!R7</f>
        <v>311592000</v>
      </c>
      <c r="N10" s="63">
        <f>'US MSW and Pop'!S7</f>
        <v>313914000</v>
      </c>
      <c r="O10" s="63">
        <f>'US MSW and Pop'!T7</f>
        <v>316129000</v>
      </c>
      <c r="P10" s="63">
        <f>'US MSW and Pop'!U7</f>
        <v>319862098.90109921</v>
      </c>
      <c r="Q10" s="63">
        <f>'US MSW and Pop'!V7</f>
        <v>322543112.08791256</v>
      </c>
      <c r="R10" s="63">
        <f>'US MSW and Pop'!W7</f>
        <v>325224125.27472591</v>
      </c>
      <c r="S10" s="63">
        <f>'US MSW and Pop'!X7</f>
        <v>327905138.46153831</v>
      </c>
      <c r="T10" s="63">
        <f>'US MSW and Pop'!Y7</f>
        <v>330586151.64835167</v>
      </c>
      <c r="U10" s="63">
        <f>'US MSW and Pop'!Z7</f>
        <v>333267164.83516502</v>
      </c>
      <c r="V10" s="63">
        <f>'US MSW and Pop'!AA7</f>
        <v>335948178.02197838</v>
      </c>
      <c r="W10" s="63">
        <f>'US MSW and Pop'!AB7</f>
        <v>338629191.20879173</v>
      </c>
      <c r="X10" s="63">
        <f>'US MSW and Pop'!AC7</f>
        <v>341310204.39560509</v>
      </c>
      <c r="Y10" s="63">
        <f>'US MSW and Pop'!AD7</f>
        <v>343991217.58241749</v>
      </c>
      <c r="Z10" s="63">
        <f>'US MSW and Pop'!AE7</f>
        <v>346672230.76923084</v>
      </c>
      <c r="AA10" s="63">
        <f>'US MSW and Pop'!AF7</f>
        <v>349353243.9560442</v>
      </c>
      <c r="AB10" s="63">
        <f>'US MSW and Pop'!AG7</f>
        <v>352034257.14285755</v>
      </c>
      <c r="AC10" s="63">
        <f>'US MSW and Pop'!AH7</f>
        <v>354715270.32967091</v>
      </c>
      <c r="AD10" s="63">
        <f>'US MSW and Pop'!AI7</f>
        <v>357396283.51648426</v>
      </c>
      <c r="AE10" s="63">
        <f>'US MSW and Pop'!AJ7</f>
        <v>360077296.70329666</v>
      </c>
      <c r="AF10" s="63">
        <f>'US MSW and Pop'!AK7</f>
        <v>362758309.89011002</v>
      </c>
      <c r="AG10" s="63">
        <f>'US MSW and Pop'!AL7</f>
        <v>365439323.07692337</v>
      </c>
      <c r="AH10" s="63">
        <f>'US MSW and Pop'!AM7</f>
        <v>368120336.26373672</v>
      </c>
      <c r="AI10" s="63">
        <f>'US MSW and Pop'!AN7</f>
        <v>370801349.45055008</v>
      </c>
      <c r="AJ10" s="63">
        <f>'US MSW and Pop'!AO7</f>
        <v>373482362.63736248</v>
      </c>
      <c r="AK10" s="63">
        <f>'US MSW and Pop'!AP7</f>
        <v>376163375.82417583</v>
      </c>
      <c r="AL10" s="63">
        <f>'US MSW and Pop'!AQ7</f>
        <v>378844389.01098919</v>
      </c>
      <c r="AM10" s="63">
        <f>'US MSW and Pop'!AR7</f>
        <v>381525402.19780254</v>
      </c>
      <c r="AN10" s="63">
        <f>'US MSW and Pop'!AS7</f>
        <v>384206415.3846159</v>
      </c>
      <c r="AO10" s="63">
        <f>'US MSW and Pop'!AT7</f>
        <v>386887428.57142925</v>
      </c>
      <c r="AP10" s="63">
        <f>'US MSW and Pop'!AU7</f>
        <v>389568441.75824165</v>
      </c>
    </row>
    <row r="12" spans="1:42" x14ac:dyDescent="0.25">
      <c r="A12" s="63" t="s">
        <v>72</v>
      </c>
      <c r="B12" s="63">
        <v>29.053299519297223</v>
      </c>
      <c r="C12" s="63">
        <v>29.330086886166672</v>
      </c>
      <c r="D12" s="63">
        <v>28.386840268691664</v>
      </c>
      <c r="E12" s="63">
        <v>28.824375535841668</v>
      </c>
      <c r="F12" s="63">
        <v>28.577365232777776</v>
      </c>
      <c r="G12" s="63">
        <v>29.330202698844445</v>
      </c>
      <c r="H12" s="63">
        <v>31.208249513999998</v>
      </c>
      <c r="I12" s="63">
        <v>31.065589240000001</v>
      </c>
      <c r="J12" s="63">
        <v>31.598870128055552</v>
      </c>
      <c r="K12" s="63">
        <v>32.605543762499998</v>
      </c>
      <c r="L12" s="63">
        <v>32.044678300000001</v>
      </c>
      <c r="M12" s="63">
        <v>31.570437863583329</v>
      </c>
      <c r="N12" s="63">
        <v>31.345970055138888</v>
      </c>
      <c r="O12" s="63">
        <v>31.911578022833329</v>
      </c>
      <c r="P12" s="63">
        <v>31.950339083777777</v>
      </c>
      <c r="Q12" s="63">
        <v>32.549766744888892</v>
      </c>
      <c r="R12" s="63">
        <v>33.301540911555556</v>
      </c>
      <c r="S12" s="63">
        <v>33.502082790924945</v>
      </c>
      <c r="T12" s="63">
        <v>33.703832333491896</v>
      </c>
      <c r="U12" s="63">
        <v>33.906796811804185</v>
      </c>
      <c r="V12" s="63">
        <v>34.11098354220487</v>
      </c>
      <c r="W12" s="63">
        <v>34.316399885096025</v>
      </c>
      <c r="X12" s="63">
        <v>34.523053245204075</v>
      </c>
      <c r="Y12" s="63">
        <v>34.73095107184669</v>
      </c>
      <c r="Z12" s="63">
        <v>34.940100859201358</v>
      </c>
      <c r="AA12" s="63">
        <v>35.150510146575463</v>
      </c>
      <c r="AB12" s="63">
        <v>35.362186518678136</v>
      </c>
      <c r="AC12" s="63">
        <v>35.575137605893623</v>
      </c>
      <c r="AD12" s="63">
        <v>35.789371084556315</v>
      </c>
      <c r="AE12" s="63">
        <v>36.004894677227504</v>
      </c>
      <c r="AF12" s="63">
        <v>36.221716152973777</v>
      </c>
      <c r="AG12" s="63">
        <v>36.439843327646983</v>
      </c>
      <c r="AH12" s="63">
        <v>36.659284064166073</v>
      </c>
      <c r="AI12" s="63">
        <v>36.880046272800485</v>
      </c>
      <c r="AJ12" s="63">
        <v>37.102137911455287</v>
      </c>
      <c r="AK12" s="63">
        <v>37.325566985958069</v>
      </c>
      <c r="AL12" s="63">
        <v>37.550341550347511</v>
      </c>
      <c r="AM12" s="63">
        <v>37.776469707163706</v>
      </c>
      <c r="AN12" s="63">
        <v>38.003959607740235</v>
      </c>
      <c r="AO12" s="63">
        <v>38.232819452498056</v>
      </c>
      <c r="AP12" s="63">
        <v>38.463057491240995</v>
      </c>
    </row>
    <row r="14" spans="1:42" x14ac:dyDescent="0.25">
      <c r="A14" s="63" t="s">
        <v>78</v>
      </c>
      <c r="B14" s="63">
        <f>'Base Policies'!B31</f>
        <v>0</v>
      </c>
      <c r="C14" s="63">
        <f>'Base Policies'!C31</f>
        <v>0</v>
      </c>
      <c r="D14" s="63">
        <f>'Base Policies'!D31</f>
        <v>0</v>
      </c>
      <c r="E14" s="63">
        <f>'Base Policies'!E31</f>
        <v>0</v>
      </c>
      <c r="F14" s="63">
        <f>'Base Policies'!F31</f>
        <v>0</v>
      </c>
      <c r="G14" s="63">
        <f>'Base Policies'!G31</f>
        <v>0</v>
      </c>
      <c r="H14" s="63">
        <f>'Base Policies'!H31</f>
        <v>0</v>
      </c>
      <c r="I14" s="63">
        <f>'Base Policies'!I31</f>
        <v>0</v>
      </c>
      <c r="J14" s="63">
        <f>'Base Policies'!J31</f>
        <v>0</v>
      </c>
      <c r="K14" s="63">
        <f>'Base Policies'!K31</f>
        <v>0</v>
      </c>
      <c r="L14" s="63">
        <f>'Base Policies'!L31</f>
        <v>8.6037364798426719</v>
      </c>
      <c r="M14" s="63">
        <f>'Base Policies'!M31</f>
        <v>8.6037364798426719</v>
      </c>
      <c r="N14" s="63">
        <f>'Base Policies'!N31</f>
        <v>8.6037364798426719</v>
      </c>
      <c r="O14" s="63">
        <f>'Base Policies'!O31</f>
        <v>8.6037364798426719</v>
      </c>
      <c r="P14" s="63">
        <f>'Base Policies'!P31</f>
        <v>8.6037364798426719</v>
      </c>
      <c r="Q14" s="63">
        <f>'Base Policies'!Q31</f>
        <v>8.6037364798426719</v>
      </c>
      <c r="R14" s="63">
        <f>'Base Policies'!R31</f>
        <v>8.6037364798426719</v>
      </c>
      <c r="S14" s="63">
        <f>'Base Policies'!S31</f>
        <v>8.6037364798426719</v>
      </c>
      <c r="T14" s="63">
        <f>'Base Policies'!T31</f>
        <v>8.6037364798426719</v>
      </c>
      <c r="U14" s="63">
        <f>'Base Policies'!U31</f>
        <v>8.6037364798426719</v>
      </c>
      <c r="V14" s="63">
        <f>'Base Policies'!V31</f>
        <v>8.6037364798426719</v>
      </c>
      <c r="W14" s="63">
        <f>'Base Policies'!W31</f>
        <v>8.6037364798426719</v>
      </c>
      <c r="X14" s="63">
        <f>'Base Policies'!X31</f>
        <v>8.6037364798426719</v>
      </c>
      <c r="Y14" s="63">
        <f>'Base Policies'!Y31</f>
        <v>8.6037364798426719</v>
      </c>
      <c r="Z14" s="63">
        <f>'Base Policies'!Z31</f>
        <v>8.6037364798426719</v>
      </c>
      <c r="AA14" s="63">
        <f>'Base Policies'!AA31</f>
        <v>8.6037364798426719</v>
      </c>
      <c r="AB14" s="63">
        <f>'Base Policies'!AB31</f>
        <v>8.6037364798426719</v>
      </c>
      <c r="AC14" s="63">
        <f>'Base Policies'!AC31</f>
        <v>8.6037364798426719</v>
      </c>
      <c r="AD14" s="63">
        <f>'Base Policies'!AD31</f>
        <v>8.6037364798426719</v>
      </c>
      <c r="AE14" s="63">
        <f>'Base Policies'!AE31</f>
        <v>8.6037364798426719</v>
      </c>
      <c r="AF14" s="63">
        <f>'Base Policies'!AF31</f>
        <v>8.6037364798426719</v>
      </c>
      <c r="AG14" s="63">
        <f>'Base Policies'!AG31</f>
        <v>8.6037364798426719</v>
      </c>
      <c r="AH14" s="63">
        <f>'Base Policies'!AH31</f>
        <v>8.6037364798426719</v>
      </c>
      <c r="AI14" s="63">
        <f>'Base Policies'!AI31</f>
        <v>8.6037364798426719</v>
      </c>
      <c r="AJ14" s="63">
        <f>'Base Policies'!AJ31</f>
        <v>8.6037364798426719</v>
      </c>
      <c r="AK14" s="63">
        <f>'Base Policies'!AK31</f>
        <v>8.6037364798426719</v>
      </c>
      <c r="AL14" s="63">
        <f>'Base Policies'!AL31</f>
        <v>8.6037364798426719</v>
      </c>
      <c r="AM14" s="63">
        <f>'Base Policies'!AM31</f>
        <v>8.6037364798426719</v>
      </c>
      <c r="AN14" s="63">
        <f>'Base Policies'!AN31</f>
        <v>8.6037364798426719</v>
      </c>
      <c r="AO14" s="63">
        <f>'Base Policies'!AO31</f>
        <v>8.6037364798426719</v>
      </c>
      <c r="AP14" s="63">
        <f>'Base Policies'!AP31</f>
        <v>8.6037364798426719</v>
      </c>
    </row>
    <row r="16" spans="1:42" x14ac:dyDescent="0.25">
      <c r="A16" s="63" t="s">
        <v>77</v>
      </c>
      <c r="B16" s="63">
        <f>'Base Policies'!B35</f>
        <v>3.333333333333333</v>
      </c>
      <c r="C16" s="63">
        <f>'Base Policies'!C35</f>
        <v>3.333333333333333</v>
      </c>
      <c r="D16" s="63">
        <f>'Base Policies'!D35</f>
        <v>3.333333333333333</v>
      </c>
      <c r="E16" s="63">
        <f>'Base Policies'!E35</f>
        <v>3.333333333333333</v>
      </c>
      <c r="F16" s="63">
        <f>'Base Policies'!F35</f>
        <v>3.333333333333333</v>
      </c>
      <c r="G16" s="63">
        <f>'Base Policies'!G35</f>
        <v>3.333333333333333</v>
      </c>
      <c r="H16" s="63">
        <f>'Base Policies'!H35</f>
        <v>3.333333333333333</v>
      </c>
      <c r="I16" s="63">
        <f>'Base Policies'!I35</f>
        <v>3.333333333333333</v>
      </c>
      <c r="J16" s="63">
        <f>'Base Policies'!J35</f>
        <v>3.333333333333333</v>
      </c>
      <c r="K16" s="63">
        <f>'Base Policies'!K35</f>
        <v>3.333333333333333</v>
      </c>
      <c r="L16" s="63">
        <f>'Base Policies'!L35</f>
        <v>3.333333333333333</v>
      </c>
      <c r="M16" s="63">
        <f>'Base Policies'!M35</f>
        <v>3.333333333333333</v>
      </c>
      <c r="N16" s="63">
        <f>'Base Policies'!N35</f>
        <v>3.333333333333333</v>
      </c>
      <c r="O16" s="63">
        <f>'Base Policies'!O35</f>
        <v>3.333333333333333</v>
      </c>
      <c r="P16" s="63">
        <f>'Base Policies'!P35</f>
        <v>3.333333333333333</v>
      </c>
      <c r="Q16" s="63">
        <f>'Base Policies'!Q35</f>
        <v>3.333333333333333</v>
      </c>
      <c r="R16" s="63">
        <f>'Base Policies'!R35</f>
        <v>3.333333333333333</v>
      </c>
      <c r="S16" s="63">
        <f>'Base Policies'!S35</f>
        <v>3.333333333333333</v>
      </c>
      <c r="T16" s="63">
        <f>'Base Policies'!T35</f>
        <v>3.333333333333333</v>
      </c>
      <c r="U16" s="63">
        <f>'Base Policies'!U35</f>
        <v>3.333333333333333</v>
      </c>
      <c r="V16" s="63">
        <f>'Base Policies'!V35</f>
        <v>3.333333333333333</v>
      </c>
      <c r="W16" s="63">
        <f>'Base Policies'!W35</f>
        <v>3.333333333333333</v>
      </c>
      <c r="X16" s="63">
        <f>'Base Policies'!X35</f>
        <v>3.333333333333333</v>
      </c>
      <c r="Y16" s="63">
        <f>'Base Policies'!Y35</f>
        <v>3.333333333333333</v>
      </c>
      <c r="Z16" s="63">
        <f>'Base Policies'!Z35</f>
        <v>3.333333333333333</v>
      </c>
      <c r="AA16" s="63">
        <f>'Base Policies'!AA35</f>
        <v>3.333333333333333</v>
      </c>
      <c r="AB16" s="63">
        <f>'Base Policies'!AB35</f>
        <v>3.333333333333333</v>
      </c>
      <c r="AC16" s="63">
        <f>'Base Policies'!AC35</f>
        <v>3.333333333333333</v>
      </c>
      <c r="AD16" s="63">
        <f>'Base Policies'!AD35</f>
        <v>3.333333333333333</v>
      </c>
      <c r="AE16" s="63">
        <f>'Base Policies'!AE35</f>
        <v>3.333333333333333</v>
      </c>
      <c r="AF16" s="63">
        <f>'Base Policies'!AF35</f>
        <v>3.333333333333333</v>
      </c>
      <c r="AG16" s="63">
        <f>'Base Policies'!AG35</f>
        <v>3.333333333333333</v>
      </c>
      <c r="AH16" s="63">
        <f>'Base Policies'!AH35</f>
        <v>3.333333333333333</v>
      </c>
      <c r="AI16" s="63">
        <f>'Base Policies'!AI35</f>
        <v>3.333333333333333</v>
      </c>
      <c r="AJ16" s="63">
        <f>'Base Policies'!AJ35</f>
        <v>3.333333333333333</v>
      </c>
      <c r="AK16" s="63">
        <f>'Base Policies'!AK35</f>
        <v>3.333333333333333</v>
      </c>
      <c r="AL16" s="63">
        <f>'Base Policies'!AL35</f>
        <v>3.333333333333333</v>
      </c>
      <c r="AM16" s="63">
        <f>'Base Policies'!AM35</f>
        <v>3.333333333333333</v>
      </c>
      <c r="AN16" s="63">
        <f>'Base Policies'!AN35</f>
        <v>3.333333333333333</v>
      </c>
      <c r="AO16" s="63">
        <f>'Base Policies'!AO35</f>
        <v>3.333333333333333</v>
      </c>
      <c r="AP16" s="63">
        <f>'Base Policies'!AP35</f>
        <v>3.333333333333333</v>
      </c>
    </row>
    <row r="18" spans="1:42" x14ac:dyDescent="0.25">
      <c r="A18" s="63" t="s">
        <v>260</v>
      </c>
      <c r="B18" s="63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0.01</v>
      </c>
      <c r="S18" s="63">
        <f t="shared" ref="S18:AF18" si="4">R18+0.01</f>
        <v>0.02</v>
      </c>
      <c r="T18" s="63">
        <f t="shared" si="4"/>
        <v>0.03</v>
      </c>
      <c r="U18" s="63">
        <f t="shared" si="4"/>
        <v>0.04</v>
      </c>
      <c r="V18" s="63">
        <f t="shared" si="4"/>
        <v>0.05</v>
      </c>
      <c r="W18" s="63">
        <f t="shared" si="4"/>
        <v>6.0000000000000005E-2</v>
      </c>
      <c r="X18" s="63">
        <f t="shared" si="4"/>
        <v>7.0000000000000007E-2</v>
      </c>
      <c r="Y18" s="63">
        <f t="shared" si="4"/>
        <v>0.08</v>
      </c>
      <c r="Z18" s="63">
        <f t="shared" si="4"/>
        <v>0.09</v>
      </c>
      <c r="AA18" s="63">
        <f t="shared" si="4"/>
        <v>9.9999999999999992E-2</v>
      </c>
      <c r="AB18" s="63">
        <f t="shared" si="4"/>
        <v>0.10999999999999999</v>
      </c>
      <c r="AC18" s="63">
        <f t="shared" si="4"/>
        <v>0.11999999999999998</v>
      </c>
      <c r="AD18" s="63">
        <f t="shared" si="4"/>
        <v>0.12999999999999998</v>
      </c>
      <c r="AE18" s="63">
        <f t="shared" si="4"/>
        <v>0.13999999999999999</v>
      </c>
      <c r="AF18" s="63">
        <f t="shared" si="4"/>
        <v>0.15</v>
      </c>
      <c r="AG18" s="63">
        <f t="shared" ref="AG18:AP18" si="5">AF18</f>
        <v>0.15</v>
      </c>
      <c r="AH18" s="63">
        <f t="shared" si="5"/>
        <v>0.15</v>
      </c>
      <c r="AI18" s="63">
        <f t="shared" si="5"/>
        <v>0.15</v>
      </c>
      <c r="AJ18" s="63">
        <f t="shared" si="5"/>
        <v>0.15</v>
      </c>
      <c r="AK18" s="63">
        <f t="shared" si="5"/>
        <v>0.15</v>
      </c>
      <c r="AL18" s="63">
        <f t="shared" si="5"/>
        <v>0.15</v>
      </c>
      <c r="AM18" s="63">
        <f t="shared" si="5"/>
        <v>0.15</v>
      </c>
      <c r="AN18" s="63">
        <f t="shared" si="5"/>
        <v>0.15</v>
      </c>
      <c r="AO18" s="63">
        <f t="shared" si="5"/>
        <v>0.15</v>
      </c>
      <c r="AP18" s="63">
        <f t="shared" si="5"/>
        <v>0.15</v>
      </c>
    </row>
    <row r="20" spans="1:42" x14ac:dyDescent="0.25">
      <c r="A20" s="63" t="s">
        <v>70</v>
      </c>
      <c r="B20" s="63">
        <v>9.9448170681710089</v>
      </c>
      <c r="C20" s="63">
        <v>12.556371865724264</v>
      </c>
      <c r="D20" s="63">
        <v>11.236040276160644</v>
      </c>
      <c r="E20" s="63">
        <v>12.440758293838861</v>
      </c>
      <c r="F20" s="63">
        <v>13.704171381404526</v>
      </c>
      <c r="G20" s="63">
        <v>16.915407632323735</v>
      </c>
      <c r="H20" s="63">
        <v>16.720932290555602</v>
      </c>
      <c r="I20" s="63">
        <v>16.684213940552187</v>
      </c>
      <c r="J20" s="63">
        <v>17.225602256514534</v>
      </c>
      <c r="K20" s="63">
        <v>14.343462503484805</v>
      </c>
      <c r="L20" s="63">
        <v>15.558634939897338</v>
      </c>
      <c r="M20" s="63">
        <v>16.205373981206641</v>
      </c>
      <c r="N20" s="63">
        <v>16.31914265566834</v>
      </c>
      <c r="O20" s="63">
        <v>16.243706849899141</v>
      </c>
      <c r="P20" s="63">
        <v>16.162121386050934</v>
      </c>
      <c r="Q20" s="63">
        <v>15.841519211531837</v>
      </c>
      <c r="R20" s="63">
        <v>15.828737821217137</v>
      </c>
      <c r="S20" s="63">
        <v>15.891641225318654</v>
      </c>
      <c r="T20" s="63">
        <v>15.95479460754807</v>
      </c>
      <c r="U20" s="63">
        <v>16.018198961318468</v>
      </c>
      <c r="V20" s="63">
        <v>16.081855283990748</v>
      </c>
      <c r="W20" s="63">
        <v>16.145764576889331</v>
      </c>
      <c r="X20" s="63">
        <v>16.209927845317885</v>
      </c>
      <c r="Y20" s="63">
        <v>16.27434609857518</v>
      </c>
      <c r="Z20" s="63">
        <v>16.339020349970916</v>
      </c>
      <c r="AA20" s="63">
        <v>16.403951616841699</v>
      </c>
      <c r="AB20" s="63">
        <v>16.469140920567025</v>
      </c>
      <c r="AC20" s="63">
        <v>16.534589286585362</v>
      </c>
      <c r="AD20" s="63">
        <v>16.600297744410252</v>
      </c>
      <c r="AE20" s="63">
        <v>16.666267327646537</v>
      </c>
      <c r="AF20" s="63">
        <v>16.732499074006601</v>
      </c>
      <c r="AG20" s="63">
        <v>16.798994025326706</v>
      </c>
      <c r="AH20" s="63">
        <v>16.865753227583351</v>
      </c>
      <c r="AI20" s="63">
        <v>16.93277773090977</v>
      </c>
      <c r="AJ20" s="63">
        <v>17.000068589612404</v>
      </c>
      <c r="AK20" s="63">
        <v>17.067626862187524</v>
      </c>
      <c r="AL20" s="63">
        <v>17.135453611337859</v>
      </c>
      <c r="AM20" s="63">
        <v>17.203549903989316</v>
      </c>
      <c r="AN20" s="63">
        <v>17.271916811307769</v>
      </c>
      <c r="AO20" s="63">
        <v>17.340555408715904</v>
      </c>
      <c r="AP20" s="63">
        <v>17.409466775910143</v>
      </c>
    </row>
    <row r="22" spans="1:42" x14ac:dyDescent="0.25">
      <c r="A22" s="63" t="s">
        <v>76</v>
      </c>
      <c r="B22" s="63">
        <f>'Base Policies'!B29</f>
        <v>0</v>
      </c>
      <c r="C22" s="63">
        <f>'Base Policies'!C29</f>
        <v>0</v>
      </c>
      <c r="D22" s="63">
        <f>'Base Policies'!D29</f>
        <v>0</v>
      </c>
      <c r="E22" s="63">
        <f>'Base Policies'!E29</f>
        <v>0</v>
      </c>
      <c r="F22" s="63">
        <f>'Base Policies'!F29</f>
        <v>0</v>
      </c>
      <c r="G22" s="63">
        <f>'Base Policies'!G29</f>
        <v>0</v>
      </c>
      <c r="H22" s="63">
        <f>'Base Policies'!H29</f>
        <v>0</v>
      </c>
      <c r="I22" s="63">
        <f>'Base Policies'!I29</f>
        <v>0</v>
      </c>
      <c r="J22" s="63">
        <f>'Base Policies'!J29</f>
        <v>0</v>
      </c>
      <c r="K22" s="63">
        <f>'Base Policies'!K29</f>
        <v>0</v>
      </c>
      <c r="L22" s="63">
        <f>'Base Policies'!L29</f>
        <v>8.6165192969728501</v>
      </c>
      <c r="M22" s="63">
        <f>'Base Policies'!M29</f>
        <v>8.6165192969728501</v>
      </c>
      <c r="N22" s="63">
        <f>'Base Policies'!N29</f>
        <v>8.6165192969728501</v>
      </c>
      <c r="O22" s="63">
        <f>'Base Policies'!O29</f>
        <v>8.6165192969728501</v>
      </c>
      <c r="P22" s="63">
        <f>'Base Policies'!P29</f>
        <v>8.6165192969728501</v>
      </c>
      <c r="Q22" s="63">
        <f>'Base Policies'!Q29</f>
        <v>8.6165192969728501</v>
      </c>
      <c r="R22" s="63">
        <f>'Base Policies'!R29</f>
        <v>8.6165192969728501</v>
      </c>
      <c r="S22" s="63">
        <f>'Base Policies'!S29</f>
        <v>8.6165192969728501</v>
      </c>
      <c r="T22" s="63">
        <f>'Base Policies'!T29</f>
        <v>8.6165192969728501</v>
      </c>
      <c r="U22" s="63">
        <f>'Base Policies'!U29</f>
        <v>8.6165192969728501</v>
      </c>
      <c r="V22" s="63">
        <f>'Base Policies'!V29</f>
        <v>8.6165192969728501</v>
      </c>
      <c r="W22" s="63">
        <f>'Base Policies'!W29</f>
        <v>8.6165192969728501</v>
      </c>
      <c r="X22" s="63">
        <f>'Base Policies'!X29</f>
        <v>8.6165192969728501</v>
      </c>
      <c r="Y22" s="63">
        <f>'Base Policies'!Y29</f>
        <v>8.6165192969728501</v>
      </c>
      <c r="Z22" s="63">
        <f>'Base Policies'!Z29</f>
        <v>8.6165192969728501</v>
      </c>
      <c r="AA22" s="63">
        <f>'Base Policies'!AA29</f>
        <v>8.6165192969728501</v>
      </c>
      <c r="AB22" s="63">
        <f>'Base Policies'!AB29</f>
        <v>8.6165192969728501</v>
      </c>
      <c r="AC22" s="63">
        <f>'Base Policies'!AC29</f>
        <v>8.6165192969728501</v>
      </c>
      <c r="AD22" s="63">
        <f>'Base Policies'!AD29</f>
        <v>8.6165192969728501</v>
      </c>
      <c r="AE22" s="63">
        <f>'Base Policies'!AE29</f>
        <v>8.6165192969728501</v>
      </c>
      <c r="AF22" s="63">
        <f>'Base Policies'!AF29</f>
        <v>8.6165192969728501</v>
      </c>
      <c r="AG22" s="63">
        <f>'Base Policies'!AG29</f>
        <v>8.6165192969728501</v>
      </c>
      <c r="AH22" s="63">
        <f>'Base Policies'!AH29</f>
        <v>8.6165192969728501</v>
      </c>
      <c r="AI22" s="63">
        <f>'Base Policies'!AI29</f>
        <v>8.6165192969728501</v>
      </c>
      <c r="AJ22" s="63">
        <f>'Base Policies'!AJ29</f>
        <v>8.6165192969728501</v>
      </c>
      <c r="AK22" s="63">
        <f>'Base Policies'!AK29</f>
        <v>8.6165192969728501</v>
      </c>
      <c r="AL22" s="63">
        <f>'Base Policies'!AL29</f>
        <v>8.6165192969728501</v>
      </c>
      <c r="AM22" s="63">
        <f>'Base Policies'!AM29</f>
        <v>8.6165192969728501</v>
      </c>
      <c r="AN22" s="63">
        <f>'Base Policies'!AN29</f>
        <v>8.6165192969728501</v>
      </c>
      <c r="AO22" s="63">
        <f>'Base Policies'!AO29</f>
        <v>8.6165192969728501</v>
      </c>
      <c r="AP22" s="63">
        <f>'Base Policies'!AP29</f>
        <v>8.6165192969728501</v>
      </c>
    </row>
    <row r="24" spans="1:42" x14ac:dyDescent="0.25">
      <c r="A24" s="63" t="s">
        <v>75</v>
      </c>
      <c r="B24" s="63">
        <f>'Base Policies'!B33</f>
        <v>0</v>
      </c>
      <c r="C24" s="63">
        <f>'Base Policies'!C33</f>
        <v>0</v>
      </c>
      <c r="D24" s="63">
        <f>'Base Policies'!D33</f>
        <v>0</v>
      </c>
      <c r="E24" s="63">
        <f>'Base Policies'!E33</f>
        <v>0</v>
      </c>
      <c r="F24" s="63">
        <f>'Base Policies'!F33</f>
        <v>0</v>
      </c>
      <c r="G24" s="63">
        <f>'Base Policies'!G33</f>
        <v>0</v>
      </c>
      <c r="H24" s="63">
        <f>'Base Policies'!H33</f>
        <v>2.5846458024691366</v>
      </c>
      <c r="I24" s="63">
        <f>'Base Policies'!I33</f>
        <v>2.5846458024691366</v>
      </c>
      <c r="J24" s="63">
        <f>'Base Policies'!J33</f>
        <v>2.5846458024691366</v>
      </c>
      <c r="K24" s="63">
        <f>'Base Policies'!K33</f>
        <v>2.5846458024691366</v>
      </c>
      <c r="L24" s="63">
        <f>'Base Policies'!L33</f>
        <v>2.5846458024691366</v>
      </c>
      <c r="M24" s="63">
        <f>'Base Policies'!M33</f>
        <v>2.5846458024691366</v>
      </c>
      <c r="N24" s="63">
        <f>'Base Policies'!N33</f>
        <v>2.5846458024691366</v>
      </c>
      <c r="O24" s="63">
        <f>'Base Policies'!O33</f>
        <v>2.5846458024691366</v>
      </c>
      <c r="P24" s="63">
        <f>'Base Policies'!P33</f>
        <v>2.5846458024691366</v>
      </c>
      <c r="Q24" s="63">
        <f>'Base Policies'!Q33</f>
        <v>2.5846458024691366</v>
      </c>
      <c r="R24" s="63">
        <f>'Base Policies'!R33</f>
        <v>2.5846458024691366</v>
      </c>
      <c r="S24" s="63">
        <f>'Base Policies'!S33</f>
        <v>2.5846458024691366</v>
      </c>
      <c r="T24" s="63">
        <f>'Base Policies'!T33</f>
        <v>2.5846458024691366</v>
      </c>
      <c r="U24" s="63">
        <f>'Base Policies'!U33</f>
        <v>2.5846458024691366</v>
      </c>
      <c r="V24" s="63">
        <f>'Base Policies'!V33</f>
        <v>2.5846458024691366</v>
      </c>
      <c r="W24" s="63">
        <f>'Base Policies'!W33</f>
        <v>2.5846458024691366</v>
      </c>
      <c r="X24" s="63">
        <f>'Base Policies'!X33</f>
        <v>2.5846458024691366</v>
      </c>
      <c r="Y24" s="63">
        <f>'Base Policies'!Y33</f>
        <v>2.5846458024691366</v>
      </c>
      <c r="Z24" s="63">
        <f>'Base Policies'!Z33</f>
        <v>2.5846458024691366</v>
      </c>
      <c r="AA24" s="63">
        <f>'Base Policies'!AA33</f>
        <v>2.5846458024691366</v>
      </c>
      <c r="AB24" s="63">
        <f>'Base Policies'!AB33</f>
        <v>2.5846458024691366</v>
      </c>
      <c r="AC24" s="63">
        <f>'Base Policies'!AC33</f>
        <v>2.5846458024691366</v>
      </c>
      <c r="AD24" s="63">
        <f>'Base Policies'!AD33</f>
        <v>2.5846458024691366</v>
      </c>
      <c r="AE24" s="63">
        <f>'Base Policies'!AE33</f>
        <v>2.5846458024691366</v>
      </c>
      <c r="AF24" s="63">
        <f>'Base Policies'!AF33</f>
        <v>2.5846458024691366</v>
      </c>
      <c r="AG24" s="63">
        <f>'Base Policies'!AG33</f>
        <v>2.5846458024691366</v>
      </c>
      <c r="AH24" s="63">
        <f>'Base Policies'!AH33</f>
        <v>2.5846458024691366</v>
      </c>
      <c r="AI24" s="63">
        <f>'Base Policies'!AI33</f>
        <v>2.5846458024691366</v>
      </c>
      <c r="AJ24" s="63">
        <f>'Base Policies'!AJ33</f>
        <v>2.5846458024691366</v>
      </c>
      <c r="AK24" s="63">
        <f>'Base Policies'!AK33</f>
        <v>2.5846458024691366</v>
      </c>
      <c r="AL24" s="63">
        <f>'Base Policies'!AL33</f>
        <v>2.5846458024691366</v>
      </c>
      <c r="AM24" s="63">
        <f>'Base Policies'!AM33</f>
        <v>2.5846458024691366</v>
      </c>
      <c r="AN24" s="63">
        <f>'Base Policies'!AN33</f>
        <v>2.5846458024691366</v>
      </c>
      <c r="AO24" s="63">
        <f>'Base Policies'!AO33</f>
        <v>2.5846458024691366</v>
      </c>
      <c r="AP24" s="63">
        <f>'Base Policies'!AP33</f>
        <v>2.5846458024691366</v>
      </c>
    </row>
    <row r="26" spans="1:42" x14ac:dyDescent="0.25">
      <c r="A26" s="63" t="s">
        <v>282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3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</row>
    <row r="27" spans="1:42" x14ac:dyDescent="0.25">
      <c r="A27" s="63" t="s">
        <v>283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3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</row>
    <row r="28" spans="1:42" x14ac:dyDescent="0.25">
      <c r="A28" s="63" t="s">
        <v>284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1.456E-3</v>
      </c>
      <c r="R28" s="63">
        <v>1.456E-3</v>
      </c>
      <c r="S28" s="63">
        <v>1.456E-3</v>
      </c>
      <c r="T28" s="63">
        <v>1.456E-3</v>
      </c>
      <c r="U28" s="63">
        <v>1.456E-3</v>
      </c>
      <c r="V28" s="63">
        <v>1.456E-3</v>
      </c>
      <c r="W28" s="63">
        <v>1.456E-3</v>
      </c>
      <c r="X28" s="63">
        <v>1.456E-3</v>
      </c>
      <c r="Y28" s="63">
        <v>1.456E-3</v>
      </c>
      <c r="Z28" s="63">
        <v>1.456E-3</v>
      </c>
      <c r="AA28" s="63">
        <v>1.456E-3</v>
      </c>
      <c r="AB28" s="63">
        <v>1.456E-3</v>
      </c>
      <c r="AC28" s="63">
        <v>1.456E-3</v>
      </c>
      <c r="AD28" s="63">
        <v>1.456E-3</v>
      </c>
      <c r="AE28" s="63">
        <v>1.456E-3</v>
      </c>
      <c r="AF28" s="63">
        <v>1.456E-3</v>
      </c>
      <c r="AG28" s="63">
        <v>1.456E-3</v>
      </c>
      <c r="AH28" s="63">
        <v>1.456E-3</v>
      </c>
      <c r="AI28" s="63">
        <v>1.456E-3</v>
      </c>
      <c r="AJ28" s="63">
        <v>1.456E-3</v>
      </c>
      <c r="AK28" s="63">
        <v>1.456E-3</v>
      </c>
      <c r="AL28" s="63">
        <v>1.456E-3</v>
      </c>
      <c r="AM28" s="63">
        <v>1.456E-3</v>
      </c>
      <c r="AN28" s="63">
        <v>1.456E-3</v>
      </c>
      <c r="AO28" s="63">
        <v>1.456E-3</v>
      </c>
      <c r="AP28" s="63">
        <v>1.456E-3</v>
      </c>
    </row>
    <row r="29" spans="1:42" x14ac:dyDescent="0.25">
      <c r="A29" s="63" t="s">
        <v>285</v>
      </c>
      <c r="B29" s="63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1.456E-3</v>
      </c>
      <c r="R29" s="63">
        <v>1.456E-3</v>
      </c>
      <c r="S29" s="63">
        <v>1.456E-3</v>
      </c>
      <c r="T29" s="63">
        <v>1.456E-3</v>
      </c>
      <c r="U29" s="63">
        <v>1.456E-3</v>
      </c>
      <c r="V29" s="63">
        <v>1.456E-3</v>
      </c>
      <c r="W29" s="63">
        <v>1.456E-3</v>
      </c>
      <c r="X29" s="63">
        <v>1.456E-3</v>
      </c>
      <c r="Y29" s="63">
        <v>1.456E-3</v>
      </c>
      <c r="Z29" s="63">
        <v>1.456E-3</v>
      </c>
      <c r="AA29" s="63">
        <v>1.456E-3</v>
      </c>
      <c r="AB29" s="63">
        <v>1.456E-3</v>
      </c>
      <c r="AC29" s="63">
        <v>1.456E-3</v>
      </c>
      <c r="AD29" s="63">
        <v>1.456E-3</v>
      </c>
      <c r="AE29" s="63">
        <v>1.456E-3</v>
      </c>
      <c r="AF29" s="63">
        <v>1.456E-3</v>
      </c>
      <c r="AG29" s="63">
        <v>1.456E-3</v>
      </c>
      <c r="AH29" s="63">
        <v>1.456E-3</v>
      </c>
      <c r="AI29" s="63">
        <v>1.456E-3</v>
      </c>
      <c r="AJ29" s="63">
        <v>1.456E-3</v>
      </c>
      <c r="AK29" s="63">
        <v>1.456E-3</v>
      </c>
      <c r="AL29" s="63">
        <v>1.456E-3</v>
      </c>
      <c r="AM29" s="63">
        <v>1.456E-3</v>
      </c>
      <c r="AN29" s="63">
        <v>1.456E-3</v>
      </c>
      <c r="AO29" s="63">
        <v>1.456E-3</v>
      </c>
      <c r="AP29" s="63">
        <v>1.456E-3</v>
      </c>
    </row>
    <row r="31" spans="1:42" x14ac:dyDescent="0.25">
      <c r="A31" s="63" t="s">
        <v>45</v>
      </c>
      <c r="B31" s="63">
        <f>'Scenario Policies'!F31</f>
        <v>0</v>
      </c>
      <c r="C31" s="63">
        <f>'Scenario Policies'!G31</f>
        <v>5.0000000000000001E-3</v>
      </c>
      <c r="D31" s="63">
        <f>'Scenario Policies'!H31</f>
        <v>0.01</v>
      </c>
      <c r="E31" s="63">
        <f>'Scenario Policies'!I31</f>
        <v>1.4999999999999999E-2</v>
      </c>
      <c r="F31" s="63">
        <f>'Scenario Policies'!J31</f>
        <v>0.02</v>
      </c>
      <c r="G31" s="63">
        <f>'Scenario Policies'!K31</f>
        <v>2.5000000000000001E-2</v>
      </c>
      <c r="H31" s="63">
        <f>'Scenario Policies'!L31</f>
        <v>0.03</v>
      </c>
      <c r="I31" s="63">
        <f>'Scenario Policies'!M31</f>
        <v>3.5000000000000003E-2</v>
      </c>
      <c r="J31" s="63">
        <f>'Scenario Policies'!N31</f>
        <v>0.04</v>
      </c>
      <c r="K31" s="63">
        <f>'Scenario Policies'!O31</f>
        <v>4.4999999999999998E-2</v>
      </c>
      <c r="L31" s="63">
        <f>'Scenario Policies'!P31</f>
        <v>0.05</v>
      </c>
    </row>
    <row r="33" spans="1:2" x14ac:dyDescent="0.25">
      <c r="A33" s="63" t="s">
        <v>88</v>
      </c>
      <c r="B33" s="42">
        <f>'LF Input Meta Data'!J119</f>
        <v>0.99</v>
      </c>
    </row>
    <row r="35" spans="1:2" x14ac:dyDescent="0.25">
      <c r="A35" s="63" t="s">
        <v>87</v>
      </c>
      <c r="B35" s="42">
        <f>'LF Input Meta Data'!J118</f>
        <v>0.35</v>
      </c>
    </row>
    <row r="37" spans="1:2" x14ac:dyDescent="0.25">
      <c r="A37" s="63" t="s">
        <v>43</v>
      </c>
      <c r="B37" s="63">
        <f>'LF Input Meta Data'!J117</f>
        <v>2</v>
      </c>
    </row>
    <row r="39" spans="1:2" x14ac:dyDescent="0.25">
      <c r="A39" s="63" t="s">
        <v>42</v>
      </c>
      <c r="B39" s="63">
        <f>'LF Input Meta Data'!J116</f>
        <v>10</v>
      </c>
    </row>
    <row r="41" spans="1:2" x14ac:dyDescent="0.25">
      <c r="A41" s="63" t="s">
        <v>38</v>
      </c>
      <c r="B41" s="63">
        <f>'LF Input Meta Data'!J112</f>
        <v>20</v>
      </c>
    </row>
    <row r="43" spans="1:2" x14ac:dyDescent="0.25">
      <c r="A43" s="63" t="s">
        <v>39</v>
      </c>
      <c r="B43" s="63">
        <f>'LF Input Meta Data'!J113</f>
        <v>15</v>
      </c>
    </row>
    <row r="45" spans="1:2" x14ac:dyDescent="0.25">
      <c r="A45" s="63" t="s">
        <v>40</v>
      </c>
      <c r="B45" s="63">
        <f>'LF Input Meta Data'!J114</f>
        <v>10</v>
      </c>
    </row>
    <row r="47" spans="1:2" x14ac:dyDescent="0.25">
      <c r="A47" s="63" t="s">
        <v>41</v>
      </c>
      <c r="B47" s="63">
        <f>'LF Input Meta Data'!J115</f>
        <v>0.35</v>
      </c>
    </row>
    <row r="49" spans="1:2" x14ac:dyDescent="0.25">
      <c r="A49" s="63" t="s">
        <v>286</v>
      </c>
      <c r="B49" s="63">
        <f>'LF Input Meta Data'!$J$111</f>
        <v>2</v>
      </c>
    </row>
    <row r="50" spans="1:2" x14ac:dyDescent="0.25">
      <c r="A50" s="63" t="s">
        <v>287</v>
      </c>
      <c r="B50" s="63">
        <f>'LF Input Meta Data'!$J$111</f>
        <v>2</v>
      </c>
    </row>
    <row r="51" spans="1:2" x14ac:dyDescent="0.25">
      <c r="A51" s="63" t="s">
        <v>288</v>
      </c>
      <c r="B51" s="63">
        <f>'LF Input Meta Data'!$J$111</f>
        <v>2</v>
      </c>
    </row>
    <row r="52" spans="1:2" x14ac:dyDescent="0.25">
      <c r="A52" s="63" t="s">
        <v>289</v>
      </c>
      <c r="B52" s="63">
        <f>'LF Input Meta Data'!$J$111</f>
        <v>2</v>
      </c>
    </row>
    <row r="53" spans="1:2" x14ac:dyDescent="0.25">
      <c r="A53" s="63" t="s">
        <v>290</v>
      </c>
      <c r="B53" s="63">
        <f>'LF Input Meta Data'!$J$111</f>
        <v>2</v>
      </c>
    </row>
    <row r="55" spans="1:2" x14ac:dyDescent="0.25">
      <c r="A55" s="63" t="s">
        <v>291</v>
      </c>
      <c r="B55" s="63">
        <f>'LF Input Meta Data'!$J$110</f>
        <v>0.3</v>
      </c>
    </row>
    <row r="56" spans="1:2" x14ac:dyDescent="0.25">
      <c r="A56" s="63" t="s">
        <v>292</v>
      </c>
      <c r="B56" s="63">
        <f>'LF Input Meta Data'!$J$110</f>
        <v>0.3</v>
      </c>
    </row>
    <row r="57" spans="1:2" x14ac:dyDescent="0.25">
      <c r="A57" s="63" t="s">
        <v>293</v>
      </c>
      <c r="B57" s="63">
        <f>'LF Input Meta Data'!$J$110</f>
        <v>0.3</v>
      </c>
    </row>
    <row r="58" spans="1:2" x14ac:dyDescent="0.25">
      <c r="A58" s="63" t="s">
        <v>294</v>
      </c>
      <c r="B58" s="63">
        <f>'LF Input Meta Data'!$J$110</f>
        <v>0.3</v>
      </c>
    </row>
    <row r="59" spans="1:2" x14ac:dyDescent="0.25">
      <c r="A59" s="63" t="s">
        <v>295</v>
      </c>
      <c r="B59" s="63">
        <f>'LF Input Meta Data'!$J$110</f>
        <v>0.3</v>
      </c>
    </row>
    <row r="61" spans="1:2" x14ac:dyDescent="0.25">
      <c r="A61" s="63" t="s">
        <v>411</v>
      </c>
      <c r="B61" s="63">
        <f>'LF Input Meta Data'!J100</f>
        <v>55000</v>
      </c>
    </row>
    <row r="62" spans="1:2" x14ac:dyDescent="0.25">
      <c r="A62" s="63" t="s">
        <v>412</v>
      </c>
      <c r="B62" s="63">
        <f>'LF Input Meta Data'!J101</f>
        <v>130000</v>
      </c>
    </row>
    <row r="63" spans="1:2" x14ac:dyDescent="0.25">
      <c r="A63" s="63" t="s">
        <v>413</v>
      </c>
      <c r="B63" s="63">
        <f>'LF Input Meta Data'!J102</f>
        <v>180000</v>
      </c>
    </row>
    <row r="64" spans="1:2" x14ac:dyDescent="0.25">
      <c r="A64" s="63" t="s">
        <v>414</v>
      </c>
      <c r="B64" s="63">
        <f>'LF Input Meta Data'!J103</f>
        <v>190000</v>
      </c>
    </row>
    <row r="65" spans="1:2" x14ac:dyDescent="0.25">
      <c r="A65" s="63" t="s">
        <v>415</v>
      </c>
      <c r="B65" s="63">
        <f>'LF Input Meta Data'!J104</f>
        <v>230000</v>
      </c>
    </row>
    <row r="66" spans="1:2" x14ac:dyDescent="0.25">
      <c r="A66" s="63" t="s">
        <v>416</v>
      </c>
      <c r="B66" s="63">
        <f>'LF Input Meta Data'!J105</f>
        <v>160000</v>
      </c>
    </row>
    <row r="67" spans="1:2" x14ac:dyDescent="0.25">
      <c r="A67" s="63" t="s">
        <v>417</v>
      </c>
      <c r="B67" s="63">
        <f>'LF Input Meta Data'!J106</f>
        <v>530000</v>
      </c>
    </row>
    <row r="68" spans="1:2" x14ac:dyDescent="0.25">
      <c r="A68" s="63" t="s">
        <v>418</v>
      </c>
      <c r="B68" s="63">
        <f>'LF Input Meta Data'!J107</f>
        <v>690000</v>
      </c>
    </row>
    <row r="69" spans="1:2" x14ac:dyDescent="0.25">
      <c r="A69" s="63" t="s">
        <v>419</v>
      </c>
      <c r="B69" s="63">
        <f>'LF Input Meta Data'!J108</f>
        <v>720000</v>
      </c>
    </row>
    <row r="70" spans="1:2" x14ac:dyDescent="0.25">
      <c r="A70" s="63" t="s">
        <v>420</v>
      </c>
      <c r="B70" s="63">
        <f>'LF Input Meta Data'!J109</f>
        <v>880000</v>
      </c>
    </row>
    <row r="72" spans="1:2" x14ac:dyDescent="0.25">
      <c r="A72" s="63" t="s">
        <v>296</v>
      </c>
      <c r="B72" s="63">
        <f>'LF Input Meta Data'!J90</f>
        <v>1200000</v>
      </c>
    </row>
    <row r="73" spans="1:2" x14ac:dyDescent="0.25">
      <c r="A73" s="63" t="s">
        <v>297</v>
      </c>
      <c r="B73" s="63">
        <f>'LF Input Meta Data'!J91</f>
        <v>3000000</v>
      </c>
    </row>
    <row r="74" spans="1:2" x14ac:dyDescent="0.25">
      <c r="A74" s="63" t="s">
        <v>298</v>
      </c>
      <c r="B74" s="63">
        <f>'LF Input Meta Data'!J92</f>
        <v>4200000</v>
      </c>
    </row>
    <row r="75" spans="1:2" x14ac:dyDescent="0.25">
      <c r="A75" s="63" t="s">
        <v>299</v>
      </c>
      <c r="B75" s="63">
        <f>'LF Input Meta Data'!J93</f>
        <v>3200000</v>
      </c>
    </row>
    <row r="76" spans="1:2" x14ac:dyDescent="0.25">
      <c r="A76" s="63" t="s">
        <v>300</v>
      </c>
      <c r="B76" s="63">
        <f>'LF Input Meta Data'!J94</f>
        <v>4400000</v>
      </c>
    </row>
    <row r="77" spans="1:2" x14ac:dyDescent="0.25">
      <c r="A77" s="63" t="s">
        <v>301</v>
      </c>
      <c r="B77" s="63">
        <f>'LF Input Meta Data'!J95</f>
        <v>3300000</v>
      </c>
    </row>
    <row r="78" spans="1:2" x14ac:dyDescent="0.25">
      <c r="A78" s="63" t="s">
        <v>302</v>
      </c>
      <c r="B78" s="63">
        <f>'LF Input Meta Data'!J96</f>
        <v>5200000</v>
      </c>
    </row>
    <row r="79" spans="1:2" x14ac:dyDescent="0.25">
      <c r="A79" s="63" t="s">
        <v>303</v>
      </c>
      <c r="B79" s="63">
        <f>'LF Input Meta Data'!J97</f>
        <v>8500000</v>
      </c>
    </row>
    <row r="80" spans="1:2" x14ac:dyDescent="0.25">
      <c r="A80" s="63" t="s">
        <v>304</v>
      </c>
      <c r="B80" s="63">
        <f>'LF Input Meta Data'!J98</f>
        <v>5600000</v>
      </c>
    </row>
    <row r="81" spans="1:2" x14ac:dyDescent="0.25">
      <c r="A81" s="63" t="s">
        <v>305</v>
      </c>
      <c r="B81" s="63">
        <f>'LF Input Meta Data'!J99</f>
        <v>9100000</v>
      </c>
    </row>
    <row r="83" spans="1:2" x14ac:dyDescent="0.25">
      <c r="A83" s="63" t="s">
        <v>306</v>
      </c>
      <c r="B83" s="63">
        <v>-10000000</v>
      </c>
    </row>
    <row r="84" spans="1:2" x14ac:dyDescent="0.25">
      <c r="A84" s="63" t="s">
        <v>307</v>
      </c>
      <c r="B84" s="63">
        <v>-10000000</v>
      </c>
    </row>
    <row r="85" spans="1:2" x14ac:dyDescent="0.25">
      <c r="A85" s="63" t="s">
        <v>308</v>
      </c>
      <c r="B85" s="63">
        <v>-10000000</v>
      </c>
    </row>
    <row r="86" spans="1:2" x14ac:dyDescent="0.25">
      <c r="A86" s="63" t="s">
        <v>309</v>
      </c>
      <c r="B86" s="63">
        <v>-10000000</v>
      </c>
    </row>
    <row r="87" spans="1:2" x14ac:dyDescent="0.25">
      <c r="A87" s="63" t="s">
        <v>310</v>
      </c>
      <c r="B87" s="63">
        <v>-10000000</v>
      </c>
    </row>
    <row r="88" spans="1:2" x14ac:dyDescent="0.25">
      <c r="A88" s="63" t="s">
        <v>311</v>
      </c>
      <c r="B88" s="63">
        <v>-10000000</v>
      </c>
    </row>
    <row r="89" spans="1:2" x14ac:dyDescent="0.25">
      <c r="A89" s="63" t="s">
        <v>312</v>
      </c>
      <c r="B89" s="63">
        <v>-10000000</v>
      </c>
    </row>
    <row r="90" spans="1:2" x14ac:dyDescent="0.25">
      <c r="A90" s="63" t="s">
        <v>313</v>
      </c>
      <c r="B90" s="63">
        <v>-10000000</v>
      </c>
    </row>
    <row r="91" spans="1:2" x14ac:dyDescent="0.25">
      <c r="A91" s="63" t="s">
        <v>314</v>
      </c>
      <c r="B91" s="63">
        <v>-10000000</v>
      </c>
    </row>
    <row r="92" spans="1:2" x14ac:dyDescent="0.25">
      <c r="A92" s="63" t="s">
        <v>315</v>
      </c>
      <c r="B92" s="63">
        <v>-10000000</v>
      </c>
    </row>
    <row r="93" spans="1:2" x14ac:dyDescent="0.25">
      <c r="A93" s="63" t="s">
        <v>316</v>
      </c>
      <c r="B93" s="63">
        <v>-10000000</v>
      </c>
    </row>
    <row r="94" spans="1:2" x14ac:dyDescent="0.25">
      <c r="A94" s="63" t="s">
        <v>317</v>
      </c>
      <c r="B94" s="63">
        <v>-10000000</v>
      </c>
    </row>
    <row r="95" spans="1:2" x14ac:dyDescent="0.25">
      <c r="A95" s="63" t="s">
        <v>318</v>
      </c>
      <c r="B95" s="63">
        <v>-10000000</v>
      </c>
    </row>
    <row r="96" spans="1:2" x14ac:dyDescent="0.25">
      <c r="A96" s="63" t="s">
        <v>319</v>
      </c>
      <c r="B96" s="63">
        <v>-10000000</v>
      </c>
    </row>
    <row r="97" spans="1:2" x14ac:dyDescent="0.25">
      <c r="A97" s="63" t="s">
        <v>320</v>
      </c>
      <c r="B97" s="63">
        <v>-10000000</v>
      </c>
    </row>
    <row r="98" spans="1:2" x14ac:dyDescent="0.25">
      <c r="A98" s="63" t="s">
        <v>321</v>
      </c>
      <c r="B98" s="63">
        <v>-10000000</v>
      </c>
    </row>
    <row r="99" spans="1:2" x14ac:dyDescent="0.25">
      <c r="A99" s="63" t="s">
        <v>322</v>
      </c>
      <c r="B99" s="63">
        <v>-10000000</v>
      </c>
    </row>
    <row r="100" spans="1:2" x14ac:dyDescent="0.25">
      <c r="A100" s="63" t="s">
        <v>323</v>
      </c>
      <c r="B100" s="63">
        <v>-10000000</v>
      </c>
    </row>
    <row r="101" spans="1:2" x14ac:dyDescent="0.25">
      <c r="A101" s="63" t="s">
        <v>324</v>
      </c>
      <c r="B101" s="63">
        <v>-10000000</v>
      </c>
    </row>
    <row r="102" spans="1:2" x14ac:dyDescent="0.25">
      <c r="A102" s="63" t="s">
        <v>325</v>
      </c>
      <c r="B102" s="63">
        <v>-10000000</v>
      </c>
    </row>
    <row r="104" spans="1:2" x14ac:dyDescent="0.25">
      <c r="A104" s="63" t="s">
        <v>326</v>
      </c>
      <c r="B104" s="63">
        <f>'LF Input Meta Data'!$J$88</f>
        <v>0</v>
      </c>
    </row>
    <row r="105" spans="1:2" x14ac:dyDescent="0.25">
      <c r="A105" s="63" t="s">
        <v>327</v>
      </c>
      <c r="B105" s="63">
        <f>'LF Input Meta Data'!$J$88</f>
        <v>0</v>
      </c>
    </row>
    <row r="106" spans="1:2" x14ac:dyDescent="0.25">
      <c r="A106" s="63" t="s">
        <v>328</v>
      </c>
      <c r="B106" s="63">
        <f>'LF Input Meta Data'!$J$88</f>
        <v>0</v>
      </c>
    </row>
    <row r="107" spans="1:2" x14ac:dyDescent="0.25">
      <c r="A107" s="63" t="s">
        <v>329</v>
      </c>
      <c r="B107" s="63">
        <f>'LF Input Meta Data'!$J$88</f>
        <v>0</v>
      </c>
    </row>
    <row r="108" spans="1:2" x14ac:dyDescent="0.25">
      <c r="A108" s="63" t="s">
        <v>330</v>
      </c>
      <c r="B108" s="63">
        <f>'LF Input Meta Data'!$J$88</f>
        <v>0</v>
      </c>
    </row>
    <row r="109" spans="1:2" x14ac:dyDescent="0.25">
      <c r="A109" s="63" t="s">
        <v>331</v>
      </c>
      <c r="B109" s="63">
        <f>'LF Input Meta Data'!$J$88</f>
        <v>0</v>
      </c>
    </row>
    <row r="110" spans="1:2" x14ac:dyDescent="0.25">
      <c r="A110" s="63" t="s">
        <v>332</v>
      </c>
      <c r="B110" s="63">
        <f>'LF Input Meta Data'!$J$88</f>
        <v>0</v>
      </c>
    </row>
    <row r="111" spans="1:2" x14ac:dyDescent="0.25">
      <c r="A111" s="63" t="s">
        <v>333</v>
      </c>
      <c r="B111" s="63">
        <f>'LF Input Meta Data'!$J$88</f>
        <v>0</v>
      </c>
    </row>
    <row r="112" spans="1:2" x14ac:dyDescent="0.25">
      <c r="A112" s="63" t="s">
        <v>334</v>
      </c>
      <c r="B112" s="63">
        <f>'LF Input Meta Data'!$J$88</f>
        <v>0</v>
      </c>
    </row>
    <row r="113" spans="1:2" x14ac:dyDescent="0.25">
      <c r="A113" s="63" t="s">
        <v>335</v>
      </c>
      <c r="B113" s="63">
        <f>'LF Input Meta Data'!$J$88</f>
        <v>0</v>
      </c>
    </row>
    <row r="114" spans="1:2" x14ac:dyDescent="0.25">
      <c r="A114" s="63" t="s">
        <v>336</v>
      </c>
      <c r="B114" s="63">
        <f>'LF Input Meta Data'!$J$88</f>
        <v>0</v>
      </c>
    </row>
    <row r="115" spans="1:2" x14ac:dyDescent="0.25">
      <c r="A115" s="63" t="s">
        <v>337</v>
      </c>
      <c r="B115" s="63">
        <f>'LF Input Meta Data'!$J$88</f>
        <v>0</v>
      </c>
    </row>
    <row r="116" spans="1:2" x14ac:dyDescent="0.25">
      <c r="A116" s="63" t="s">
        <v>338</v>
      </c>
      <c r="B116" s="63">
        <f>'LF Input Meta Data'!$J$88</f>
        <v>0</v>
      </c>
    </row>
    <row r="117" spans="1:2" x14ac:dyDescent="0.25">
      <c r="A117" s="63" t="s">
        <v>339</v>
      </c>
      <c r="B117" s="63">
        <f>'LF Input Meta Data'!$J$88</f>
        <v>0</v>
      </c>
    </row>
    <row r="118" spans="1:2" x14ac:dyDescent="0.25">
      <c r="A118" s="63" t="s">
        <v>340</v>
      </c>
      <c r="B118" s="63">
        <f>'LF Input Meta Data'!$J$88</f>
        <v>0</v>
      </c>
    </row>
    <row r="119" spans="1:2" x14ac:dyDescent="0.25">
      <c r="A119" s="63" t="s">
        <v>341</v>
      </c>
      <c r="B119" s="63">
        <f>'LF Input Meta Data'!$J$88</f>
        <v>0</v>
      </c>
    </row>
    <row r="120" spans="1:2" x14ac:dyDescent="0.25">
      <c r="A120" s="63" t="s">
        <v>342</v>
      </c>
      <c r="B120" s="63">
        <f>'LF Input Meta Data'!$J$88</f>
        <v>0</v>
      </c>
    </row>
    <row r="121" spans="1:2" x14ac:dyDescent="0.25">
      <c r="A121" s="63" t="s">
        <v>343</v>
      </c>
      <c r="B121" s="63">
        <f>'LF Input Meta Data'!$J$88</f>
        <v>0</v>
      </c>
    </row>
    <row r="122" spans="1:2" x14ac:dyDescent="0.25">
      <c r="A122" s="63" t="s">
        <v>344</v>
      </c>
      <c r="B122" s="63">
        <f>'LF Input Meta Data'!$J$88</f>
        <v>0</v>
      </c>
    </row>
    <row r="123" spans="1:2" x14ac:dyDescent="0.25">
      <c r="A123" s="63" t="s">
        <v>345</v>
      </c>
      <c r="B123" s="63">
        <f>'LF Input Meta Data'!$J$88</f>
        <v>0</v>
      </c>
    </row>
    <row r="125" spans="1:2" x14ac:dyDescent="0.25">
      <c r="A125" s="63" t="s">
        <v>346</v>
      </c>
      <c r="B125" s="63">
        <f>'LF Input Meta Data'!J65</f>
        <v>2353495.6120773586</v>
      </c>
    </row>
    <row r="126" spans="1:2" x14ac:dyDescent="0.25">
      <c r="A126" s="63" t="s">
        <v>347</v>
      </c>
      <c r="B126" s="63">
        <f>'LF Input Meta Data'!J66</f>
        <v>8086751.7989365933</v>
      </c>
    </row>
    <row r="128" spans="1:2" x14ac:dyDescent="0.25">
      <c r="A128" s="63" t="s">
        <v>348</v>
      </c>
      <c r="B128" s="63">
        <v>0.05</v>
      </c>
    </row>
    <row r="129" spans="1:2" x14ac:dyDescent="0.25">
      <c r="A129" s="63" t="s">
        <v>349</v>
      </c>
      <c r="B129" s="63">
        <v>5.0000000000000001E-3</v>
      </c>
    </row>
    <row r="131" spans="1:2" x14ac:dyDescent="0.25">
      <c r="A131" s="63" t="s">
        <v>356</v>
      </c>
      <c r="B131" s="63">
        <f>'LF Input Meta Data'!J69</f>
        <v>5</v>
      </c>
    </row>
    <row r="132" spans="1:2" x14ac:dyDescent="0.25">
      <c r="A132" s="63" t="s">
        <v>357</v>
      </c>
      <c r="B132" s="63">
        <f>'LF Input Meta Data'!J70</f>
        <v>1.0000000000000001E-5</v>
      </c>
    </row>
    <row r="133" spans="1:2" x14ac:dyDescent="0.25">
      <c r="A133" s="63" t="s">
        <v>358</v>
      </c>
      <c r="B133" s="63">
        <f>'LF Input Meta Data'!J71</f>
        <v>7</v>
      </c>
    </row>
    <row r="134" spans="1:2" x14ac:dyDescent="0.25">
      <c r="A134" s="63" t="s">
        <v>359</v>
      </c>
      <c r="B134" s="63">
        <f>'LF Input Meta Data'!J72</f>
        <v>1.0000000000000001E-5</v>
      </c>
    </row>
    <row r="135" spans="1:2" x14ac:dyDescent="0.25">
      <c r="A135" s="63" t="s">
        <v>360</v>
      </c>
      <c r="B135" s="63">
        <f>'LF Input Meta Data'!J73</f>
        <v>4</v>
      </c>
    </row>
    <row r="136" spans="1:2" x14ac:dyDescent="0.25">
      <c r="A136" s="63" t="s">
        <v>361</v>
      </c>
      <c r="B136" s="63">
        <f>'LF Input Meta Data'!J74</f>
        <v>1.0000000000000001E-5</v>
      </c>
    </row>
    <row r="137" spans="1:2" x14ac:dyDescent="0.25">
      <c r="A137" s="63" t="s">
        <v>362</v>
      </c>
      <c r="B137" s="63">
        <f>'LF Input Meta Data'!J75</f>
        <v>6</v>
      </c>
    </row>
    <row r="138" spans="1:2" x14ac:dyDescent="0.25">
      <c r="A138" s="63" t="s">
        <v>363</v>
      </c>
      <c r="B138" s="63">
        <f>'LF Input Meta Data'!J76</f>
        <v>1.0000000000000001E-5</v>
      </c>
    </row>
    <row r="140" spans="1:2" x14ac:dyDescent="0.25">
      <c r="A140" s="63" t="s">
        <v>350</v>
      </c>
      <c r="B140" s="63">
        <f>'LF Input Meta Data'!J78</f>
        <v>-1</v>
      </c>
    </row>
    <row r="141" spans="1:2" x14ac:dyDescent="0.25">
      <c r="A141" s="63" t="s">
        <v>351</v>
      </c>
      <c r="B141" s="63">
        <f>'LF Input Meta Data'!J79</f>
        <v>1</v>
      </c>
    </row>
    <row r="143" spans="1:2" x14ac:dyDescent="0.25">
      <c r="A143" s="63" t="s">
        <v>30</v>
      </c>
      <c r="B143" s="63">
        <f>'LF Input Meta Data'!J80</f>
        <v>100</v>
      </c>
    </row>
    <row r="145" spans="1:2" x14ac:dyDescent="0.25">
      <c r="A145" s="63" t="s">
        <v>352</v>
      </c>
      <c r="B145" s="63">
        <f>'LF Input Meta Data'!J83</f>
        <v>0.6</v>
      </c>
    </row>
    <row r="146" spans="1:2" x14ac:dyDescent="0.25">
      <c r="A146" s="63" t="s">
        <v>353</v>
      </c>
      <c r="B146" s="63">
        <f>'LF Input Meta Data'!J84</f>
        <v>0.6</v>
      </c>
    </row>
    <row r="147" spans="1:2" x14ac:dyDescent="0.25">
      <c r="A147" s="63" t="s">
        <v>354</v>
      </c>
      <c r="B147" s="63">
        <f>'LF Input Meta Data'!J85</f>
        <v>0.6</v>
      </c>
    </row>
    <row r="148" spans="1:2" x14ac:dyDescent="0.25">
      <c r="A148" s="63" t="s">
        <v>355</v>
      </c>
      <c r="B148" s="63">
        <f>'LF Input Meta Data'!J86</f>
        <v>0.6</v>
      </c>
    </row>
    <row r="150" spans="1:2" x14ac:dyDescent="0.25">
      <c r="A150" s="63" t="s">
        <v>368</v>
      </c>
      <c r="B150" s="8">
        <f>'LF Input Meta Data'!J8</f>
        <v>31</v>
      </c>
    </row>
    <row r="151" spans="1:2" x14ac:dyDescent="0.25">
      <c r="A151" s="63" t="s">
        <v>369</v>
      </c>
      <c r="B151" s="8">
        <f>'LF Input Meta Data'!J9</f>
        <v>15</v>
      </c>
    </row>
    <row r="152" spans="1:2" x14ac:dyDescent="0.25">
      <c r="A152" s="63" t="s">
        <v>370</v>
      </c>
      <c r="B152" s="8">
        <f>'LF Input Meta Data'!J10</f>
        <v>122</v>
      </c>
    </row>
    <row r="153" spans="1:2" x14ac:dyDescent="0.25">
      <c r="A153" s="63" t="s">
        <v>371</v>
      </c>
      <c r="B153" s="8">
        <f>'LF Input Meta Data'!J11</f>
        <v>44</v>
      </c>
    </row>
    <row r="154" spans="1:2" x14ac:dyDescent="0.25">
      <c r="A154" s="63" t="s">
        <v>372</v>
      </c>
      <c r="B154" s="8">
        <f>'LF Input Meta Data'!J12</f>
        <v>1</v>
      </c>
    </row>
    <row r="155" spans="1:2" x14ac:dyDescent="0.25">
      <c r="A155" s="63" t="s">
        <v>373</v>
      </c>
      <c r="B155" s="8">
        <f>'LF Input Meta Data'!J13</f>
        <v>37</v>
      </c>
    </row>
    <row r="156" spans="1:2" x14ac:dyDescent="0.25">
      <c r="A156" s="63" t="s">
        <v>374</v>
      </c>
      <c r="B156" s="8">
        <f>'LF Input Meta Data'!J14</f>
        <v>2</v>
      </c>
    </row>
    <row r="157" spans="1:2" x14ac:dyDescent="0.25">
      <c r="A157" s="63" t="s">
        <v>375</v>
      </c>
      <c r="B157" s="8">
        <f>'LF Input Meta Data'!J15</f>
        <v>2</v>
      </c>
    </row>
    <row r="158" spans="1:2" x14ac:dyDescent="0.25">
      <c r="A158" s="63" t="s">
        <v>376</v>
      </c>
      <c r="B158" s="8">
        <f>'LF Input Meta Data'!J16</f>
        <v>0</v>
      </c>
    </row>
    <row r="159" spans="1:2" x14ac:dyDescent="0.25">
      <c r="A159" s="63" t="s">
        <v>377</v>
      </c>
      <c r="B159" s="8">
        <f>'LF Input Meta Data'!J17</f>
        <v>0</v>
      </c>
    </row>
    <row r="160" spans="1:2" x14ac:dyDescent="0.25">
      <c r="A160" s="63" t="s">
        <v>378</v>
      </c>
      <c r="B160" s="8">
        <f>'LF Input Meta Data'!J18</f>
        <v>0</v>
      </c>
    </row>
    <row r="161" spans="1:2" x14ac:dyDescent="0.25">
      <c r="A161" s="63" t="s">
        <v>379</v>
      </c>
      <c r="B161" s="8">
        <f>'LF Input Meta Data'!J19</f>
        <v>0</v>
      </c>
    </row>
    <row r="162" spans="1:2" x14ac:dyDescent="0.25">
      <c r="A162" s="63" t="s">
        <v>364</v>
      </c>
      <c r="B162" s="8">
        <f>'LF Input Meta Data'!J20</f>
        <v>97</v>
      </c>
    </row>
    <row r="163" spans="1:2" x14ac:dyDescent="0.25">
      <c r="A163" s="63" t="s">
        <v>365</v>
      </c>
      <c r="B163" s="8">
        <f>'LF Input Meta Data'!J21</f>
        <v>216</v>
      </c>
    </row>
    <row r="164" spans="1:2" x14ac:dyDescent="0.25">
      <c r="A164" s="63" t="s">
        <v>366</v>
      </c>
      <c r="B164" s="8">
        <f>'LF Input Meta Data'!J22</f>
        <v>55</v>
      </c>
    </row>
    <row r="165" spans="1:2" x14ac:dyDescent="0.25">
      <c r="A165" s="63" t="s">
        <v>367</v>
      </c>
      <c r="B165" s="8">
        <f>'LF Input Meta Data'!J23</f>
        <v>70</v>
      </c>
    </row>
    <row r="166" spans="1:2" x14ac:dyDescent="0.25">
      <c r="A166" s="63" t="s">
        <v>380</v>
      </c>
      <c r="B166" s="8">
        <f>'LF Input Meta Data'!J24</f>
        <v>0</v>
      </c>
    </row>
    <row r="167" spans="1:2" x14ac:dyDescent="0.25">
      <c r="A167" s="63" t="s">
        <v>381</v>
      </c>
      <c r="B167" s="8">
        <f>'LF Input Meta Data'!J25</f>
        <v>0</v>
      </c>
    </row>
    <row r="168" spans="1:2" x14ac:dyDescent="0.25">
      <c r="A168" s="63" t="s">
        <v>382</v>
      </c>
      <c r="B168" s="8">
        <f>'LF Input Meta Data'!J26</f>
        <v>0</v>
      </c>
    </row>
    <row r="169" spans="1:2" x14ac:dyDescent="0.25">
      <c r="A169" s="63" t="s">
        <v>383</v>
      </c>
      <c r="B169" s="8">
        <f>'LF Input Meta Data'!J27</f>
        <v>0</v>
      </c>
    </row>
    <row r="170" spans="1:2" x14ac:dyDescent="0.25">
      <c r="A170" s="63" t="s">
        <v>384</v>
      </c>
      <c r="B170" s="8">
        <f>'LF Input Meta Data'!J28</f>
        <v>0</v>
      </c>
    </row>
    <row r="171" spans="1:2" x14ac:dyDescent="0.25">
      <c r="A171" s="63" t="s">
        <v>385</v>
      </c>
      <c r="B171" s="8">
        <f>'LF Input Meta Data'!J29</f>
        <v>0</v>
      </c>
    </row>
    <row r="172" spans="1:2" x14ac:dyDescent="0.25">
      <c r="A172" s="63" t="s">
        <v>386</v>
      </c>
      <c r="B172" s="8">
        <f>'LF Input Meta Data'!J30</f>
        <v>0</v>
      </c>
    </row>
    <row r="173" spans="1:2" x14ac:dyDescent="0.25">
      <c r="A173" s="63" t="s">
        <v>387</v>
      </c>
      <c r="B173" s="8">
        <f>'LF Input Meta Data'!J31</f>
        <v>0</v>
      </c>
    </row>
    <row r="174" spans="1:2" x14ac:dyDescent="0.25">
      <c r="A174" s="63" t="s">
        <v>388</v>
      </c>
      <c r="B174" s="8">
        <f>'LF Input Meta Data'!J32</f>
        <v>0</v>
      </c>
    </row>
    <row r="175" spans="1:2" x14ac:dyDescent="0.25">
      <c r="A175" s="63" t="s">
        <v>389</v>
      </c>
      <c r="B175" s="8">
        <f>'LF Input Meta Data'!J33</f>
        <v>0</v>
      </c>
    </row>
    <row r="176" spans="1:2" x14ac:dyDescent="0.25">
      <c r="A176" s="63" t="s">
        <v>390</v>
      </c>
      <c r="B176" s="8">
        <f>'LF Input Meta Data'!J34</f>
        <v>0</v>
      </c>
    </row>
    <row r="177" spans="1:2" x14ac:dyDescent="0.25">
      <c r="A177" s="63" t="s">
        <v>391</v>
      </c>
      <c r="B177" s="8">
        <f>'LF Input Meta Data'!J35</f>
        <v>0</v>
      </c>
    </row>
    <row r="178" spans="1:2" x14ac:dyDescent="0.25">
      <c r="A178" s="63" t="s">
        <v>398</v>
      </c>
      <c r="B178" s="8">
        <f>'LF Input Meta Data'!J36</f>
        <v>0</v>
      </c>
    </row>
    <row r="179" spans="1:2" x14ac:dyDescent="0.25">
      <c r="A179" s="63" t="s">
        <v>399</v>
      </c>
      <c r="B179" s="8">
        <f>'LF Input Meta Data'!J37</f>
        <v>80</v>
      </c>
    </row>
    <row r="180" spans="1:2" x14ac:dyDescent="0.25">
      <c r="A180" s="63" t="s">
        <v>400</v>
      </c>
      <c r="B180" s="8">
        <f>'LF Input Meta Data'!J38</f>
        <v>1</v>
      </c>
    </row>
    <row r="181" spans="1:2" x14ac:dyDescent="0.25">
      <c r="A181" s="63" t="s">
        <v>401</v>
      </c>
      <c r="B181" s="8">
        <f>'LF Input Meta Data'!J39</f>
        <v>247</v>
      </c>
    </row>
    <row r="182" spans="1:2" x14ac:dyDescent="0.25">
      <c r="A182" s="63" t="s">
        <v>402</v>
      </c>
      <c r="B182" s="8">
        <f>'LF Input Meta Data'!J40</f>
        <v>0</v>
      </c>
    </row>
    <row r="183" spans="1:2" x14ac:dyDescent="0.25">
      <c r="A183" s="63" t="s">
        <v>403</v>
      </c>
      <c r="B183" s="8">
        <f>'LF Input Meta Data'!J41</f>
        <v>0</v>
      </c>
    </row>
    <row r="184" spans="1:2" x14ac:dyDescent="0.25">
      <c r="A184" s="63" t="s">
        <v>404</v>
      </c>
      <c r="B184" s="8">
        <f>'LF Input Meta Data'!J42</f>
        <v>0</v>
      </c>
    </row>
    <row r="185" spans="1:2" x14ac:dyDescent="0.25">
      <c r="A185" s="63" t="s">
        <v>405</v>
      </c>
      <c r="B185" s="8">
        <f>'LF Input Meta Data'!J43</f>
        <v>0</v>
      </c>
    </row>
    <row r="186" spans="1:2" x14ac:dyDescent="0.25">
      <c r="A186" s="63" t="s">
        <v>406</v>
      </c>
      <c r="B186" s="8">
        <f>'LF Input Meta Data'!J44</f>
        <v>55</v>
      </c>
    </row>
    <row r="187" spans="1:2" x14ac:dyDescent="0.25">
      <c r="A187" s="63" t="s">
        <v>407</v>
      </c>
      <c r="B187" s="8">
        <f>'LF Input Meta Data'!J45</f>
        <v>0</v>
      </c>
    </row>
    <row r="188" spans="1:2" x14ac:dyDescent="0.25">
      <c r="A188" s="63" t="s">
        <v>408</v>
      </c>
      <c r="B188" s="8">
        <f>'LF Input Meta Data'!J46</f>
        <v>1071</v>
      </c>
    </row>
    <row r="189" spans="1:2" x14ac:dyDescent="0.25">
      <c r="A189" s="63" t="s">
        <v>409</v>
      </c>
      <c r="B189" s="8">
        <f>'LF Input Meta Data'!J47</f>
        <v>165</v>
      </c>
    </row>
    <row r="190" spans="1:2" x14ac:dyDescent="0.25">
      <c r="A190" s="63" t="s">
        <v>466</v>
      </c>
      <c r="B190" s="8">
        <f>'LF Input Meta Data'!J48</f>
        <v>31</v>
      </c>
    </row>
    <row r="192" spans="1:2" x14ac:dyDescent="0.25">
      <c r="A192" s="8" t="s">
        <v>421</v>
      </c>
      <c r="B192" s="8">
        <f>'LF Input Meta Data'!J49</f>
        <v>0.58899999999999997</v>
      </c>
    </row>
    <row r="193" spans="1:2" x14ac:dyDescent="0.25">
      <c r="A193" s="8" t="s">
        <v>422</v>
      </c>
      <c r="B193" s="8">
        <f>'LF Input Meta Data'!J50</f>
        <v>0.41100000000000003</v>
      </c>
    </row>
    <row r="194" spans="1:2" x14ac:dyDescent="0.25">
      <c r="A194" s="8" t="s">
        <v>423</v>
      </c>
      <c r="B194" s="8">
        <f>'LF Input Meta Data'!J51</f>
        <v>0.58899999999999997</v>
      </c>
    </row>
    <row r="195" spans="1:2" x14ac:dyDescent="0.25">
      <c r="A195" s="8" t="s">
        <v>424</v>
      </c>
      <c r="B195" s="8">
        <f>'LF Input Meta Data'!J52</f>
        <v>0.41100000000000003</v>
      </c>
    </row>
    <row r="196" spans="1:2" x14ac:dyDescent="0.25">
      <c r="A196" s="8" t="s">
        <v>425</v>
      </c>
      <c r="B196" s="8">
        <f>'LF Input Meta Data'!J53</f>
        <v>0.58899999999999997</v>
      </c>
    </row>
    <row r="197" spans="1:2" x14ac:dyDescent="0.25">
      <c r="A197" s="8" t="s">
        <v>426</v>
      </c>
      <c r="B197" s="8">
        <f>'LF Input Meta Data'!J54</f>
        <v>0.41100000000000003</v>
      </c>
    </row>
    <row r="198" spans="1:2" x14ac:dyDescent="0.25">
      <c r="A198" s="8" t="s">
        <v>427</v>
      </c>
      <c r="B198" s="8">
        <f>'LF Input Meta Data'!J55</f>
        <v>0.58899999999999997</v>
      </c>
    </row>
    <row r="199" spans="1:2" x14ac:dyDescent="0.25">
      <c r="A199" s="8" t="s">
        <v>428</v>
      </c>
      <c r="B199" s="8">
        <f>'LF Input Meta Data'!J56</f>
        <v>0.41100000000000003</v>
      </c>
    </row>
    <row r="200" spans="1:2" x14ac:dyDescent="0.25">
      <c r="B200" s="8"/>
    </row>
    <row r="201" spans="1:2" x14ac:dyDescent="0.25">
      <c r="A201" s="8" t="s">
        <v>394</v>
      </c>
      <c r="B201" s="8">
        <f>'LF Input Meta Data'!J57</f>
        <v>1330757.7241379311</v>
      </c>
    </row>
    <row r="202" spans="1:2" x14ac:dyDescent="0.25">
      <c r="A202" s="8" t="s">
        <v>395</v>
      </c>
      <c r="B202" s="8">
        <f>'LF Input Meta Data'!J58</f>
        <v>4044971.157303371</v>
      </c>
    </row>
    <row r="203" spans="1:2" x14ac:dyDescent="0.25">
      <c r="A203" s="8" t="s">
        <v>397</v>
      </c>
      <c r="B203" s="8">
        <f>'LF Input Meta Data'!J59</f>
        <v>1211678.9794520547</v>
      </c>
    </row>
    <row r="204" spans="1:2" x14ac:dyDescent="0.25">
      <c r="A204" s="8" t="s">
        <v>396</v>
      </c>
      <c r="B204" s="8">
        <f>'LF Input Meta Data'!J60</f>
        <v>3626796.6847826098</v>
      </c>
    </row>
    <row r="205" spans="1:2" x14ac:dyDescent="0.25">
      <c r="B205" s="8"/>
    </row>
    <row r="206" spans="1:2" x14ac:dyDescent="0.25">
      <c r="A206" s="8" t="s">
        <v>392</v>
      </c>
      <c r="B206" s="8">
        <f>'LF Input Meta Data'!J61</f>
        <v>1</v>
      </c>
    </row>
    <row r="207" spans="1:2" x14ac:dyDescent="0.25">
      <c r="A207" s="8" t="s">
        <v>393</v>
      </c>
      <c r="B207" s="8">
        <f>'LF Input Meta Data'!J62</f>
        <v>1</v>
      </c>
    </row>
    <row r="208" spans="1:2" x14ac:dyDescent="0.25">
      <c r="B208" s="8"/>
    </row>
    <row r="209" spans="1:2" x14ac:dyDescent="0.25">
      <c r="A209" s="63" t="s">
        <v>24</v>
      </c>
      <c r="B209" s="8">
        <f>'LF Input Meta Data'!J63</f>
        <v>3</v>
      </c>
    </row>
    <row r="211" spans="1:2" x14ac:dyDescent="0.25">
      <c r="A211" s="63" t="s">
        <v>509</v>
      </c>
      <c r="B211" s="63">
        <v>0</v>
      </c>
    </row>
    <row r="212" spans="1:2" x14ac:dyDescent="0.25">
      <c r="A212" s="63" t="s">
        <v>510</v>
      </c>
      <c r="B212" s="63">
        <v>0</v>
      </c>
    </row>
    <row r="213" spans="1:2" x14ac:dyDescent="0.25">
      <c r="A213" s="63" t="s">
        <v>511</v>
      </c>
      <c r="B213" s="63">
        <v>0</v>
      </c>
    </row>
    <row r="214" spans="1:2" x14ac:dyDescent="0.25">
      <c r="A214" s="63" t="s">
        <v>512</v>
      </c>
      <c r="B214" s="63">
        <v>0</v>
      </c>
    </row>
    <row r="215" spans="1:2" x14ac:dyDescent="0.25">
      <c r="A215" s="63" t="s">
        <v>513</v>
      </c>
      <c r="B215" s="63">
        <v>0</v>
      </c>
    </row>
    <row r="217" spans="1:2" x14ac:dyDescent="0.25">
      <c r="A217" s="63" t="s">
        <v>514</v>
      </c>
      <c r="B217" s="63">
        <v>0</v>
      </c>
    </row>
    <row r="218" spans="1:2" x14ac:dyDescent="0.25">
      <c r="A218" s="63" t="s">
        <v>515</v>
      </c>
      <c r="B218" s="63">
        <v>0</v>
      </c>
    </row>
    <row r="219" spans="1:2" x14ac:dyDescent="0.25">
      <c r="A219" s="63" t="s">
        <v>516</v>
      </c>
      <c r="B219" s="63">
        <v>0</v>
      </c>
    </row>
    <row r="220" spans="1:2" x14ac:dyDescent="0.25">
      <c r="A220" s="63" t="s">
        <v>517</v>
      </c>
      <c r="B220" s="63">
        <v>0</v>
      </c>
    </row>
    <row r="221" spans="1:2" x14ac:dyDescent="0.25">
      <c r="A221" s="63" t="s">
        <v>518</v>
      </c>
      <c r="B221" s="63">
        <v>0</v>
      </c>
    </row>
    <row r="223" spans="1:2" x14ac:dyDescent="0.25">
      <c r="A223" s="63" t="s">
        <v>519</v>
      </c>
      <c r="B223" s="63">
        <v>2040</v>
      </c>
    </row>
    <row r="224" spans="1:2" x14ac:dyDescent="0.25">
      <c r="A224" s="63" t="s">
        <v>520</v>
      </c>
      <c r="B224" s="63">
        <v>2040</v>
      </c>
    </row>
    <row r="225" spans="1:2" x14ac:dyDescent="0.25">
      <c r="A225" s="63" t="s">
        <v>521</v>
      </c>
      <c r="B225" s="63">
        <v>2000</v>
      </c>
    </row>
    <row r="226" spans="1:2" x14ac:dyDescent="0.25">
      <c r="A226" s="63" t="s">
        <v>522</v>
      </c>
      <c r="B226" s="63">
        <v>2000</v>
      </c>
    </row>
    <row r="227" spans="1:2" x14ac:dyDescent="0.25">
      <c r="A227" s="63" t="s">
        <v>523</v>
      </c>
      <c r="B227" s="63">
        <v>0</v>
      </c>
    </row>
    <row r="228" spans="1:2" x14ac:dyDescent="0.25">
      <c r="A228" s="63" t="s">
        <v>524</v>
      </c>
      <c r="B228" s="63">
        <v>0</v>
      </c>
    </row>
    <row r="229" spans="1:2" x14ac:dyDescent="0.25">
      <c r="A229" s="63" t="s">
        <v>525</v>
      </c>
      <c r="B229" s="63">
        <v>0</v>
      </c>
    </row>
    <row r="230" spans="1:2" x14ac:dyDescent="0.25">
      <c r="A230" s="63" t="s">
        <v>526</v>
      </c>
      <c r="B230" s="63">
        <v>0</v>
      </c>
    </row>
    <row r="231" spans="1:2" x14ac:dyDescent="0.25">
      <c r="A231" s="63" t="s">
        <v>527</v>
      </c>
      <c r="B231" s="63">
        <v>0</v>
      </c>
    </row>
    <row r="232" spans="1:2" x14ac:dyDescent="0.25">
      <c r="A232" s="63" t="s">
        <v>528</v>
      </c>
      <c r="B232" s="63">
        <v>0</v>
      </c>
    </row>
    <row r="233" spans="1:2" x14ac:dyDescent="0.25">
      <c r="A233" s="63" t="s">
        <v>529</v>
      </c>
      <c r="B233" s="63">
        <v>0</v>
      </c>
    </row>
    <row r="234" spans="1:2" x14ac:dyDescent="0.25">
      <c r="A234" s="63" t="s">
        <v>530</v>
      </c>
      <c r="B234" s="63">
        <v>0</v>
      </c>
    </row>
    <row r="235" spans="1:2" x14ac:dyDescent="0.25">
      <c r="A235" s="63" t="s">
        <v>531</v>
      </c>
      <c r="B235" s="63">
        <v>0</v>
      </c>
    </row>
    <row r="236" spans="1:2" x14ac:dyDescent="0.25">
      <c r="A236" s="63" t="s">
        <v>532</v>
      </c>
      <c r="B236" s="63">
        <v>0</v>
      </c>
    </row>
    <row r="356" spans="3:5" x14ac:dyDescent="0.25">
      <c r="C356" s="5"/>
      <c r="D356" s="5"/>
      <c r="E356" s="5"/>
    </row>
    <row r="357" spans="3:5" x14ac:dyDescent="0.25">
      <c r="C357" s="5"/>
      <c r="D357" s="5"/>
      <c r="E357" s="5"/>
    </row>
    <row r="358" spans="3:5" x14ac:dyDescent="0.25">
      <c r="C358" s="5"/>
      <c r="D358" s="5"/>
      <c r="E358" s="5"/>
    </row>
    <row r="359" spans="3:5" x14ac:dyDescent="0.25">
      <c r="C359" s="5"/>
      <c r="D359" s="5"/>
      <c r="E359" s="5"/>
    </row>
    <row r="360" spans="3:5" x14ac:dyDescent="0.25">
      <c r="C360" s="5"/>
      <c r="D360" s="5"/>
      <c r="E360" s="5"/>
    </row>
    <row r="361" spans="3:5" x14ac:dyDescent="0.25">
      <c r="C361" s="5"/>
      <c r="D361" s="5"/>
      <c r="E361" s="5"/>
    </row>
    <row r="362" spans="3:5" x14ac:dyDescent="0.25">
      <c r="C362" s="5"/>
      <c r="D362" s="5"/>
      <c r="E362" s="5"/>
    </row>
    <row r="363" spans="3:5" x14ac:dyDescent="0.25">
      <c r="C363" s="5"/>
      <c r="D363" s="5"/>
      <c r="E363" s="5"/>
    </row>
    <row r="364" spans="3:5" x14ac:dyDescent="0.25">
      <c r="C364" s="5"/>
      <c r="D364" s="5"/>
      <c r="E364" s="5"/>
    </row>
    <row r="365" spans="3:5" x14ac:dyDescent="0.25">
      <c r="C365" s="5"/>
      <c r="D365" s="5"/>
      <c r="E365" s="5"/>
    </row>
    <row r="366" spans="3:5" x14ac:dyDescent="0.25">
      <c r="C366" s="5"/>
      <c r="D366" s="5"/>
      <c r="E366" s="5"/>
    </row>
    <row r="367" spans="3:5" x14ac:dyDescent="0.25">
      <c r="C367" s="5"/>
      <c r="D367" s="5"/>
      <c r="E367" s="5"/>
    </row>
    <row r="368" spans="3:5" x14ac:dyDescent="0.25">
      <c r="C368" s="5"/>
      <c r="D368" s="5"/>
      <c r="E368" s="5"/>
    </row>
    <row r="369" spans="3:5" x14ac:dyDescent="0.25">
      <c r="C369" s="5"/>
      <c r="D369" s="5"/>
      <c r="E369" s="5"/>
    </row>
    <row r="370" spans="3:5" x14ac:dyDescent="0.25">
      <c r="C370" s="5"/>
      <c r="D370" s="5"/>
      <c r="E370" s="5"/>
    </row>
    <row r="371" spans="3:5" x14ac:dyDescent="0.25">
      <c r="C371" s="5"/>
      <c r="D371" s="5"/>
      <c r="E371" s="5"/>
    </row>
    <row r="372" spans="3:5" x14ac:dyDescent="0.25">
      <c r="C372" s="5"/>
      <c r="D372" s="5"/>
      <c r="E372" s="5"/>
    </row>
    <row r="373" spans="3:5" x14ac:dyDescent="0.25">
      <c r="C373" s="5"/>
      <c r="D373" s="5"/>
      <c r="E373" s="5"/>
    </row>
    <row r="374" spans="3:5" x14ac:dyDescent="0.25">
      <c r="C374" s="5"/>
      <c r="D374" s="5"/>
      <c r="E374" s="5"/>
    </row>
    <row r="375" spans="3:5" x14ac:dyDescent="0.25">
      <c r="C375" s="5"/>
      <c r="D375" s="5"/>
      <c r="E375" s="5"/>
    </row>
    <row r="376" spans="3:5" x14ac:dyDescent="0.25">
      <c r="C376" s="5"/>
      <c r="D376" s="5"/>
      <c r="E376" s="5"/>
    </row>
    <row r="377" spans="3:5" x14ac:dyDescent="0.25">
      <c r="C377" s="5"/>
      <c r="D377" s="5"/>
      <c r="E377" s="5"/>
    </row>
    <row r="378" spans="3:5" x14ac:dyDescent="0.25">
      <c r="C378" s="5"/>
      <c r="D378" s="5"/>
      <c r="E378" s="5"/>
    </row>
    <row r="379" spans="3:5" x14ac:dyDescent="0.25">
      <c r="C379" s="5"/>
      <c r="D379" s="5"/>
      <c r="E379" s="5"/>
    </row>
    <row r="380" spans="3:5" x14ac:dyDescent="0.25">
      <c r="C380" s="5"/>
      <c r="D380" s="5"/>
      <c r="E380" s="5"/>
    </row>
    <row r="381" spans="3:5" x14ac:dyDescent="0.25">
      <c r="C381" s="5"/>
      <c r="D381" s="5"/>
      <c r="E381" s="5"/>
    </row>
    <row r="382" spans="3:5" x14ac:dyDescent="0.25">
      <c r="C382" s="5"/>
      <c r="D382" s="5"/>
      <c r="E382" s="5"/>
    </row>
    <row r="383" spans="3:5" x14ac:dyDescent="0.25">
      <c r="C383" s="5"/>
      <c r="D383" s="5"/>
      <c r="E383" s="5"/>
    </row>
    <row r="384" spans="3:5" x14ac:dyDescent="0.25">
      <c r="C384" s="5"/>
      <c r="D384" s="5"/>
      <c r="E384" s="5"/>
    </row>
    <row r="385" spans="3:5" x14ac:dyDescent="0.25">
      <c r="C385" s="5"/>
      <c r="D385" s="5"/>
      <c r="E385" s="5"/>
    </row>
    <row r="386" spans="3:5" x14ac:dyDescent="0.25">
      <c r="C386" s="5"/>
      <c r="D386" s="5"/>
      <c r="E386" s="5"/>
    </row>
    <row r="387" spans="3:5" x14ac:dyDescent="0.25">
      <c r="C387" s="5"/>
      <c r="D387" s="5"/>
      <c r="E387" s="5"/>
    </row>
    <row r="388" spans="3:5" x14ac:dyDescent="0.25">
      <c r="C388" s="5"/>
      <c r="D388" s="5"/>
      <c r="E388" s="5"/>
    </row>
    <row r="389" spans="3:5" x14ac:dyDescent="0.25">
      <c r="C389" s="5"/>
      <c r="D389" s="5"/>
      <c r="E389" s="5"/>
    </row>
    <row r="390" spans="3:5" x14ac:dyDescent="0.25">
      <c r="C390" s="5"/>
      <c r="D390" s="5"/>
      <c r="E390" s="5"/>
    </row>
    <row r="391" spans="3:5" x14ac:dyDescent="0.25">
      <c r="C391" s="5"/>
      <c r="D391" s="5"/>
      <c r="E391" s="5"/>
    </row>
    <row r="392" spans="3:5" x14ac:dyDescent="0.25">
      <c r="C392" s="5"/>
      <c r="D392" s="5"/>
      <c r="E392" s="5"/>
    </row>
    <row r="393" spans="3:5" x14ac:dyDescent="0.25">
      <c r="C393" s="5"/>
      <c r="D393" s="5"/>
      <c r="E393" s="5"/>
    </row>
    <row r="394" spans="3:5" x14ac:dyDescent="0.25">
      <c r="C394" s="5"/>
      <c r="D394" s="5"/>
      <c r="E394" s="5"/>
    </row>
    <row r="395" spans="3:5" x14ac:dyDescent="0.25">
      <c r="C395" s="5"/>
      <c r="D395" s="5"/>
      <c r="E395" s="5"/>
    </row>
    <row r="396" spans="3:5" x14ac:dyDescent="0.25">
      <c r="C396" s="5"/>
      <c r="D396" s="5"/>
      <c r="E396" s="5"/>
    </row>
    <row r="397" spans="3:5" x14ac:dyDescent="0.25">
      <c r="C397" s="5"/>
      <c r="D397" s="5"/>
      <c r="E397" s="5"/>
    </row>
    <row r="398" spans="3:5" x14ac:dyDescent="0.25">
      <c r="C398" s="5"/>
      <c r="D398" s="5"/>
      <c r="E398" s="5"/>
    </row>
    <row r="399" spans="3:5" x14ac:dyDescent="0.25">
      <c r="C399" s="5"/>
      <c r="D399" s="5"/>
      <c r="E399" s="5"/>
    </row>
    <row r="400" spans="3:5" x14ac:dyDescent="0.25">
      <c r="C400" s="5"/>
      <c r="D400" s="5"/>
      <c r="E400" s="5"/>
    </row>
    <row r="401" spans="3:5" x14ac:dyDescent="0.25">
      <c r="D401" s="5"/>
      <c r="E401" s="5"/>
    </row>
    <row r="402" spans="3:5" x14ac:dyDescent="0.25">
      <c r="D402" s="5"/>
      <c r="E402" s="5"/>
    </row>
    <row r="403" spans="3:5" x14ac:dyDescent="0.25">
      <c r="D403" s="5"/>
      <c r="E403" s="5"/>
    </row>
    <row r="404" spans="3:5" x14ac:dyDescent="0.25">
      <c r="D404" s="5"/>
      <c r="E404" s="5"/>
    </row>
    <row r="405" spans="3:5" x14ac:dyDescent="0.25">
      <c r="D405" s="5"/>
      <c r="E405" s="5"/>
    </row>
    <row r="406" spans="3:5" x14ac:dyDescent="0.25">
      <c r="D406" s="5"/>
      <c r="E406" s="5"/>
    </row>
    <row r="407" spans="3:5" x14ac:dyDescent="0.25">
      <c r="D407" s="5"/>
      <c r="E407" s="5"/>
    </row>
    <row r="408" spans="3:5" x14ac:dyDescent="0.25">
      <c r="D408" s="5"/>
      <c r="E408" s="5"/>
    </row>
    <row r="409" spans="3:5" x14ac:dyDescent="0.25">
      <c r="D409" s="5"/>
      <c r="E409" s="5"/>
    </row>
    <row r="410" spans="3:5" x14ac:dyDescent="0.25">
      <c r="C410" s="5"/>
      <c r="D410" s="5"/>
      <c r="E410" s="5"/>
    </row>
    <row r="411" spans="3:5" x14ac:dyDescent="0.25">
      <c r="C411" s="5"/>
      <c r="D411" s="5"/>
      <c r="E411" s="5"/>
    </row>
    <row r="412" spans="3:5" x14ac:dyDescent="0.25">
      <c r="C412" s="5"/>
      <c r="D412" s="5"/>
      <c r="E412" s="5"/>
    </row>
    <row r="413" spans="3:5" x14ac:dyDescent="0.25">
      <c r="C413" s="5"/>
      <c r="D413" s="5"/>
      <c r="E413" s="5"/>
    </row>
    <row r="414" spans="3:5" x14ac:dyDescent="0.25">
      <c r="C414" s="5"/>
      <c r="D414" s="5"/>
      <c r="E414" s="5"/>
    </row>
    <row r="415" spans="3:5" x14ac:dyDescent="0.25">
      <c r="C415" s="5"/>
      <c r="D415" s="5"/>
      <c r="E415" s="5"/>
    </row>
    <row r="416" spans="3:5" x14ac:dyDescent="0.25">
      <c r="C416" s="5"/>
      <c r="D416" s="5"/>
      <c r="E416" s="5"/>
    </row>
    <row r="417" spans="3:5" x14ac:dyDescent="0.25">
      <c r="C417" s="5"/>
      <c r="D417" s="5"/>
      <c r="E417" s="5"/>
    </row>
    <row r="418" spans="3:5" x14ac:dyDescent="0.25">
      <c r="C418" s="1"/>
      <c r="D418" s="1"/>
      <c r="E418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T150"/>
  <sheetViews>
    <sheetView zoomScaleNormal="100" workbookViewId="0">
      <pane ySplit="7" topLeftCell="A72" activePane="bottomLeft" state="frozenSplit"/>
      <selection pane="bottomLeft" activeCell="F104" sqref="F104"/>
    </sheetView>
  </sheetViews>
  <sheetFormatPr defaultRowHeight="15" x14ac:dyDescent="0.25"/>
  <cols>
    <col min="1" max="1" width="18.28515625" customWidth="1"/>
    <col min="2" max="2" width="15.7109375" customWidth="1"/>
    <col min="5" max="5" width="11.5703125" customWidth="1"/>
    <col min="6" max="6" width="13" customWidth="1"/>
    <col min="7" max="7" width="18.5703125" style="2" customWidth="1"/>
    <col min="8" max="8" width="15.28515625" style="2" customWidth="1"/>
    <col min="9" max="11" width="9.140625" style="2"/>
    <col min="12" max="12" width="10.85546875" style="2" bestFit="1" customWidth="1"/>
    <col min="13" max="14" width="10.85546875" style="2" customWidth="1"/>
    <col min="15" max="15" width="16.42578125" style="2" customWidth="1"/>
    <col min="16" max="16" width="10.85546875" style="2" customWidth="1"/>
    <col min="17" max="17" width="22.42578125" style="2" bestFit="1" customWidth="1"/>
    <col min="18" max="18" width="10.85546875" style="2" bestFit="1" customWidth="1"/>
    <col min="19" max="19" width="13.7109375" style="2" bestFit="1" customWidth="1"/>
  </cols>
  <sheetData>
    <row r="1" spans="1:19" x14ac:dyDescent="0.25">
      <c r="B1" s="19" t="s">
        <v>68</v>
      </c>
    </row>
    <row r="2" spans="1:19" x14ac:dyDescent="0.25">
      <c r="B2" s="9"/>
      <c r="C2" s="2" t="s">
        <v>67</v>
      </c>
    </row>
    <row r="3" spans="1:19" x14ac:dyDescent="0.25">
      <c r="B3" s="10"/>
      <c r="C3" s="2" t="s">
        <v>217</v>
      </c>
    </row>
    <row r="4" spans="1:19" x14ac:dyDescent="0.25">
      <c r="B4" s="11"/>
      <c r="C4" t="s">
        <v>55</v>
      </c>
    </row>
    <row r="5" spans="1:19" x14ac:dyDescent="0.25">
      <c r="B5" s="18"/>
      <c r="C5" t="s">
        <v>66</v>
      </c>
    </row>
    <row r="6" spans="1:19" s="3" customFormat="1" x14ac:dyDescent="0.25">
      <c r="C6" s="93" t="s">
        <v>21</v>
      </c>
      <c r="D6" s="93"/>
      <c r="E6" s="93"/>
      <c r="F6" s="93"/>
      <c r="G6" s="4"/>
      <c r="H6" s="4"/>
      <c r="I6" s="4"/>
      <c r="J6" s="4"/>
      <c r="K6" s="4"/>
      <c r="L6" s="94" t="s">
        <v>154</v>
      </c>
      <c r="M6" s="94"/>
      <c r="N6" s="94"/>
      <c r="O6" s="94"/>
      <c r="P6" s="94"/>
      <c r="Q6" s="4"/>
      <c r="R6" s="4"/>
      <c r="S6" s="4"/>
    </row>
    <row r="7" spans="1:19" s="3" customFormat="1" x14ac:dyDescent="0.25">
      <c r="A7" s="3" t="s">
        <v>153</v>
      </c>
      <c r="B7" s="3" t="s">
        <v>0</v>
      </c>
      <c r="C7" s="93" t="s">
        <v>2</v>
      </c>
      <c r="D7" s="93" t="s">
        <v>3</v>
      </c>
      <c r="E7" s="93" t="s">
        <v>9</v>
      </c>
      <c r="F7" s="93" t="s">
        <v>10</v>
      </c>
      <c r="G7" s="4" t="s">
        <v>19</v>
      </c>
      <c r="H7" s="4" t="s">
        <v>152</v>
      </c>
      <c r="I7" s="4" t="s">
        <v>16</v>
      </c>
      <c r="J7" s="4" t="s">
        <v>157</v>
      </c>
      <c r="K7" s="4" t="s">
        <v>106</v>
      </c>
      <c r="L7" s="94" t="s">
        <v>62</v>
      </c>
      <c r="M7" s="94" t="s">
        <v>57</v>
      </c>
      <c r="N7" s="94" t="s">
        <v>161</v>
      </c>
      <c r="O7" s="94" t="s">
        <v>61</v>
      </c>
      <c r="P7" s="94" t="s">
        <v>160</v>
      </c>
      <c r="Q7" s="4" t="s">
        <v>94</v>
      </c>
      <c r="R7" s="4" t="s">
        <v>92</v>
      </c>
      <c r="S7" s="4" t="s">
        <v>90</v>
      </c>
    </row>
    <row r="8" spans="1:19" x14ac:dyDescent="0.25">
      <c r="A8" t="s">
        <v>155</v>
      </c>
      <c r="B8" s="8" t="s">
        <v>4</v>
      </c>
      <c r="C8" s="5" t="s">
        <v>111</v>
      </c>
      <c r="D8" s="5" t="s">
        <v>113</v>
      </c>
      <c r="E8" s="5" t="s">
        <v>20</v>
      </c>
      <c r="F8" s="1" t="s">
        <v>20</v>
      </c>
      <c r="G8" s="2" t="s">
        <v>156</v>
      </c>
      <c r="H8" s="2" t="s">
        <v>449</v>
      </c>
      <c r="I8" s="2" t="s">
        <v>18</v>
      </c>
      <c r="J8">
        <v>31</v>
      </c>
      <c r="L8" s="12" t="s">
        <v>58</v>
      </c>
      <c r="M8" s="12" t="s">
        <v>58</v>
      </c>
      <c r="N8" s="14" t="s">
        <v>162</v>
      </c>
      <c r="O8" s="12" t="s">
        <v>182</v>
      </c>
      <c r="P8" s="12"/>
      <c r="Q8" s="2" t="s">
        <v>429</v>
      </c>
      <c r="R8" s="2" t="s">
        <v>93</v>
      </c>
      <c r="S8" s="2" t="s">
        <v>410</v>
      </c>
    </row>
    <row r="9" spans="1:19" x14ac:dyDescent="0.25">
      <c r="B9" s="8"/>
      <c r="C9" s="5" t="s">
        <v>112</v>
      </c>
      <c r="D9" s="5" t="s">
        <v>113</v>
      </c>
      <c r="E9" s="5" t="s">
        <v>20</v>
      </c>
      <c r="F9" s="1" t="s">
        <v>20</v>
      </c>
      <c r="J9">
        <v>15</v>
      </c>
      <c r="L9" s="12"/>
      <c r="M9" s="12"/>
      <c r="N9" s="14"/>
      <c r="O9" s="12"/>
      <c r="P9" s="12"/>
    </row>
    <row r="10" spans="1:19" x14ac:dyDescent="0.25">
      <c r="B10" s="8"/>
      <c r="C10" s="5" t="s">
        <v>111</v>
      </c>
      <c r="D10" s="5" t="s">
        <v>114</v>
      </c>
      <c r="E10" s="5" t="s">
        <v>20</v>
      </c>
      <c r="F10" s="1" t="s">
        <v>20</v>
      </c>
      <c r="J10">
        <v>122</v>
      </c>
      <c r="L10" s="12"/>
      <c r="M10" s="12"/>
      <c r="N10" s="14"/>
      <c r="O10" s="12"/>
      <c r="P10" s="12"/>
    </row>
    <row r="11" spans="1:19" x14ac:dyDescent="0.25">
      <c r="B11" s="8"/>
      <c r="C11" s="5" t="s">
        <v>112</v>
      </c>
      <c r="D11" s="5" t="s">
        <v>114</v>
      </c>
      <c r="E11" s="5" t="s">
        <v>20</v>
      </c>
      <c r="F11" s="1" t="s">
        <v>20</v>
      </c>
      <c r="J11">
        <v>44</v>
      </c>
      <c r="L11" s="12"/>
      <c r="M11" s="12"/>
      <c r="N11" s="14"/>
      <c r="O11" s="12"/>
      <c r="P11" s="12"/>
    </row>
    <row r="12" spans="1:19" x14ac:dyDescent="0.25">
      <c r="B12" s="8" t="s">
        <v>15</v>
      </c>
      <c r="C12" s="5" t="s">
        <v>111</v>
      </c>
      <c r="D12" s="5" t="s">
        <v>113</v>
      </c>
      <c r="E12" s="5" t="s">
        <v>20</v>
      </c>
      <c r="F12" s="1" t="s">
        <v>20</v>
      </c>
      <c r="G12" s="2" t="s">
        <v>156</v>
      </c>
      <c r="H12" s="2" t="s">
        <v>454</v>
      </c>
      <c r="I12" s="2" t="s">
        <v>18</v>
      </c>
      <c r="J12">
        <v>1</v>
      </c>
      <c r="L12" s="12" t="s">
        <v>58</v>
      </c>
      <c r="M12" s="12" t="s">
        <v>58</v>
      </c>
      <c r="N12" s="14" t="s">
        <v>162</v>
      </c>
      <c r="O12" s="12" t="s">
        <v>182</v>
      </c>
      <c r="P12" s="12" t="s">
        <v>159</v>
      </c>
      <c r="Q12" s="2" t="s">
        <v>429</v>
      </c>
      <c r="R12" s="2" t="s">
        <v>93</v>
      </c>
      <c r="S12" s="2" t="s">
        <v>410</v>
      </c>
    </row>
    <row r="13" spans="1:19" x14ac:dyDescent="0.25">
      <c r="B13" s="8"/>
      <c r="C13" s="5" t="s">
        <v>112</v>
      </c>
      <c r="D13" s="5" t="s">
        <v>113</v>
      </c>
      <c r="E13" s="5" t="s">
        <v>20</v>
      </c>
      <c r="F13" s="1" t="s">
        <v>20</v>
      </c>
      <c r="J13">
        <v>37</v>
      </c>
      <c r="L13" s="12"/>
      <c r="M13" s="12"/>
      <c r="N13" s="14"/>
      <c r="O13" s="12"/>
      <c r="P13" s="12"/>
    </row>
    <row r="14" spans="1:19" x14ac:dyDescent="0.25">
      <c r="B14" s="8"/>
      <c r="C14" s="5" t="s">
        <v>111</v>
      </c>
      <c r="D14" s="5" t="s">
        <v>114</v>
      </c>
      <c r="E14" s="5" t="s">
        <v>20</v>
      </c>
      <c r="F14" s="1" t="s">
        <v>20</v>
      </c>
      <c r="J14">
        <v>2</v>
      </c>
      <c r="L14" s="12"/>
      <c r="M14" s="12"/>
      <c r="N14" s="14"/>
      <c r="O14" s="12"/>
      <c r="P14" s="12"/>
    </row>
    <row r="15" spans="1:19" x14ac:dyDescent="0.25">
      <c r="B15" s="8"/>
      <c r="C15" s="5" t="s">
        <v>112</v>
      </c>
      <c r="D15" s="5" t="s">
        <v>114</v>
      </c>
      <c r="E15" s="5" t="s">
        <v>20</v>
      </c>
      <c r="F15" s="1" t="s">
        <v>20</v>
      </c>
      <c r="J15">
        <v>2</v>
      </c>
      <c r="L15" s="12"/>
      <c r="M15" s="12"/>
      <c r="N15" s="14"/>
      <c r="O15" s="12"/>
      <c r="P15" s="12"/>
    </row>
    <row r="16" spans="1:19" x14ac:dyDescent="0.25">
      <c r="B16" s="8" t="s">
        <v>12</v>
      </c>
      <c r="C16" s="5" t="s">
        <v>111</v>
      </c>
      <c r="D16" s="5" t="s">
        <v>113</v>
      </c>
      <c r="E16" s="5" t="s">
        <v>20</v>
      </c>
      <c r="F16" s="1" t="s">
        <v>20</v>
      </c>
      <c r="G16" s="2" t="s">
        <v>156</v>
      </c>
      <c r="H16" s="2" t="s">
        <v>450</v>
      </c>
      <c r="I16" s="2" t="s">
        <v>18</v>
      </c>
      <c r="J16">
        <v>0</v>
      </c>
      <c r="L16" s="12" t="s">
        <v>58</v>
      </c>
      <c r="M16" s="12" t="s">
        <v>58</v>
      </c>
      <c r="N16" s="14" t="s">
        <v>162</v>
      </c>
      <c r="O16" s="12" t="s">
        <v>182</v>
      </c>
      <c r="P16" s="12" t="s">
        <v>159</v>
      </c>
      <c r="Q16" s="2" t="s">
        <v>429</v>
      </c>
      <c r="R16" s="2" t="s">
        <v>93</v>
      </c>
      <c r="S16" s="2" t="s">
        <v>410</v>
      </c>
    </row>
    <row r="17" spans="2:19" x14ac:dyDescent="0.25">
      <c r="B17" s="8"/>
      <c r="C17" s="5" t="s">
        <v>112</v>
      </c>
      <c r="D17" s="5" t="s">
        <v>113</v>
      </c>
      <c r="E17" s="5" t="s">
        <v>20</v>
      </c>
      <c r="F17" s="1" t="s">
        <v>20</v>
      </c>
      <c r="J17">
        <v>0</v>
      </c>
      <c r="L17" s="12"/>
      <c r="M17" s="12"/>
      <c r="N17" s="14"/>
      <c r="O17" s="12"/>
      <c r="P17" s="12"/>
    </row>
    <row r="18" spans="2:19" x14ac:dyDescent="0.25">
      <c r="B18" s="8"/>
      <c r="C18" s="5" t="s">
        <v>111</v>
      </c>
      <c r="D18" s="5" t="s">
        <v>114</v>
      </c>
      <c r="E18" s="5" t="s">
        <v>20</v>
      </c>
      <c r="F18" s="1" t="s">
        <v>20</v>
      </c>
      <c r="J18">
        <v>0</v>
      </c>
      <c r="L18" s="12"/>
      <c r="M18" s="12"/>
      <c r="N18" s="14"/>
      <c r="O18" s="12"/>
      <c r="P18" s="12"/>
    </row>
    <row r="19" spans="2:19" x14ac:dyDescent="0.25">
      <c r="B19" s="8"/>
      <c r="C19" s="5" t="s">
        <v>112</v>
      </c>
      <c r="D19" s="5" t="s">
        <v>114</v>
      </c>
      <c r="E19" s="5" t="s">
        <v>20</v>
      </c>
      <c r="F19" s="1" t="s">
        <v>20</v>
      </c>
      <c r="J19">
        <v>0</v>
      </c>
      <c r="L19" s="12"/>
      <c r="M19" s="12"/>
      <c r="N19" s="14"/>
      <c r="O19" s="12"/>
      <c r="P19" s="12"/>
    </row>
    <row r="20" spans="2:19" x14ac:dyDescent="0.25">
      <c r="B20" s="8" t="s">
        <v>13</v>
      </c>
      <c r="C20" s="5" t="s">
        <v>111</v>
      </c>
      <c r="D20" s="5" t="s">
        <v>113</v>
      </c>
      <c r="E20" s="5" t="s">
        <v>20</v>
      </c>
      <c r="F20" s="1" t="s">
        <v>20</v>
      </c>
      <c r="G20" s="2" t="s">
        <v>156</v>
      </c>
      <c r="H20" s="2" t="s">
        <v>453</v>
      </c>
      <c r="I20" s="2" t="s">
        <v>18</v>
      </c>
      <c r="J20">
        <v>97</v>
      </c>
      <c r="L20" s="12" t="s">
        <v>58</v>
      </c>
      <c r="M20" s="12" t="s">
        <v>58</v>
      </c>
      <c r="N20" s="14" t="s">
        <v>162</v>
      </c>
      <c r="O20" s="12" t="s">
        <v>182</v>
      </c>
      <c r="P20" s="12" t="s">
        <v>159</v>
      </c>
      <c r="Q20" s="2" t="s">
        <v>429</v>
      </c>
      <c r="R20" s="2" t="s">
        <v>93</v>
      </c>
      <c r="S20" s="2" t="s">
        <v>410</v>
      </c>
    </row>
    <row r="21" spans="2:19" x14ac:dyDescent="0.25">
      <c r="B21" s="8"/>
      <c r="C21" s="5" t="s">
        <v>112</v>
      </c>
      <c r="D21" s="5" t="s">
        <v>113</v>
      </c>
      <c r="E21" s="5" t="s">
        <v>20</v>
      </c>
      <c r="F21" s="1" t="s">
        <v>20</v>
      </c>
      <c r="J21">
        <v>216</v>
      </c>
      <c r="L21" s="12"/>
      <c r="M21" s="12"/>
      <c r="N21" s="14"/>
      <c r="O21" s="12"/>
      <c r="P21" s="12"/>
    </row>
    <row r="22" spans="2:19" x14ac:dyDescent="0.25">
      <c r="B22" s="8"/>
      <c r="C22" s="5" t="s">
        <v>111</v>
      </c>
      <c r="D22" s="5" t="s">
        <v>114</v>
      </c>
      <c r="E22" s="5" t="s">
        <v>20</v>
      </c>
      <c r="F22" s="1" t="s">
        <v>20</v>
      </c>
      <c r="J22">
        <v>55</v>
      </c>
      <c r="L22" s="12"/>
      <c r="M22" s="12"/>
      <c r="N22" s="14"/>
      <c r="O22" s="12"/>
      <c r="P22" s="12"/>
    </row>
    <row r="23" spans="2:19" x14ac:dyDescent="0.25">
      <c r="B23" s="8"/>
      <c r="C23" s="5" t="s">
        <v>112</v>
      </c>
      <c r="D23" s="5" t="s">
        <v>114</v>
      </c>
      <c r="E23" s="5" t="s">
        <v>20</v>
      </c>
      <c r="F23" s="1" t="s">
        <v>20</v>
      </c>
      <c r="J23">
        <v>70</v>
      </c>
      <c r="K23" s="2">
        <f>SUM(J20:J23)+SUM(J12:J15)</f>
        <v>480</v>
      </c>
      <c r="L23" s="12"/>
      <c r="M23" s="12"/>
      <c r="N23" s="14"/>
      <c r="O23" s="12"/>
      <c r="P23" s="12"/>
    </row>
    <row r="24" spans="2:19" x14ac:dyDescent="0.25">
      <c r="B24" s="8" t="s">
        <v>6</v>
      </c>
      <c r="C24" s="5" t="s">
        <v>111</v>
      </c>
      <c r="D24" s="5" t="s">
        <v>113</v>
      </c>
      <c r="E24" s="5" t="s">
        <v>20</v>
      </c>
      <c r="F24" s="1" t="s">
        <v>20</v>
      </c>
      <c r="G24" s="2" t="s">
        <v>156</v>
      </c>
      <c r="H24" s="2" t="s">
        <v>452</v>
      </c>
      <c r="I24" s="2" t="s">
        <v>18</v>
      </c>
      <c r="J24">
        <v>0</v>
      </c>
      <c r="L24" s="12" t="s">
        <v>58</v>
      </c>
      <c r="M24" s="12" t="s">
        <v>58</v>
      </c>
      <c r="N24" s="14" t="s">
        <v>162</v>
      </c>
      <c r="O24" s="12" t="s">
        <v>182</v>
      </c>
      <c r="P24" s="12" t="s">
        <v>159</v>
      </c>
      <c r="Q24" s="2" t="s">
        <v>429</v>
      </c>
      <c r="R24" s="2" t="s">
        <v>93</v>
      </c>
      <c r="S24" s="2" t="s">
        <v>410</v>
      </c>
    </row>
    <row r="25" spans="2:19" x14ac:dyDescent="0.25">
      <c r="B25" s="8"/>
      <c r="C25" s="5" t="s">
        <v>112</v>
      </c>
      <c r="D25" s="5" t="s">
        <v>113</v>
      </c>
      <c r="E25" s="5" t="s">
        <v>20</v>
      </c>
      <c r="F25" s="1" t="s">
        <v>20</v>
      </c>
      <c r="J25">
        <v>0</v>
      </c>
      <c r="L25" s="12"/>
      <c r="M25" s="12"/>
      <c r="N25" s="14"/>
      <c r="O25" s="12"/>
      <c r="P25" s="12"/>
    </row>
    <row r="26" spans="2:19" x14ac:dyDescent="0.25">
      <c r="B26" s="8"/>
      <c r="C26" s="5" t="s">
        <v>111</v>
      </c>
      <c r="D26" s="5" t="s">
        <v>114</v>
      </c>
      <c r="E26" s="5" t="s">
        <v>20</v>
      </c>
      <c r="F26" s="1" t="s">
        <v>20</v>
      </c>
      <c r="J26">
        <v>0</v>
      </c>
      <c r="L26" s="12"/>
      <c r="M26" s="12"/>
      <c r="N26" s="14"/>
      <c r="O26" s="12"/>
      <c r="P26" s="12"/>
    </row>
    <row r="27" spans="2:19" x14ac:dyDescent="0.25">
      <c r="B27" s="8"/>
      <c r="C27" s="5" t="s">
        <v>112</v>
      </c>
      <c r="D27" s="5" t="s">
        <v>114</v>
      </c>
      <c r="E27" s="5" t="s">
        <v>20</v>
      </c>
      <c r="F27" s="1" t="s">
        <v>20</v>
      </c>
      <c r="J27">
        <v>0</v>
      </c>
      <c r="L27" s="12"/>
      <c r="M27" s="12"/>
      <c r="N27" s="14"/>
      <c r="O27" s="12"/>
      <c r="P27" s="12"/>
    </row>
    <row r="28" spans="2:19" x14ac:dyDescent="0.25">
      <c r="B28" s="8" t="s">
        <v>14</v>
      </c>
      <c r="C28" s="5" t="s">
        <v>111</v>
      </c>
      <c r="D28" s="5" t="s">
        <v>113</v>
      </c>
      <c r="E28" s="5" t="s">
        <v>20</v>
      </c>
      <c r="F28" s="1" t="s">
        <v>20</v>
      </c>
      <c r="G28" s="2" t="s">
        <v>156</v>
      </c>
      <c r="H28" s="2" t="s">
        <v>451</v>
      </c>
      <c r="I28" s="2" t="s">
        <v>18</v>
      </c>
      <c r="J28" s="33">
        <v>0</v>
      </c>
      <c r="L28" s="14" t="s">
        <v>58</v>
      </c>
      <c r="M28" s="14" t="s">
        <v>63</v>
      </c>
      <c r="N28" s="14" t="s">
        <v>63</v>
      </c>
      <c r="O28" s="14" t="s">
        <v>85</v>
      </c>
      <c r="P28" s="14"/>
      <c r="Q28" s="2" t="s">
        <v>163</v>
      </c>
      <c r="R28" s="2" t="s">
        <v>93</v>
      </c>
    </row>
    <row r="29" spans="2:19" x14ac:dyDescent="0.25">
      <c r="B29" s="8"/>
      <c r="C29" s="5" t="s">
        <v>112</v>
      </c>
      <c r="D29" s="5" t="s">
        <v>113</v>
      </c>
      <c r="E29" s="5" t="s">
        <v>20</v>
      </c>
      <c r="F29" s="1" t="s">
        <v>20</v>
      </c>
      <c r="J29" s="33">
        <v>0</v>
      </c>
      <c r="L29" s="14"/>
      <c r="M29" s="14"/>
      <c r="N29" s="14"/>
      <c r="O29" s="14"/>
      <c r="P29" s="14"/>
    </row>
    <row r="30" spans="2:19" x14ac:dyDescent="0.25">
      <c r="B30" s="8"/>
      <c r="C30" s="5" t="s">
        <v>111</v>
      </c>
      <c r="D30" s="5" t="s">
        <v>114</v>
      </c>
      <c r="E30" s="5" t="s">
        <v>20</v>
      </c>
      <c r="F30" s="1" t="s">
        <v>20</v>
      </c>
      <c r="J30" s="33">
        <v>0</v>
      </c>
      <c r="L30" s="14"/>
      <c r="M30" s="14"/>
      <c r="N30" s="14"/>
      <c r="O30" s="14"/>
      <c r="P30" s="14"/>
    </row>
    <row r="31" spans="2:19" x14ac:dyDescent="0.25">
      <c r="B31" s="8"/>
      <c r="C31" s="5" t="s">
        <v>112</v>
      </c>
      <c r="D31" s="5" t="s">
        <v>114</v>
      </c>
      <c r="E31" s="5" t="s">
        <v>20</v>
      </c>
      <c r="F31" s="1" t="s">
        <v>20</v>
      </c>
      <c r="J31" s="33">
        <v>0</v>
      </c>
      <c r="L31" s="14"/>
      <c r="M31" s="14"/>
      <c r="N31" s="14"/>
      <c r="O31" s="14"/>
      <c r="P31" s="14"/>
    </row>
    <row r="32" spans="2:19" x14ac:dyDescent="0.25">
      <c r="B32" s="8" t="s">
        <v>7</v>
      </c>
      <c r="C32" s="5" t="s">
        <v>111</v>
      </c>
      <c r="D32" s="5" t="s">
        <v>113</v>
      </c>
      <c r="E32" s="5" t="s">
        <v>20</v>
      </c>
      <c r="F32" s="1" t="s">
        <v>20</v>
      </c>
      <c r="G32" s="2" t="s">
        <v>156</v>
      </c>
      <c r="H32" s="2" t="s">
        <v>455</v>
      </c>
      <c r="I32" s="2" t="s">
        <v>18</v>
      </c>
      <c r="J32" s="33">
        <v>0</v>
      </c>
      <c r="L32" s="14" t="s">
        <v>58</v>
      </c>
      <c r="M32" s="14" t="s">
        <v>63</v>
      </c>
      <c r="N32" s="14" t="s">
        <v>63</v>
      </c>
      <c r="O32" s="14" t="s">
        <v>85</v>
      </c>
      <c r="P32" s="14"/>
      <c r="Q32" s="2" t="s">
        <v>163</v>
      </c>
      <c r="R32" s="2" t="s">
        <v>93</v>
      </c>
    </row>
    <row r="33" spans="2:19" x14ac:dyDescent="0.25">
      <c r="B33" s="8"/>
      <c r="C33" s="5" t="s">
        <v>112</v>
      </c>
      <c r="D33" s="5" t="s">
        <v>113</v>
      </c>
      <c r="E33" s="5" t="s">
        <v>20</v>
      </c>
      <c r="F33" s="1" t="s">
        <v>20</v>
      </c>
      <c r="J33" s="33">
        <v>0</v>
      </c>
      <c r="L33" s="14"/>
      <c r="M33" s="14"/>
      <c r="N33" s="14"/>
      <c r="O33" s="14"/>
      <c r="P33" s="14"/>
    </row>
    <row r="34" spans="2:19" x14ac:dyDescent="0.25">
      <c r="B34" s="8"/>
      <c r="C34" s="5" t="s">
        <v>111</v>
      </c>
      <c r="D34" s="5" t="s">
        <v>114</v>
      </c>
      <c r="E34" s="5" t="s">
        <v>20</v>
      </c>
      <c r="F34" s="1" t="s">
        <v>20</v>
      </c>
      <c r="J34" s="33">
        <v>0</v>
      </c>
      <c r="L34" s="14"/>
      <c r="M34" s="14"/>
      <c r="N34" s="14"/>
      <c r="O34" s="14"/>
      <c r="P34" s="14"/>
    </row>
    <row r="35" spans="2:19" x14ac:dyDescent="0.25">
      <c r="B35" s="8"/>
      <c r="C35" s="5" t="s">
        <v>112</v>
      </c>
      <c r="D35" s="5" t="s">
        <v>114</v>
      </c>
      <c r="E35" s="5" t="s">
        <v>20</v>
      </c>
      <c r="F35" s="1" t="s">
        <v>20</v>
      </c>
      <c r="J35" s="33">
        <v>0</v>
      </c>
      <c r="L35" s="14"/>
      <c r="M35" s="14"/>
      <c r="N35" s="14"/>
      <c r="O35" s="14"/>
      <c r="P35" s="14"/>
    </row>
    <row r="36" spans="2:19" x14ac:dyDescent="0.25">
      <c r="B36" s="8" t="s">
        <v>8</v>
      </c>
      <c r="C36" s="5" t="s">
        <v>111</v>
      </c>
      <c r="D36" s="5" t="s">
        <v>113</v>
      </c>
      <c r="E36" s="5" t="s">
        <v>20</v>
      </c>
      <c r="F36" s="1" t="s">
        <v>20</v>
      </c>
      <c r="G36" s="2" t="s">
        <v>156</v>
      </c>
      <c r="H36" s="2" t="s">
        <v>456</v>
      </c>
      <c r="I36" s="2" t="s">
        <v>18</v>
      </c>
      <c r="J36" s="33">
        <v>0</v>
      </c>
      <c r="L36" s="12" t="s">
        <v>58</v>
      </c>
      <c r="M36" s="12" t="s">
        <v>58</v>
      </c>
      <c r="N36" s="14" t="s">
        <v>162</v>
      </c>
      <c r="O36" s="12" t="s">
        <v>182</v>
      </c>
      <c r="P36" s="12"/>
      <c r="Q36" s="2" t="s">
        <v>429</v>
      </c>
      <c r="R36" s="2" t="s">
        <v>93</v>
      </c>
      <c r="S36" s="2" t="s">
        <v>410</v>
      </c>
    </row>
    <row r="37" spans="2:19" x14ac:dyDescent="0.25">
      <c r="B37" s="8"/>
      <c r="C37" s="5" t="s">
        <v>112</v>
      </c>
      <c r="D37" s="5" t="s">
        <v>113</v>
      </c>
      <c r="E37" s="5" t="s">
        <v>20</v>
      </c>
      <c r="F37" s="1" t="s">
        <v>20</v>
      </c>
      <c r="J37" s="33">
        <v>80</v>
      </c>
      <c r="L37" s="12"/>
      <c r="M37" s="12"/>
      <c r="N37" s="14"/>
      <c r="O37" s="12"/>
      <c r="P37" s="12"/>
    </row>
    <row r="38" spans="2:19" x14ac:dyDescent="0.25">
      <c r="B38" s="8"/>
      <c r="C38" s="5" t="s">
        <v>111</v>
      </c>
      <c r="D38" s="5" t="s">
        <v>114</v>
      </c>
      <c r="E38" s="5" t="s">
        <v>20</v>
      </c>
      <c r="F38" s="1" t="s">
        <v>20</v>
      </c>
      <c r="J38" s="33">
        <v>1</v>
      </c>
      <c r="L38" s="12"/>
      <c r="M38" s="12"/>
      <c r="N38" s="14"/>
      <c r="O38" s="12"/>
      <c r="P38" s="12"/>
    </row>
    <row r="39" spans="2:19" x14ac:dyDescent="0.25">
      <c r="B39" s="8"/>
      <c r="C39" s="5" t="s">
        <v>112</v>
      </c>
      <c r="D39" s="5" t="s">
        <v>114</v>
      </c>
      <c r="E39" s="5" t="s">
        <v>20</v>
      </c>
      <c r="F39" s="1" t="s">
        <v>20</v>
      </c>
      <c r="J39" s="33">
        <v>247</v>
      </c>
      <c r="L39" s="12"/>
      <c r="M39" s="12"/>
      <c r="N39" s="14"/>
      <c r="O39" s="12"/>
      <c r="P39" s="12"/>
    </row>
    <row r="40" spans="2:19" x14ac:dyDescent="0.25">
      <c r="B40" s="8" t="s">
        <v>5</v>
      </c>
      <c r="C40" s="5" t="s">
        <v>111</v>
      </c>
      <c r="D40" s="5" t="s">
        <v>113</v>
      </c>
      <c r="E40" s="5" t="s">
        <v>20</v>
      </c>
      <c r="F40" s="1" t="s">
        <v>20</v>
      </c>
      <c r="G40" s="2" t="s">
        <v>156</v>
      </c>
      <c r="H40" s="2" t="s">
        <v>457</v>
      </c>
      <c r="I40" s="2" t="s">
        <v>18</v>
      </c>
      <c r="J40" s="33">
        <v>0</v>
      </c>
      <c r="L40" s="14" t="s">
        <v>58</v>
      </c>
      <c r="M40" s="14" t="s">
        <v>63</v>
      </c>
      <c r="N40" s="14" t="s">
        <v>63</v>
      </c>
      <c r="O40" s="14" t="s">
        <v>85</v>
      </c>
      <c r="P40" s="14"/>
      <c r="Q40" s="2" t="s">
        <v>163</v>
      </c>
      <c r="R40" s="2" t="s">
        <v>93</v>
      </c>
    </row>
    <row r="41" spans="2:19" x14ac:dyDescent="0.25">
      <c r="B41" s="8"/>
      <c r="C41" s="5" t="s">
        <v>112</v>
      </c>
      <c r="D41" s="5" t="s">
        <v>113</v>
      </c>
      <c r="E41" s="5" t="s">
        <v>20</v>
      </c>
      <c r="F41" s="1" t="s">
        <v>20</v>
      </c>
      <c r="J41" s="33">
        <v>0</v>
      </c>
      <c r="L41" s="14"/>
      <c r="M41" s="14"/>
      <c r="N41" s="14"/>
      <c r="O41" s="14"/>
      <c r="P41" s="14"/>
    </row>
    <row r="42" spans="2:19" x14ac:dyDescent="0.25">
      <c r="B42" s="8"/>
      <c r="C42" s="5" t="s">
        <v>111</v>
      </c>
      <c r="D42" s="5" t="s">
        <v>114</v>
      </c>
      <c r="E42" s="5" t="s">
        <v>20</v>
      </c>
      <c r="F42" s="1" t="s">
        <v>20</v>
      </c>
      <c r="J42" s="33">
        <v>0</v>
      </c>
      <c r="L42" s="14"/>
      <c r="M42" s="14"/>
      <c r="N42" s="14"/>
      <c r="O42" s="14"/>
      <c r="P42" s="14"/>
    </row>
    <row r="43" spans="2:19" x14ac:dyDescent="0.25">
      <c r="B43" s="8"/>
      <c r="C43" s="5" t="s">
        <v>112</v>
      </c>
      <c r="D43" s="5" t="s">
        <v>114</v>
      </c>
      <c r="E43" s="5" t="s">
        <v>20</v>
      </c>
      <c r="F43" s="1" t="s">
        <v>20</v>
      </c>
      <c r="J43" s="33">
        <v>0</v>
      </c>
      <c r="L43" s="14"/>
      <c r="M43" s="14"/>
      <c r="N43" s="14"/>
      <c r="O43" s="14"/>
      <c r="P43" s="14"/>
    </row>
    <row r="44" spans="2:19" x14ac:dyDescent="0.25">
      <c r="B44" s="8" t="s">
        <v>1</v>
      </c>
      <c r="C44" s="5" t="s">
        <v>111</v>
      </c>
      <c r="D44" s="5" t="s">
        <v>113</v>
      </c>
      <c r="E44" s="5" t="s">
        <v>20</v>
      </c>
      <c r="F44" s="1" t="s">
        <v>20</v>
      </c>
      <c r="G44" s="2" t="s">
        <v>156</v>
      </c>
      <c r="H44" s="2" t="s">
        <v>458</v>
      </c>
      <c r="I44" s="2" t="s">
        <v>18</v>
      </c>
      <c r="J44" s="33">
        <v>55</v>
      </c>
      <c r="L44" s="12" t="s">
        <v>58</v>
      </c>
      <c r="M44" s="12" t="s">
        <v>58</v>
      </c>
      <c r="N44" s="14" t="s">
        <v>162</v>
      </c>
      <c r="O44" s="12" t="s">
        <v>182</v>
      </c>
      <c r="P44" s="12"/>
      <c r="Q44" s="2" t="s">
        <v>429</v>
      </c>
      <c r="R44" s="2" t="s">
        <v>93</v>
      </c>
      <c r="S44" s="2" t="s">
        <v>410</v>
      </c>
    </row>
    <row r="45" spans="2:19" x14ac:dyDescent="0.25">
      <c r="C45" s="5" t="s">
        <v>112</v>
      </c>
      <c r="D45" s="5" t="s">
        <v>113</v>
      </c>
      <c r="E45" s="5" t="s">
        <v>20</v>
      </c>
      <c r="F45" s="1" t="s">
        <v>20</v>
      </c>
      <c r="J45" s="33">
        <v>0</v>
      </c>
      <c r="L45" s="12"/>
      <c r="M45" s="12"/>
      <c r="N45" s="14"/>
      <c r="O45" s="12"/>
      <c r="P45" s="12"/>
    </row>
    <row r="46" spans="2:19" x14ac:dyDescent="0.25">
      <c r="C46" s="5" t="s">
        <v>111</v>
      </c>
      <c r="D46" s="5" t="s">
        <v>114</v>
      </c>
      <c r="E46" s="5" t="s">
        <v>20</v>
      </c>
      <c r="F46" s="1" t="s">
        <v>20</v>
      </c>
      <c r="J46" s="33">
        <v>1071</v>
      </c>
      <c r="L46" s="12"/>
      <c r="M46" s="12"/>
      <c r="N46" s="14"/>
      <c r="O46" s="12"/>
      <c r="P46" s="12"/>
    </row>
    <row r="47" spans="2:19" x14ac:dyDescent="0.25">
      <c r="C47" s="5" t="s">
        <v>112</v>
      </c>
      <c r="D47" s="5" t="s">
        <v>114</v>
      </c>
      <c r="E47" s="5" t="s">
        <v>20</v>
      </c>
      <c r="F47" s="1" t="s">
        <v>20</v>
      </c>
      <c r="J47" s="33">
        <v>165</v>
      </c>
      <c r="L47" s="12"/>
      <c r="M47" s="12"/>
      <c r="N47" s="14"/>
      <c r="O47" s="12"/>
      <c r="P47" s="12"/>
    </row>
    <row r="48" spans="2:19" x14ac:dyDescent="0.25">
      <c r="B48" t="s">
        <v>158</v>
      </c>
      <c r="C48" s="5" t="s">
        <v>20</v>
      </c>
      <c r="D48" s="5" t="s">
        <v>20</v>
      </c>
      <c r="E48" s="5" t="s">
        <v>20</v>
      </c>
      <c r="F48" s="1" t="s">
        <v>20</v>
      </c>
      <c r="G48" s="2" t="s">
        <v>156</v>
      </c>
      <c r="H48" s="2" t="s">
        <v>459</v>
      </c>
      <c r="I48" s="2" t="s">
        <v>18</v>
      </c>
      <c r="J48" s="33">
        <v>31</v>
      </c>
      <c r="L48" s="12" t="s">
        <v>58</v>
      </c>
      <c r="M48" s="12" t="s">
        <v>58</v>
      </c>
      <c r="N48" s="14" t="s">
        <v>162</v>
      </c>
      <c r="O48" s="12" t="s">
        <v>182</v>
      </c>
      <c r="P48" s="12" t="s">
        <v>159</v>
      </c>
      <c r="Q48" s="2" t="s">
        <v>462</v>
      </c>
      <c r="R48" s="2" t="s">
        <v>93</v>
      </c>
      <c r="S48" s="2" t="s">
        <v>410</v>
      </c>
    </row>
    <row r="49" spans="1:20" x14ac:dyDescent="0.25">
      <c r="B49" s="8" t="s">
        <v>23</v>
      </c>
      <c r="C49" s="29" t="s">
        <v>113</v>
      </c>
      <c r="D49" s="5" t="s">
        <v>111</v>
      </c>
      <c r="E49" s="5" t="s">
        <v>116</v>
      </c>
      <c r="F49" s="1" t="s">
        <v>20</v>
      </c>
      <c r="G49" s="2" t="s">
        <v>17</v>
      </c>
      <c r="H49" t="s">
        <v>164</v>
      </c>
      <c r="I49" s="2" t="s">
        <v>25</v>
      </c>
      <c r="J49" s="29">
        <f>'LF Compostables'!G9</f>
        <v>0.58899999999999997</v>
      </c>
      <c r="L49" s="12" t="s">
        <v>58</v>
      </c>
      <c r="M49" s="14" t="s">
        <v>60</v>
      </c>
      <c r="N49" s="12" t="s">
        <v>58</v>
      </c>
      <c r="O49" s="12" t="s">
        <v>128</v>
      </c>
      <c r="P49" s="12" t="s">
        <v>460</v>
      </c>
      <c r="Q49" s="2" t="s">
        <v>165</v>
      </c>
      <c r="R49" s="2" t="s">
        <v>93</v>
      </c>
    </row>
    <row r="50" spans="1:20" x14ac:dyDescent="0.25">
      <c r="B50" s="8"/>
      <c r="C50" s="29" t="s">
        <v>113</v>
      </c>
      <c r="D50" s="5" t="s">
        <v>111</v>
      </c>
      <c r="E50" s="5" t="s">
        <v>80</v>
      </c>
      <c r="F50" s="1" t="s">
        <v>20</v>
      </c>
      <c r="H50"/>
      <c r="J50" s="29">
        <f>(1-J49)</f>
        <v>0.41100000000000003</v>
      </c>
      <c r="L50" s="12"/>
      <c r="M50" s="14"/>
      <c r="N50" s="12"/>
      <c r="O50" s="12"/>
      <c r="P50" s="12"/>
    </row>
    <row r="51" spans="1:20" x14ac:dyDescent="0.25">
      <c r="B51" s="8"/>
      <c r="C51" s="29" t="s">
        <v>113</v>
      </c>
      <c r="D51" s="5" t="s">
        <v>112</v>
      </c>
      <c r="E51" s="5" t="s">
        <v>116</v>
      </c>
      <c r="F51" s="1" t="s">
        <v>20</v>
      </c>
      <c r="H51"/>
      <c r="J51" s="29">
        <f t="shared" ref="J51:J56" si="0">J49</f>
        <v>0.58899999999999997</v>
      </c>
      <c r="L51" s="12"/>
      <c r="M51" s="14"/>
      <c r="N51" s="12"/>
      <c r="O51" s="12"/>
      <c r="P51" s="12"/>
    </row>
    <row r="52" spans="1:20" x14ac:dyDescent="0.25">
      <c r="B52" s="8"/>
      <c r="C52" s="29" t="s">
        <v>113</v>
      </c>
      <c r="D52" s="5" t="s">
        <v>112</v>
      </c>
      <c r="E52" s="5" t="s">
        <v>80</v>
      </c>
      <c r="F52" s="1" t="s">
        <v>20</v>
      </c>
      <c r="H52"/>
      <c r="J52" s="29">
        <f t="shared" si="0"/>
        <v>0.41100000000000003</v>
      </c>
      <c r="L52" s="12"/>
      <c r="M52" s="14"/>
      <c r="N52" s="12"/>
      <c r="O52" s="12"/>
      <c r="P52" s="12"/>
    </row>
    <row r="53" spans="1:20" x14ac:dyDescent="0.25">
      <c r="B53" s="8"/>
      <c r="C53" s="29" t="s">
        <v>114</v>
      </c>
      <c r="D53" s="5" t="s">
        <v>111</v>
      </c>
      <c r="E53" s="5" t="s">
        <v>116</v>
      </c>
      <c r="F53" s="1" t="s">
        <v>20</v>
      </c>
      <c r="H53"/>
      <c r="J53" s="29">
        <f t="shared" si="0"/>
        <v>0.58899999999999997</v>
      </c>
      <c r="L53" s="12"/>
      <c r="M53" s="14"/>
      <c r="N53" s="12"/>
      <c r="O53" s="12"/>
      <c r="P53" s="12"/>
    </row>
    <row r="54" spans="1:20" x14ac:dyDescent="0.25">
      <c r="B54" s="8"/>
      <c r="C54" s="29" t="s">
        <v>114</v>
      </c>
      <c r="D54" s="5" t="s">
        <v>111</v>
      </c>
      <c r="E54" s="5" t="s">
        <v>80</v>
      </c>
      <c r="F54" s="1" t="s">
        <v>20</v>
      </c>
      <c r="H54"/>
      <c r="J54" s="29">
        <f t="shared" si="0"/>
        <v>0.41100000000000003</v>
      </c>
      <c r="L54" s="12"/>
      <c r="M54" s="14"/>
      <c r="N54" s="12"/>
      <c r="O54" s="12"/>
      <c r="P54" s="12"/>
    </row>
    <row r="55" spans="1:20" x14ac:dyDescent="0.25">
      <c r="B55" s="8"/>
      <c r="C55" s="29" t="s">
        <v>114</v>
      </c>
      <c r="D55" s="5" t="s">
        <v>112</v>
      </c>
      <c r="E55" s="5" t="s">
        <v>116</v>
      </c>
      <c r="F55" s="1" t="s">
        <v>20</v>
      </c>
      <c r="H55"/>
      <c r="J55" s="29">
        <f t="shared" si="0"/>
        <v>0.58899999999999997</v>
      </c>
      <c r="L55" s="12"/>
      <c r="M55" s="14"/>
      <c r="N55" s="12"/>
      <c r="O55" s="12"/>
      <c r="P55" s="12"/>
    </row>
    <row r="56" spans="1:20" x14ac:dyDescent="0.25">
      <c r="B56" s="8"/>
      <c r="C56" s="29" t="s">
        <v>114</v>
      </c>
      <c r="D56" s="5" t="s">
        <v>112</v>
      </c>
      <c r="E56" s="5" t="s">
        <v>80</v>
      </c>
      <c r="F56" s="1" t="s">
        <v>20</v>
      </c>
      <c r="H56"/>
      <c r="J56" s="29">
        <f t="shared" si="0"/>
        <v>0.41100000000000003</v>
      </c>
      <c r="L56" s="12"/>
      <c r="M56" s="14"/>
      <c r="N56" s="12"/>
      <c r="O56" s="12"/>
      <c r="P56" s="12"/>
    </row>
    <row r="57" spans="1:20" x14ac:dyDescent="0.25">
      <c r="B57" s="8" t="s">
        <v>22</v>
      </c>
      <c r="C57" s="5" t="s">
        <v>113</v>
      </c>
      <c r="D57" s="5" t="s">
        <v>111</v>
      </c>
      <c r="E57" s="5" t="s">
        <v>20</v>
      </c>
      <c r="F57" s="1" t="s">
        <v>20</v>
      </c>
      <c r="G57" s="2" t="s">
        <v>17</v>
      </c>
      <c r="H57" t="s">
        <v>461</v>
      </c>
      <c r="I57" s="21" t="s">
        <v>105</v>
      </c>
      <c r="J57" s="32">
        <v>1330757.7241379311</v>
      </c>
      <c r="K57" s="21"/>
      <c r="L57" s="12" t="s">
        <v>58</v>
      </c>
      <c r="M57" s="12" t="s">
        <v>58</v>
      </c>
      <c r="N57" s="14" t="s">
        <v>162</v>
      </c>
      <c r="O57" s="12" t="s">
        <v>182</v>
      </c>
      <c r="P57" s="12"/>
      <c r="Q57" s="2" t="s">
        <v>429</v>
      </c>
      <c r="R57" s="2" t="s">
        <v>93</v>
      </c>
      <c r="S57" s="2" t="s">
        <v>410</v>
      </c>
    </row>
    <row r="58" spans="1:20" x14ac:dyDescent="0.25">
      <c r="B58" s="8"/>
      <c r="C58" s="5" t="s">
        <v>113</v>
      </c>
      <c r="D58" s="5" t="s">
        <v>112</v>
      </c>
      <c r="E58" s="5" t="s">
        <v>20</v>
      </c>
      <c r="F58" s="1" t="s">
        <v>20</v>
      </c>
      <c r="H58"/>
      <c r="I58" s="21"/>
      <c r="J58" s="32">
        <v>4044971.157303371</v>
      </c>
      <c r="K58" s="21"/>
      <c r="L58" s="12"/>
      <c r="M58" s="12"/>
      <c r="N58" s="14"/>
      <c r="O58" s="12"/>
      <c r="P58" s="12"/>
    </row>
    <row r="59" spans="1:20" x14ac:dyDescent="0.25">
      <c r="B59" s="8"/>
      <c r="C59" s="5" t="s">
        <v>114</v>
      </c>
      <c r="D59" s="5" t="s">
        <v>111</v>
      </c>
      <c r="E59" s="5" t="s">
        <v>20</v>
      </c>
      <c r="F59" s="1" t="s">
        <v>20</v>
      </c>
      <c r="H59"/>
      <c r="I59" s="21"/>
      <c r="J59" s="32">
        <v>1211678.9794520547</v>
      </c>
      <c r="K59" s="21"/>
      <c r="L59" s="12"/>
      <c r="M59" s="12"/>
      <c r="N59" s="14"/>
      <c r="O59" s="12"/>
      <c r="P59" s="12"/>
    </row>
    <row r="60" spans="1:20" x14ac:dyDescent="0.25">
      <c r="B60" s="8"/>
      <c r="C60" s="5" t="s">
        <v>114</v>
      </c>
      <c r="D60" s="5" t="s">
        <v>112</v>
      </c>
      <c r="E60" s="5" t="s">
        <v>20</v>
      </c>
      <c r="F60" s="1" t="s">
        <v>20</v>
      </c>
      <c r="H60"/>
      <c r="I60" s="21"/>
      <c r="J60" s="32">
        <v>3626796.6847826098</v>
      </c>
      <c r="K60" s="21"/>
      <c r="L60" s="12"/>
      <c r="M60" s="12"/>
      <c r="N60" s="14"/>
      <c r="O60" s="12"/>
      <c r="P60" s="12"/>
    </row>
    <row r="61" spans="1:20" s="8" customFormat="1" x14ac:dyDescent="0.25">
      <c r="A61"/>
      <c r="B61" s="8" t="s">
        <v>444</v>
      </c>
      <c r="C61" s="5" t="s">
        <v>20</v>
      </c>
      <c r="D61" s="5" t="s">
        <v>20</v>
      </c>
      <c r="E61" s="5" t="s">
        <v>116</v>
      </c>
      <c r="F61" s="5" t="s">
        <v>20</v>
      </c>
      <c r="G61" s="6" t="s">
        <v>17</v>
      </c>
      <c r="H61" t="s">
        <v>445</v>
      </c>
      <c r="I61" s="22" t="s">
        <v>25</v>
      </c>
      <c r="J61" s="22">
        <v>1</v>
      </c>
      <c r="K61" s="22"/>
      <c r="L61" s="14" t="s">
        <v>58</v>
      </c>
      <c r="M61" s="14" t="s">
        <v>63</v>
      </c>
      <c r="N61" s="14" t="s">
        <v>63</v>
      </c>
      <c r="O61" s="14" t="s">
        <v>150</v>
      </c>
      <c r="P61" s="14"/>
      <c r="Q61" s="2" t="s">
        <v>172</v>
      </c>
      <c r="R61" s="22" t="s">
        <v>93</v>
      </c>
      <c r="S61" s="22"/>
    </row>
    <row r="62" spans="1:20" s="8" customFormat="1" x14ac:dyDescent="0.25">
      <c r="A62"/>
      <c r="C62" s="5" t="s">
        <v>20</v>
      </c>
      <c r="D62" s="5" t="s">
        <v>20</v>
      </c>
      <c r="E62" s="5" t="s">
        <v>80</v>
      </c>
      <c r="F62" s="5" t="s">
        <v>20</v>
      </c>
      <c r="G62" s="6"/>
      <c r="H62"/>
      <c r="I62" s="22"/>
      <c r="J62" s="22">
        <v>1</v>
      </c>
      <c r="K62" s="22"/>
      <c r="L62" s="14"/>
      <c r="M62" s="14"/>
      <c r="N62" s="14"/>
      <c r="O62" s="14"/>
      <c r="P62" s="14"/>
      <c r="Q62" s="2"/>
      <c r="R62" s="22"/>
      <c r="S62" s="22"/>
    </row>
    <row r="63" spans="1:20" x14ac:dyDescent="0.25">
      <c r="B63" s="8" t="s">
        <v>24</v>
      </c>
      <c r="C63" s="1" t="s">
        <v>20</v>
      </c>
      <c r="D63" s="1" t="s">
        <v>20</v>
      </c>
      <c r="E63" s="1" t="s">
        <v>20</v>
      </c>
      <c r="F63" s="1" t="s">
        <v>20</v>
      </c>
      <c r="G63" s="2" t="s">
        <v>26</v>
      </c>
      <c r="H63" t="s">
        <v>166</v>
      </c>
      <c r="I63" s="2" t="s">
        <v>25</v>
      </c>
      <c r="J63" s="2">
        <v>3</v>
      </c>
      <c r="L63" s="13" t="s">
        <v>58</v>
      </c>
      <c r="M63" s="13" t="s">
        <v>63</v>
      </c>
      <c r="N63" s="13" t="s">
        <v>63</v>
      </c>
      <c r="O63" s="35" t="s">
        <v>168</v>
      </c>
      <c r="P63" s="13"/>
      <c r="Q63" s="20" t="s">
        <v>169</v>
      </c>
      <c r="R63" s="20" t="s">
        <v>95</v>
      </c>
      <c r="S63" s="20" t="s">
        <v>91</v>
      </c>
      <c r="T63" s="8"/>
    </row>
    <row r="64" spans="1:20" x14ac:dyDescent="0.25">
      <c r="C64" s="8"/>
      <c r="D64" s="8"/>
      <c r="E64" s="8"/>
    </row>
    <row r="65" spans="1:20" x14ac:dyDescent="0.25">
      <c r="A65" t="s">
        <v>33</v>
      </c>
      <c r="B65" s="8" t="s">
        <v>56</v>
      </c>
      <c r="C65" s="1" t="s">
        <v>20</v>
      </c>
      <c r="D65" s="1" t="s">
        <v>111</v>
      </c>
      <c r="E65" s="1" t="s">
        <v>20</v>
      </c>
      <c r="F65" s="1" t="s">
        <v>20</v>
      </c>
      <c r="G65" s="2" t="s">
        <v>17</v>
      </c>
      <c r="H65" s="2" t="s">
        <v>446</v>
      </c>
      <c r="I65" s="22" t="s">
        <v>103</v>
      </c>
      <c r="J65" s="22">
        <v>2353495.6120773586</v>
      </c>
      <c r="K65" s="22">
        <f>J65*'Base Policies'!E20</f>
        <v>2594281.7481489931</v>
      </c>
      <c r="L65" s="12" t="s">
        <v>58</v>
      </c>
      <c r="M65" s="12" t="s">
        <v>58</v>
      </c>
      <c r="N65" s="14" t="s">
        <v>162</v>
      </c>
      <c r="O65" s="12" t="s">
        <v>182</v>
      </c>
      <c r="P65" s="12"/>
      <c r="Q65" s="2" t="s">
        <v>429</v>
      </c>
      <c r="R65" s="2" t="s">
        <v>93</v>
      </c>
      <c r="S65" s="2" t="s">
        <v>410</v>
      </c>
    </row>
    <row r="66" spans="1:20" x14ac:dyDescent="0.25">
      <c r="B66" s="8"/>
      <c r="C66" s="1" t="s">
        <v>20</v>
      </c>
      <c r="D66" s="1" t="s">
        <v>112</v>
      </c>
      <c r="E66" s="1" t="s">
        <v>20</v>
      </c>
      <c r="F66" s="1" t="s">
        <v>20</v>
      </c>
      <c r="I66" s="22"/>
      <c r="J66" s="22">
        <v>8086751.7989365933</v>
      </c>
      <c r="K66" s="22">
        <f>J66*'Base Policies'!E20</f>
        <v>8914107.3754857946</v>
      </c>
      <c r="L66" s="12" t="s">
        <v>58</v>
      </c>
      <c r="M66" s="12" t="s">
        <v>58</v>
      </c>
      <c r="N66" s="12"/>
      <c r="O66" s="12"/>
      <c r="P66" s="12"/>
    </row>
    <row r="67" spans="1:20" x14ac:dyDescent="0.25">
      <c r="B67" t="s">
        <v>27</v>
      </c>
      <c r="C67" s="1" t="s">
        <v>20</v>
      </c>
      <c r="D67" s="1" t="s">
        <v>20</v>
      </c>
      <c r="E67" s="1" t="s">
        <v>116</v>
      </c>
      <c r="F67" s="1" t="s">
        <v>20</v>
      </c>
      <c r="G67" s="2" t="s">
        <v>17</v>
      </c>
      <c r="H67" s="2" t="s">
        <v>167</v>
      </c>
      <c r="I67" s="2" t="s">
        <v>28</v>
      </c>
      <c r="J67" s="2">
        <v>0.1</v>
      </c>
      <c r="L67" s="12" t="s">
        <v>58</v>
      </c>
      <c r="M67" s="14" t="s">
        <v>63</v>
      </c>
      <c r="N67" s="14" t="s">
        <v>63</v>
      </c>
      <c r="O67" s="34" t="s">
        <v>168</v>
      </c>
      <c r="P67" s="14"/>
      <c r="Q67" s="20" t="s">
        <v>430</v>
      </c>
      <c r="R67" s="20" t="s">
        <v>95</v>
      </c>
      <c r="S67" s="20" t="s">
        <v>91</v>
      </c>
      <c r="T67" s="23"/>
    </row>
    <row r="68" spans="1:20" x14ac:dyDescent="0.25">
      <c r="C68" s="1" t="s">
        <v>20</v>
      </c>
      <c r="D68" s="1" t="s">
        <v>20</v>
      </c>
      <c r="E68" s="1" t="s">
        <v>80</v>
      </c>
      <c r="F68" s="1" t="s">
        <v>20</v>
      </c>
      <c r="J68" s="2">
        <v>1E-3</v>
      </c>
      <c r="L68" s="12"/>
      <c r="M68" s="14"/>
      <c r="N68" s="14"/>
      <c r="O68" s="14"/>
      <c r="P68" s="14"/>
      <c r="Q68" s="20"/>
      <c r="R68" s="20"/>
      <c r="S68" s="20"/>
      <c r="T68" s="23"/>
    </row>
    <row r="69" spans="1:20" ht="30" x14ac:dyDescent="0.25">
      <c r="B69" s="23" t="s">
        <v>96</v>
      </c>
      <c r="C69" s="1" t="s">
        <v>113</v>
      </c>
      <c r="D69" s="1" t="s">
        <v>111</v>
      </c>
      <c r="E69" s="1" t="s">
        <v>116</v>
      </c>
      <c r="F69" s="1" t="s">
        <v>20</v>
      </c>
      <c r="G69" s="2" t="s">
        <v>17</v>
      </c>
      <c r="H69" s="2" t="s">
        <v>173</v>
      </c>
      <c r="I69" s="21" t="s">
        <v>104</v>
      </c>
      <c r="J69" s="21">
        <v>5</v>
      </c>
      <c r="K69" s="21"/>
      <c r="L69" s="12" t="s">
        <v>58</v>
      </c>
      <c r="M69" s="12" t="s">
        <v>58</v>
      </c>
      <c r="N69" s="14" t="s">
        <v>63</v>
      </c>
      <c r="O69" s="36" t="s">
        <v>181</v>
      </c>
      <c r="P69" s="17" t="s">
        <v>447</v>
      </c>
      <c r="Q69" s="2" t="s">
        <v>429</v>
      </c>
      <c r="R69" s="2" t="s">
        <v>93</v>
      </c>
      <c r="S69" s="2" t="s">
        <v>410</v>
      </c>
      <c r="T69" s="23"/>
    </row>
    <row r="70" spans="1:20" x14ac:dyDescent="0.25">
      <c r="B70" s="23"/>
      <c r="C70" s="1" t="s">
        <v>113</v>
      </c>
      <c r="D70" s="1" t="s">
        <v>111</v>
      </c>
      <c r="E70" s="1" t="s">
        <v>80</v>
      </c>
      <c r="F70" s="1"/>
      <c r="I70" s="21"/>
      <c r="J70" s="21">
        <v>1.0000000000000001E-5</v>
      </c>
      <c r="K70" s="21"/>
      <c r="L70" s="12"/>
      <c r="M70" s="12"/>
      <c r="N70" s="14"/>
      <c r="O70" s="36"/>
      <c r="P70" s="17"/>
      <c r="Q70" s="22"/>
      <c r="R70" s="22"/>
      <c r="S70" s="22"/>
      <c r="T70" s="23"/>
    </row>
    <row r="71" spans="1:20" x14ac:dyDescent="0.25">
      <c r="B71" s="23"/>
      <c r="C71" s="1" t="s">
        <v>113</v>
      </c>
      <c r="D71" s="1" t="s">
        <v>112</v>
      </c>
      <c r="E71" s="1" t="s">
        <v>116</v>
      </c>
      <c r="F71" s="1"/>
      <c r="I71" s="21"/>
      <c r="J71" s="21">
        <v>7</v>
      </c>
      <c r="K71" s="21"/>
      <c r="L71" s="12"/>
      <c r="M71" s="12"/>
      <c r="N71" s="14"/>
      <c r="O71" s="36"/>
      <c r="P71" s="17"/>
      <c r="Q71" s="22"/>
      <c r="R71" s="22"/>
      <c r="S71" s="22"/>
      <c r="T71" s="23"/>
    </row>
    <row r="72" spans="1:20" x14ac:dyDescent="0.25">
      <c r="B72" s="23"/>
      <c r="C72" s="1" t="s">
        <v>113</v>
      </c>
      <c r="D72" s="1" t="s">
        <v>112</v>
      </c>
      <c r="E72" s="1" t="s">
        <v>80</v>
      </c>
      <c r="F72" s="1"/>
      <c r="I72" s="21"/>
      <c r="J72" s="21">
        <v>1.0000000000000001E-5</v>
      </c>
      <c r="K72" s="21"/>
      <c r="L72" s="12"/>
      <c r="M72" s="12"/>
      <c r="N72" s="14"/>
      <c r="O72" s="36"/>
      <c r="P72" s="17"/>
      <c r="Q72" s="22"/>
      <c r="R72" s="22"/>
      <c r="S72" s="22"/>
      <c r="T72" s="23"/>
    </row>
    <row r="73" spans="1:20" x14ac:dyDescent="0.25">
      <c r="B73" s="23"/>
      <c r="C73" s="1" t="s">
        <v>114</v>
      </c>
      <c r="D73" s="1" t="s">
        <v>111</v>
      </c>
      <c r="E73" s="1" t="s">
        <v>116</v>
      </c>
      <c r="F73" s="1"/>
      <c r="I73" s="21"/>
      <c r="J73" s="21">
        <v>4</v>
      </c>
      <c r="K73" s="21"/>
      <c r="L73" s="12"/>
      <c r="M73" s="12"/>
      <c r="N73" s="14"/>
      <c r="O73" s="36"/>
      <c r="P73" s="17"/>
      <c r="Q73" s="22"/>
      <c r="R73" s="22"/>
      <c r="S73" s="22"/>
      <c r="T73" s="23"/>
    </row>
    <row r="74" spans="1:20" x14ac:dyDescent="0.25">
      <c r="B74" s="23"/>
      <c r="C74" s="1" t="s">
        <v>114</v>
      </c>
      <c r="D74" s="1" t="s">
        <v>111</v>
      </c>
      <c r="E74" s="1" t="s">
        <v>80</v>
      </c>
      <c r="F74" s="1"/>
      <c r="I74" s="21"/>
      <c r="J74" s="21">
        <v>1.0000000000000001E-5</v>
      </c>
      <c r="K74" s="21"/>
      <c r="L74" s="12"/>
      <c r="M74" s="12"/>
      <c r="N74" s="14"/>
      <c r="O74" s="36"/>
      <c r="P74" s="17"/>
      <c r="Q74" s="22"/>
      <c r="R74" s="22"/>
      <c r="S74" s="22"/>
      <c r="T74" s="23"/>
    </row>
    <row r="75" spans="1:20" x14ac:dyDescent="0.25">
      <c r="B75" s="23"/>
      <c r="C75" s="1" t="s">
        <v>114</v>
      </c>
      <c r="D75" s="1" t="s">
        <v>112</v>
      </c>
      <c r="E75" s="1" t="s">
        <v>116</v>
      </c>
      <c r="F75" s="1"/>
      <c r="I75" s="21"/>
      <c r="J75" s="21">
        <v>6</v>
      </c>
      <c r="K75" s="21"/>
      <c r="L75" s="12"/>
      <c r="M75" s="12"/>
      <c r="N75" s="14"/>
      <c r="O75" s="36"/>
      <c r="P75" s="17"/>
      <c r="Q75" s="22"/>
      <c r="R75" s="22"/>
      <c r="S75" s="22"/>
      <c r="T75" s="23"/>
    </row>
    <row r="76" spans="1:20" x14ac:dyDescent="0.25">
      <c r="B76" s="23"/>
      <c r="C76" s="1" t="s">
        <v>114</v>
      </c>
      <c r="D76" s="1" t="s">
        <v>112</v>
      </c>
      <c r="E76" s="1" t="s">
        <v>80</v>
      </c>
      <c r="F76" s="1"/>
      <c r="I76" s="21"/>
      <c r="J76" s="21">
        <v>1.0000000000000001E-5</v>
      </c>
      <c r="K76" s="21"/>
      <c r="L76" s="12"/>
      <c r="M76" s="12"/>
      <c r="N76" s="14"/>
      <c r="O76" s="36"/>
      <c r="P76" s="17"/>
      <c r="Q76" s="22"/>
      <c r="R76" s="22"/>
      <c r="S76" s="22"/>
      <c r="T76" s="23"/>
    </row>
    <row r="77" spans="1:20" x14ac:dyDescent="0.25">
      <c r="B77" s="23"/>
      <c r="C77" s="1"/>
      <c r="D77" s="1"/>
      <c r="E77" s="1"/>
      <c r="F77" s="1"/>
      <c r="I77" s="21"/>
      <c r="J77" s="21"/>
      <c r="K77" s="21"/>
      <c r="L77" s="6"/>
      <c r="M77" s="6"/>
      <c r="N77" s="6"/>
      <c r="O77" s="43"/>
      <c r="P77" s="22"/>
      <c r="Q77" s="22"/>
      <c r="R77" s="22"/>
      <c r="S77" s="22"/>
      <c r="T77" s="23"/>
    </row>
    <row r="78" spans="1:20" x14ac:dyDescent="0.25">
      <c r="B78" t="s">
        <v>29</v>
      </c>
      <c r="C78" s="1" t="s">
        <v>113</v>
      </c>
      <c r="D78" s="1" t="s">
        <v>20</v>
      </c>
      <c r="E78" s="1" t="s">
        <v>20</v>
      </c>
      <c r="F78" s="1" t="s">
        <v>20</v>
      </c>
      <c r="G78" s="2" t="s">
        <v>17</v>
      </c>
      <c r="H78" s="2" t="s">
        <v>174</v>
      </c>
      <c r="I78" s="2" t="s">
        <v>25</v>
      </c>
      <c r="J78" s="2">
        <v>-1</v>
      </c>
      <c r="L78" s="15"/>
      <c r="M78" s="15"/>
      <c r="N78" s="15"/>
      <c r="O78" s="15" t="s">
        <v>176</v>
      </c>
      <c r="P78" s="15" t="s">
        <v>175</v>
      </c>
      <c r="Q78" s="22" t="s">
        <v>65</v>
      </c>
    </row>
    <row r="79" spans="1:20" x14ac:dyDescent="0.25">
      <c r="C79" s="1" t="s">
        <v>114</v>
      </c>
      <c r="D79" s="1" t="s">
        <v>20</v>
      </c>
      <c r="E79" s="1" t="s">
        <v>20</v>
      </c>
      <c r="F79" s="1" t="s">
        <v>20</v>
      </c>
      <c r="J79" s="2">
        <v>1</v>
      </c>
      <c r="L79" s="15"/>
      <c r="M79" s="15"/>
      <c r="N79" s="15"/>
      <c r="O79" s="15"/>
      <c r="P79" s="15"/>
    </row>
    <row r="80" spans="1:20" x14ac:dyDescent="0.25">
      <c r="B80" t="s">
        <v>30</v>
      </c>
      <c r="C80" s="1" t="s">
        <v>20</v>
      </c>
      <c r="D80" s="1" t="s">
        <v>20</v>
      </c>
      <c r="E80" s="1" t="s">
        <v>20</v>
      </c>
      <c r="F80" s="1" t="s">
        <v>20</v>
      </c>
      <c r="G80" s="2" t="s">
        <v>26</v>
      </c>
      <c r="H80" s="2" t="s">
        <v>178</v>
      </c>
      <c r="I80" s="2" t="s">
        <v>53</v>
      </c>
      <c r="J80" s="2">
        <v>100</v>
      </c>
      <c r="L80" s="15"/>
      <c r="M80" s="15"/>
      <c r="N80" s="15"/>
      <c r="O80" s="15" t="s">
        <v>176</v>
      </c>
      <c r="P80" s="15" t="s">
        <v>177</v>
      </c>
      <c r="Q80" s="22" t="s">
        <v>65</v>
      </c>
    </row>
    <row r="81" spans="1:20" x14ac:dyDescent="0.25">
      <c r="B81" t="s">
        <v>31</v>
      </c>
      <c r="C81" s="1" t="s">
        <v>20</v>
      </c>
      <c r="D81" s="1" t="s">
        <v>111</v>
      </c>
      <c r="E81" s="1" t="s">
        <v>20</v>
      </c>
      <c r="F81" s="1" t="s">
        <v>20</v>
      </c>
      <c r="G81" s="2" t="s">
        <v>32</v>
      </c>
      <c r="H81" s="2" t="s">
        <v>431</v>
      </c>
      <c r="I81" s="2" t="s">
        <v>28</v>
      </c>
      <c r="J81" s="2" t="s">
        <v>59</v>
      </c>
      <c r="L81" s="12"/>
      <c r="M81" s="14" t="s">
        <v>60</v>
      </c>
      <c r="N81" s="14" t="s">
        <v>162</v>
      </c>
      <c r="O81" s="12" t="s">
        <v>182</v>
      </c>
      <c r="P81" s="12" t="s">
        <v>201</v>
      </c>
      <c r="Q81" s="20" t="s">
        <v>169</v>
      </c>
      <c r="R81" s="20" t="s">
        <v>95</v>
      </c>
      <c r="S81" s="20" t="s">
        <v>91</v>
      </c>
      <c r="T81" s="22"/>
    </row>
    <row r="82" spans="1:20" x14ac:dyDescent="0.25">
      <c r="C82" s="1" t="s">
        <v>20</v>
      </c>
      <c r="D82" s="1" t="s">
        <v>112</v>
      </c>
      <c r="E82" s="1" t="s">
        <v>20</v>
      </c>
      <c r="F82" s="1" t="s">
        <v>20</v>
      </c>
      <c r="L82" s="12"/>
      <c r="M82" s="14"/>
      <c r="N82" s="14"/>
      <c r="O82" s="12"/>
      <c r="P82" s="12"/>
      <c r="T82" s="22"/>
    </row>
    <row r="83" spans="1:20" x14ac:dyDescent="0.25">
      <c r="A83" s="8"/>
      <c r="B83" s="8" t="s">
        <v>69</v>
      </c>
      <c r="C83" s="5" t="s">
        <v>113</v>
      </c>
      <c r="D83" s="5" t="s">
        <v>111</v>
      </c>
      <c r="E83" s="16" t="s">
        <v>20</v>
      </c>
      <c r="F83" s="16" t="s">
        <v>20</v>
      </c>
      <c r="G83" s="6" t="s">
        <v>17</v>
      </c>
      <c r="H83" s="6" t="s">
        <v>185</v>
      </c>
      <c r="I83" s="6" t="s">
        <v>25</v>
      </c>
      <c r="J83" s="6">
        <v>0.6</v>
      </c>
      <c r="K83" s="6" t="s">
        <v>179</v>
      </c>
      <c r="L83" s="12" t="s">
        <v>58</v>
      </c>
      <c r="M83" s="12" t="s">
        <v>63</v>
      </c>
      <c r="N83" s="12" t="s">
        <v>63</v>
      </c>
      <c r="O83" s="12" t="s">
        <v>180</v>
      </c>
      <c r="P83" s="12" t="s">
        <v>448</v>
      </c>
      <c r="Q83" s="22" t="s">
        <v>65</v>
      </c>
      <c r="R83" s="22"/>
      <c r="S83" s="22"/>
      <c r="T83" s="6"/>
    </row>
    <row r="84" spans="1:20" x14ac:dyDescent="0.25">
      <c r="A84" s="8"/>
      <c r="B84" s="8"/>
      <c r="C84" s="5" t="s">
        <v>114</v>
      </c>
      <c r="D84" s="5" t="s">
        <v>112</v>
      </c>
      <c r="E84" s="16" t="s">
        <v>20</v>
      </c>
      <c r="F84" s="16" t="s">
        <v>20</v>
      </c>
      <c r="G84" s="6"/>
      <c r="H84" s="6"/>
      <c r="I84" s="6"/>
      <c r="J84" s="6">
        <v>0.6</v>
      </c>
      <c r="K84" s="6" t="s">
        <v>179</v>
      </c>
      <c r="L84" s="12"/>
      <c r="M84" s="12"/>
      <c r="N84" s="12"/>
      <c r="O84" s="12"/>
      <c r="P84" s="12"/>
      <c r="Q84" s="20"/>
      <c r="R84" s="20"/>
      <c r="S84" s="20"/>
      <c r="T84" s="6"/>
    </row>
    <row r="85" spans="1:20" x14ac:dyDescent="0.25">
      <c r="A85" s="8"/>
      <c r="B85" s="8"/>
      <c r="C85" s="5" t="s">
        <v>113</v>
      </c>
      <c r="D85" s="5" t="s">
        <v>111</v>
      </c>
      <c r="E85" s="16" t="s">
        <v>20</v>
      </c>
      <c r="F85" s="16" t="s">
        <v>20</v>
      </c>
      <c r="G85" s="6"/>
      <c r="H85" s="6"/>
      <c r="I85" s="6"/>
      <c r="J85" s="6">
        <v>0.6</v>
      </c>
      <c r="K85" s="6" t="s">
        <v>179</v>
      </c>
      <c r="L85" s="12"/>
      <c r="M85" s="12"/>
      <c r="N85" s="12"/>
      <c r="O85" s="12"/>
      <c r="P85" s="12"/>
      <c r="Q85" s="20"/>
      <c r="R85" s="20"/>
      <c r="S85" s="20"/>
      <c r="T85" s="6"/>
    </row>
    <row r="86" spans="1:20" x14ac:dyDescent="0.25">
      <c r="A86" s="8"/>
      <c r="B86" s="8"/>
      <c r="C86" s="5" t="s">
        <v>114</v>
      </c>
      <c r="D86" s="5" t="s">
        <v>112</v>
      </c>
      <c r="E86" s="16" t="s">
        <v>20</v>
      </c>
      <c r="F86" s="16" t="s">
        <v>20</v>
      </c>
      <c r="G86" s="6"/>
      <c r="H86" s="6"/>
      <c r="I86" s="6"/>
      <c r="J86" s="6">
        <v>0.6</v>
      </c>
      <c r="K86" s="6" t="s">
        <v>179</v>
      </c>
      <c r="L86" s="12"/>
      <c r="M86" s="12"/>
      <c r="N86" s="12"/>
      <c r="O86" s="12"/>
      <c r="P86" s="12"/>
      <c r="Q86" s="20"/>
      <c r="R86" s="20"/>
      <c r="S86" s="20"/>
      <c r="T86" s="6"/>
    </row>
    <row r="88" spans="1:20" x14ac:dyDescent="0.25">
      <c r="A88" s="7" t="s">
        <v>34</v>
      </c>
      <c r="B88" s="8" t="s">
        <v>35</v>
      </c>
      <c r="C88" s="1" t="s">
        <v>195</v>
      </c>
      <c r="D88" s="1" t="s">
        <v>195</v>
      </c>
      <c r="E88" s="1" t="s">
        <v>20</v>
      </c>
      <c r="F88" s="1" t="s">
        <v>195</v>
      </c>
      <c r="G88" s="2" t="s">
        <v>26</v>
      </c>
      <c r="H88" s="2" t="s">
        <v>200</v>
      </c>
      <c r="I88" s="2" t="s">
        <v>50</v>
      </c>
      <c r="J88" s="2">
        <v>0</v>
      </c>
      <c r="L88" s="6"/>
      <c r="M88" s="6"/>
      <c r="N88" s="6"/>
      <c r="O88" s="6" t="s">
        <v>191</v>
      </c>
      <c r="P88" s="6"/>
      <c r="Q88" s="22" t="s">
        <v>65</v>
      </c>
    </row>
    <row r="89" spans="1:20" x14ac:dyDescent="0.25">
      <c r="B89" s="8" t="s">
        <v>36</v>
      </c>
      <c r="C89" s="1" t="s">
        <v>195</v>
      </c>
      <c r="D89" s="1" t="s">
        <v>195</v>
      </c>
      <c r="E89" s="1" t="s">
        <v>20</v>
      </c>
      <c r="F89" s="1" t="s">
        <v>195</v>
      </c>
      <c r="G89" s="2" t="s">
        <v>26</v>
      </c>
      <c r="H89" s="2" t="s">
        <v>199</v>
      </c>
      <c r="I89" s="2" t="s">
        <v>51</v>
      </c>
      <c r="J89" s="2">
        <v>1000000</v>
      </c>
      <c r="L89" s="15"/>
      <c r="M89" s="15"/>
      <c r="N89" s="15"/>
      <c r="O89" s="15" t="s">
        <v>176</v>
      </c>
      <c r="P89" s="15" t="s">
        <v>84</v>
      </c>
      <c r="Q89" s="22" t="s">
        <v>65</v>
      </c>
      <c r="T89" s="6"/>
    </row>
    <row r="90" spans="1:20" x14ac:dyDescent="0.25">
      <c r="B90" s="8" t="s">
        <v>193</v>
      </c>
      <c r="C90" s="1" t="s">
        <v>20</v>
      </c>
      <c r="D90" s="1" t="s">
        <v>111</v>
      </c>
      <c r="E90" s="1" t="s">
        <v>20</v>
      </c>
      <c r="F90" s="1" t="s">
        <v>119</v>
      </c>
      <c r="G90" s="2" t="s">
        <v>26</v>
      </c>
      <c r="H90" s="2" t="s">
        <v>198</v>
      </c>
      <c r="I90" s="2" t="s">
        <v>51</v>
      </c>
      <c r="J90" s="2">
        <v>1200000</v>
      </c>
      <c r="L90" s="12" t="s">
        <v>58</v>
      </c>
      <c r="M90" s="14" t="s">
        <v>60</v>
      </c>
      <c r="N90" s="14" t="s">
        <v>63</v>
      </c>
      <c r="O90" s="12" t="s">
        <v>64</v>
      </c>
      <c r="P90" s="12" t="s">
        <v>227</v>
      </c>
      <c r="Q90" s="21" t="s">
        <v>98</v>
      </c>
      <c r="R90" s="2" t="s">
        <v>93</v>
      </c>
      <c r="S90" s="2" t="s">
        <v>97</v>
      </c>
    </row>
    <row r="91" spans="1:20" x14ac:dyDescent="0.25">
      <c r="B91" s="8"/>
      <c r="C91" s="1" t="s">
        <v>20</v>
      </c>
      <c r="D91" s="1" t="s">
        <v>111</v>
      </c>
      <c r="E91" s="1" t="s">
        <v>20</v>
      </c>
      <c r="F91" s="1" t="s">
        <v>120</v>
      </c>
      <c r="J91" s="2">
        <v>3000000</v>
      </c>
      <c r="L91" s="12"/>
      <c r="M91" s="14"/>
      <c r="N91" s="14"/>
      <c r="O91" s="12"/>
      <c r="P91" s="12"/>
      <c r="Q91" s="21"/>
    </row>
    <row r="92" spans="1:20" x14ac:dyDescent="0.25">
      <c r="B92" s="8"/>
      <c r="C92" s="1" t="s">
        <v>20</v>
      </c>
      <c r="D92" s="1" t="s">
        <v>111</v>
      </c>
      <c r="E92" s="1" t="s">
        <v>20</v>
      </c>
      <c r="F92" s="1" t="s">
        <v>196</v>
      </c>
      <c r="J92" s="2">
        <v>4200000</v>
      </c>
      <c r="L92" s="12"/>
      <c r="M92" s="14"/>
      <c r="N92" s="14"/>
      <c r="O92" s="12"/>
      <c r="P92" s="12"/>
      <c r="Q92" s="21"/>
    </row>
    <row r="93" spans="1:20" x14ac:dyDescent="0.25">
      <c r="B93" s="8"/>
      <c r="C93" s="1" t="s">
        <v>20</v>
      </c>
      <c r="D93" s="1" t="s">
        <v>111</v>
      </c>
      <c r="E93" s="1" t="s">
        <v>20</v>
      </c>
      <c r="F93" s="1" t="s">
        <v>121</v>
      </c>
      <c r="J93" s="2">
        <v>3200000</v>
      </c>
      <c r="L93" s="12"/>
      <c r="M93" s="14"/>
      <c r="N93" s="14"/>
      <c r="O93" s="12"/>
      <c r="P93" s="12"/>
      <c r="Q93" s="21"/>
    </row>
    <row r="94" spans="1:20" x14ac:dyDescent="0.25">
      <c r="B94" s="8"/>
      <c r="C94" s="1" t="s">
        <v>20</v>
      </c>
      <c r="D94" s="1" t="s">
        <v>111</v>
      </c>
      <c r="E94" s="1" t="s">
        <v>20</v>
      </c>
      <c r="F94" s="1" t="s">
        <v>15</v>
      </c>
      <c r="J94" s="2">
        <v>4400000</v>
      </c>
      <c r="L94" s="12"/>
      <c r="M94" s="14"/>
      <c r="N94" s="14"/>
      <c r="O94" s="12"/>
      <c r="P94" s="12"/>
      <c r="Q94" s="21"/>
    </row>
    <row r="95" spans="1:20" x14ac:dyDescent="0.25">
      <c r="B95" s="8"/>
      <c r="C95" s="1" t="s">
        <v>20</v>
      </c>
      <c r="D95" s="1" t="s">
        <v>112</v>
      </c>
      <c r="E95" s="1" t="s">
        <v>20</v>
      </c>
      <c r="F95" s="1" t="s">
        <v>119</v>
      </c>
      <c r="J95" s="2">
        <v>3300000</v>
      </c>
      <c r="L95" s="12"/>
      <c r="M95" s="14"/>
      <c r="N95" s="14"/>
      <c r="O95" s="12"/>
      <c r="P95" s="12"/>
      <c r="Q95" s="21"/>
    </row>
    <row r="96" spans="1:20" x14ac:dyDescent="0.25">
      <c r="B96" s="8"/>
      <c r="C96" s="1" t="s">
        <v>20</v>
      </c>
      <c r="D96" s="1" t="s">
        <v>112</v>
      </c>
      <c r="E96" s="1" t="s">
        <v>20</v>
      </c>
      <c r="F96" s="1" t="s">
        <v>120</v>
      </c>
      <c r="J96" s="2">
        <v>5200000</v>
      </c>
      <c r="L96" s="12"/>
      <c r="M96" s="14"/>
      <c r="N96" s="14"/>
      <c r="O96" s="12"/>
      <c r="P96" s="12"/>
      <c r="Q96" s="21"/>
    </row>
    <row r="97" spans="2:20" x14ac:dyDescent="0.25">
      <c r="B97" s="8"/>
      <c r="C97" s="1" t="s">
        <v>20</v>
      </c>
      <c r="D97" s="1" t="s">
        <v>112</v>
      </c>
      <c r="E97" s="1" t="s">
        <v>20</v>
      </c>
      <c r="F97" s="1" t="s">
        <v>196</v>
      </c>
      <c r="J97" s="2">
        <v>8500000</v>
      </c>
      <c r="L97" s="12"/>
      <c r="M97" s="14"/>
      <c r="N97" s="14"/>
      <c r="O97" s="12"/>
      <c r="P97" s="12"/>
      <c r="Q97" s="21"/>
    </row>
    <row r="98" spans="2:20" x14ac:dyDescent="0.25">
      <c r="B98" s="8"/>
      <c r="C98" s="1" t="s">
        <v>20</v>
      </c>
      <c r="D98" s="1" t="s">
        <v>112</v>
      </c>
      <c r="E98" s="1" t="s">
        <v>20</v>
      </c>
      <c r="F98" s="1" t="s">
        <v>121</v>
      </c>
      <c r="J98" s="2">
        <v>5600000</v>
      </c>
      <c r="L98" s="12"/>
      <c r="M98" s="14"/>
      <c r="N98" s="14"/>
      <c r="O98" s="12"/>
      <c r="P98" s="12"/>
      <c r="Q98" s="21"/>
    </row>
    <row r="99" spans="2:20" x14ac:dyDescent="0.25">
      <c r="B99" s="8"/>
      <c r="C99" s="1" t="s">
        <v>20</v>
      </c>
      <c r="D99" s="1" t="s">
        <v>112</v>
      </c>
      <c r="E99" s="1" t="s">
        <v>20</v>
      </c>
      <c r="F99" s="1" t="s">
        <v>15</v>
      </c>
      <c r="J99" s="2">
        <v>9100000</v>
      </c>
      <c r="L99" s="12"/>
      <c r="M99" s="14"/>
      <c r="N99" s="14"/>
      <c r="O99" s="12"/>
      <c r="P99" s="12"/>
      <c r="Q99" s="21"/>
    </row>
    <row r="100" spans="2:20" x14ac:dyDescent="0.25">
      <c r="B100" s="8" t="s">
        <v>194</v>
      </c>
      <c r="C100" s="1" t="s">
        <v>20</v>
      </c>
      <c r="D100" s="1" t="s">
        <v>111</v>
      </c>
      <c r="E100" s="1" t="s">
        <v>20</v>
      </c>
      <c r="F100" s="1" t="s">
        <v>119</v>
      </c>
      <c r="G100" s="2" t="s">
        <v>26</v>
      </c>
      <c r="H100" s="2" t="s">
        <v>197</v>
      </c>
      <c r="I100" s="2" t="s">
        <v>50</v>
      </c>
      <c r="J100" s="2">
        <v>55000</v>
      </c>
      <c r="L100" s="12" t="s">
        <v>58</v>
      </c>
      <c r="M100" s="14" t="s">
        <v>60</v>
      </c>
      <c r="N100" s="14" t="s">
        <v>63</v>
      </c>
      <c r="O100" s="12" t="s">
        <v>64</v>
      </c>
      <c r="P100" s="12" t="s">
        <v>227</v>
      </c>
      <c r="Q100" s="21" t="s">
        <v>98</v>
      </c>
      <c r="R100" s="2" t="s">
        <v>93</v>
      </c>
      <c r="S100" s="2" t="s">
        <v>97</v>
      </c>
    </row>
    <row r="101" spans="2:20" x14ac:dyDescent="0.25">
      <c r="B101" s="8"/>
      <c r="C101" s="1" t="s">
        <v>20</v>
      </c>
      <c r="D101" s="1" t="s">
        <v>111</v>
      </c>
      <c r="E101" s="1" t="s">
        <v>20</v>
      </c>
      <c r="F101" s="1" t="s">
        <v>120</v>
      </c>
      <c r="J101" s="2">
        <v>130000</v>
      </c>
      <c r="L101" s="12"/>
      <c r="M101" s="14"/>
      <c r="N101" s="14"/>
      <c r="O101" s="12"/>
      <c r="P101" s="12"/>
      <c r="Q101" s="21"/>
    </row>
    <row r="102" spans="2:20" x14ac:dyDescent="0.25">
      <c r="B102" s="8"/>
      <c r="C102" s="1" t="s">
        <v>20</v>
      </c>
      <c r="D102" s="1" t="s">
        <v>111</v>
      </c>
      <c r="E102" s="1" t="s">
        <v>20</v>
      </c>
      <c r="F102" s="1" t="s">
        <v>196</v>
      </c>
      <c r="J102" s="2">
        <v>180000</v>
      </c>
      <c r="L102" s="12"/>
      <c r="M102" s="14"/>
      <c r="N102" s="14"/>
      <c r="O102" s="12"/>
      <c r="P102" s="12"/>
      <c r="Q102" s="21"/>
    </row>
    <row r="103" spans="2:20" x14ac:dyDescent="0.25">
      <c r="B103" s="8"/>
      <c r="C103" s="1" t="s">
        <v>20</v>
      </c>
      <c r="D103" s="1" t="s">
        <v>111</v>
      </c>
      <c r="E103" s="1" t="s">
        <v>20</v>
      </c>
      <c r="F103" s="1" t="s">
        <v>121</v>
      </c>
      <c r="J103" s="2">
        <v>190000</v>
      </c>
      <c r="L103" s="12"/>
      <c r="M103" s="14"/>
      <c r="N103" s="14"/>
      <c r="O103" s="12"/>
      <c r="P103" s="12"/>
      <c r="Q103" s="21"/>
    </row>
    <row r="104" spans="2:20" x14ac:dyDescent="0.25">
      <c r="B104" s="8"/>
      <c r="C104" s="1" t="s">
        <v>20</v>
      </c>
      <c r="D104" s="1" t="s">
        <v>111</v>
      </c>
      <c r="E104" s="1" t="s">
        <v>20</v>
      </c>
      <c r="F104" s="1" t="s">
        <v>15</v>
      </c>
      <c r="J104" s="2">
        <v>230000</v>
      </c>
      <c r="L104" s="12"/>
      <c r="M104" s="14"/>
      <c r="N104" s="14"/>
      <c r="O104" s="12"/>
      <c r="P104" s="12"/>
      <c r="Q104" s="21"/>
    </row>
    <row r="105" spans="2:20" x14ac:dyDescent="0.25">
      <c r="B105" s="8"/>
      <c r="C105" s="1" t="s">
        <v>20</v>
      </c>
      <c r="D105" s="1" t="s">
        <v>112</v>
      </c>
      <c r="E105" s="1" t="s">
        <v>20</v>
      </c>
      <c r="F105" s="1" t="s">
        <v>119</v>
      </c>
      <c r="J105" s="2">
        <v>160000</v>
      </c>
      <c r="L105" s="12"/>
      <c r="M105" s="14"/>
      <c r="N105" s="14"/>
      <c r="O105" s="12"/>
      <c r="P105" s="12"/>
      <c r="Q105" s="21"/>
    </row>
    <row r="106" spans="2:20" x14ac:dyDescent="0.25">
      <c r="B106" s="8"/>
      <c r="C106" s="1" t="s">
        <v>20</v>
      </c>
      <c r="D106" s="1" t="s">
        <v>112</v>
      </c>
      <c r="E106" s="1" t="s">
        <v>20</v>
      </c>
      <c r="F106" s="1" t="s">
        <v>120</v>
      </c>
      <c r="J106" s="2">
        <v>530000</v>
      </c>
      <c r="L106" s="12"/>
      <c r="M106" s="14"/>
      <c r="N106" s="14"/>
      <c r="O106" s="12"/>
      <c r="P106" s="12"/>
      <c r="Q106" s="21"/>
    </row>
    <row r="107" spans="2:20" x14ac:dyDescent="0.25">
      <c r="B107" s="8"/>
      <c r="C107" s="1" t="s">
        <v>20</v>
      </c>
      <c r="D107" s="1" t="s">
        <v>112</v>
      </c>
      <c r="E107" s="1" t="s">
        <v>20</v>
      </c>
      <c r="F107" s="1" t="s">
        <v>196</v>
      </c>
      <c r="J107" s="2">
        <v>690000</v>
      </c>
      <c r="L107" s="12"/>
      <c r="M107" s="14"/>
      <c r="N107" s="14"/>
      <c r="O107" s="12"/>
      <c r="P107" s="12"/>
      <c r="Q107" s="21"/>
    </row>
    <row r="108" spans="2:20" x14ac:dyDescent="0.25">
      <c r="B108" s="8"/>
      <c r="C108" s="1" t="s">
        <v>20</v>
      </c>
      <c r="D108" s="1" t="s">
        <v>112</v>
      </c>
      <c r="E108" s="1" t="s">
        <v>20</v>
      </c>
      <c r="F108" s="1" t="s">
        <v>121</v>
      </c>
      <c r="J108" s="2">
        <v>720000</v>
      </c>
      <c r="L108" s="12"/>
      <c r="M108" s="14"/>
      <c r="N108" s="14"/>
      <c r="O108" s="12"/>
      <c r="P108" s="12"/>
      <c r="Q108" s="21"/>
    </row>
    <row r="109" spans="2:20" x14ac:dyDescent="0.25">
      <c r="B109" s="8"/>
      <c r="C109" s="1" t="s">
        <v>20</v>
      </c>
      <c r="D109" s="1" t="s">
        <v>112</v>
      </c>
      <c r="E109" s="1" t="s">
        <v>20</v>
      </c>
      <c r="F109" s="1" t="s">
        <v>15</v>
      </c>
      <c r="J109" s="2">
        <v>880000</v>
      </c>
      <c r="L109" s="12"/>
      <c r="M109" s="14"/>
      <c r="N109" s="14"/>
      <c r="O109" s="12"/>
      <c r="P109" s="12"/>
      <c r="Q109" s="21"/>
    </row>
    <row r="110" spans="2:20" x14ac:dyDescent="0.25">
      <c r="B110" s="8" t="s">
        <v>192</v>
      </c>
      <c r="C110" s="1" t="s">
        <v>20</v>
      </c>
      <c r="D110" s="1" t="s">
        <v>195</v>
      </c>
      <c r="E110" s="1" t="s">
        <v>20</v>
      </c>
      <c r="F110" s="1" t="s">
        <v>195</v>
      </c>
      <c r="G110" s="2" t="s">
        <v>26</v>
      </c>
      <c r="H110" s="2" t="s">
        <v>218</v>
      </c>
      <c r="I110" s="2" t="s">
        <v>25</v>
      </c>
      <c r="J110" s="2">
        <v>0.3</v>
      </c>
      <c r="L110" s="12" t="s">
        <v>58</v>
      </c>
      <c r="M110" s="14" t="s">
        <v>63</v>
      </c>
      <c r="N110" s="14" t="s">
        <v>63</v>
      </c>
      <c r="O110" s="13" t="s">
        <v>85</v>
      </c>
      <c r="P110" s="12" t="s">
        <v>202</v>
      </c>
      <c r="Q110" s="22" t="s">
        <v>86</v>
      </c>
      <c r="R110" s="2" t="s">
        <v>93</v>
      </c>
      <c r="S110" s="22"/>
      <c r="T110" s="21"/>
    </row>
    <row r="111" spans="2:20" x14ac:dyDescent="0.25">
      <c r="B111" s="8" t="s">
        <v>37</v>
      </c>
      <c r="C111" s="1" t="s">
        <v>20</v>
      </c>
      <c r="D111" s="1" t="s">
        <v>20</v>
      </c>
      <c r="E111" s="1" t="s">
        <v>20</v>
      </c>
      <c r="F111" s="1" t="s">
        <v>195</v>
      </c>
      <c r="G111" s="2" t="s">
        <v>26</v>
      </c>
      <c r="H111" s="2" t="s">
        <v>219</v>
      </c>
      <c r="I111" s="2" t="s">
        <v>102</v>
      </c>
      <c r="J111" s="2">
        <v>2</v>
      </c>
      <c r="L111" s="12" t="s">
        <v>58</v>
      </c>
      <c r="M111" s="14" t="s">
        <v>63</v>
      </c>
      <c r="N111" s="14" t="s">
        <v>63</v>
      </c>
      <c r="O111" s="12" t="s">
        <v>183</v>
      </c>
      <c r="P111" s="12"/>
      <c r="Q111" s="2" t="s">
        <v>65</v>
      </c>
    </row>
    <row r="112" spans="2:20" x14ac:dyDescent="0.25">
      <c r="B112" s="8" t="s">
        <v>38</v>
      </c>
      <c r="C112" s="1" t="s">
        <v>20</v>
      </c>
      <c r="D112" s="1" t="s">
        <v>20</v>
      </c>
      <c r="E112" s="1" t="s">
        <v>20</v>
      </c>
      <c r="F112" s="1" t="s">
        <v>20</v>
      </c>
      <c r="G112" s="2" t="s">
        <v>26</v>
      </c>
      <c r="H112" s="2" t="s">
        <v>220</v>
      </c>
      <c r="I112" s="2" t="s">
        <v>102</v>
      </c>
      <c r="J112" s="2">
        <v>20</v>
      </c>
      <c r="K112" s="38" t="s">
        <v>209</v>
      </c>
      <c r="L112" s="12" t="s">
        <v>58</v>
      </c>
      <c r="M112" s="14" t="s">
        <v>63</v>
      </c>
      <c r="N112" s="14" t="s">
        <v>63</v>
      </c>
      <c r="O112" s="12" t="s">
        <v>183</v>
      </c>
      <c r="P112" s="12" t="s">
        <v>210</v>
      </c>
      <c r="Q112" s="2" t="s">
        <v>65</v>
      </c>
    </row>
    <row r="113" spans="1:20" x14ac:dyDescent="0.25">
      <c r="B113" s="8" t="s">
        <v>39</v>
      </c>
      <c r="C113" s="1" t="s">
        <v>20</v>
      </c>
      <c r="D113" s="1" t="s">
        <v>20</v>
      </c>
      <c r="E113" s="1" t="s">
        <v>20</v>
      </c>
      <c r="F113" s="1" t="s">
        <v>20</v>
      </c>
      <c r="G113" s="2" t="s">
        <v>26</v>
      </c>
      <c r="H113" s="2" t="s">
        <v>221</v>
      </c>
      <c r="I113" s="2" t="s">
        <v>102</v>
      </c>
      <c r="J113" s="2">
        <v>15</v>
      </c>
      <c r="K113" s="38" t="s">
        <v>205</v>
      </c>
      <c r="L113" s="12" t="s">
        <v>58</v>
      </c>
      <c r="M113" s="14" t="s">
        <v>63</v>
      </c>
      <c r="N113" s="14" t="s">
        <v>63</v>
      </c>
      <c r="O113" s="12" t="s">
        <v>183</v>
      </c>
      <c r="P113" s="12" t="s">
        <v>204</v>
      </c>
      <c r="Q113" s="2" t="s">
        <v>65</v>
      </c>
    </row>
    <row r="114" spans="1:20" x14ac:dyDescent="0.25">
      <c r="B114" s="8" t="s">
        <v>40</v>
      </c>
      <c r="C114" s="1" t="s">
        <v>20</v>
      </c>
      <c r="D114" s="1" t="s">
        <v>20</v>
      </c>
      <c r="E114" s="1" t="s">
        <v>20</v>
      </c>
      <c r="F114" s="1" t="s">
        <v>20</v>
      </c>
      <c r="G114" s="2" t="s">
        <v>26</v>
      </c>
      <c r="H114" s="2" t="s">
        <v>222</v>
      </c>
      <c r="I114" s="2" t="s">
        <v>102</v>
      </c>
      <c r="J114" s="2">
        <v>10</v>
      </c>
      <c r="K114" s="39" t="s">
        <v>203</v>
      </c>
      <c r="L114" s="12" t="s">
        <v>58</v>
      </c>
      <c r="M114" s="14" t="s">
        <v>63</v>
      </c>
      <c r="N114" s="14" t="s">
        <v>63</v>
      </c>
      <c r="O114" s="12" t="s">
        <v>183</v>
      </c>
      <c r="P114" s="12" t="s">
        <v>206</v>
      </c>
      <c r="Q114" s="2" t="s">
        <v>65</v>
      </c>
    </row>
    <row r="115" spans="1:20" x14ac:dyDescent="0.25">
      <c r="B115" s="8" t="s">
        <v>41</v>
      </c>
      <c r="C115" s="1" t="s">
        <v>20</v>
      </c>
      <c r="D115" s="1" t="s">
        <v>20</v>
      </c>
      <c r="E115" s="1" t="s">
        <v>20</v>
      </c>
      <c r="F115" s="1" t="s">
        <v>20</v>
      </c>
      <c r="G115" s="2" t="s">
        <v>26</v>
      </c>
      <c r="H115" s="2" t="s">
        <v>223</v>
      </c>
      <c r="I115" s="2" t="s">
        <v>25</v>
      </c>
      <c r="J115" s="2">
        <v>0.35</v>
      </c>
      <c r="K115" s="2" t="s">
        <v>207</v>
      </c>
      <c r="L115" s="12" t="s">
        <v>58</v>
      </c>
      <c r="M115" s="14" t="s">
        <v>63</v>
      </c>
      <c r="N115" s="14" t="s">
        <v>63</v>
      </c>
      <c r="O115" s="12" t="s">
        <v>183</v>
      </c>
      <c r="P115" s="12" t="s">
        <v>208</v>
      </c>
      <c r="Q115" s="2" t="s">
        <v>65</v>
      </c>
    </row>
    <row r="116" spans="1:20" x14ac:dyDescent="0.25">
      <c r="B116" s="8" t="s">
        <v>42</v>
      </c>
      <c r="C116" s="1" t="s">
        <v>20</v>
      </c>
      <c r="D116" s="1" t="s">
        <v>20</v>
      </c>
      <c r="E116" s="1" t="s">
        <v>20</v>
      </c>
      <c r="F116" s="1" t="s">
        <v>20</v>
      </c>
      <c r="G116" s="2" t="s">
        <v>26</v>
      </c>
      <c r="H116" s="2" t="s">
        <v>224</v>
      </c>
      <c r="I116" s="2" t="s">
        <v>52</v>
      </c>
      <c r="J116" s="2">
        <v>10</v>
      </c>
      <c r="K116" s="38" t="s">
        <v>211</v>
      </c>
      <c r="L116" s="12" t="s">
        <v>58</v>
      </c>
      <c r="M116" s="14" t="s">
        <v>63</v>
      </c>
      <c r="N116" s="14" t="s">
        <v>63</v>
      </c>
      <c r="O116" s="14" t="s">
        <v>188</v>
      </c>
      <c r="P116" s="12"/>
      <c r="Q116" s="22" t="s">
        <v>212</v>
      </c>
      <c r="R116" s="2" t="s">
        <v>93</v>
      </c>
      <c r="S116" s="2" t="s">
        <v>97</v>
      </c>
    </row>
    <row r="117" spans="1:20" x14ac:dyDescent="0.25">
      <c r="B117" s="8" t="s">
        <v>43</v>
      </c>
      <c r="C117" s="1" t="s">
        <v>20</v>
      </c>
      <c r="D117" s="1" t="s">
        <v>20</v>
      </c>
      <c r="E117" s="1" t="s">
        <v>20</v>
      </c>
      <c r="F117" s="1" t="s">
        <v>20</v>
      </c>
      <c r="G117" s="2" t="s">
        <v>26</v>
      </c>
      <c r="H117" s="2" t="s">
        <v>225</v>
      </c>
      <c r="I117" s="2" t="s">
        <v>52</v>
      </c>
      <c r="J117" s="2">
        <v>2</v>
      </c>
      <c r="K117" s="2" t="s">
        <v>213</v>
      </c>
      <c r="L117" s="12" t="s">
        <v>58</v>
      </c>
      <c r="M117" s="14" t="s">
        <v>63</v>
      </c>
      <c r="N117" s="14" t="s">
        <v>63</v>
      </c>
      <c r="O117" s="12" t="s">
        <v>215</v>
      </c>
      <c r="P117" s="12" t="s">
        <v>214</v>
      </c>
      <c r="Q117" s="2" t="s">
        <v>216</v>
      </c>
      <c r="R117" s="2" t="s">
        <v>93</v>
      </c>
    </row>
    <row r="118" spans="1:20" s="8" customFormat="1" x14ac:dyDescent="0.25">
      <c r="B118" s="8" t="s">
        <v>87</v>
      </c>
      <c r="C118" s="5" t="s">
        <v>20</v>
      </c>
      <c r="D118" s="5" t="s">
        <v>20</v>
      </c>
      <c r="E118" s="16" t="s">
        <v>20</v>
      </c>
      <c r="F118" s="16" t="s">
        <v>20</v>
      </c>
      <c r="G118" s="6" t="s">
        <v>26</v>
      </c>
      <c r="H118" s="6" t="s">
        <v>186</v>
      </c>
      <c r="I118" s="6" t="s">
        <v>25</v>
      </c>
      <c r="J118" s="37">
        <v>0.35</v>
      </c>
      <c r="K118" s="6" t="s">
        <v>190</v>
      </c>
      <c r="L118" s="12" t="s">
        <v>58</v>
      </c>
      <c r="M118" s="14" t="s">
        <v>63</v>
      </c>
      <c r="N118" s="14" t="s">
        <v>63</v>
      </c>
      <c r="O118" s="12" t="s">
        <v>64</v>
      </c>
      <c r="P118" s="12"/>
      <c r="Q118" s="22" t="s">
        <v>65</v>
      </c>
      <c r="R118" s="22"/>
      <c r="S118" s="22"/>
      <c r="T118" s="6"/>
    </row>
    <row r="119" spans="1:20" s="8" customFormat="1" x14ac:dyDescent="0.25">
      <c r="B119" s="8" t="s">
        <v>88</v>
      </c>
      <c r="C119" s="5" t="s">
        <v>20</v>
      </c>
      <c r="D119" s="5" t="s">
        <v>20</v>
      </c>
      <c r="E119" s="16" t="s">
        <v>20</v>
      </c>
      <c r="F119" s="16" t="s">
        <v>20</v>
      </c>
      <c r="G119" s="6" t="s">
        <v>26</v>
      </c>
      <c r="H119" s="6" t="s">
        <v>187</v>
      </c>
      <c r="I119" s="6" t="s">
        <v>25</v>
      </c>
      <c r="J119" s="37">
        <v>0.99</v>
      </c>
      <c r="K119" s="6" t="s">
        <v>189</v>
      </c>
      <c r="L119" s="12" t="s">
        <v>58</v>
      </c>
      <c r="M119" s="14" t="s">
        <v>63</v>
      </c>
      <c r="N119" s="14" t="s">
        <v>63</v>
      </c>
      <c r="O119" s="14" t="s">
        <v>188</v>
      </c>
      <c r="P119" s="12"/>
      <c r="Q119" s="22" t="s">
        <v>212</v>
      </c>
      <c r="R119" s="22" t="s">
        <v>93</v>
      </c>
      <c r="S119" s="22" t="s">
        <v>97</v>
      </c>
      <c r="T119" s="6"/>
    </row>
    <row r="121" spans="1:20" x14ac:dyDescent="0.25">
      <c r="A121" t="s">
        <v>54</v>
      </c>
      <c r="B121" t="s">
        <v>44</v>
      </c>
      <c r="C121" s="1" t="s">
        <v>113</v>
      </c>
      <c r="D121" s="1" t="s">
        <v>111</v>
      </c>
      <c r="E121" s="1" t="s">
        <v>20</v>
      </c>
      <c r="F121" s="1" t="s">
        <v>20</v>
      </c>
      <c r="G121" s="2" t="s">
        <v>32</v>
      </c>
      <c r="H121" s="2" t="s">
        <v>432</v>
      </c>
      <c r="I121" s="2" t="s">
        <v>28</v>
      </c>
      <c r="J121" s="2" t="s">
        <v>59</v>
      </c>
      <c r="L121" s="12" t="s">
        <v>58</v>
      </c>
      <c r="M121" s="12" t="s">
        <v>58</v>
      </c>
      <c r="N121" s="12" t="s">
        <v>58</v>
      </c>
      <c r="O121" s="12" t="s">
        <v>182</v>
      </c>
      <c r="P121" s="12" t="s">
        <v>226</v>
      </c>
      <c r="Q121" s="21" t="s">
        <v>429</v>
      </c>
      <c r="R121" s="22" t="s">
        <v>93</v>
      </c>
      <c r="S121" s="22" t="s">
        <v>99</v>
      </c>
      <c r="T121" s="6"/>
    </row>
    <row r="122" spans="1:20" x14ac:dyDescent="0.25">
      <c r="C122" s="1" t="s">
        <v>113</v>
      </c>
      <c r="D122" s="1" t="s">
        <v>112</v>
      </c>
      <c r="E122" s="1" t="s">
        <v>20</v>
      </c>
      <c r="F122" s="1" t="s">
        <v>20</v>
      </c>
      <c r="L122" s="12"/>
      <c r="M122" s="12"/>
      <c r="N122" s="12"/>
      <c r="O122" s="12"/>
      <c r="P122" s="12"/>
      <c r="Q122" s="22"/>
      <c r="R122" s="22"/>
      <c r="S122" s="22"/>
      <c r="T122" s="6"/>
    </row>
    <row r="123" spans="1:20" x14ac:dyDescent="0.25">
      <c r="C123" s="1" t="s">
        <v>114</v>
      </c>
      <c r="D123" s="1" t="s">
        <v>111</v>
      </c>
      <c r="E123" s="1" t="s">
        <v>20</v>
      </c>
      <c r="F123" s="1" t="s">
        <v>20</v>
      </c>
      <c r="L123" s="12"/>
      <c r="M123" s="12"/>
      <c r="N123" s="12"/>
      <c r="O123" s="12"/>
      <c r="P123" s="12"/>
      <c r="Q123" s="22"/>
      <c r="R123" s="22"/>
      <c r="S123" s="22"/>
      <c r="T123" s="6"/>
    </row>
    <row r="124" spans="1:20" x14ac:dyDescent="0.25">
      <c r="C124" s="1" t="s">
        <v>114</v>
      </c>
      <c r="D124" s="1" t="s">
        <v>112</v>
      </c>
      <c r="E124" s="1" t="s">
        <v>20</v>
      </c>
      <c r="F124" s="1" t="s">
        <v>20</v>
      </c>
      <c r="L124" s="12"/>
      <c r="M124" s="12"/>
      <c r="N124" s="12"/>
      <c r="O124" s="12"/>
      <c r="P124" s="12"/>
      <c r="Q124" s="22"/>
      <c r="R124" s="22"/>
      <c r="S124" s="22"/>
      <c r="T124" s="6"/>
    </row>
    <row r="125" spans="1:20" x14ac:dyDescent="0.25">
      <c r="B125" t="s">
        <v>45</v>
      </c>
      <c r="C125" s="1" t="s">
        <v>113</v>
      </c>
      <c r="D125" s="1" t="s">
        <v>111</v>
      </c>
      <c r="E125" s="1" t="s">
        <v>20</v>
      </c>
      <c r="F125" s="1" t="s">
        <v>20</v>
      </c>
      <c r="G125" s="2" t="s">
        <v>32</v>
      </c>
      <c r="H125" s="2" t="s">
        <v>433</v>
      </c>
      <c r="I125" s="2" t="s">
        <v>28</v>
      </c>
      <c r="J125" s="2" t="s">
        <v>59</v>
      </c>
      <c r="L125" s="12" t="s">
        <v>63</v>
      </c>
      <c r="M125" s="12" t="s">
        <v>63</v>
      </c>
      <c r="N125" s="12"/>
      <c r="O125" s="12" t="s">
        <v>228</v>
      </c>
      <c r="P125" s="12" t="s">
        <v>229</v>
      </c>
      <c r="Q125" s="21" t="s">
        <v>429</v>
      </c>
      <c r="R125" s="22" t="s">
        <v>93</v>
      </c>
      <c r="S125" s="21" t="s">
        <v>99</v>
      </c>
      <c r="T125" s="6"/>
    </row>
    <row r="126" spans="1:20" x14ac:dyDescent="0.25">
      <c r="C126" s="1" t="s">
        <v>113</v>
      </c>
      <c r="D126" s="1" t="s">
        <v>112</v>
      </c>
      <c r="E126" s="1" t="s">
        <v>20</v>
      </c>
      <c r="F126" s="1" t="s">
        <v>20</v>
      </c>
      <c r="L126" s="12"/>
      <c r="M126" s="12"/>
      <c r="N126" s="12"/>
      <c r="O126" s="12"/>
      <c r="P126" s="12"/>
      <c r="Q126" s="20"/>
      <c r="R126" s="24"/>
      <c r="S126" s="24"/>
      <c r="T126" s="6"/>
    </row>
    <row r="127" spans="1:20" x14ac:dyDescent="0.25">
      <c r="C127" s="1" t="s">
        <v>114</v>
      </c>
      <c r="D127" s="1" t="s">
        <v>111</v>
      </c>
      <c r="E127" s="1" t="s">
        <v>20</v>
      </c>
      <c r="F127" s="1" t="s">
        <v>20</v>
      </c>
      <c r="L127" s="12"/>
      <c r="M127" s="12"/>
      <c r="N127" s="12"/>
      <c r="O127" s="12"/>
      <c r="P127" s="12"/>
      <c r="Q127" s="20"/>
      <c r="R127" s="24"/>
      <c r="S127" s="24"/>
      <c r="T127" s="6"/>
    </row>
    <row r="128" spans="1:20" x14ac:dyDescent="0.25">
      <c r="C128" s="1" t="s">
        <v>114</v>
      </c>
      <c r="D128" s="1" t="s">
        <v>112</v>
      </c>
      <c r="E128" s="1" t="s">
        <v>20</v>
      </c>
      <c r="F128" s="1" t="s">
        <v>20</v>
      </c>
      <c r="L128" s="12"/>
      <c r="M128" s="12"/>
      <c r="N128" s="12"/>
      <c r="O128" s="12"/>
      <c r="P128" s="12"/>
      <c r="Q128" s="20"/>
      <c r="R128" s="24"/>
      <c r="S128" s="24"/>
      <c r="T128" s="6"/>
    </row>
    <row r="129" spans="1:20" x14ac:dyDescent="0.25">
      <c r="B129" s="11" t="s">
        <v>46</v>
      </c>
      <c r="C129" s="1" t="s">
        <v>11</v>
      </c>
      <c r="D129" s="1" t="s">
        <v>11</v>
      </c>
      <c r="E129" s="1" t="s">
        <v>20</v>
      </c>
      <c r="F129" s="1" t="s">
        <v>20</v>
      </c>
      <c r="G129" s="2" t="s">
        <v>32</v>
      </c>
      <c r="H129" s="2" t="s">
        <v>435</v>
      </c>
      <c r="I129" s="2" t="s">
        <v>28</v>
      </c>
      <c r="J129" s="2" t="s">
        <v>59</v>
      </c>
      <c r="L129" s="13" t="s">
        <v>63</v>
      </c>
      <c r="M129" s="13" t="s">
        <v>63</v>
      </c>
      <c r="N129" s="13"/>
      <c r="O129" s="13" t="s">
        <v>65</v>
      </c>
      <c r="P129" s="13"/>
      <c r="Q129" s="20" t="s">
        <v>169</v>
      </c>
      <c r="R129" s="20" t="s">
        <v>100</v>
      </c>
      <c r="S129" s="20" t="s">
        <v>91</v>
      </c>
    </row>
    <row r="130" spans="1:20" x14ac:dyDescent="0.25">
      <c r="B130" s="41" t="s">
        <v>89</v>
      </c>
      <c r="C130" s="1" t="s">
        <v>11</v>
      </c>
      <c r="D130" s="1" t="s">
        <v>11</v>
      </c>
      <c r="E130" s="1" t="s">
        <v>20</v>
      </c>
      <c r="F130" s="1" t="s">
        <v>20</v>
      </c>
      <c r="G130" s="2" t="s">
        <v>32</v>
      </c>
      <c r="H130" s="2" t="s">
        <v>434</v>
      </c>
      <c r="I130" s="2" t="s">
        <v>28</v>
      </c>
      <c r="J130" s="2" t="s">
        <v>59</v>
      </c>
      <c r="L130" s="13" t="s">
        <v>63</v>
      </c>
      <c r="M130" s="13" t="s">
        <v>63</v>
      </c>
      <c r="N130" s="13"/>
      <c r="O130" s="13" t="s">
        <v>65</v>
      </c>
      <c r="P130" s="13"/>
      <c r="Q130" s="20" t="s">
        <v>169</v>
      </c>
      <c r="R130" s="20" t="s">
        <v>100</v>
      </c>
      <c r="S130" s="20" t="s">
        <v>91</v>
      </c>
      <c r="T130" s="6"/>
    </row>
    <row r="131" spans="1:20" x14ac:dyDescent="0.25">
      <c r="B131" s="11" t="s">
        <v>47</v>
      </c>
      <c r="C131" s="1" t="s">
        <v>11</v>
      </c>
      <c r="D131" s="1" t="s">
        <v>11</v>
      </c>
      <c r="E131" s="1" t="s">
        <v>20</v>
      </c>
      <c r="F131" s="1" t="s">
        <v>20</v>
      </c>
      <c r="G131" s="2" t="s">
        <v>32</v>
      </c>
      <c r="H131" s="2" t="s">
        <v>435</v>
      </c>
      <c r="I131" s="2" t="s">
        <v>28</v>
      </c>
      <c r="J131" s="2" t="s">
        <v>59</v>
      </c>
      <c r="L131" s="13" t="s">
        <v>63</v>
      </c>
      <c r="M131" s="13" t="s">
        <v>63</v>
      </c>
      <c r="N131" s="13"/>
      <c r="O131" s="13" t="s">
        <v>65</v>
      </c>
      <c r="P131" s="13"/>
      <c r="Q131" s="20" t="s">
        <v>169</v>
      </c>
      <c r="R131" s="20" t="s">
        <v>100</v>
      </c>
      <c r="S131" s="20" t="s">
        <v>91</v>
      </c>
      <c r="T131" s="6"/>
    </row>
    <row r="132" spans="1:20" x14ac:dyDescent="0.25">
      <c r="B132" s="11" t="s">
        <v>48</v>
      </c>
      <c r="C132" s="1" t="s">
        <v>11</v>
      </c>
      <c r="D132" s="1" t="s">
        <v>11</v>
      </c>
      <c r="E132" s="1" t="s">
        <v>20</v>
      </c>
      <c r="F132" s="1" t="s">
        <v>20</v>
      </c>
      <c r="G132" s="2" t="s">
        <v>32</v>
      </c>
      <c r="H132" s="2" t="s">
        <v>434</v>
      </c>
      <c r="I132" s="2" t="s">
        <v>28</v>
      </c>
      <c r="J132" s="2" t="s">
        <v>59</v>
      </c>
      <c r="L132" s="13" t="s">
        <v>63</v>
      </c>
      <c r="M132" s="13" t="s">
        <v>63</v>
      </c>
      <c r="N132" s="13"/>
      <c r="O132" s="13" t="s">
        <v>65</v>
      </c>
      <c r="P132" s="13"/>
      <c r="Q132" s="20" t="s">
        <v>169</v>
      </c>
      <c r="R132" s="20" t="s">
        <v>100</v>
      </c>
      <c r="S132" s="20" t="s">
        <v>91</v>
      </c>
      <c r="T132" s="6"/>
    </row>
    <row r="134" spans="1:20" s="8" customFormat="1" x14ac:dyDescent="0.25">
      <c r="A134" s="8" t="s">
        <v>79</v>
      </c>
      <c r="B134" s="8" t="s">
        <v>70</v>
      </c>
      <c r="C134" s="5" t="s">
        <v>20</v>
      </c>
      <c r="D134" s="5" t="s">
        <v>20</v>
      </c>
      <c r="E134" s="5" t="s">
        <v>20</v>
      </c>
      <c r="F134" s="5" t="s">
        <v>20</v>
      </c>
      <c r="G134" s="6" t="s">
        <v>71</v>
      </c>
      <c r="H134" s="6" t="s">
        <v>74</v>
      </c>
      <c r="I134" s="6" t="s">
        <v>230</v>
      </c>
      <c r="J134" s="2" t="s">
        <v>59</v>
      </c>
      <c r="K134" s="6"/>
      <c r="L134" s="12" t="s">
        <v>58</v>
      </c>
      <c r="M134" s="14" t="s">
        <v>162</v>
      </c>
      <c r="N134" s="12" t="s">
        <v>58</v>
      </c>
      <c r="O134" s="17" t="s">
        <v>234</v>
      </c>
      <c r="P134" s="17"/>
      <c r="Q134" s="2" t="s">
        <v>65</v>
      </c>
      <c r="R134" s="20"/>
      <c r="S134" s="20"/>
      <c r="T134" s="6"/>
    </row>
    <row r="135" spans="1:20" s="8" customFormat="1" x14ac:dyDescent="0.25">
      <c r="B135" s="8" t="s">
        <v>72</v>
      </c>
      <c r="C135" s="5" t="s">
        <v>20</v>
      </c>
      <c r="D135" s="5" t="s">
        <v>20</v>
      </c>
      <c r="E135" s="5" t="s">
        <v>20</v>
      </c>
      <c r="F135" s="5" t="s">
        <v>20</v>
      </c>
      <c r="G135" s="6" t="s">
        <v>71</v>
      </c>
      <c r="H135" s="6" t="s">
        <v>73</v>
      </c>
      <c r="I135" s="6" t="s">
        <v>231</v>
      </c>
      <c r="J135" s="2" t="s">
        <v>59</v>
      </c>
      <c r="K135" s="6"/>
      <c r="L135" s="12" t="s">
        <v>58</v>
      </c>
      <c r="M135" s="14" t="s">
        <v>162</v>
      </c>
      <c r="N135" s="12" t="s">
        <v>58</v>
      </c>
      <c r="O135" s="17" t="s">
        <v>232</v>
      </c>
      <c r="P135" s="12"/>
      <c r="Q135" s="2" t="s">
        <v>65</v>
      </c>
      <c r="R135" s="20"/>
      <c r="S135" s="20"/>
      <c r="T135" s="6"/>
    </row>
    <row r="136" spans="1:20" s="8" customFormat="1" x14ac:dyDescent="0.25">
      <c r="B136" s="8" t="s">
        <v>75</v>
      </c>
      <c r="C136" s="5" t="s">
        <v>20</v>
      </c>
      <c r="D136" s="5" t="s">
        <v>20</v>
      </c>
      <c r="E136" s="5" t="s">
        <v>20</v>
      </c>
      <c r="F136" s="5" t="s">
        <v>20</v>
      </c>
      <c r="G136" s="6" t="s">
        <v>71</v>
      </c>
      <c r="H136" s="6" t="s">
        <v>436</v>
      </c>
      <c r="I136" s="6" t="s">
        <v>101</v>
      </c>
      <c r="J136" s="2" t="s">
        <v>59</v>
      </c>
      <c r="K136" s="6"/>
      <c r="L136" s="12" t="s">
        <v>63</v>
      </c>
      <c r="M136" s="12" t="s">
        <v>63</v>
      </c>
      <c r="N136" s="12" t="s">
        <v>63</v>
      </c>
      <c r="O136" s="12" t="s">
        <v>277</v>
      </c>
      <c r="P136" s="12" t="s">
        <v>1034</v>
      </c>
      <c r="Q136" s="2" t="s">
        <v>65</v>
      </c>
      <c r="R136" s="20"/>
      <c r="S136" s="20"/>
      <c r="T136" s="6"/>
    </row>
    <row r="137" spans="1:20" s="8" customFormat="1" x14ac:dyDescent="0.25">
      <c r="B137" s="8" t="s">
        <v>76</v>
      </c>
      <c r="C137" s="5" t="s">
        <v>20</v>
      </c>
      <c r="D137" s="5" t="s">
        <v>20</v>
      </c>
      <c r="E137" s="5" t="s">
        <v>20</v>
      </c>
      <c r="F137" s="5" t="s">
        <v>20</v>
      </c>
      <c r="G137" s="6" t="s">
        <v>71</v>
      </c>
      <c r="H137" s="6" t="s">
        <v>438</v>
      </c>
      <c r="I137" s="6" t="s">
        <v>101</v>
      </c>
      <c r="J137" s="2" t="s">
        <v>59</v>
      </c>
      <c r="K137" s="6"/>
      <c r="L137" s="12" t="s">
        <v>58</v>
      </c>
      <c r="M137" s="12" t="s">
        <v>63</v>
      </c>
      <c r="N137" s="12" t="s">
        <v>63</v>
      </c>
      <c r="O137" s="12" t="s">
        <v>65</v>
      </c>
      <c r="P137" s="12"/>
      <c r="Q137" s="2" t="s">
        <v>279</v>
      </c>
      <c r="R137" s="22" t="s">
        <v>93</v>
      </c>
      <c r="S137" s="20"/>
      <c r="T137" s="6"/>
    </row>
    <row r="138" spans="1:20" s="8" customFormat="1" x14ac:dyDescent="0.25">
      <c r="B138" s="8" t="s">
        <v>77</v>
      </c>
      <c r="C138" s="5" t="s">
        <v>20</v>
      </c>
      <c r="D138" s="5" t="s">
        <v>20</v>
      </c>
      <c r="E138" s="5" t="s">
        <v>20</v>
      </c>
      <c r="F138" s="5" t="s">
        <v>20</v>
      </c>
      <c r="G138" s="6" t="s">
        <v>71</v>
      </c>
      <c r="H138" s="6" t="s">
        <v>437</v>
      </c>
      <c r="I138" s="6" t="s">
        <v>101</v>
      </c>
      <c r="J138" s="2" t="s">
        <v>59</v>
      </c>
      <c r="K138" s="6"/>
      <c r="L138" s="12" t="s">
        <v>63</v>
      </c>
      <c r="M138" s="12" t="s">
        <v>63</v>
      </c>
      <c r="N138" s="12" t="s">
        <v>63</v>
      </c>
      <c r="O138" s="12" t="s">
        <v>559</v>
      </c>
      <c r="P138" s="12" t="s">
        <v>1035</v>
      </c>
      <c r="Q138" s="22" t="s">
        <v>65</v>
      </c>
      <c r="R138" s="22"/>
      <c r="S138" s="20"/>
      <c r="T138" s="6"/>
    </row>
    <row r="139" spans="1:20" s="8" customFormat="1" x14ac:dyDescent="0.25">
      <c r="B139" s="8" t="s">
        <v>78</v>
      </c>
      <c r="C139" s="5" t="s">
        <v>20</v>
      </c>
      <c r="D139" s="5" t="s">
        <v>20</v>
      </c>
      <c r="E139" s="5" t="s">
        <v>20</v>
      </c>
      <c r="F139" s="5" t="s">
        <v>20</v>
      </c>
      <c r="G139" s="6" t="s">
        <v>71</v>
      </c>
      <c r="H139" s="6" t="s">
        <v>438</v>
      </c>
      <c r="I139" s="6" t="s">
        <v>101</v>
      </c>
      <c r="J139" s="2" t="s">
        <v>59</v>
      </c>
      <c r="K139" s="6"/>
      <c r="L139" s="12" t="s">
        <v>58</v>
      </c>
      <c r="M139" s="12" t="s">
        <v>63</v>
      </c>
      <c r="N139" s="12" t="s">
        <v>63</v>
      </c>
      <c r="O139" s="12" t="s">
        <v>65</v>
      </c>
      <c r="P139" s="12" t="s">
        <v>236</v>
      </c>
      <c r="Q139" s="2" t="s">
        <v>279</v>
      </c>
      <c r="R139" s="22" t="s">
        <v>93</v>
      </c>
      <c r="S139" s="20"/>
      <c r="T139" s="6"/>
    </row>
    <row r="140" spans="1:20" s="8" customFormat="1" x14ac:dyDescent="0.25">
      <c r="B140" s="8" t="s">
        <v>260</v>
      </c>
      <c r="C140" s="5" t="s">
        <v>20</v>
      </c>
      <c r="D140" s="5" t="s">
        <v>20</v>
      </c>
      <c r="E140" s="5" t="s">
        <v>20</v>
      </c>
      <c r="F140" s="5" t="s">
        <v>20</v>
      </c>
      <c r="G140" s="6" t="s">
        <v>71</v>
      </c>
      <c r="H140" s="6" t="s">
        <v>443</v>
      </c>
      <c r="I140" s="6" t="s">
        <v>25</v>
      </c>
      <c r="J140" s="2" t="s">
        <v>59</v>
      </c>
      <c r="K140" s="6"/>
      <c r="L140" s="40"/>
      <c r="M140" s="40"/>
      <c r="N140" s="40"/>
      <c r="O140" s="40" t="s">
        <v>263</v>
      </c>
      <c r="P140" s="40"/>
      <c r="Q140" s="20" t="s">
        <v>261</v>
      </c>
      <c r="R140" s="20" t="s">
        <v>100</v>
      </c>
      <c r="S140" s="20" t="s">
        <v>262</v>
      </c>
      <c r="T140" s="6"/>
    </row>
    <row r="141" spans="1:20" s="8" customFormat="1" x14ac:dyDescent="0.25"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20"/>
      <c r="R141" s="20"/>
      <c r="S141" s="20"/>
      <c r="T141" s="6"/>
    </row>
    <row r="142" spans="1:20" x14ac:dyDescent="0.25">
      <c r="A142" t="s">
        <v>237</v>
      </c>
      <c r="B142" s="8" t="s">
        <v>239</v>
      </c>
      <c r="C142" s="1" t="s">
        <v>20</v>
      </c>
      <c r="D142" s="1" t="s">
        <v>20</v>
      </c>
      <c r="E142" s="1" t="s">
        <v>20</v>
      </c>
      <c r="F142" s="1" t="s">
        <v>20</v>
      </c>
      <c r="G142" s="2" t="s">
        <v>255</v>
      </c>
      <c r="H142" s="2" t="s">
        <v>439</v>
      </c>
      <c r="I142" s="2" t="s">
        <v>241</v>
      </c>
      <c r="J142" s="2" t="s">
        <v>59</v>
      </c>
      <c r="L142" s="12" t="s">
        <v>58</v>
      </c>
      <c r="M142" s="12" t="s">
        <v>58</v>
      </c>
      <c r="N142" s="12" t="s">
        <v>58</v>
      </c>
      <c r="O142" s="12" t="s">
        <v>128</v>
      </c>
      <c r="P142" s="12" t="s">
        <v>253</v>
      </c>
      <c r="Q142" s="2" t="s">
        <v>65</v>
      </c>
      <c r="R142" s="20"/>
      <c r="S142" s="20"/>
      <c r="T142" s="6"/>
    </row>
    <row r="143" spans="1:20" x14ac:dyDescent="0.25">
      <c r="B143" s="8" t="s">
        <v>240</v>
      </c>
      <c r="C143" s="1" t="s">
        <v>20</v>
      </c>
      <c r="D143" s="1" t="s">
        <v>20</v>
      </c>
      <c r="E143" s="1" t="s">
        <v>20</v>
      </c>
      <c r="F143" s="1" t="s">
        <v>20</v>
      </c>
      <c r="G143" s="2" t="s">
        <v>255</v>
      </c>
      <c r="H143" s="2" t="s">
        <v>440</v>
      </c>
      <c r="I143" s="2" t="s">
        <v>242</v>
      </c>
      <c r="J143" s="2" t="s">
        <v>59</v>
      </c>
      <c r="L143" s="12" t="s">
        <v>58</v>
      </c>
      <c r="M143" s="14" t="s">
        <v>60</v>
      </c>
      <c r="N143" s="12" t="s">
        <v>58</v>
      </c>
      <c r="O143" s="12" t="s">
        <v>128</v>
      </c>
      <c r="P143" s="12" t="s">
        <v>253</v>
      </c>
      <c r="Q143" s="2" t="s">
        <v>65</v>
      </c>
      <c r="R143" s="20"/>
      <c r="S143" s="20"/>
      <c r="T143" s="6"/>
    </row>
    <row r="144" spans="1:20" x14ac:dyDescent="0.25">
      <c r="B144" s="8" t="s">
        <v>243</v>
      </c>
      <c r="C144" s="1" t="s">
        <v>20</v>
      </c>
      <c r="D144" s="1" t="s">
        <v>111</v>
      </c>
      <c r="E144" s="1" t="s">
        <v>20</v>
      </c>
      <c r="F144" s="1" t="s">
        <v>20</v>
      </c>
      <c r="G144" s="2" t="s">
        <v>32</v>
      </c>
      <c r="H144" s="2" t="s">
        <v>441</v>
      </c>
      <c r="I144" s="2" t="s">
        <v>25</v>
      </c>
      <c r="J144" s="2" t="s">
        <v>59</v>
      </c>
      <c r="L144" s="12" t="s">
        <v>58</v>
      </c>
      <c r="M144" s="12" t="s">
        <v>58</v>
      </c>
      <c r="N144" s="14" t="s">
        <v>162</v>
      </c>
      <c r="O144" s="12" t="s">
        <v>182</v>
      </c>
      <c r="P144" s="12"/>
      <c r="Q144" s="20" t="s">
        <v>254</v>
      </c>
      <c r="R144" s="20" t="s">
        <v>100</v>
      </c>
      <c r="S144" s="20" t="s">
        <v>99</v>
      </c>
      <c r="T144" s="6"/>
    </row>
    <row r="145" spans="1:20" x14ac:dyDescent="0.25">
      <c r="B145" s="8" t="s">
        <v>243</v>
      </c>
      <c r="C145" s="1" t="s">
        <v>20</v>
      </c>
      <c r="D145" s="1" t="s">
        <v>112</v>
      </c>
      <c r="E145" s="1" t="s">
        <v>20</v>
      </c>
      <c r="F145" s="1" t="s">
        <v>20</v>
      </c>
      <c r="J145" s="2" t="s">
        <v>59</v>
      </c>
      <c r="L145" s="12"/>
      <c r="M145" s="12"/>
      <c r="N145" s="14"/>
      <c r="O145" s="12"/>
      <c r="P145" s="12"/>
      <c r="Q145" s="20"/>
      <c r="R145" s="20"/>
      <c r="S145" s="20"/>
      <c r="T145" s="6"/>
    </row>
    <row r="146" spans="1:20" x14ac:dyDescent="0.25">
      <c r="B146" t="s">
        <v>49</v>
      </c>
      <c r="C146" s="1" t="s">
        <v>20</v>
      </c>
      <c r="D146" s="1" t="s">
        <v>20</v>
      </c>
      <c r="E146" s="1" t="s">
        <v>116</v>
      </c>
      <c r="F146" s="1" t="s">
        <v>20</v>
      </c>
      <c r="G146" s="2" t="s">
        <v>32</v>
      </c>
      <c r="H146" s="2" t="s">
        <v>442</v>
      </c>
      <c r="I146" s="2" t="s">
        <v>25</v>
      </c>
      <c r="J146" s="2" t="s">
        <v>59</v>
      </c>
      <c r="L146" s="12" t="s">
        <v>58</v>
      </c>
      <c r="M146" s="14" t="s">
        <v>60</v>
      </c>
      <c r="N146" s="12" t="s">
        <v>58</v>
      </c>
      <c r="O146" s="12" t="s">
        <v>128</v>
      </c>
      <c r="P146" s="12" t="s">
        <v>238</v>
      </c>
      <c r="Q146" s="2" t="s">
        <v>279</v>
      </c>
      <c r="R146" s="2" t="s">
        <v>93</v>
      </c>
      <c r="T146" s="6"/>
    </row>
    <row r="147" spans="1:20" x14ac:dyDescent="0.25">
      <c r="C147" s="1" t="s">
        <v>20</v>
      </c>
      <c r="D147" s="1" t="s">
        <v>20</v>
      </c>
      <c r="E147" s="1" t="s">
        <v>80</v>
      </c>
      <c r="F147" s="1" t="s">
        <v>20</v>
      </c>
      <c r="J147" s="2" t="s">
        <v>59</v>
      </c>
      <c r="L147" s="12"/>
      <c r="M147" s="14"/>
      <c r="N147" s="12"/>
      <c r="O147" s="12"/>
      <c r="P147" s="12"/>
      <c r="T147" s="6"/>
    </row>
    <row r="148" spans="1:20" s="8" customFormat="1" x14ac:dyDescent="0.25"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x14ac:dyDescent="0.25">
      <c r="A149" s="76" t="s">
        <v>80</v>
      </c>
      <c r="B149" s="76" t="s">
        <v>81</v>
      </c>
      <c r="C149" s="80" t="s">
        <v>20</v>
      </c>
      <c r="D149" s="80" t="s">
        <v>20</v>
      </c>
      <c r="E149" s="80" t="s">
        <v>20</v>
      </c>
      <c r="F149" s="80" t="s">
        <v>195</v>
      </c>
      <c r="G149" s="78" t="s">
        <v>17</v>
      </c>
      <c r="H149" s="78" t="s">
        <v>82</v>
      </c>
      <c r="I149" s="78" t="s">
        <v>25</v>
      </c>
      <c r="J149" s="78" t="s">
        <v>59</v>
      </c>
      <c r="K149" s="78"/>
      <c r="L149" s="95"/>
      <c r="M149" s="95"/>
      <c r="N149" s="95"/>
      <c r="O149" s="95" t="s">
        <v>176</v>
      </c>
      <c r="P149" s="95"/>
      <c r="Q149" s="78" t="s">
        <v>65</v>
      </c>
      <c r="R149" s="78"/>
      <c r="S149" s="78"/>
      <c r="T149" s="6"/>
    </row>
    <row r="150" spans="1:20" x14ac:dyDescent="0.25">
      <c r="A150" s="77"/>
      <c r="B150" s="77" t="s">
        <v>83</v>
      </c>
      <c r="C150" s="81" t="s">
        <v>20</v>
      </c>
      <c r="D150" s="81" t="s">
        <v>20</v>
      </c>
      <c r="E150" s="81" t="s">
        <v>20</v>
      </c>
      <c r="F150" s="81" t="s">
        <v>195</v>
      </c>
      <c r="G150" s="79" t="s">
        <v>17</v>
      </c>
      <c r="H150" s="79" t="s">
        <v>82</v>
      </c>
      <c r="I150" s="79" t="s">
        <v>25</v>
      </c>
      <c r="J150" s="79" t="s">
        <v>59</v>
      </c>
      <c r="K150" s="79"/>
      <c r="L150" s="96"/>
      <c r="M150" s="96"/>
      <c r="N150" s="96"/>
      <c r="O150" s="96" t="s">
        <v>176</v>
      </c>
      <c r="P150" s="96"/>
      <c r="Q150" s="79" t="s">
        <v>65</v>
      </c>
      <c r="R150" s="79"/>
      <c r="S150" s="79"/>
      <c r="T150" s="6"/>
    </row>
  </sheetData>
  <sortState ref="B15:K17">
    <sortCondition ref="B15"/>
  </sortState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28"/>
  <sheetViews>
    <sheetView workbookViewId="0">
      <selection activeCell="F4" sqref="F4"/>
    </sheetView>
  </sheetViews>
  <sheetFormatPr defaultRowHeight="15" x14ac:dyDescent="0.25"/>
  <cols>
    <col min="1" max="1" width="13.7109375" bestFit="1" customWidth="1"/>
    <col min="2" max="2" width="14.140625" bestFit="1" customWidth="1"/>
    <col min="3" max="3" width="16.5703125" bestFit="1" customWidth="1"/>
    <col min="4" max="4" width="65.7109375" customWidth="1"/>
    <col min="5" max="5" width="13.85546875" customWidth="1"/>
    <col min="6" max="6" width="79.7109375" bestFit="1" customWidth="1"/>
  </cols>
  <sheetData>
    <row r="1" spans="1:6" x14ac:dyDescent="0.25">
      <c r="A1" s="68" t="s">
        <v>108</v>
      </c>
      <c r="B1" s="68" t="s">
        <v>109</v>
      </c>
      <c r="C1" s="68" t="s">
        <v>122</v>
      </c>
      <c r="D1" s="68" t="s">
        <v>107</v>
      </c>
      <c r="E1" s="68" t="s">
        <v>110</v>
      </c>
      <c r="F1" s="68" t="s">
        <v>126</v>
      </c>
    </row>
    <row r="2" spans="1:6" ht="60" x14ac:dyDescent="0.25">
      <c r="A2" t="s">
        <v>3</v>
      </c>
      <c r="B2" t="s">
        <v>111</v>
      </c>
      <c r="C2" s="25" t="s">
        <v>129</v>
      </c>
      <c r="D2" s="26" t="s">
        <v>123</v>
      </c>
      <c r="E2" s="26" t="s">
        <v>130</v>
      </c>
      <c r="F2" s="27" t="s">
        <v>127</v>
      </c>
    </row>
    <row r="3" spans="1:6" x14ac:dyDescent="0.25">
      <c r="B3" t="s">
        <v>112</v>
      </c>
      <c r="E3" t="s">
        <v>182</v>
      </c>
      <c r="F3" s="27" t="s">
        <v>125</v>
      </c>
    </row>
    <row r="4" spans="1:6" ht="60" x14ac:dyDescent="0.25">
      <c r="A4" t="s">
        <v>2</v>
      </c>
      <c r="B4" t="s">
        <v>113</v>
      </c>
      <c r="C4" t="s">
        <v>124</v>
      </c>
      <c r="D4" s="25" t="s">
        <v>146</v>
      </c>
      <c r="E4" t="s">
        <v>128</v>
      </c>
      <c r="F4" s="27" t="s">
        <v>131</v>
      </c>
    </row>
    <row r="5" spans="1:6" x14ac:dyDescent="0.25">
      <c r="B5" t="s">
        <v>114</v>
      </c>
      <c r="E5" t="s">
        <v>170</v>
      </c>
      <c r="F5" s="27" t="s">
        <v>171</v>
      </c>
    </row>
    <row r="6" spans="1:6" ht="45" x14ac:dyDescent="0.25">
      <c r="A6" t="s">
        <v>9</v>
      </c>
      <c r="B6" t="s">
        <v>116</v>
      </c>
      <c r="C6" t="s">
        <v>128</v>
      </c>
      <c r="D6" s="25" t="s">
        <v>145</v>
      </c>
      <c r="E6" t="s">
        <v>183</v>
      </c>
      <c r="F6" s="27" t="s">
        <v>184</v>
      </c>
    </row>
    <row r="7" spans="1:6" x14ac:dyDescent="0.25">
      <c r="B7" t="s">
        <v>80</v>
      </c>
      <c r="E7" t="s">
        <v>232</v>
      </c>
      <c r="F7" s="27" t="s">
        <v>233</v>
      </c>
    </row>
    <row r="8" spans="1:6" x14ac:dyDescent="0.25">
      <c r="A8" t="s">
        <v>10</v>
      </c>
      <c r="B8" t="s">
        <v>119</v>
      </c>
      <c r="C8" t="s">
        <v>59</v>
      </c>
      <c r="D8" s="25" t="s">
        <v>147</v>
      </c>
      <c r="E8" t="s">
        <v>234</v>
      </c>
      <c r="F8" s="27" t="s">
        <v>235</v>
      </c>
    </row>
    <row r="9" spans="1:6" x14ac:dyDescent="0.25">
      <c r="B9" t="s">
        <v>120</v>
      </c>
      <c r="E9" t="s">
        <v>277</v>
      </c>
      <c r="F9" s="27" t="s">
        <v>278</v>
      </c>
    </row>
    <row r="10" spans="1:6" x14ac:dyDescent="0.25">
      <c r="B10" t="s">
        <v>13</v>
      </c>
      <c r="E10" t="s">
        <v>280</v>
      </c>
      <c r="F10" s="27" t="s">
        <v>281</v>
      </c>
    </row>
    <row r="11" spans="1:6" x14ac:dyDescent="0.25">
      <c r="A11" s="76"/>
      <c r="B11" s="76" t="s">
        <v>121</v>
      </c>
      <c r="C11" s="76"/>
      <c r="D11" s="76"/>
      <c r="E11" s="76"/>
      <c r="F11" s="76"/>
    </row>
    <row r="12" spans="1:6" x14ac:dyDescent="0.25">
      <c r="A12" s="76"/>
      <c r="B12" s="76" t="s">
        <v>15</v>
      </c>
      <c r="C12" s="76"/>
      <c r="D12" s="76"/>
      <c r="E12" s="76"/>
      <c r="F12" s="76"/>
    </row>
    <row r="13" spans="1:6" x14ac:dyDescent="0.25">
      <c r="A13" s="76" t="s">
        <v>115</v>
      </c>
      <c r="B13" s="76" t="s">
        <v>117</v>
      </c>
      <c r="C13" s="76" t="s">
        <v>59</v>
      </c>
      <c r="D13" s="56" t="s">
        <v>147</v>
      </c>
      <c r="E13" s="76"/>
      <c r="F13" s="76"/>
    </row>
    <row r="14" spans="1:6" x14ac:dyDescent="0.25">
      <c r="A14" s="77"/>
      <c r="B14" s="77" t="s">
        <v>118</v>
      </c>
      <c r="C14" s="77"/>
      <c r="D14" s="77"/>
      <c r="E14" s="77"/>
      <c r="F14" s="77"/>
    </row>
    <row r="28" spans="4:5" x14ac:dyDescent="0.25">
      <c r="D28" s="27"/>
      <c r="E28" s="27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</hyperlinks>
  <pageMargins left="0.7" right="0.7" top="0.75" bottom="0.75" header="0.3" footer="0.3"/>
  <pageSetup orientation="portrait"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U11"/>
  <sheetViews>
    <sheetView workbookViewId="0">
      <selection activeCell="C8" sqref="C8:AU8"/>
    </sheetView>
  </sheetViews>
  <sheetFormatPr defaultRowHeight="15" x14ac:dyDescent="0.25"/>
  <cols>
    <col min="1" max="1" width="21" bestFit="1" customWidth="1"/>
    <col min="2" max="2" width="20.85546875" bestFit="1" customWidth="1"/>
  </cols>
  <sheetData>
    <row r="1" spans="1:47" x14ac:dyDescent="0.25">
      <c r="A1" s="19" t="s">
        <v>149</v>
      </c>
    </row>
    <row r="2" spans="1:47" x14ac:dyDescent="0.25">
      <c r="A2" t="s">
        <v>133</v>
      </c>
      <c r="B2" t="s">
        <v>132</v>
      </c>
      <c r="C2" s="29">
        <v>1960</v>
      </c>
      <c r="D2" s="29">
        <v>1970</v>
      </c>
      <c r="E2" s="29">
        <v>1980</v>
      </c>
      <c r="F2" s="29">
        <v>1990</v>
      </c>
      <c r="G2" s="29">
        <v>2000</v>
      </c>
      <c r="H2" s="29">
        <v>2001</v>
      </c>
      <c r="I2" s="29">
        <v>2002</v>
      </c>
      <c r="J2" s="29">
        <v>2003</v>
      </c>
      <c r="K2" s="29">
        <v>2004</v>
      </c>
      <c r="L2" s="29">
        <v>2005</v>
      </c>
      <c r="M2" s="29">
        <v>2006</v>
      </c>
      <c r="N2" s="29">
        <v>2007</v>
      </c>
      <c r="O2" s="29">
        <v>2008</v>
      </c>
      <c r="P2" s="29">
        <v>2009</v>
      </c>
      <c r="Q2" s="29">
        <v>2010</v>
      </c>
      <c r="R2" s="29">
        <v>2011</v>
      </c>
      <c r="S2" s="29">
        <v>2012</v>
      </c>
      <c r="T2" s="29">
        <v>2013</v>
      </c>
      <c r="U2" s="29">
        <v>2014</v>
      </c>
      <c r="V2" s="29">
        <f t="shared" ref="V2:AU2" si="0">U2+1</f>
        <v>2015</v>
      </c>
      <c r="W2" s="29">
        <f t="shared" si="0"/>
        <v>2016</v>
      </c>
      <c r="X2" s="29">
        <f t="shared" si="0"/>
        <v>2017</v>
      </c>
      <c r="Y2" s="29">
        <f t="shared" si="0"/>
        <v>2018</v>
      </c>
      <c r="Z2" s="29">
        <f t="shared" si="0"/>
        <v>2019</v>
      </c>
      <c r="AA2" s="29">
        <f t="shared" si="0"/>
        <v>2020</v>
      </c>
      <c r="AB2" s="29">
        <f t="shared" si="0"/>
        <v>2021</v>
      </c>
      <c r="AC2" s="29">
        <f t="shared" si="0"/>
        <v>2022</v>
      </c>
      <c r="AD2" s="29">
        <f t="shared" si="0"/>
        <v>2023</v>
      </c>
      <c r="AE2" s="29">
        <f t="shared" si="0"/>
        <v>2024</v>
      </c>
      <c r="AF2" s="29">
        <f t="shared" si="0"/>
        <v>2025</v>
      </c>
      <c r="AG2" s="29">
        <f t="shared" si="0"/>
        <v>2026</v>
      </c>
      <c r="AH2" s="29">
        <f t="shared" si="0"/>
        <v>2027</v>
      </c>
      <c r="AI2" s="29">
        <f t="shared" si="0"/>
        <v>2028</v>
      </c>
      <c r="AJ2" s="29">
        <f t="shared" si="0"/>
        <v>2029</v>
      </c>
      <c r="AK2" s="29">
        <f t="shared" si="0"/>
        <v>2030</v>
      </c>
      <c r="AL2" s="29">
        <f t="shared" si="0"/>
        <v>2031</v>
      </c>
      <c r="AM2" s="29">
        <f t="shared" si="0"/>
        <v>2032</v>
      </c>
      <c r="AN2" s="29">
        <f t="shared" si="0"/>
        <v>2033</v>
      </c>
      <c r="AO2" s="29">
        <f t="shared" si="0"/>
        <v>2034</v>
      </c>
      <c r="AP2" s="29">
        <f t="shared" si="0"/>
        <v>2035</v>
      </c>
      <c r="AQ2" s="29">
        <f t="shared" si="0"/>
        <v>2036</v>
      </c>
      <c r="AR2" s="29">
        <f t="shared" si="0"/>
        <v>2037</v>
      </c>
      <c r="AS2" s="29">
        <f t="shared" si="0"/>
        <v>2038</v>
      </c>
      <c r="AT2" s="29">
        <f t="shared" si="0"/>
        <v>2039</v>
      </c>
      <c r="AU2" s="29">
        <f t="shared" si="0"/>
        <v>2040</v>
      </c>
    </row>
    <row r="3" spans="1:47" x14ac:dyDescent="0.25">
      <c r="A3" t="s">
        <v>142</v>
      </c>
      <c r="B3" t="s">
        <v>144</v>
      </c>
      <c r="C3" s="30">
        <v>6.4000000000000001E-2</v>
      </c>
      <c r="D3" s="30">
        <v>6.4000000000000001E-2</v>
      </c>
      <c r="E3" s="30">
        <v>5.8999999999999997E-2</v>
      </c>
      <c r="F3" s="30">
        <v>5.0999999999999997E-2</v>
      </c>
      <c r="G3" s="30">
        <v>3.7999999999999999E-2</v>
      </c>
      <c r="H3" s="30"/>
      <c r="I3" s="30"/>
      <c r="J3" s="30"/>
      <c r="K3" s="30"/>
      <c r="L3" s="30">
        <v>2.3E-2</v>
      </c>
      <c r="M3" s="30"/>
      <c r="N3" s="30"/>
      <c r="O3" s="30"/>
      <c r="P3" s="30">
        <v>8.9999999999999993E-3</v>
      </c>
      <c r="Q3" s="30"/>
      <c r="R3" s="30">
        <v>1.4999999999999999E-2</v>
      </c>
      <c r="S3" s="30">
        <v>1.4999999999999999E-2</v>
      </c>
      <c r="T3" s="30">
        <v>1.6E-2</v>
      </c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</row>
    <row r="4" spans="1:47" x14ac:dyDescent="0.25">
      <c r="A4" t="s">
        <v>142</v>
      </c>
      <c r="B4" t="s">
        <v>143</v>
      </c>
      <c r="C4" s="30">
        <v>9.9000000000000005E-2</v>
      </c>
      <c r="D4" s="30">
        <v>0.106</v>
      </c>
      <c r="E4" s="30">
        <v>0.11899999999999999</v>
      </c>
      <c r="F4" s="30">
        <v>0.13100000000000001</v>
      </c>
      <c r="G4" s="30">
        <v>0.14199999999999999</v>
      </c>
      <c r="H4" s="30"/>
      <c r="I4" s="30"/>
      <c r="J4" s="30"/>
      <c r="K4" s="30"/>
      <c r="L4" s="30">
        <v>0.13200000000000001</v>
      </c>
      <c r="M4" s="30"/>
      <c r="N4" s="30"/>
      <c r="O4" s="30"/>
      <c r="P4" s="30">
        <v>8.5000000000000006E-2</v>
      </c>
      <c r="Q4" s="30"/>
      <c r="R4" s="30">
        <v>7.3999999999999996E-2</v>
      </c>
      <c r="S4" s="30">
        <v>7.6999999999999999E-2</v>
      </c>
      <c r="T4" s="30">
        <v>7.6999999999999999E-2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</row>
    <row r="5" spans="1:47" x14ac:dyDescent="0.25">
      <c r="A5" t="s">
        <v>134</v>
      </c>
      <c r="B5" t="s">
        <v>135</v>
      </c>
      <c r="C5" s="30">
        <v>0.13800000000000001</v>
      </c>
      <c r="D5" s="30">
        <v>0.16200000000000001</v>
      </c>
      <c r="E5" s="30">
        <v>0.14000000000000001</v>
      </c>
      <c r="F5" s="30">
        <v>0.11799999999999999</v>
      </c>
      <c r="G5" s="30">
        <v>0.109</v>
      </c>
      <c r="H5" s="30"/>
      <c r="I5" s="30"/>
      <c r="J5" s="30"/>
      <c r="K5" s="30"/>
      <c r="L5" s="30">
        <v>9.1999999999999998E-2</v>
      </c>
      <c r="M5" s="30"/>
      <c r="N5" s="30"/>
      <c r="O5" s="30"/>
      <c r="P5" s="30">
        <v>6.0999999999999999E-2</v>
      </c>
      <c r="Q5" s="30"/>
      <c r="R5" s="30">
        <v>5.7000000000000002E-2</v>
      </c>
      <c r="S5" s="30">
        <v>5.5E-2</v>
      </c>
      <c r="T5" s="30">
        <v>5.8000000000000003E-2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</row>
    <row r="6" spans="1:47" x14ac:dyDescent="0.25">
      <c r="A6" t="s">
        <v>134</v>
      </c>
      <c r="B6" t="s">
        <v>136</v>
      </c>
      <c r="C6" s="30">
        <v>2.4E-2</v>
      </c>
      <c r="D6" s="30">
        <v>1.7999999999999999E-2</v>
      </c>
      <c r="E6" s="30">
        <v>2.9000000000000001E-2</v>
      </c>
      <c r="F6" s="30">
        <v>4.5999999999999999E-2</v>
      </c>
      <c r="G6" s="30">
        <v>4.2000000000000003E-2</v>
      </c>
      <c r="H6" s="30"/>
      <c r="I6" s="30"/>
      <c r="J6" s="30"/>
      <c r="K6" s="30"/>
      <c r="L6" s="30">
        <v>4.2999999999999997E-2</v>
      </c>
      <c r="M6" s="30"/>
      <c r="N6" s="30"/>
      <c r="O6" s="30"/>
      <c r="P6" s="30">
        <v>4.7E-2</v>
      </c>
      <c r="Q6" s="30"/>
      <c r="R6" s="30">
        <v>4.4999999999999998E-2</v>
      </c>
      <c r="S6" s="30">
        <v>4.3999999999999997E-2</v>
      </c>
      <c r="T6" s="30">
        <v>4.2000000000000003E-2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</row>
    <row r="7" spans="1:47" x14ac:dyDescent="0.25">
      <c r="A7" t="s">
        <v>138</v>
      </c>
      <c r="B7" t="s">
        <v>137</v>
      </c>
      <c r="C7" s="30">
        <v>0.14799999999999999</v>
      </c>
      <c r="D7" s="30">
        <v>0.113</v>
      </c>
      <c r="E7" s="30">
        <v>9.5000000000000001E-2</v>
      </c>
      <c r="F7" s="30">
        <v>0.13600000000000001</v>
      </c>
      <c r="G7" s="30">
        <v>0.17299999999999999</v>
      </c>
      <c r="H7" s="30"/>
      <c r="I7" s="30"/>
      <c r="J7" s="30"/>
      <c r="K7" s="30"/>
      <c r="L7" s="30">
        <v>0.185</v>
      </c>
      <c r="M7" s="30"/>
      <c r="N7" s="30"/>
      <c r="O7" s="30"/>
      <c r="P7" s="30">
        <v>0.21299999999999999</v>
      </c>
      <c r="Q7" s="30"/>
      <c r="R7" s="30">
        <v>0.214</v>
      </c>
      <c r="S7" s="30">
        <v>0.21099999999999999</v>
      </c>
      <c r="T7" s="30">
        <v>0.21099999999999999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</row>
    <row r="8" spans="1:47" x14ac:dyDescent="0.25">
      <c r="A8" t="s">
        <v>138</v>
      </c>
      <c r="B8" t="s">
        <v>139</v>
      </c>
      <c r="C8" s="30">
        <v>0.24199999999999999</v>
      </c>
      <c r="D8" s="30">
        <v>0.20499999999999999</v>
      </c>
      <c r="E8" s="30">
        <v>0.20100000000000001</v>
      </c>
      <c r="F8" s="30">
        <v>0.17599999999999999</v>
      </c>
      <c r="G8" s="30">
        <v>8.5000000000000006E-2</v>
      </c>
      <c r="H8" s="30"/>
      <c r="I8" s="30"/>
      <c r="J8" s="30"/>
      <c r="K8" s="30"/>
      <c r="L8" s="30">
        <v>7.0000000000000007E-2</v>
      </c>
      <c r="M8" s="30"/>
      <c r="N8" s="30"/>
      <c r="O8" s="30"/>
      <c r="P8" s="30">
        <v>8.2000000000000003E-2</v>
      </c>
      <c r="Q8" s="30"/>
      <c r="R8" s="30">
        <v>8.7999999999999995E-2</v>
      </c>
      <c r="S8" s="30">
        <v>8.6999999999999994E-2</v>
      </c>
      <c r="T8" s="30">
        <v>8.1000000000000003E-2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</row>
    <row r="9" spans="1:47" x14ac:dyDescent="0.25">
      <c r="B9" t="s">
        <v>141</v>
      </c>
      <c r="C9" s="30">
        <f t="shared" ref="C9:S9" si="1">SUM(C3:C8)</f>
        <v>0.71500000000000008</v>
      </c>
      <c r="D9" s="30">
        <f t="shared" si="1"/>
        <v>0.66799999999999993</v>
      </c>
      <c r="E9" s="30">
        <f t="shared" si="1"/>
        <v>0.64300000000000002</v>
      </c>
      <c r="F9" s="30">
        <f t="shared" si="1"/>
        <v>0.65799999999999992</v>
      </c>
      <c r="G9" s="30">
        <f t="shared" si="1"/>
        <v>0.58899999999999997</v>
      </c>
      <c r="H9" s="30">
        <f>$G$9-(($G$9-$L$9)/($L2-$G2)*(H2-$G2))</f>
        <v>0.58019999999999994</v>
      </c>
      <c r="I9" s="30">
        <f>$G$9-(($G$9-$L$9)/($L2-$G2)*(I2-$G2))</f>
        <v>0.57139999999999991</v>
      </c>
      <c r="J9" s="30">
        <f>$G$9-(($G$9-$L$9)/($L2-$G2)*(J2-$G2))</f>
        <v>0.56259999999999999</v>
      </c>
      <c r="K9" s="30">
        <f>$G$9-(($G$9-$L$9)/($L2-$G2)*(K2-$G2))</f>
        <v>0.55379999999999996</v>
      </c>
      <c r="L9" s="30">
        <f t="shared" si="1"/>
        <v>0.54499999999999993</v>
      </c>
      <c r="M9" s="30">
        <f>$L$9-(($L$9-$P$9)/($P2-$L2)*(M2-$L2))</f>
        <v>0.53299999999999992</v>
      </c>
      <c r="N9" s="30">
        <f>$L$9-(($L$9-$P$9)/($P2-$L2)*(N2-$L2))</f>
        <v>0.52100000000000002</v>
      </c>
      <c r="O9" s="30">
        <f>$L$9-(($L$9-$P$9)/($P2-$L2)*(O2-$L2))</f>
        <v>0.50900000000000001</v>
      </c>
      <c r="P9" s="30">
        <f t="shared" si="1"/>
        <v>0.49700000000000005</v>
      </c>
      <c r="Q9" s="30">
        <f>$P$9-(($P$9-$R$9)/($R2-$P2)*(Q2-$P2))</f>
        <v>0.495</v>
      </c>
      <c r="R9" s="30">
        <f t="shared" si="1"/>
        <v>0.49299999999999999</v>
      </c>
      <c r="S9" s="30">
        <f t="shared" si="1"/>
        <v>0.48899999999999999</v>
      </c>
      <c r="T9" s="30">
        <f>SUM(T3:T8)</f>
        <v>0.48500000000000004</v>
      </c>
      <c r="U9" s="31">
        <f>FORECAST(U$2,$P9:$T9,$P$2:$T$2)</f>
        <v>0.48280000000000012</v>
      </c>
      <c r="V9" s="31">
        <f t="shared" ref="V9:AU9" si="2">FORECAST(V$2,$P9:$T9,$P$2:$T$2)</f>
        <v>0.4798</v>
      </c>
      <c r="W9" s="31">
        <f t="shared" si="2"/>
        <v>0.47679999999999989</v>
      </c>
      <c r="X9" s="31">
        <f t="shared" si="2"/>
        <v>0.47379999999999978</v>
      </c>
      <c r="Y9" s="31">
        <f t="shared" si="2"/>
        <v>0.47079999999999966</v>
      </c>
      <c r="Z9" s="31">
        <f t="shared" si="2"/>
        <v>0.46779999999999955</v>
      </c>
      <c r="AA9" s="31">
        <f t="shared" si="2"/>
        <v>0.46479999999999944</v>
      </c>
      <c r="AB9" s="31">
        <f t="shared" si="2"/>
        <v>0.46180000000000021</v>
      </c>
      <c r="AC9" s="31">
        <f t="shared" si="2"/>
        <v>0.4588000000000001</v>
      </c>
      <c r="AD9" s="31">
        <f t="shared" si="2"/>
        <v>0.45579999999999998</v>
      </c>
      <c r="AE9" s="31">
        <f t="shared" si="2"/>
        <v>0.45279999999999987</v>
      </c>
      <c r="AF9" s="31">
        <f t="shared" si="2"/>
        <v>0.44979999999999976</v>
      </c>
      <c r="AG9" s="31">
        <f t="shared" si="2"/>
        <v>0.44679999999999964</v>
      </c>
      <c r="AH9" s="31">
        <f t="shared" si="2"/>
        <v>0.44379999999999953</v>
      </c>
      <c r="AI9" s="31">
        <f t="shared" si="2"/>
        <v>0.4408000000000003</v>
      </c>
      <c r="AJ9" s="31">
        <f t="shared" si="2"/>
        <v>0.43780000000000019</v>
      </c>
      <c r="AK9" s="31">
        <f t="shared" si="2"/>
        <v>0.43480000000000008</v>
      </c>
      <c r="AL9" s="31">
        <f t="shared" si="2"/>
        <v>0.43179999999999996</v>
      </c>
      <c r="AM9" s="31">
        <f t="shared" si="2"/>
        <v>0.42879999999999985</v>
      </c>
      <c r="AN9" s="31">
        <f t="shared" si="2"/>
        <v>0.42579999999999973</v>
      </c>
      <c r="AO9" s="31">
        <f t="shared" si="2"/>
        <v>0.42279999999999962</v>
      </c>
      <c r="AP9" s="31">
        <f t="shared" si="2"/>
        <v>0.41979999999999951</v>
      </c>
      <c r="AQ9" s="31">
        <f t="shared" si="2"/>
        <v>0.41679999999999939</v>
      </c>
      <c r="AR9" s="31">
        <f t="shared" si="2"/>
        <v>0.41380000000000017</v>
      </c>
      <c r="AS9" s="31">
        <f t="shared" si="2"/>
        <v>0.41080000000000005</v>
      </c>
      <c r="AT9" s="31">
        <f t="shared" si="2"/>
        <v>0.40779999999999994</v>
      </c>
      <c r="AU9" s="31">
        <f t="shared" si="2"/>
        <v>0.40479999999999983</v>
      </c>
    </row>
    <row r="10" spans="1:47" x14ac:dyDescent="0.25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31"/>
      <c r="V10" s="31"/>
      <c r="W10" s="31"/>
      <c r="X10" s="31"/>
      <c r="Y10" s="31"/>
      <c r="Z10" s="31"/>
      <c r="AA10" s="31"/>
      <c r="AB10" s="31"/>
    </row>
    <row r="11" spans="1:47" x14ac:dyDescent="0.25">
      <c r="A11" t="s">
        <v>140</v>
      </c>
      <c r="B11" t="s">
        <v>148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U11"/>
  <sheetViews>
    <sheetView workbookViewId="0">
      <selection activeCell="B11" sqref="B11"/>
    </sheetView>
  </sheetViews>
  <sheetFormatPr defaultRowHeight="15" x14ac:dyDescent="0.25"/>
  <cols>
    <col min="2" max="2" width="13.42578125" customWidth="1"/>
    <col min="3" max="3" width="12.42578125" customWidth="1"/>
    <col min="4" max="4" width="11.85546875" customWidth="1"/>
    <col min="6" max="6" width="13.42578125" bestFit="1" customWidth="1"/>
    <col min="7" max="7" width="10" bestFit="1" customWidth="1"/>
    <col min="8" max="8" width="14" customWidth="1"/>
    <col min="9" max="11" width="10" customWidth="1"/>
    <col min="12" max="12" width="14.28515625" bestFit="1" customWidth="1"/>
    <col min="13" max="15" width="14.28515625" customWidth="1"/>
    <col min="17" max="17" width="10" bestFit="1" customWidth="1"/>
    <col min="21" max="21" width="10" bestFit="1" customWidth="1"/>
  </cols>
  <sheetData>
    <row r="1" spans="1:47" x14ac:dyDescent="0.25">
      <c r="C1">
        <v>1960</v>
      </c>
      <c r="D1">
        <v>1970</v>
      </c>
      <c r="E1">
        <v>1980</v>
      </c>
      <c r="F1">
        <v>1990</v>
      </c>
      <c r="G1">
        <v>2000</v>
      </c>
      <c r="H1">
        <f>G1+1</f>
        <v>2001</v>
      </c>
      <c r="I1">
        <f>H1+1</f>
        <v>2002</v>
      </c>
      <c r="J1">
        <f>I1+1</f>
        <v>2003</v>
      </c>
      <c r="K1">
        <f>J1+1</f>
        <v>2004</v>
      </c>
      <c r="L1">
        <v>2005</v>
      </c>
      <c r="M1">
        <f>L1+1</f>
        <v>2006</v>
      </c>
      <c r="N1">
        <f>M1+1</f>
        <v>2007</v>
      </c>
      <c r="O1">
        <f>N1+1</f>
        <v>2008</v>
      </c>
      <c r="P1">
        <v>2009</v>
      </c>
      <c r="Q1">
        <f>P1+1</f>
        <v>2010</v>
      </c>
      <c r="R1">
        <v>2011</v>
      </c>
      <c r="S1">
        <v>2012</v>
      </c>
      <c r="T1">
        <v>2013</v>
      </c>
      <c r="U1">
        <f t="shared" ref="U1:AU1" si="0">T1+1</f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  <c r="AE1">
        <f t="shared" si="0"/>
        <v>2024</v>
      </c>
      <c r="AF1">
        <f t="shared" si="0"/>
        <v>2025</v>
      </c>
      <c r="AG1">
        <f t="shared" si="0"/>
        <v>2026</v>
      </c>
      <c r="AH1">
        <f t="shared" si="0"/>
        <v>2027</v>
      </c>
      <c r="AI1">
        <f t="shared" si="0"/>
        <v>2028</v>
      </c>
      <c r="AJ1">
        <f t="shared" si="0"/>
        <v>2029</v>
      </c>
      <c r="AK1">
        <f t="shared" si="0"/>
        <v>2030</v>
      </c>
      <c r="AL1">
        <f t="shared" si="0"/>
        <v>2031</v>
      </c>
      <c r="AM1">
        <f t="shared" si="0"/>
        <v>2032</v>
      </c>
      <c r="AN1">
        <f t="shared" si="0"/>
        <v>2033</v>
      </c>
      <c r="AO1">
        <f t="shared" si="0"/>
        <v>2034</v>
      </c>
      <c r="AP1">
        <f t="shared" si="0"/>
        <v>2035</v>
      </c>
      <c r="AQ1">
        <f t="shared" si="0"/>
        <v>2036</v>
      </c>
      <c r="AR1">
        <f t="shared" si="0"/>
        <v>2037</v>
      </c>
      <c r="AS1">
        <f t="shared" si="0"/>
        <v>2038</v>
      </c>
      <c r="AT1">
        <f t="shared" si="0"/>
        <v>2039</v>
      </c>
      <c r="AU1">
        <f t="shared" si="0"/>
        <v>2040</v>
      </c>
    </row>
    <row r="2" spans="1:47" x14ac:dyDescent="0.25">
      <c r="A2" t="s">
        <v>244</v>
      </c>
      <c r="B2" t="s">
        <v>245</v>
      </c>
      <c r="C2">
        <v>82510</v>
      </c>
      <c r="D2">
        <v>112640</v>
      </c>
      <c r="E2">
        <v>134420</v>
      </c>
      <c r="F2">
        <v>145330</v>
      </c>
      <c r="G2">
        <v>140260</v>
      </c>
      <c r="L2">
        <v>142320</v>
      </c>
      <c r="P2">
        <v>132950</v>
      </c>
      <c r="R2">
        <v>131770</v>
      </c>
      <c r="S2">
        <v>132270</v>
      </c>
      <c r="T2">
        <v>134270</v>
      </c>
      <c r="U2">
        <f>FORECAST(U$1,$G2:$T2,$G$1:$T$1)</f>
        <v>131429.97297297278</v>
      </c>
      <c r="V2">
        <f t="shared" ref="V2:AU4" si="1">FORECAST(V$1,$G2:$T2,$G$1:$T$1)</f>
        <v>130687.02702702698</v>
      </c>
      <c r="W2">
        <f t="shared" si="1"/>
        <v>129944.08108108095</v>
      </c>
      <c r="X2">
        <f t="shared" si="1"/>
        <v>129201.13513513491</v>
      </c>
      <c r="Y2">
        <f t="shared" si="1"/>
        <v>128458.18918918911</v>
      </c>
      <c r="Z2">
        <f t="shared" si="1"/>
        <v>127715.24324324308</v>
      </c>
      <c r="AA2">
        <f t="shared" si="1"/>
        <v>126972.29729729705</v>
      </c>
      <c r="AB2">
        <f t="shared" si="1"/>
        <v>126229.35135135124</v>
      </c>
      <c r="AC2">
        <f t="shared" si="1"/>
        <v>125486.40540540521</v>
      </c>
      <c r="AD2">
        <f t="shared" si="1"/>
        <v>124743.45945945941</v>
      </c>
      <c r="AE2">
        <f t="shared" si="1"/>
        <v>124000.51351351338</v>
      </c>
      <c r="AF2">
        <f t="shared" si="1"/>
        <v>123257.56756756734</v>
      </c>
      <c r="AG2">
        <f t="shared" si="1"/>
        <v>122514.62162162154</v>
      </c>
      <c r="AH2">
        <f t="shared" si="1"/>
        <v>121771.67567567551</v>
      </c>
      <c r="AI2">
        <f t="shared" si="1"/>
        <v>121028.72972972947</v>
      </c>
      <c r="AJ2">
        <f t="shared" si="1"/>
        <v>120285.78378378367</v>
      </c>
      <c r="AK2">
        <f t="shared" si="1"/>
        <v>119542.83783783764</v>
      </c>
      <c r="AL2">
        <f t="shared" si="1"/>
        <v>118799.89189189184</v>
      </c>
      <c r="AM2">
        <f t="shared" si="1"/>
        <v>118056.9459459458</v>
      </c>
      <c r="AN2">
        <f t="shared" si="1"/>
        <v>117313.99999999977</v>
      </c>
      <c r="AO2">
        <f t="shared" si="1"/>
        <v>116571.05405405397</v>
      </c>
      <c r="AP2">
        <f t="shared" si="1"/>
        <v>115828.10810810793</v>
      </c>
      <c r="AQ2">
        <f t="shared" si="1"/>
        <v>115085.1621621619</v>
      </c>
      <c r="AR2">
        <f t="shared" si="1"/>
        <v>114342.2162162161</v>
      </c>
      <c r="AS2">
        <f t="shared" si="1"/>
        <v>113599.27027027006</v>
      </c>
      <c r="AT2">
        <f t="shared" si="1"/>
        <v>112856.32432432426</v>
      </c>
      <c r="AU2">
        <f t="shared" si="1"/>
        <v>112113.37837837823</v>
      </c>
    </row>
    <row r="3" spans="1:47" x14ac:dyDescent="0.25">
      <c r="A3" t="s">
        <v>246</v>
      </c>
      <c r="B3" t="s">
        <v>249</v>
      </c>
      <c r="C3">
        <v>179979</v>
      </c>
      <c r="D3">
        <v>203984</v>
      </c>
      <c r="E3">
        <v>227255</v>
      </c>
      <c r="F3">
        <v>249907</v>
      </c>
      <c r="G3">
        <v>281422</v>
      </c>
      <c r="L3">
        <v>296410</v>
      </c>
      <c r="P3">
        <v>307007</v>
      </c>
      <c r="R3">
        <v>311592</v>
      </c>
      <c r="S3">
        <v>313914</v>
      </c>
      <c r="T3">
        <v>316129</v>
      </c>
      <c r="U3">
        <f>FORECAST(U$1,$G3:$T3,$G$1:$T$1)</f>
        <v>319512.62162162177</v>
      </c>
      <c r="V3">
        <f t="shared" si="1"/>
        <v>322177.37837837823</v>
      </c>
      <c r="W3">
        <f t="shared" si="1"/>
        <v>324842.13513513561</v>
      </c>
      <c r="X3">
        <f t="shared" si="1"/>
        <v>327506.89189189207</v>
      </c>
      <c r="Y3">
        <f t="shared" si="1"/>
        <v>330171.64864864852</v>
      </c>
      <c r="Z3">
        <f t="shared" si="1"/>
        <v>332836.40540540591</v>
      </c>
      <c r="AA3">
        <f t="shared" si="1"/>
        <v>335501.16216216236</v>
      </c>
      <c r="AB3">
        <f t="shared" si="1"/>
        <v>338165.91891891882</v>
      </c>
      <c r="AC3">
        <f t="shared" si="1"/>
        <v>340830.6756756762</v>
      </c>
      <c r="AD3">
        <f t="shared" si="1"/>
        <v>343495.43243243266</v>
      </c>
      <c r="AE3">
        <f t="shared" si="1"/>
        <v>346160.18918918911</v>
      </c>
      <c r="AF3">
        <f t="shared" si="1"/>
        <v>348824.9459459465</v>
      </c>
      <c r="AG3">
        <f t="shared" si="1"/>
        <v>351489.70270270295</v>
      </c>
      <c r="AH3">
        <f t="shared" si="1"/>
        <v>354154.45945945941</v>
      </c>
      <c r="AI3">
        <f t="shared" si="1"/>
        <v>356819.2162162168</v>
      </c>
      <c r="AJ3">
        <f t="shared" si="1"/>
        <v>359483.97297297325</v>
      </c>
      <c r="AK3">
        <f t="shared" si="1"/>
        <v>362148.7297297297</v>
      </c>
      <c r="AL3">
        <f t="shared" si="1"/>
        <v>364813.48648648616</v>
      </c>
      <c r="AM3">
        <f t="shared" si="1"/>
        <v>367478.24324324355</v>
      </c>
      <c r="AN3">
        <f t="shared" si="1"/>
        <v>370143</v>
      </c>
      <c r="AO3">
        <f t="shared" si="1"/>
        <v>372807.75675675645</v>
      </c>
      <c r="AP3">
        <f t="shared" si="1"/>
        <v>375472.51351351384</v>
      </c>
      <c r="AQ3">
        <f t="shared" si="1"/>
        <v>378137.2702702703</v>
      </c>
      <c r="AR3">
        <f t="shared" si="1"/>
        <v>380802.02702702675</v>
      </c>
      <c r="AS3">
        <f t="shared" si="1"/>
        <v>383466.78378378414</v>
      </c>
      <c r="AT3">
        <f t="shared" si="1"/>
        <v>386131.54054054059</v>
      </c>
      <c r="AU3">
        <f t="shared" si="1"/>
        <v>388796.29729729705</v>
      </c>
    </row>
    <row r="4" spans="1:47" x14ac:dyDescent="0.25">
      <c r="A4" t="s">
        <v>247</v>
      </c>
      <c r="B4" t="s">
        <v>248</v>
      </c>
      <c r="C4">
        <f>C2/C3</f>
        <v>0.45844237383250269</v>
      </c>
      <c r="D4">
        <f>D2/D3</f>
        <v>0.55220017256255394</v>
      </c>
      <c r="E4">
        <f>E2/E3</f>
        <v>0.59149413654265037</v>
      </c>
      <c r="F4">
        <f>F2/F3</f>
        <v>0.58153633151532369</v>
      </c>
      <c r="G4">
        <f>G2/G3</f>
        <v>0.49839742450838953</v>
      </c>
      <c r="L4">
        <f>L2/L3</f>
        <v>0.48014574407071287</v>
      </c>
      <c r="P4">
        <f>P2/P3</f>
        <v>0.4330520151006329</v>
      </c>
      <c r="R4">
        <f>R2/R3</f>
        <v>0.42289275719530667</v>
      </c>
      <c r="S4">
        <f>S2/S3</f>
        <v>0.42135744184713009</v>
      </c>
      <c r="T4">
        <f>T2/T3</f>
        <v>0.42473167599302813</v>
      </c>
      <c r="U4">
        <f>FORECAST(U$1,$G4:$T4,$G$1:$T$1)</f>
        <v>0.40953174590807429</v>
      </c>
      <c r="V4">
        <f t="shared" si="1"/>
        <v>0.40296155228258179</v>
      </c>
      <c r="W4">
        <f t="shared" si="1"/>
        <v>0.3963913586570893</v>
      </c>
      <c r="X4">
        <f t="shared" si="1"/>
        <v>0.38982116503159681</v>
      </c>
      <c r="Y4">
        <f t="shared" si="1"/>
        <v>0.38325097140610431</v>
      </c>
      <c r="Z4">
        <f t="shared" si="1"/>
        <v>0.37668077778061004</v>
      </c>
      <c r="AA4">
        <f t="shared" si="1"/>
        <v>0.37011058415511755</v>
      </c>
      <c r="AB4">
        <f t="shared" si="1"/>
        <v>0.36354039052962506</v>
      </c>
      <c r="AC4">
        <f t="shared" si="1"/>
        <v>0.35697019690413256</v>
      </c>
      <c r="AD4">
        <f t="shared" si="1"/>
        <v>0.35040000327864007</v>
      </c>
      <c r="AE4">
        <f t="shared" si="1"/>
        <v>0.34382980965314758</v>
      </c>
      <c r="AF4">
        <f t="shared" si="1"/>
        <v>0.33725961602765508</v>
      </c>
      <c r="AG4">
        <f t="shared" si="1"/>
        <v>0.33068942240216082</v>
      </c>
      <c r="AH4">
        <f t="shared" si="1"/>
        <v>0.32411922877666832</v>
      </c>
      <c r="AI4">
        <f t="shared" si="1"/>
        <v>0.31754903515117583</v>
      </c>
      <c r="AJ4">
        <f t="shared" si="1"/>
        <v>0.31097884152568334</v>
      </c>
      <c r="AK4">
        <f t="shared" si="1"/>
        <v>0.30440864790019084</v>
      </c>
      <c r="AL4">
        <f t="shared" si="1"/>
        <v>0.29783845427469835</v>
      </c>
      <c r="AM4">
        <f t="shared" si="1"/>
        <v>0.29126826064920408</v>
      </c>
      <c r="AN4">
        <f t="shared" si="1"/>
        <v>0.28469806702371159</v>
      </c>
      <c r="AO4">
        <f t="shared" si="1"/>
        <v>0.27812787339821909</v>
      </c>
      <c r="AP4">
        <f t="shared" si="1"/>
        <v>0.2715576797727266</v>
      </c>
      <c r="AQ4">
        <f t="shared" si="1"/>
        <v>0.26498748614723411</v>
      </c>
      <c r="AR4">
        <f t="shared" si="1"/>
        <v>0.25841729252174162</v>
      </c>
      <c r="AS4">
        <f t="shared" si="1"/>
        <v>0.25184709889624912</v>
      </c>
      <c r="AT4">
        <f t="shared" si="1"/>
        <v>0.24527690527075485</v>
      </c>
      <c r="AU4">
        <f t="shared" si="1"/>
        <v>0.23870671164526236</v>
      </c>
    </row>
    <row r="6" spans="1:47" x14ac:dyDescent="0.25">
      <c r="A6" t="s">
        <v>244</v>
      </c>
      <c r="B6" t="s">
        <v>151</v>
      </c>
      <c r="C6">
        <f>C2*1000*$B$10</f>
        <v>74851834.350000009</v>
      </c>
      <c r="D6">
        <f>D2*1000*$B$10</f>
        <v>102185318.40000001</v>
      </c>
      <c r="E6">
        <f>E2*1000*$B$10</f>
        <v>121943807.7</v>
      </c>
      <c r="F6">
        <f>F2*1000*$B$10</f>
        <v>131841196.05</v>
      </c>
      <c r="G6">
        <f>G2*1000*$B$10</f>
        <v>127241768.10000001</v>
      </c>
      <c r="H6">
        <f t="shared" ref="H6:K8" si="2">($L6-$G6)/COUNT($H$1:$L$1)*(H$1-2000)+$G6</f>
        <v>127615528.32000001</v>
      </c>
      <c r="I6">
        <f t="shared" si="2"/>
        <v>127989288.54000001</v>
      </c>
      <c r="J6">
        <f t="shared" si="2"/>
        <v>128363048.76000001</v>
      </c>
      <c r="K6">
        <f t="shared" si="2"/>
        <v>128736808.98</v>
      </c>
      <c r="L6">
        <f>L2*1000*$B$10</f>
        <v>129110569.2</v>
      </c>
      <c r="M6">
        <f t="shared" ref="M6:O8" si="3">($P6-$L6)/COUNT($M$1:$P$1)*(M$1-2005)+$L6</f>
        <v>126985488.33750001</v>
      </c>
      <c r="N6">
        <f t="shared" si="3"/>
        <v>124860407.47499999</v>
      </c>
      <c r="O6">
        <f t="shared" si="3"/>
        <v>122735326.6125</v>
      </c>
      <c r="P6">
        <f>P2*1000*$B$10</f>
        <v>120610245.75</v>
      </c>
      <c r="Q6">
        <f>($R6-$P6)/COUNT($Q$1:$R$1)*(Q$1-2009)+$P6</f>
        <v>120075006.59999999</v>
      </c>
      <c r="R6">
        <f>R2*1000*$B$10</f>
        <v>119539767.45</v>
      </c>
      <c r="S6">
        <f>S2*1000*$B$10</f>
        <v>119993359.95</v>
      </c>
      <c r="T6">
        <f>T2*1000*$B$10</f>
        <v>121807729.95</v>
      </c>
      <c r="U6">
        <f>FORECAST(U$1,$G6:$T6,$G$1:$T$1)</f>
        <v>118913959.335989</v>
      </c>
      <c r="V6">
        <f t="shared" ref="V6:AU8" si="4">FORECAST(V$1,$G6:$T6,$G$1:$T$1)</f>
        <v>118143779.20912075</v>
      </c>
      <c r="W6">
        <f t="shared" si="4"/>
        <v>117373599.0822525</v>
      </c>
      <c r="X6">
        <f t="shared" si="4"/>
        <v>116603418.95538449</v>
      </c>
      <c r="Y6">
        <f t="shared" si="4"/>
        <v>115833238.82851624</v>
      </c>
      <c r="Z6">
        <f t="shared" si="4"/>
        <v>115063058.70164824</v>
      </c>
      <c r="AA6">
        <f t="shared" si="4"/>
        <v>114292878.57477999</v>
      </c>
      <c r="AB6">
        <f t="shared" si="4"/>
        <v>113522698.44791198</v>
      </c>
      <c r="AC6">
        <f t="shared" si="4"/>
        <v>112752518.32104373</v>
      </c>
      <c r="AD6">
        <f t="shared" si="4"/>
        <v>111982338.19417572</v>
      </c>
      <c r="AE6">
        <f t="shared" si="4"/>
        <v>111212158.06730747</v>
      </c>
      <c r="AF6">
        <f t="shared" si="4"/>
        <v>110441977.94043946</v>
      </c>
      <c r="AG6">
        <f t="shared" si="4"/>
        <v>109671797.81357121</v>
      </c>
      <c r="AH6">
        <f t="shared" si="4"/>
        <v>108901617.68670321</v>
      </c>
      <c r="AI6">
        <f t="shared" si="4"/>
        <v>108131437.55983496</v>
      </c>
      <c r="AJ6">
        <f t="shared" si="4"/>
        <v>107361257.43296695</v>
      </c>
      <c r="AK6">
        <f t="shared" si="4"/>
        <v>106591077.3060987</v>
      </c>
      <c r="AL6">
        <f t="shared" si="4"/>
        <v>105820897.17923069</v>
      </c>
      <c r="AM6">
        <f t="shared" si="4"/>
        <v>105050717.05236244</v>
      </c>
      <c r="AN6">
        <f t="shared" si="4"/>
        <v>104280536.92549443</v>
      </c>
      <c r="AO6">
        <f t="shared" si="4"/>
        <v>103510356.79862618</v>
      </c>
      <c r="AP6">
        <f t="shared" si="4"/>
        <v>102740176.67175817</v>
      </c>
      <c r="AQ6">
        <f t="shared" si="4"/>
        <v>101969996.54488993</v>
      </c>
      <c r="AR6">
        <f t="shared" si="4"/>
        <v>101199816.41802192</v>
      </c>
      <c r="AS6">
        <f t="shared" si="4"/>
        <v>100429636.29115367</v>
      </c>
      <c r="AT6">
        <f t="shared" si="4"/>
        <v>99659456.16428566</v>
      </c>
      <c r="AU6">
        <f t="shared" si="4"/>
        <v>98889276.037417412</v>
      </c>
    </row>
    <row r="7" spans="1:47" x14ac:dyDescent="0.25">
      <c r="A7" t="s">
        <v>246</v>
      </c>
      <c r="B7" t="s">
        <v>241</v>
      </c>
      <c r="C7">
        <f>C3*1000</f>
        <v>179979000</v>
      </c>
      <c r="D7">
        <f>D3*1000</f>
        <v>203984000</v>
      </c>
      <c r="E7">
        <f>E3*1000</f>
        <v>227255000</v>
      </c>
      <c r="F7">
        <f>F3*1000</f>
        <v>249907000</v>
      </c>
      <c r="G7">
        <f>G3*1000</f>
        <v>281422000</v>
      </c>
      <c r="H7">
        <f t="shared" si="2"/>
        <v>284419600</v>
      </c>
      <c r="I7">
        <f t="shared" si="2"/>
        <v>287417200</v>
      </c>
      <c r="J7">
        <f t="shared" si="2"/>
        <v>290414800</v>
      </c>
      <c r="K7">
        <f t="shared" si="2"/>
        <v>293412400</v>
      </c>
      <c r="L7">
        <f>L3*1000</f>
        <v>296410000</v>
      </c>
      <c r="M7">
        <f t="shared" si="3"/>
        <v>299059250</v>
      </c>
      <c r="N7">
        <f t="shared" si="3"/>
        <v>301708500</v>
      </c>
      <c r="O7">
        <f t="shared" si="3"/>
        <v>304357750</v>
      </c>
      <c r="P7">
        <f>P3*1000</f>
        <v>307007000</v>
      </c>
      <c r="Q7">
        <f>($R7-$P7)/COUNT($Q$1:$R$1)*(Q$1-2009)+$P7</f>
        <v>309299500</v>
      </c>
      <c r="R7">
        <f>R3*1000</f>
        <v>311592000</v>
      </c>
      <c r="S7">
        <f>S3*1000</f>
        <v>313914000</v>
      </c>
      <c r="T7">
        <f>T3*1000</f>
        <v>316129000</v>
      </c>
      <c r="U7">
        <f>FORECAST(U$1,$G7:$T7,$G$1:$T$1)</f>
        <v>319862098.90109921</v>
      </c>
      <c r="V7">
        <f t="shared" si="4"/>
        <v>322543112.08791256</v>
      </c>
      <c r="W7">
        <f t="shared" si="4"/>
        <v>325224125.27472591</v>
      </c>
      <c r="X7">
        <f t="shared" si="4"/>
        <v>327905138.46153831</v>
      </c>
      <c r="Y7">
        <f t="shared" si="4"/>
        <v>330586151.64835167</v>
      </c>
      <c r="Z7">
        <f t="shared" si="4"/>
        <v>333267164.83516502</v>
      </c>
      <c r="AA7">
        <f t="shared" si="4"/>
        <v>335948178.02197838</v>
      </c>
      <c r="AB7">
        <f t="shared" si="4"/>
        <v>338629191.20879173</v>
      </c>
      <c r="AC7">
        <f t="shared" si="4"/>
        <v>341310204.39560509</v>
      </c>
      <c r="AD7">
        <f t="shared" si="4"/>
        <v>343991217.58241749</v>
      </c>
      <c r="AE7">
        <f t="shared" si="4"/>
        <v>346672230.76923084</v>
      </c>
      <c r="AF7">
        <f t="shared" si="4"/>
        <v>349353243.9560442</v>
      </c>
      <c r="AG7">
        <f t="shared" si="4"/>
        <v>352034257.14285755</v>
      </c>
      <c r="AH7">
        <f t="shared" si="4"/>
        <v>354715270.32967091</v>
      </c>
      <c r="AI7">
        <f t="shared" si="4"/>
        <v>357396283.51648426</v>
      </c>
      <c r="AJ7">
        <f t="shared" si="4"/>
        <v>360077296.70329666</v>
      </c>
      <c r="AK7">
        <f t="shared" si="4"/>
        <v>362758309.89011002</v>
      </c>
      <c r="AL7">
        <f t="shared" si="4"/>
        <v>365439323.07692337</v>
      </c>
      <c r="AM7">
        <f t="shared" si="4"/>
        <v>368120336.26373672</v>
      </c>
      <c r="AN7">
        <f t="shared" si="4"/>
        <v>370801349.45055008</v>
      </c>
      <c r="AO7">
        <f t="shared" si="4"/>
        <v>373482362.63736248</v>
      </c>
      <c r="AP7">
        <f t="shared" si="4"/>
        <v>376163375.82417583</v>
      </c>
      <c r="AQ7">
        <f t="shared" si="4"/>
        <v>378844389.01098919</v>
      </c>
      <c r="AR7">
        <f t="shared" si="4"/>
        <v>381525402.19780254</v>
      </c>
      <c r="AS7">
        <f t="shared" si="4"/>
        <v>384206415.3846159</v>
      </c>
      <c r="AT7">
        <f t="shared" si="4"/>
        <v>386887428.57142925</v>
      </c>
      <c r="AU7">
        <f t="shared" si="4"/>
        <v>389568441.75824165</v>
      </c>
    </row>
    <row r="8" spans="1:47" x14ac:dyDescent="0.25">
      <c r="A8" t="s">
        <v>247</v>
      </c>
      <c r="B8" t="s">
        <v>252</v>
      </c>
      <c r="C8">
        <f>C6/C7</f>
        <v>0.41589204490523901</v>
      </c>
      <c r="D8">
        <f>D6/D7</f>
        <v>0.50094771354616052</v>
      </c>
      <c r="E8">
        <f>E6/E7</f>
        <v>0.53659460825944427</v>
      </c>
      <c r="F8">
        <f>F6/F7</f>
        <v>0.52756103690572886</v>
      </c>
      <c r="G8">
        <f>G6/G7</f>
        <v>0.45213866755264337</v>
      </c>
      <c r="H8">
        <f t="shared" si="2"/>
        <v>0.44882713740907265</v>
      </c>
      <c r="I8">
        <f t="shared" si="2"/>
        <v>0.44551560726550188</v>
      </c>
      <c r="J8">
        <f t="shared" si="2"/>
        <v>0.44220407712193116</v>
      </c>
      <c r="K8">
        <f t="shared" si="2"/>
        <v>0.43889254697836039</v>
      </c>
      <c r="L8">
        <f>L6/L7</f>
        <v>0.43558101683478967</v>
      </c>
      <c r="M8">
        <f t="shared" si="3"/>
        <v>0.42490033570585917</v>
      </c>
      <c r="N8">
        <f t="shared" si="3"/>
        <v>0.41421965457692866</v>
      </c>
      <c r="O8">
        <f t="shared" si="3"/>
        <v>0.40353897344799816</v>
      </c>
      <c r="P8">
        <f>P6/P7</f>
        <v>0.39285829231906766</v>
      </c>
      <c r="Q8">
        <f>($R8-$P8)/COUNT($Q$1:$R$1)*(Q$1-2009)+$P8</f>
        <v>0.388250129127646</v>
      </c>
      <c r="R8">
        <f>R6/R7</f>
        <v>0.38364196593622429</v>
      </c>
      <c r="S8">
        <f>S6/S7</f>
        <v>0.38224915088208872</v>
      </c>
      <c r="T8">
        <f>T6/T7</f>
        <v>0.38531020548573525</v>
      </c>
      <c r="U8">
        <f>FORECAST(U$1,$G8:$T8,$G$1:$T$1)</f>
        <v>0.36965781227935324</v>
      </c>
      <c r="V8">
        <f t="shared" si="4"/>
        <v>0.36334430381523042</v>
      </c>
      <c r="W8">
        <f t="shared" si="4"/>
        <v>0.3570307953511076</v>
      </c>
      <c r="X8">
        <f t="shared" si="4"/>
        <v>0.35071728688698478</v>
      </c>
      <c r="Y8">
        <f t="shared" si="4"/>
        <v>0.34440377842286196</v>
      </c>
      <c r="Z8">
        <f t="shared" si="4"/>
        <v>0.33809026995873914</v>
      </c>
      <c r="AA8">
        <f t="shared" si="4"/>
        <v>0.33177676149461632</v>
      </c>
      <c r="AB8">
        <f t="shared" si="4"/>
        <v>0.3254632530304935</v>
      </c>
      <c r="AC8">
        <f t="shared" si="4"/>
        <v>0.31914974456637069</v>
      </c>
      <c r="AD8">
        <f t="shared" si="4"/>
        <v>0.31283623610224787</v>
      </c>
      <c r="AE8">
        <f t="shared" si="4"/>
        <v>0.30652272763812505</v>
      </c>
      <c r="AF8">
        <f t="shared" si="4"/>
        <v>0.30020921917400223</v>
      </c>
      <c r="AG8">
        <f t="shared" si="4"/>
        <v>0.29389571070987941</v>
      </c>
      <c r="AH8">
        <f t="shared" si="4"/>
        <v>0.28758220224575659</v>
      </c>
      <c r="AI8">
        <f t="shared" si="4"/>
        <v>0.28126869378163377</v>
      </c>
      <c r="AJ8">
        <f t="shared" si="4"/>
        <v>0.27495518531751095</v>
      </c>
      <c r="AK8">
        <f t="shared" si="4"/>
        <v>0.26864167685338813</v>
      </c>
      <c r="AL8">
        <f t="shared" si="4"/>
        <v>0.26232816838926531</v>
      </c>
      <c r="AM8">
        <f t="shared" si="4"/>
        <v>0.2560146599251425</v>
      </c>
      <c r="AN8">
        <f t="shared" si="4"/>
        <v>0.24970115146101968</v>
      </c>
      <c r="AO8">
        <f t="shared" si="4"/>
        <v>0.24338764299689686</v>
      </c>
      <c r="AP8">
        <f t="shared" si="4"/>
        <v>0.23707413453277404</v>
      </c>
      <c r="AQ8">
        <f t="shared" si="4"/>
        <v>0.23076062606865122</v>
      </c>
      <c r="AR8">
        <f t="shared" si="4"/>
        <v>0.2244471176045284</v>
      </c>
      <c r="AS8">
        <f t="shared" si="4"/>
        <v>0.21813360914040558</v>
      </c>
      <c r="AT8">
        <f t="shared" si="4"/>
        <v>0.21182010067628276</v>
      </c>
      <c r="AU8">
        <f t="shared" si="4"/>
        <v>0.20550659221215994</v>
      </c>
    </row>
    <row r="9" spans="1:47" x14ac:dyDescent="0.25">
      <c r="V9">
        <f>(V6-G6)/V6</f>
        <v>-7.7007769277257804E-2</v>
      </c>
    </row>
    <row r="10" spans="1:47" x14ac:dyDescent="0.25">
      <c r="B10">
        <v>0.90718500000000002</v>
      </c>
      <c r="C10" t="s">
        <v>251</v>
      </c>
    </row>
    <row r="11" spans="1:47" x14ac:dyDescent="0.25">
      <c r="A11" t="s">
        <v>140</v>
      </c>
      <c r="B11" t="s">
        <v>250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985"/>
  <sheetViews>
    <sheetView topLeftCell="A756" workbookViewId="0">
      <selection activeCell="F760" sqref="F760"/>
    </sheetView>
  </sheetViews>
  <sheetFormatPr defaultRowHeight="15" x14ac:dyDescent="0.25"/>
  <cols>
    <col min="1" max="1" width="29" bestFit="1" customWidth="1"/>
    <col min="2" max="2" width="29" customWidth="1"/>
    <col min="3" max="3" width="12.42578125" bestFit="1" customWidth="1"/>
    <col min="4" max="4" width="12.42578125" customWidth="1"/>
    <col min="6" max="6" width="10" bestFit="1" customWidth="1"/>
  </cols>
  <sheetData>
    <row r="1" spans="1:6" x14ac:dyDescent="0.25">
      <c r="A1" t="s">
        <v>0</v>
      </c>
      <c r="B1" t="s">
        <v>467</v>
      </c>
      <c r="C1" t="s">
        <v>464</v>
      </c>
      <c r="D1" t="s">
        <v>465</v>
      </c>
      <c r="E1" t="s">
        <v>463</v>
      </c>
      <c r="F1" t="s">
        <v>157</v>
      </c>
    </row>
    <row r="2" spans="1:6" x14ac:dyDescent="0.25">
      <c r="A2" t="s">
        <v>49</v>
      </c>
      <c r="B2" t="s">
        <v>468</v>
      </c>
      <c r="C2" t="s">
        <v>116</v>
      </c>
      <c r="E2">
        <v>2000</v>
      </c>
      <c r="F2">
        <f>INDEX('LF Base'!$B$2:$AP$2,MATCH(E2,'LF Base'!$B$1:$AP$1,0))</f>
        <v>0.58899999999999997</v>
      </c>
    </row>
    <row r="3" spans="1:6" x14ac:dyDescent="0.25">
      <c r="A3" t="s">
        <v>49</v>
      </c>
      <c r="B3" t="s">
        <v>468</v>
      </c>
      <c r="C3" t="s">
        <v>116</v>
      </c>
      <c r="E3">
        <f t="shared" ref="E3:E33" si="0">E2+1</f>
        <v>2001</v>
      </c>
      <c r="F3">
        <f>INDEX('LF Base'!$B$2:$AP$2,MATCH(E3,'LF Base'!$B$1:$AP$1,0))</f>
        <v>0.58019999999999994</v>
      </c>
    </row>
    <row r="4" spans="1:6" x14ac:dyDescent="0.25">
      <c r="A4" t="s">
        <v>49</v>
      </c>
      <c r="B4" t="s">
        <v>468</v>
      </c>
      <c r="C4" t="s">
        <v>116</v>
      </c>
      <c r="E4">
        <f t="shared" si="0"/>
        <v>2002</v>
      </c>
      <c r="F4">
        <f>INDEX('LF Base'!$B$2:$AP$2,MATCH(E4,'LF Base'!$B$1:$AP$1,0))</f>
        <v>0.57139999999999991</v>
      </c>
    </row>
    <row r="5" spans="1:6" x14ac:dyDescent="0.25">
      <c r="A5" t="s">
        <v>49</v>
      </c>
      <c r="B5" t="s">
        <v>468</v>
      </c>
      <c r="C5" t="s">
        <v>116</v>
      </c>
      <c r="E5">
        <f t="shared" si="0"/>
        <v>2003</v>
      </c>
      <c r="F5">
        <f>INDEX('LF Base'!$B$2:$AP$2,MATCH(E5,'LF Base'!$B$1:$AP$1,0))</f>
        <v>0.56259999999999999</v>
      </c>
    </row>
    <row r="6" spans="1:6" x14ac:dyDescent="0.25">
      <c r="A6" t="s">
        <v>49</v>
      </c>
      <c r="B6" t="s">
        <v>468</v>
      </c>
      <c r="C6" t="s">
        <v>116</v>
      </c>
      <c r="E6">
        <f t="shared" si="0"/>
        <v>2004</v>
      </c>
      <c r="F6">
        <f>INDEX('LF Base'!$B$2:$AP$2,MATCH(E6,'LF Base'!$B$1:$AP$1,0))</f>
        <v>0.55379999999999996</v>
      </c>
    </row>
    <row r="7" spans="1:6" x14ac:dyDescent="0.25">
      <c r="A7" t="s">
        <v>49</v>
      </c>
      <c r="B7" t="s">
        <v>468</v>
      </c>
      <c r="C7" t="s">
        <v>116</v>
      </c>
      <c r="E7">
        <f t="shared" si="0"/>
        <v>2005</v>
      </c>
      <c r="F7">
        <f>INDEX('LF Base'!$B$2:$AP$2,MATCH(E7,'LF Base'!$B$1:$AP$1,0))</f>
        <v>0.54499999999999993</v>
      </c>
    </row>
    <row r="8" spans="1:6" x14ac:dyDescent="0.25">
      <c r="A8" t="s">
        <v>49</v>
      </c>
      <c r="B8" t="s">
        <v>468</v>
      </c>
      <c r="C8" t="s">
        <v>116</v>
      </c>
      <c r="E8">
        <f t="shared" si="0"/>
        <v>2006</v>
      </c>
      <c r="F8">
        <f>INDEX('LF Base'!$B$2:$AP$2,MATCH(E8,'LF Base'!$B$1:$AP$1,0))</f>
        <v>0.53299999999999992</v>
      </c>
    </row>
    <row r="9" spans="1:6" x14ac:dyDescent="0.25">
      <c r="A9" t="s">
        <v>49</v>
      </c>
      <c r="B9" t="s">
        <v>468</v>
      </c>
      <c r="C9" t="s">
        <v>116</v>
      </c>
      <c r="E9">
        <f t="shared" si="0"/>
        <v>2007</v>
      </c>
      <c r="F9">
        <f>INDEX('LF Base'!$B$2:$AP$2,MATCH(E9,'LF Base'!$B$1:$AP$1,0))</f>
        <v>0.52100000000000002</v>
      </c>
    </row>
    <row r="10" spans="1:6" x14ac:dyDescent="0.25">
      <c r="A10" t="s">
        <v>49</v>
      </c>
      <c r="B10" t="s">
        <v>468</v>
      </c>
      <c r="C10" t="s">
        <v>116</v>
      </c>
      <c r="E10">
        <f t="shared" si="0"/>
        <v>2008</v>
      </c>
      <c r="F10">
        <f>INDEX('LF Base'!$B$2:$AP$2,MATCH(E10,'LF Base'!$B$1:$AP$1,0))</f>
        <v>0.50900000000000001</v>
      </c>
    </row>
    <row r="11" spans="1:6" x14ac:dyDescent="0.25">
      <c r="A11" t="s">
        <v>49</v>
      </c>
      <c r="B11" t="s">
        <v>468</v>
      </c>
      <c r="C11" t="s">
        <v>116</v>
      </c>
      <c r="E11">
        <f t="shared" si="0"/>
        <v>2009</v>
      </c>
      <c r="F11">
        <f>INDEX('LF Base'!$B$2:$AP$2,MATCH(E11,'LF Base'!$B$1:$AP$1,0))</f>
        <v>0.49700000000000005</v>
      </c>
    </row>
    <row r="12" spans="1:6" x14ac:dyDescent="0.25">
      <c r="A12" t="s">
        <v>49</v>
      </c>
      <c r="B12" t="s">
        <v>468</v>
      </c>
      <c r="C12" t="s">
        <v>116</v>
      </c>
      <c r="E12">
        <f t="shared" si="0"/>
        <v>2010</v>
      </c>
      <c r="F12">
        <f>INDEX('LF Base'!$B$2:$AP$2,MATCH(E12,'LF Base'!$B$1:$AP$1,0))</f>
        <v>0.495</v>
      </c>
    </row>
    <row r="13" spans="1:6" x14ac:dyDescent="0.25">
      <c r="A13" t="s">
        <v>49</v>
      </c>
      <c r="B13" t="s">
        <v>468</v>
      </c>
      <c r="C13" t="s">
        <v>116</v>
      </c>
      <c r="E13">
        <f t="shared" si="0"/>
        <v>2011</v>
      </c>
      <c r="F13">
        <f>INDEX('LF Base'!$B$2:$AP$2,MATCH(E13,'LF Base'!$B$1:$AP$1,0))</f>
        <v>0.49299999999999999</v>
      </c>
    </row>
    <row r="14" spans="1:6" x14ac:dyDescent="0.25">
      <c r="A14" t="s">
        <v>49</v>
      </c>
      <c r="B14" t="s">
        <v>468</v>
      </c>
      <c r="C14" t="s">
        <v>116</v>
      </c>
      <c r="E14">
        <f t="shared" si="0"/>
        <v>2012</v>
      </c>
      <c r="F14">
        <f>INDEX('LF Base'!$B$2:$AP$2,MATCH(E14,'LF Base'!$B$1:$AP$1,0))</f>
        <v>0.48899999999999999</v>
      </c>
    </row>
    <row r="15" spans="1:6" x14ac:dyDescent="0.25">
      <c r="A15" t="s">
        <v>49</v>
      </c>
      <c r="B15" t="s">
        <v>468</v>
      </c>
      <c r="C15" t="s">
        <v>116</v>
      </c>
      <c r="E15">
        <f t="shared" si="0"/>
        <v>2013</v>
      </c>
      <c r="F15">
        <f>INDEX('LF Base'!$B$2:$AP$2,MATCH(E15,'LF Base'!$B$1:$AP$1,0))</f>
        <v>0.48500000000000004</v>
      </c>
    </row>
    <row r="16" spans="1:6" x14ac:dyDescent="0.25">
      <c r="A16" t="s">
        <v>49</v>
      </c>
      <c r="B16" t="s">
        <v>468</v>
      </c>
      <c r="C16" t="s">
        <v>116</v>
      </c>
      <c r="E16">
        <f t="shared" si="0"/>
        <v>2014</v>
      </c>
      <c r="F16">
        <f>INDEX('LF Base'!$B$2:$AP$2,MATCH(E16,'LF Base'!$B$1:$AP$1,0))</f>
        <v>0.48280000000000012</v>
      </c>
    </row>
    <row r="17" spans="1:6" x14ac:dyDescent="0.25">
      <c r="A17" t="s">
        <v>49</v>
      </c>
      <c r="B17" t="s">
        <v>468</v>
      </c>
      <c r="C17" t="s">
        <v>116</v>
      </c>
      <c r="E17">
        <f t="shared" si="0"/>
        <v>2015</v>
      </c>
      <c r="F17">
        <f>INDEX('LF Base'!$B$2:$AP$2,MATCH(E17,'LF Base'!$B$1:$AP$1,0))</f>
        <v>0.4798</v>
      </c>
    </row>
    <row r="18" spans="1:6" x14ac:dyDescent="0.25">
      <c r="A18" t="s">
        <v>49</v>
      </c>
      <c r="B18" t="s">
        <v>468</v>
      </c>
      <c r="C18" t="s">
        <v>116</v>
      </c>
      <c r="E18">
        <f t="shared" si="0"/>
        <v>2016</v>
      </c>
      <c r="F18">
        <f>INDEX('LF Base'!$B$2:$AP$2,MATCH(E18,'LF Base'!$B$1:$AP$1,0))</f>
        <v>0.47679999999999989</v>
      </c>
    </row>
    <row r="19" spans="1:6" x14ac:dyDescent="0.25">
      <c r="A19" t="s">
        <v>49</v>
      </c>
      <c r="B19" t="s">
        <v>468</v>
      </c>
      <c r="C19" t="s">
        <v>116</v>
      </c>
      <c r="E19">
        <f t="shared" si="0"/>
        <v>2017</v>
      </c>
      <c r="F19">
        <f>INDEX('LF Base'!$B$2:$AP$2,MATCH(E19,'LF Base'!$B$1:$AP$1,0))</f>
        <v>0.47379999999999978</v>
      </c>
    </row>
    <row r="20" spans="1:6" x14ac:dyDescent="0.25">
      <c r="A20" t="s">
        <v>49</v>
      </c>
      <c r="B20" t="s">
        <v>468</v>
      </c>
      <c r="C20" t="s">
        <v>116</v>
      </c>
      <c r="E20">
        <f t="shared" si="0"/>
        <v>2018</v>
      </c>
      <c r="F20">
        <f>INDEX('LF Base'!$B$2:$AP$2,MATCH(E20,'LF Base'!$B$1:$AP$1,0))</f>
        <v>0.47079999999999966</v>
      </c>
    </row>
    <row r="21" spans="1:6" x14ac:dyDescent="0.25">
      <c r="A21" t="s">
        <v>49</v>
      </c>
      <c r="B21" t="s">
        <v>468</v>
      </c>
      <c r="C21" t="s">
        <v>116</v>
      </c>
      <c r="E21">
        <f t="shared" si="0"/>
        <v>2019</v>
      </c>
      <c r="F21">
        <f>INDEX('LF Base'!$B$2:$AP$2,MATCH(E21,'LF Base'!$B$1:$AP$1,0))</f>
        <v>0.46779999999999955</v>
      </c>
    </row>
    <row r="22" spans="1:6" x14ac:dyDescent="0.25">
      <c r="A22" t="s">
        <v>49</v>
      </c>
      <c r="B22" t="s">
        <v>468</v>
      </c>
      <c r="C22" t="s">
        <v>116</v>
      </c>
      <c r="E22">
        <f t="shared" si="0"/>
        <v>2020</v>
      </c>
      <c r="F22">
        <f>INDEX('LF Base'!$B$2:$AP$2,MATCH(E22,'LF Base'!$B$1:$AP$1,0))</f>
        <v>0.46479999999999944</v>
      </c>
    </row>
    <row r="23" spans="1:6" x14ac:dyDescent="0.25">
      <c r="A23" t="s">
        <v>49</v>
      </c>
      <c r="B23" t="s">
        <v>468</v>
      </c>
      <c r="C23" t="s">
        <v>116</v>
      </c>
      <c r="E23">
        <f t="shared" si="0"/>
        <v>2021</v>
      </c>
      <c r="F23">
        <f>INDEX('LF Base'!$B$2:$AP$2,MATCH(E23,'LF Base'!$B$1:$AP$1,0))</f>
        <v>0.46180000000000021</v>
      </c>
    </row>
    <row r="24" spans="1:6" x14ac:dyDescent="0.25">
      <c r="A24" t="s">
        <v>49</v>
      </c>
      <c r="B24" t="s">
        <v>468</v>
      </c>
      <c r="C24" t="s">
        <v>116</v>
      </c>
      <c r="E24">
        <f t="shared" si="0"/>
        <v>2022</v>
      </c>
      <c r="F24">
        <f>INDEX('LF Base'!$B$2:$AP$2,MATCH(E24,'LF Base'!$B$1:$AP$1,0))</f>
        <v>0.4588000000000001</v>
      </c>
    </row>
    <row r="25" spans="1:6" x14ac:dyDescent="0.25">
      <c r="A25" t="s">
        <v>49</v>
      </c>
      <c r="B25" t="s">
        <v>468</v>
      </c>
      <c r="C25" t="s">
        <v>116</v>
      </c>
      <c r="E25">
        <f t="shared" si="0"/>
        <v>2023</v>
      </c>
      <c r="F25">
        <f>INDEX('LF Base'!$B$2:$AP$2,MATCH(E25,'LF Base'!$B$1:$AP$1,0))</f>
        <v>0.45579999999999998</v>
      </c>
    </row>
    <row r="26" spans="1:6" x14ac:dyDescent="0.25">
      <c r="A26" t="s">
        <v>49</v>
      </c>
      <c r="B26" t="s">
        <v>468</v>
      </c>
      <c r="C26" t="s">
        <v>116</v>
      </c>
      <c r="E26">
        <f t="shared" si="0"/>
        <v>2024</v>
      </c>
      <c r="F26">
        <f>INDEX('LF Base'!$B$2:$AP$2,MATCH(E26,'LF Base'!$B$1:$AP$1,0))</f>
        <v>0.45279999999999987</v>
      </c>
    </row>
    <row r="27" spans="1:6" x14ac:dyDescent="0.25">
      <c r="A27" t="s">
        <v>49</v>
      </c>
      <c r="B27" t="s">
        <v>468</v>
      </c>
      <c r="C27" t="s">
        <v>116</v>
      </c>
      <c r="E27">
        <f t="shared" si="0"/>
        <v>2025</v>
      </c>
      <c r="F27">
        <f>INDEX('LF Base'!$B$2:$AP$2,MATCH(E27,'LF Base'!$B$1:$AP$1,0))</f>
        <v>0.44979999999999976</v>
      </c>
    </row>
    <row r="28" spans="1:6" x14ac:dyDescent="0.25">
      <c r="A28" t="s">
        <v>49</v>
      </c>
      <c r="B28" t="s">
        <v>468</v>
      </c>
      <c r="C28" t="s">
        <v>116</v>
      </c>
      <c r="E28">
        <f t="shared" si="0"/>
        <v>2026</v>
      </c>
      <c r="F28">
        <f>INDEX('LF Base'!$B$2:$AP$2,MATCH(E28,'LF Base'!$B$1:$AP$1,0))</f>
        <v>0.44679999999999964</v>
      </c>
    </row>
    <row r="29" spans="1:6" x14ac:dyDescent="0.25">
      <c r="A29" t="s">
        <v>49</v>
      </c>
      <c r="B29" t="s">
        <v>468</v>
      </c>
      <c r="C29" t="s">
        <v>116</v>
      </c>
      <c r="E29">
        <f t="shared" si="0"/>
        <v>2027</v>
      </c>
      <c r="F29">
        <f>INDEX('LF Base'!$B$2:$AP$2,MATCH(E29,'LF Base'!$B$1:$AP$1,0))</f>
        <v>0.44379999999999953</v>
      </c>
    </row>
    <row r="30" spans="1:6" x14ac:dyDescent="0.25">
      <c r="A30" t="s">
        <v>49</v>
      </c>
      <c r="B30" t="s">
        <v>468</v>
      </c>
      <c r="C30" t="s">
        <v>116</v>
      </c>
      <c r="E30">
        <f t="shared" si="0"/>
        <v>2028</v>
      </c>
      <c r="F30">
        <f>INDEX('LF Base'!$B$2:$AP$2,MATCH(E30,'LF Base'!$B$1:$AP$1,0))</f>
        <v>0.4408000000000003</v>
      </c>
    </row>
    <row r="31" spans="1:6" x14ac:dyDescent="0.25">
      <c r="A31" t="s">
        <v>49</v>
      </c>
      <c r="B31" t="s">
        <v>468</v>
      </c>
      <c r="C31" t="s">
        <v>116</v>
      </c>
      <c r="E31">
        <f t="shared" si="0"/>
        <v>2029</v>
      </c>
      <c r="F31">
        <f>INDEX('LF Base'!$B$2:$AP$2,MATCH(E31,'LF Base'!$B$1:$AP$1,0))</f>
        <v>0.43780000000000019</v>
      </c>
    </row>
    <row r="32" spans="1:6" x14ac:dyDescent="0.25">
      <c r="A32" t="s">
        <v>49</v>
      </c>
      <c r="B32" t="s">
        <v>468</v>
      </c>
      <c r="C32" t="s">
        <v>116</v>
      </c>
      <c r="E32">
        <f t="shared" si="0"/>
        <v>2030</v>
      </c>
      <c r="F32">
        <f>INDEX('LF Base'!$B$2:$AP$2,MATCH(E32,'LF Base'!$B$1:$AP$1,0))</f>
        <v>0.43480000000000008</v>
      </c>
    </row>
    <row r="33" spans="1:6" x14ac:dyDescent="0.25">
      <c r="A33" t="s">
        <v>49</v>
      </c>
      <c r="B33" t="s">
        <v>468</v>
      </c>
      <c r="C33" t="s">
        <v>116</v>
      </c>
      <c r="E33">
        <f t="shared" si="0"/>
        <v>2031</v>
      </c>
      <c r="F33">
        <f>INDEX('LF Base'!$B$2:$AP$2,MATCH(E33,'LF Base'!$B$1:$AP$1,0))</f>
        <v>0.43179999999999996</v>
      </c>
    </row>
    <row r="34" spans="1:6" x14ac:dyDescent="0.25">
      <c r="A34" t="s">
        <v>49</v>
      </c>
      <c r="B34" t="s">
        <v>468</v>
      </c>
      <c r="C34" t="s">
        <v>116</v>
      </c>
      <c r="E34">
        <f t="shared" ref="E34:E40" si="1">E33+1</f>
        <v>2032</v>
      </c>
      <c r="F34">
        <f>INDEX('LF Base'!$B$2:$AP$2,MATCH(E34,'LF Base'!$B$1:$AP$1,0))</f>
        <v>0.42879999999999985</v>
      </c>
    </row>
    <row r="35" spans="1:6" x14ac:dyDescent="0.25">
      <c r="A35" t="s">
        <v>49</v>
      </c>
      <c r="B35" t="s">
        <v>468</v>
      </c>
      <c r="C35" t="s">
        <v>116</v>
      </c>
      <c r="E35">
        <f t="shared" si="1"/>
        <v>2033</v>
      </c>
      <c r="F35">
        <f>INDEX('LF Base'!$B$2:$AP$2,MATCH(E35,'LF Base'!$B$1:$AP$1,0))</f>
        <v>0.42579999999999973</v>
      </c>
    </row>
    <row r="36" spans="1:6" x14ac:dyDescent="0.25">
      <c r="A36" t="s">
        <v>49</v>
      </c>
      <c r="B36" t="s">
        <v>468</v>
      </c>
      <c r="C36" t="s">
        <v>116</v>
      </c>
      <c r="E36">
        <f t="shared" si="1"/>
        <v>2034</v>
      </c>
      <c r="F36">
        <f>INDEX('LF Base'!$B$2:$AP$2,MATCH(E36,'LF Base'!$B$1:$AP$1,0))</f>
        <v>0.42279999999999962</v>
      </c>
    </row>
    <row r="37" spans="1:6" x14ac:dyDescent="0.25">
      <c r="A37" t="s">
        <v>49</v>
      </c>
      <c r="B37" t="s">
        <v>468</v>
      </c>
      <c r="C37" t="s">
        <v>116</v>
      </c>
      <c r="E37">
        <f t="shared" si="1"/>
        <v>2035</v>
      </c>
      <c r="F37">
        <f>INDEX('LF Base'!$B$2:$AP$2,MATCH(E37,'LF Base'!$B$1:$AP$1,0))</f>
        <v>0.41979999999999951</v>
      </c>
    </row>
    <row r="38" spans="1:6" x14ac:dyDescent="0.25">
      <c r="A38" t="s">
        <v>49</v>
      </c>
      <c r="B38" t="s">
        <v>468</v>
      </c>
      <c r="C38" t="s">
        <v>116</v>
      </c>
      <c r="E38">
        <f t="shared" si="1"/>
        <v>2036</v>
      </c>
      <c r="F38">
        <f>INDEX('LF Base'!$B$2:$AP$2,MATCH(E38,'LF Base'!$B$1:$AP$1,0))</f>
        <v>0.41679999999999939</v>
      </c>
    </row>
    <row r="39" spans="1:6" x14ac:dyDescent="0.25">
      <c r="A39" t="s">
        <v>49</v>
      </c>
      <c r="B39" t="s">
        <v>468</v>
      </c>
      <c r="C39" t="s">
        <v>116</v>
      </c>
      <c r="E39">
        <f t="shared" si="1"/>
        <v>2037</v>
      </c>
      <c r="F39">
        <f>INDEX('LF Base'!$B$2:$AP$2,MATCH(E39,'LF Base'!$B$1:$AP$1,0))</f>
        <v>0.41380000000000017</v>
      </c>
    </row>
    <row r="40" spans="1:6" x14ac:dyDescent="0.25">
      <c r="A40" t="s">
        <v>49</v>
      </c>
      <c r="B40" t="s">
        <v>468</v>
      </c>
      <c r="C40" t="s">
        <v>116</v>
      </c>
      <c r="E40">
        <f t="shared" si="1"/>
        <v>2038</v>
      </c>
      <c r="F40">
        <f>INDEX('LF Base'!$B$2:$AP$2,MATCH(E40,'LF Base'!$B$1:$AP$1,0))</f>
        <v>0.41080000000000005</v>
      </c>
    </row>
    <row r="41" spans="1:6" x14ac:dyDescent="0.25">
      <c r="A41" t="s">
        <v>49</v>
      </c>
      <c r="B41" t="s">
        <v>468</v>
      </c>
      <c r="C41" t="s">
        <v>116</v>
      </c>
      <c r="E41">
        <f>E40+1</f>
        <v>2039</v>
      </c>
      <c r="F41">
        <f>INDEX('LF Base'!$B$2:$AP$2,MATCH(E41,'LF Base'!$B$1:$AP$1,0))</f>
        <v>0.40779999999999994</v>
      </c>
    </row>
    <row r="42" spans="1:6" x14ac:dyDescent="0.25">
      <c r="A42" t="s">
        <v>49</v>
      </c>
      <c r="B42" t="s">
        <v>468</v>
      </c>
      <c r="C42" t="s">
        <v>116</v>
      </c>
      <c r="E42">
        <f>E41+1</f>
        <v>2040</v>
      </c>
      <c r="F42">
        <f>INDEX('LF Base'!$B$2:$AP$2,MATCH(E42,'LF Base'!$B$1:$AP$1,0))</f>
        <v>0.40479999999999983</v>
      </c>
    </row>
    <row r="43" spans="1:6" x14ac:dyDescent="0.25">
      <c r="A43" t="s">
        <v>49</v>
      </c>
      <c r="B43" t="s">
        <v>468</v>
      </c>
      <c r="C43" t="s">
        <v>80</v>
      </c>
      <c r="E43">
        <v>2000</v>
      </c>
      <c r="F43">
        <f>INDEX('LF Base'!$B$3:$AP$3,MATCH(E43,'LF Base'!$B$1:$AP$1,0))</f>
        <v>0.41100000000000003</v>
      </c>
    </row>
    <row r="44" spans="1:6" x14ac:dyDescent="0.25">
      <c r="A44" t="s">
        <v>49</v>
      </c>
      <c r="B44" t="s">
        <v>468</v>
      </c>
      <c r="C44" t="s">
        <v>80</v>
      </c>
      <c r="E44">
        <f t="shared" ref="E44:E74" si="2">E43+1</f>
        <v>2001</v>
      </c>
      <c r="F44">
        <f>INDEX('LF Base'!$B$3:$AP$3,MATCH(E44,'LF Base'!$B$1:$AP$1,0))</f>
        <v>0.41980000000000006</v>
      </c>
    </row>
    <row r="45" spans="1:6" x14ac:dyDescent="0.25">
      <c r="A45" t="s">
        <v>49</v>
      </c>
      <c r="B45" t="s">
        <v>468</v>
      </c>
      <c r="C45" t="s">
        <v>80</v>
      </c>
      <c r="E45">
        <f t="shared" si="2"/>
        <v>2002</v>
      </c>
      <c r="F45">
        <f>INDEX('LF Base'!$B$3:$AP$3,MATCH(E45,'LF Base'!$B$1:$AP$1,0))</f>
        <v>0.42860000000000009</v>
      </c>
    </row>
    <row r="46" spans="1:6" x14ac:dyDescent="0.25">
      <c r="A46" t="s">
        <v>49</v>
      </c>
      <c r="B46" t="s">
        <v>468</v>
      </c>
      <c r="C46" t="s">
        <v>80</v>
      </c>
      <c r="E46">
        <f t="shared" si="2"/>
        <v>2003</v>
      </c>
      <c r="F46">
        <f>INDEX('LF Base'!$B$3:$AP$3,MATCH(E46,'LF Base'!$B$1:$AP$1,0))</f>
        <v>0.43740000000000001</v>
      </c>
    </row>
    <row r="47" spans="1:6" x14ac:dyDescent="0.25">
      <c r="A47" t="s">
        <v>49</v>
      </c>
      <c r="B47" t="s">
        <v>468</v>
      </c>
      <c r="C47" t="s">
        <v>80</v>
      </c>
      <c r="E47">
        <f t="shared" si="2"/>
        <v>2004</v>
      </c>
      <c r="F47">
        <f>INDEX('LF Base'!$B$3:$AP$3,MATCH(E47,'LF Base'!$B$1:$AP$1,0))</f>
        <v>0.44620000000000004</v>
      </c>
    </row>
    <row r="48" spans="1:6" x14ac:dyDescent="0.25">
      <c r="A48" t="s">
        <v>49</v>
      </c>
      <c r="B48" t="s">
        <v>468</v>
      </c>
      <c r="C48" t="s">
        <v>80</v>
      </c>
      <c r="E48">
        <f t="shared" si="2"/>
        <v>2005</v>
      </c>
      <c r="F48">
        <f>INDEX('LF Base'!$B$3:$AP$3,MATCH(E48,'LF Base'!$B$1:$AP$1,0))</f>
        <v>0.45500000000000007</v>
      </c>
    </row>
    <row r="49" spans="1:6" x14ac:dyDescent="0.25">
      <c r="A49" t="s">
        <v>49</v>
      </c>
      <c r="B49" t="s">
        <v>468</v>
      </c>
      <c r="C49" t="s">
        <v>80</v>
      </c>
      <c r="E49">
        <f t="shared" si="2"/>
        <v>2006</v>
      </c>
      <c r="F49">
        <f>INDEX('LF Base'!$B$3:$AP$3,MATCH(E49,'LF Base'!$B$1:$AP$1,0))</f>
        <v>0.46700000000000008</v>
      </c>
    </row>
    <row r="50" spans="1:6" x14ac:dyDescent="0.25">
      <c r="A50" t="s">
        <v>49</v>
      </c>
      <c r="B50" t="s">
        <v>468</v>
      </c>
      <c r="C50" t="s">
        <v>80</v>
      </c>
      <c r="E50">
        <f t="shared" si="2"/>
        <v>2007</v>
      </c>
      <c r="F50">
        <f>INDEX('LF Base'!$B$3:$AP$3,MATCH(E50,'LF Base'!$B$1:$AP$1,0))</f>
        <v>0.47899999999999998</v>
      </c>
    </row>
    <row r="51" spans="1:6" x14ac:dyDescent="0.25">
      <c r="A51" t="s">
        <v>49</v>
      </c>
      <c r="B51" t="s">
        <v>468</v>
      </c>
      <c r="C51" t="s">
        <v>80</v>
      </c>
      <c r="E51">
        <f t="shared" si="2"/>
        <v>2008</v>
      </c>
      <c r="F51">
        <f>INDEX('LF Base'!$B$3:$AP$3,MATCH(E51,'LF Base'!$B$1:$AP$1,0))</f>
        <v>0.49099999999999999</v>
      </c>
    </row>
    <row r="52" spans="1:6" x14ac:dyDescent="0.25">
      <c r="A52" t="s">
        <v>49</v>
      </c>
      <c r="B52" t="s">
        <v>468</v>
      </c>
      <c r="C52" t="s">
        <v>80</v>
      </c>
      <c r="E52">
        <f t="shared" si="2"/>
        <v>2009</v>
      </c>
      <c r="F52">
        <f>INDEX('LF Base'!$B$3:$AP$3,MATCH(E52,'LF Base'!$B$1:$AP$1,0))</f>
        <v>0.50299999999999989</v>
      </c>
    </row>
    <row r="53" spans="1:6" x14ac:dyDescent="0.25">
      <c r="A53" t="s">
        <v>49</v>
      </c>
      <c r="B53" t="s">
        <v>468</v>
      </c>
      <c r="C53" t="s">
        <v>80</v>
      </c>
      <c r="E53">
        <f t="shared" si="2"/>
        <v>2010</v>
      </c>
      <c r="F53">
        <f>INDEX('LF Base'!$B$3:$AP$3,MATCH(E53,'LF Base'!$B$1:$AP$1,0))</f>
        <v>0.505</v>
      </c>
    </row>
    <row r="54" spans="1:6" x14ac:dyDescent="0.25">
      <c r="A54" t="s">
        <v>49</v>
      </c>
      <c r="B54" t="s">
        <v>468</v>
      </c>
      <c r="C54" t="s">
        <v>80</v>
      </c>
      <c r="E54">
        <f t="shared" si="2"/>
        <v>2011</v>
      </c>
      <c r="F54">
        <f>INDEX('LF Base'!$B$3:$AP$3,MATCH(E54,'LF Base'!$B$1:$AP$1,0))</f>
        <v>0.50700000000000001</v>
      </c>
    </row>
    <row r="55" spans="1:6" x14ac:dyDescent="0.25">
      <c r="A55" t="s">
        <v>49</v>
      </c>
      <c r="B55" t="s">
        <v>468</v>
      </c>
      <c r="C55" t="s">
        <v>80</v>
      </c>
      <c r="E55">
        <f t="shared" si="2"/>
        <v>2012</v>
      </c>
      <c r="F55">
        <f>INDEX('LF Base'!$B$3:$AP$3,MATCH(E55,'LF Base'!$B$1:$AP$1,0))</f>
        <v>0.51100000000000001</v>
      </c>
    </row>
    <row r="56" spans="1:6" x14ac:dyDescent="0.25">
      <c r="A56" t="s">
        <v>49</v>
      </c>
      <c r="B56" t="s">
        <v>468</v>
      </c>
      <c r="C56" t="s">
        <v>80</v>
      </c>
      <c r="E56">
        <f t="shared" si="2"/>
        <v>2013</v>
      </c>
      <c r="F56">
        <f>INDEX('LF Base'!$B$3:$AP$3,MATCH(E56,'LF Base'!$B$1:$AP$1,0))</f>
        <v>0.5149999999999999</v>
      </c>
    </row>
    <row r="57" spans="1:6" x14ac:dyDescent="0.25">
      <c r="A57" t="s">
        <v>49</v>
      </c>
      <c r="B57" t="s">
        <v>468</v>
      </c>
      <c r="C57" t="s">
        <v>80</v>
      </c>
      <c r="E57">
        <f t="shared" si="2"/>
        <v>2014</v>
      </c>
      <c r="F57">
        <f>INDEX('LF Base'!$B$3:$AP$3,MATCH(E57,'LF Base'!$B$1:$AP$1,0))</f>
        <v>0.51719999999999988</v>
      </c>
    </row>
    <row r="58" spans="1:6" x14ac:dyDescent="0.25">
      <c r="A58" t="s">
        <v>49</v>
      </c>
      <c r="B58" t="s">
        <v>468</v>
      </c>
      <c r="C58" t="s">
        <v>80</v>
      </c>
      <c r="E58">
        <f t="shared" si="2"/>
        <v>2015</v>
      </c>
      <c r="F58">
        <f>INDEX('LF Base'!$B$3:$AP$3,MATCH(E58,'LF Base'!$B$1:$AP$1,0))</f>
        <v>0.5202</v>
      </c>
    </row>
    <row r="59" spans="1:6" x14ac:dyDescent="0.25">
      <c r="A59" t="s">
        <v>49</v>
      </c>
      <c r="B59" t="s">
        <v>468</v>
      </c>
      <c r="C59" t="s">
        <v>80</v>
      </c>
      <c r="E59">
        <f t="shared" si="2"/>
        <v>2016</v>
      </c>
      <c r="F59">
        <f>INDEX('LF Base'!$B$3:$AP$3,MATCH(E59,'LF Base'!$B$1:$AP$1,0))</f>
        <v>0.52320000000000011</v>
      </c>
    </row>
    <row r="60" spans="1:6" x14ac:dyDescent="0.25">
      <c r="A60" t="s">
        <v>49</v>
      </c>
      <c r="B60" t="s">
        <v>468</v>
      </c>
      <c r="C60" t="s">
        <v>80</v>
      </c>
      <c r="E60">
        <f t="shared" si="2"/>
        <v>2017</v>
      </c>
      <c r="F60">
        <f>INDEX('LF Base'!$B$3:$AP$3,MATCH(E60,'LF Base'!$B$1:$AP$1,0))</f>
        <v>0.52620000000000022</v>
      </c>
    </row>
    <row r="61" spans="1:6" x14ac:dyDescent="0.25">
      <c r="A61" t="s">
        <v>49</v>
      </c>
      <c r="B61" t="s">
        <v>468</v>
      </c>
      <c r="C61" t="s">
        <v>80</v>
      </c>
      <c r="E61">
        <f t="shared" si="2"/>
        <v>2018</v>
      </c>
      <c r="F61">
        <f>INDEX('LF Base'!$B$3:$AP$3,MATCH(E61,'LF Base'!$B$1:$AP$1,0))</f>
        <v>0.52920000000000034</v>
      </c>
    </row>
    <row r="62" spans="1:6" x14ac:dyDescent="0.25">
      <c r="A62" t="s">
        <v>49</v>
      </c>
      <c r="B62" t="s">
        <v>468</v>
      </c>
      <c r="C62" t="s">
        <v>80</v>
      </c>
      <c r="E62">
        <f t="shared" si="2"/>
        <v>2019</v>
      </c>
      <c r="F62">
        <f>INDEX('LF Base'!$B$3:$AP$3,MATCH(E62,'LF Base'!$B$1:$AP$1,0))</f>
        <v>0.53220000000000045</v>
      </c>
    </row>
    <row r="63" spans="1:6" x14ac:dyDescent="0.25">
      <c r="A63" t="s">
        <v>49</v>
      </c>
      <c r="B63" t="s">
        <v>468</v>
      </c>
      <c r="C63" t="s">
        <v>80</v>
      </c>
      <c r="E63">
        <f t="shared" si="2"/>
        <v>2020</v>
      </c>
      <c r="F63">
        <f>INDEX('LF Base'!$B$3:$AP$3,MATCH(E63,'LF Base'!$B$1:$AP$1,0))</f>
        <v>0.53520000000000056</v>
      </c>
    </row>
    <row r="64" spans="1:6" x14ac:dyDescent="0.25">
      <c r="A64" t="s">
        <v>49</v>
      </c>
      <c r="B64" t="s">
        <v>468</v>
      </c>
      <c r="C64" t="s">
        <v>80</v>
      </c>
      <c r="E64">
        <f t="shared" si="2"/>
        <v>2021</v>
      </c>
      <c r="F64">
        <f>INDEX('LF Base'!$B$3:$AP$3,MATCH(E64,'LF Base'!$B$1:$AP$1,0))</f>
        <v>0.53819999999999979</v>
      </c>
    </row>
    <row r="65" spans="1:6" x14ac:dyDescent="0.25">
      <c r="A65" t="s">
        <v>49</v>
      </c>
      <c r="B65" t="s">
        <v>468</v>
      </c>
      <c r="C65" t="s">
        <v>80</v>
      </c>
      <c r="E65">
        <f t="shared" si="2"/>
        <v>2022</v>
      </c>
      <c r="F65">
        <f>INDEX('LF Base'!$B$3:$AP$3,MATCH(E65,'LF Base'!$B$1:$AP$1,0))</f>
        <v>0.5411999999999999</v>
      </c>
    </row>
    <row r="66" spans="1:6" x14ac:dyDescent="0.25">
      <c r="A66" t="s">
        <v>49</v>
      </c>
      <c r="B66" t="s">
        <v>468</v>
      </c>
      <c r="C66" t="s">
        <v>80</v>
      </c>
      <c r="E66">
        <f t="shared" si="2"/>
        <v>2023</v>
      </c>
      <c r="F66">
        <f>INDEX('LF Base'!$B$3:$AP$3,MATCH(E66,'LF Base'!$B$1:$AP$1,0))</f>
        <v>0.54420000000000002</v>
      </c>
    </row>
    <row r="67" spans="1:6" x14ac:dyDescent="0.25">
      <c r="A67" t="s">
        <v>49</v>
      </c>
      <c r="B67" t="s">
        <v>468</v>
      </c>
      <c r="C67" t="s">
        <v>80</v>
      </c>
      <c r="E67">
        <f t="shared" si="2"/>
        <v>2024</v>
      </c>
      <c r="F67">
        <f>INDEX('LF Base'!$B$3:$AP$3,MATCH(E67,'LF Base'!$B$1:$AP$1,0))</f>
        <v>0.54720000000000013</v>
      </c>
    </row>
    <row r="68" spans="1:6" x14ac:dyDescent="0.25">
      <c r="A68" t="s">
        <v>49</v>
      </c>
      <c r="B68" t="s">
        <v>468</v>
      </c>
      <c r="C68" t="s">
        <v>80</v>
      </c>
      <c r="E68">
        <f t="shared" si="2"/>
        <v>2025</v>
      </c>
      <c r="F68">
        <f>INDEX('LF Base'!$B$3:$AP$3,MATCH(E68,'LF Base'!$B$1:$AP$1,0))</f>
        <v>0.55020000000000024</v>
      </c>
    </row>
    <row r="69" spans="1:6" x14ac:dyDescent="0.25">
      <c r="A69" t="s">
        <v>49</v>
      </c>
      <c r="B69" t="s">
        <v>468</v>
      </c>
      <c r="C69" t="s">
        <v>80</v>
      </c>
      <c r="E69">
        <f t="shared" si="2"/>
        <v>2026</v>
      </c>
      <c r="F69">
        <f>INDEX('LF Base'!$B$3:$AP$3,MATCH(E69,'LF Base'!$B$1:$AP$1,0))</f>
        <v>0.55320000000000036</v>
      </c>
    </row>
    <row r="70" spans="1:6" x14ac:dyDescent="0.25">
      <c r="A70" t="s">
        <v>49</v>
      </c>
      <c r="B70" t="s">
        <v>468</v>
      </c>
      <c r="C70" t="s">
        <v>80</v>
      </c>
      <c r="E70">
        <f t="shared" si="2"/>
        <v>2027</v>
      </c>
      <c r="F70">
        <f>INDEX('LF Base'!$B$3:$AP$3,MATCH(E70,'LF Base'!$B$1:$AP$1,0))</f>
        <v>0.55620000000000047</v>
      </c>
    </row>
    <row r="71" spans="1:6" x14ac:dyDescent="0.25">
      <c r="A71" t="s">
        <v>49</v>
      </c>
      <c r="B71" t="s">
        <v>468</v>
      </c>
      <c r="C71" t="s">
        <v>80</v>
      </c>
      <c r="E71">
        <f t="shared" si="2"/>
        <v>2028</v>
      </c>
      <c r="F71">
        <f>INDEX('LF Base'!$B$3:$AP$3,MATCH(E71,'LF Base'!$B$1:$AP$1,0))</f>
        <v>0.5591999999999997</v>
      </c>
    </row>
    <row r="72" spans="1:6" x14ac:dyDescent="0.25">
      <c r="A72" t="s">
        <v>49</v>
      </c>
      <c r="B72" t="s">
        <v>468</v>
      </c>
      <c r="C72" t="s">
        <v>80</v>
      </c>
      <c r="E72">
        <f t="shared" si="2"/>
        <v>2029</v>
      </c>
      <c r="F72">
        <f>INDEX('LF Base'!$B$3:$AP$3,MATCH(E72,'LF Base'!$B$1:$AP$1,0))</f>
        <v>0.56219999999999981</v>
      </c>
    </row>
    <row r="73" spans="1:6" x14ac:dyDescent="0.25">
      <c r="A73" t="s">
        <v>49</v>
      </c>
      <c r="B73" t="s">
        <v>468</v>
      </c>
      <c r="C73" t="s">
        <v>80</v>
      </c>
      <c r="E73">
        <f t="shared" si="2"/>
        <v>2030</v>
      </c>
      <c r="F73">
        <f>INDEX('LF Base'!$B$3:$AP$3,MATCH(E73,'LF Base'!$B$1:$AP$1,0))</f>
        <v>0.56519999999999992</v>
      </c>
    </row>
    <row r="74" spans="1:6" x14ac:dyDescent="0.25">
      <c r="A74" t="s">
        <v>49</v>
      </c>
      <c r="B74" t="s">
        <v>468</v>
      </c>
      <c r="C74" t="s">
        <v>80</v>
      </c>
      <c r="E74">
        <f t="shared" si="2"/>
        <v>2031</v>
      </c>
      <c r="F74">
        <f>INDEX('LF Base'!$B$3:$AP$3,MATCH(E74,'LF Base'!$B$1:$AP$1,0))</f>
        <v>0.56820000000000004</v>
      </c>
    </row>
    <row r="75" spans="1:6" x14ac:dyDescent="0.25">
      <c r="A75" t="s">
        <v>49</v>
      </c>
      <c r="B75" t="s">
        <v>468</v>
      </c>
      <c r="C75" t="s">
        <v>80</v>
      </c>
      <c r="E75">
        <f t="shared" ref="E75:E81" si="3">E74+1</f>
        <v>2032</v>
      </c>
      <c r="F75">
        <f>INDEX('LF Base'!$B$3:$AP$3,MATCH(E75,'LF Base'!$B$1:$AP$1,0))</f>
        <v>0.57120000000000015</v>
      </c>
    </row>
    <row r="76" spans="1:6" x14ac:dyDescent="0.25">
      <c r="A76" t="s">
        <v>49</v>
      </c>
      <c r="B76" t="s">
        <v>468</v>
      </c>
      <c r="C76" t="s">
        <v>80</v>
      </c>
      <c r="E76">
        <f t="shared" si="3"/>
        <v>2033</v>
      </c>
      <c r="F76">
        <f>INDEX('LF Base'!$B$3:$AP$3,MATCH(E76,'LF Base'!$B$1:$AP$1,0))</f>
        <v>0.57420000000000027</v>
      </c>
    </row>
    <row r="77" spans="1:6" x14ac:dyDescent="0.25">
      <c r="A77" t="s">
        <v>49</v>
      </c>
      <c r="B77" t="s">
        <v>468</v>
      </c>
      <c r="C77" t="s">
        <v>80</v>
      </c>
      <c r="E77">
        <f t="shared" si="3"/>
        <v>2034</v>
      </c>
      <c r="F77">
        <f>INDEX('LF Base'!$B$3:$AP$3,MATCH(E77,'LF Base'!$B$1:$AP$1,0))</f>
        <v>0.57720000000000038</v>
      </c>
    </row>
    <row r="78" spans="1:6" x14ac:dyDescent="0.25">
      <c r="A78" t="s">
        <v>49</v>
      </c>
      <c r="B78" t="s">
        <v>468</v>
      </c>
      <c r="C78" t="s">
        <v>80</v>
      </c>
      <c r="E78">
        <f t="shared" si="3"/>
        <v>2035</v>
      </c>
      <c r="F78">
        <f>INDEX('LF Base'!$B$3:$AP$3,MATCH(E78,'LF Base'!$B$1:$AP$1,0))</f>
        <v>0.58020000000000049</v>
      </c>
    </row>
    <row r="79" spans="1:6" x14ac:dyDescent="0.25">
      <c r="A79" t="s">
        <v>49</v>
      </c>
      <c r="B79" t="s">
        <v>468</v>
      </c>
      <c r="C79" t="s">
        <v>80</v>
      </c>
      <c r="E79">
        <f t="shared" si="3"/>
        <v>2036</v>
      </c>
      <c r="F79">
        <f>INDEX('LF Base'!$B$3:$AP$3,MATCH(E79,'LF Base'!$B$1:$AP$1,0))</f>
        <v>0.58320000000000061</v>
      </c>
    </row>
    <row r="80" spans="1:6" x14ac:dyDescent="0.25">
      <c r="A80" t="s">
        <v>49</v>
      </c>
      <c r="B80" t="s">
        <v>468</v>
      </c>
      <c r="C80" t="s">
        <v>80</v>
      </c>
      <c r="E80">
        <f t="shared" si="3"/>
        <v>2037</v>
      </c>
      <c r="F80">
        <f>INDEX('LF Base'!$B$3:$AP$3,MATCH(E80,'LF Base'!$B$1:$AP$1,0))</f>
        <v>0.58619999999999983</v>
      </c>
    </row>
    <row r="81" spans="1:6" x14ac:dyDescent="0.25">
      <c r="A81" t="s">
        <v>49</v>
      </c>
      <c r="B81" t="s">
        <v>468</v>
      </c>
      <c r="C81" t="s">
        <v>80</v>
      </c>
      <c r="E81">
        <f t="shared" si="3"/>
        <v>2038</v>
      </c>
      <c r="F81">
        <f>INDEX('LF Base'!$B$3:$AP$3,MATCH(E81,'LF Base'!$B$1:$AP$1,0))</f>
        <v>0.58919999999999995</v>
      </c>
    </row>
    <row r="82" spans="1:6" x14ac:dyDescent="0.25">
      <c r="A82" t="s">
        <v>49</v>
      </c>
      <c r="B82" t="s">
        <v>468</v>
      </c>
      <c r="C82" t="s">
        <v>80</v>
      </c>
      <c r="E82">
        <f>E81+1</f>
        <v>2039</v>
      </c>
      <c r="F82">
        <f>INDEX('LF Base'!$B$3:$AP$3,MATCH(E82,'LF Base'!$B$1:$AP$1,0))</f>
        <v>0.59220000000000006</v>
      </c>
    </row>
    <row r="83" spans="1:6" x14ac:dyDescent="0.25">
      <c r="A83" t="s">
        <v>49</v>
      </c>
      <c r="B83" t="s">
        <v>468</v>
      </c>
      <c r="C83" t="s">
        <v>80</v>
      </c>
      <c r="E83">
        <f>E82+1</f>
        <v>2040</v>
      </c>
      <c r="F83">
        <f>INDEX('LF Base'!$B$3:$AP$3,MATCH(E83,'LF Base'!$B$1:$AP$1,0))</f>
        <v>0.59520000000000017</v>
      </c>
    </row>
    <row r="84" spans="1:6" x14ac:dyDescent="0.25">
      <c r="A84" t="s">
        <v>243</v>
      </c>
      <c r="B84" t="s">
        <v>468</v>
      </c>
      <c r="C84" t="s">
        <v>111</v>
      </c>
      <c r="E84">
        <v>2000</v>
      </c>
      <c r="F84">
        <f>INDEX('LF Base'!$B$5:$AP$5,MATCH(E84,'LF Base'!$B$1:$AP$1,0))</f>
        <v>0.64</v>
      </c>
    </row>
    <row r="85" spans="1:6" x14ac:dyDescent="0.25">
      <c r="A85" t="s">
        <v>243</v>
      </c>
      <c r="B85" t="s">
        <v>468</v>
      </c>
      <c r="C85" t="s">
        <v>111</v>
      </c>
      <c r="E85">
        <f t="shared" ref="E85:E115" si="4">E84+1</f>
        <v>2001</v>
      </c>
      <c r="F85">
        <f>INDEX('LF Base'!$B$5:$AP$5,MATCH(E85,'LF Base'!$B$1:$AP$1,0))</f>
        <v>0.64</v>
      </c>
    </row>
    <row r="86" spans="1:6" x14ac:dyDescent="0.25">
      <c r="A86" t="s">
        <v>243</v>
      </c>
      <c r="B86" t="s">
        <v>468</v>
      </c>
      <c r="C86" t="s">
        <v>111</v>
      </c>
      <c r="E86">
        <f t="shared" si="4"/>
        <v>2002</v>
      </c>
      <c r="F86">
        <f>INDEX('LF Base'!$B$5:$AP$5,MATCH(E86,'LF Base'!$B$1:$AP$1,0))</f>
        <v>0.64</v>
      </c>
    </row>
    <row r="87" spans="1:6" x14ac:dyDescent="0.25">
      <c r="A87" t="s">
        <v>243</v>
      </c>
      <c r="B87" t="s">
        <v>468</v>
      </c>
      <c r="C87" t="s">
        <v>111</v>
      </c>
      <c r="E87">
        <f t="shared" si="4"/>
        <v>2003</v>
      </c>
      <c r="F87">
        <f>INDEX('LF Base'!$B$5:$AP$5,MATCH(E87,'LF Base'!$B$1:$AP$1,0))</f>
        <v>0.64</v>
      </c>
    </row>
    <row r="88" spans="1:6" x14ac:dyDescent="0.25">
      <c r="A88" t="s">
        <v>243</v>
      </c>
      <c r="B88" t="s">
        <v>468</v>
      </c>
      <c r="C88" t="s">
        <v>111</v>
      </c>
      <c r="E88">
        <f t="shared" si="4"/>
        <v>2004</v>
      </c>
      <c r="F88">
        <f>INDEX('LF Base'!$B$5:$AP$5,MATCH(E88,'LF Base'!$B$1:$AP$1,0))</f>
        <v>0.64</v>
      </c>
    </row>
    <row r="89" spans="1:6" x14ac:dyDescent="0.25">
      <c r="A89" t="s">
        <v>243</v>
      </c>
      <c r="B89" t="s">
        <v>468</v>
      </c>
      <c r="C89" t="s">
        <v>111</v>
      </c>
      <c r="E89">
        <f t="shared" si="4"/>
        <v>2005</v>
      </c>
      <c r="F89">
        <f>INDEX('LF Base'!$B$5:$AP$5,MATCH(E89,'LF Base'!$B$1:$AP$1,0))</f>
        <v>0.64</v>
      </c>
    </row>
    <row r="90" spans="1:6" x14ac:dyDescent="0.25">
      <c r="A90" t="s">
        <v>243</v>
      </c>
      <c r="B90" t="s">
        <v>468</v>
      </c>
      <c r="C90" t="s">
        <v>111</v>
      </c>
      <c r="E90">
        <f t="shared" si="4"/>
        <v>2006</v>
      </c>
      <c r="F90">
        <f>INDEX('LF Base'!$B$5:$AP$5,MATCH(E90,'LF Base'!$B$1:$AP$1,0))</f>
        <v>0.64</v>
      </c>
    </row>
    <row r="91" spans="1:6" x14ac:dyDescent="0.25">
      <c r="A91" t="s">
        <v>243</v>
      </c>
      <c r="B91" t="s">
        <v>468</v>
      </c>
      <c r="C91" t="s">
        <v>111</v>
      </c>
      <c r="E91">
        <f t="shared" si="4"/>
        <v>2007</v>
      </c>
      <c r="F91">
        <f>INDEX('LF Base'!$B$5:$AP$5,MATCH(E91,'LF Base'!$B$1:$AP$1,0))</f>
        <v>0.64</v>
      </c>
    </row>
    <row r="92" spans="1:6" x14ac:dyDescent="0.25">
      <c r="A92" t="s">
        <v>243</v>
      </c>
      <c r="B92" t="s">
        <v>468</v>
      </c>
      <c r="C92" t="s">
        <v>111</v>
      </c>
      <c r="E92">
        <f t="shared" si="4"/>
        <v>2008</v>
      </c>
      <c r="F92">
        <f>INDEX('LF Base'!$B$5:$AP$5,MATCH(E92,'LF Base'!$B$1:$AP$1,0))</f>
        <v>0.64</v>
      </c>
    </row>
    <row r="93" spans="1:6" x14ac:dyDescent="0.25">
      <c r="A93" t="s">
        <v>243</v>
      </c>
      <c r="B93" t="s">
        <v>468</v>
      </c>
      <c r="C93" t="s">
        <v>111</v>
      </c>
      <c r="E93">
        <f t="shared" si="4"/>
        <v>2009</v>
      </c>
      <c r="F93">
        <f>INDEX('LF Base'!$B$5:$AP$5,MATCH(E93,'LF Base'!$B$1:$AP$1,0))</f>
        <v>0.64</v>
      </c>
    </row>
    <row r="94" spans="1:6" x14ac:dyDescent="0.25">
      <c r="A94" t="s">
        <v>243</v>
      </c>
      <c r="B94" t="s">
        <v>468</v>
      </c>
      <c r="C94" t="s">
        <v>111</v>
      </c>
      <c r="E94">
        <f t="shared" si="4"/>
        <v>2010</v>
      </c>
      <c r="F94">
        <f>INDEX('LF Base'!$B$5:$AP$5,MATCH(E94,'LF Base'!$B$1:$AP$1,0))</f>
        <v>0.64</v>
      </c>
    </row>
    <row r="95" spans="1:6" x14ac:dyDescent="0.25">
      <c r="A95" t="s">
        <v>243</v>
      </c>
      <c r="B95" t="s">
        <v>468</v>
      </c>
      <c r="C95" t="s">
        <v>111</v>
      </c>
      <c r="E95">
        <f t="shared" si="4"/>
        <v>2011</v>
      </c>
      <c r="F95">
        <f>INDEX('LF Base'!$B$5:$AP$5,MATCH(E95,'LF Base'!$B$1:$AP$1,0))</f>
        <v>0.64</v>
      </c>
    </row>
    <row r="96" spans="1:6" x14ac:dyDescent="0.25">
      <c r="A96" t="s">
        <v>243</v>
      </c>
      <c r="B96" t="s">
        <v>468</v>
      </c>
      <c r="C96" t="s">
        <v>111</v>
      </c>
      <c r="E96">
        <f t="shared" si="4"/>
        <v>2012</v>
      </c>
      <c r="F96">
        <f>INDEX('LF Base'!$B$5:$AP$5,MATCH(E96,'LF Base'!$B$1:$AP$1,0))</f>
        <v>0.64</v>
      </c>
    </row>
    <row r="97" spans="1:6" x14ac:dyDescent="0.25">
      <c r="A97" t="s">
        <v>243</v>
      </c>
      <c r="B97" t="s">
        <v>468</v>
      </c>
      <c r="C97" t="s">
        <v>111</v>
      </c>
      <c r="E97">
        <f t="shared" si="4"/>
        <v>2013</v>
      </c>
      <c r="F97">
        <f>INDEX('LF Base'!$B$5:$AP$5,MATCH(E97,'LF Base'!$B$1:$AP$1,0))</f>
        <v>0.64</v>
      </c>
    </row>
    <row r="98" spans="1:6" x14ac:dyDescent="0.25">
      <c r="A98" t="s">
        <v>243</v>
      </c>
      <c r="B98" t="s">
        <v>468</v>
      </c>
      <c r="C98" t="s">
        <v>111</v>
      </c>
      <c r="E98">
        <f t="shared" si="4"/>
        <v>2014</v>
      </c>
      <c r="F98">
        <f>INDEX('LF Base'!$B$5:$AP$5,MATCH(E98,'LF Base'!$B$1:$AP$1,0))</f>
        <v>0.64</v>
      </c>
    </row>
    <row r="99" spans="1:6" x14ac:dyDescent="0.25">
      <c r="A99" t="s">
        <v>243</v>
      </c>
      <c r="B99" t="s">
        <v>468</v>
      </c>
      <c r="C99" t="s">
        <v>111</v>
      </c>
      <c r="E99">
        <f t="shared" si="4"/>
        <v>2015</v>
      </c>
      <c r="F99">
        <f>INDEX('LF Base'!$B$5:$AP$5,MATCH(E99,'LF Base'!$B$1:$AP$1,0))</f>
        <v>0.64</v>
      </c>
    </row>
    <row r="100" spans="1:6" x14ac:dyDescent="0.25">
      <c r="A100" t="s">
        <v>243</v>
      </c>
      <c r="B100" t="s">
        <v>468</v>
      </c>
      <c r="C100" t="s">
        <v>111</v>
      </c>
      <c r="E100">
        <f t="shared" si="4"/>
        <v>2016</v>
      </c>
      <c r="F100">
        <f>INDEX('LF Base'!$B$5:$AP$5,MATCH(E100,'LF Base'!$B$1:$AP$1,0))</f>
        <v>0.64</v>
      </c>
    </row>
    <row r="101" spans="1:6" x14ac:dyDescent="0.25">
      <c r="A101" t="s">
        <v>243</v>
      </c>
      <c r="B101" t="s">
        <v>468</v>
      </c>
      <c r="C101" t="s">
        <v>111</v>
      </c>
      <c r="E101">
        <f t="shared" si="4"/>
        <v>2017</v>
      </c>
      <c r="F101">
        <f>INDEX('LF Base'!$B$5:$AP$5,MATCH(E101,'LF Base'!$B$1:$AP$1,0))</f>
        <v>0.64</v>
      </c>
    </row>
    <row r="102" spans="1:6" x14ac:dyDescent="0.25">
      <c r="A102" t="s">
        <v>243</v>
      </c>
      <c r="B102" t="s">
        <v>468</v>
      </c>
      <c r="C102" t="s">
        <v>111</v>
      </c>
      <c r="E102">
        <f t="shared" si="4"/>
        <v>2018</v>
      </c>
      <c r="F102">
        <f>INDEX('LF Base'!$B$5:$AP$5,MATCH(E102,'LF Base'!$B$1:$AP$1,0))</f>
        <v>0.64</v>
      </c>
    </row>
    <row r="103" spans="1:6" x14ac:dyDescent="0.25">
      <c r="A103" t="s">
        <v>243</v>
      </c>
      <c r="B103" t="s">
        <v>468</v>
      </c>
      <c r="C103" t="s">
        <v>111</v>
      </c>
      <c r="E103">
        <f t="shared" si="4"/>
        <v>2019</v>
      </c>
      <c r="F103">
        <f>INDEX('LF Base'!$B$5:$AP$5,MATCH(E103,'LF Base'!$B$1:$AP$1,0))</f>
        <v>0.64</v>
      </c>
    </row>
    <row r="104" spans="1:6" x14ac:dyDescent="0.25">
      <c r="A104" t="s">
        <v>243</v>
      </c>
      <c r="B104" t="s">
        <v>468</v>
      </c>
      <c r="C104" t="s">
        <v>111</v>
      </c>
      <c r="E104">
        <f t="shared" si="4"/>
        <v>2020</v>
      </c>
      <c r="F104">
        <f>INDEX('LF Base'!$B$5:$AP$5,MATCH(E104,'LF Base'!$B$1:$AP$1,0))</f>
        <v>0.64</v>
      </c>
    </row>
    <row r="105" spans="1:6" x14ac:dyDescent="0.25">
      <c r="A105" t="s">
        <v>243</v>
      </c>
      <c r="B105" t="s">
        <v>468</v>
      </c>
      <c r="C105" t="s">
        <v>111</v>
      </c>
      <c r="E105">
        <f t="shared" si="4"/>
        <v>2021</v>
      </c>
      <c r="F105">
        <f>INDEX('LF Base'!$B$5:$AP$5,MATCH(E105,'LF Base'!$B$1:$AP$1,0))</f>
        <v>0.64</v>
      </c>
    </row>
    <row r="106" spans="1:6" x14ac:dyDescent="0.25">
      <c r="A106" t="s">
        <v>243</v>
      </c>
      <c r="B106" t="s">
        <v>468</v>
      </c>
      <c r="C106" t="s">
        <v>111</v>
      </c>
      <c r="E106">
        <f t="shared" si="4"/>
        <v>2022</v>
      </c>
      <c r="F106">
        <f>INDEX('LF Base'!$B$5:$AP$5,MATCH(E106,'LF Base'!$B$1:$AP$1,0))</f>
        <v>0.64</v>
      </c>
    </row>
    <row r="107" spans="1:6" x14ac:dyDescent="0.25">
      <c r="A107" t="s">
        <v>243</v>
      </c>
      <c r="B107" t="s">
        <v>468</v>
      </c>
      <c r="C107" t="s">
        <v>111</v>
      </c>
      <c r="E107">
        <f t="shared" si="4"/>
        <v>2023</v>
      </c>
      <c r="F107">
        <f>INDEX('LF Base'!$B$5:$AP$5,MATCH(E107,'LF Base'!$B$1:$AP$1,0))</f>
        <v>0.64</v>
      </c>
    </row>
    <row r="108" spans="1:6" x14ac:dyDescent="0.25">
      <c r="A108" t="s">
        <v>243</v>
      </c>
      <c r="B108" t="s">
        <v>468</v>
      </c>
      <c r="C108" t="s">
        <v>111</v>
      </c>
      <c r="E108">
        <f t="shared" si="4"/>
        <v>2024</v>
      </c>
      <c r="F108">
        <f>INDEX('LF Base'!$B$5:$AP$5,MATCH(E108,'LF Base'!$B$1:$AP$1,0))</f>
        <v>0.64</v>
      </c>
    </row>
    <row r="109" spans="1:6" x14ac:dyDescent="0.25">
      <c r="A109" t="s">
        <v>243</v>
      </c>
      <c r="B109" t="s">
        <v>468</v>
      </c>
      <c r="C109" t="s">
        <v>111</v>
      </c>
      <c r="E109">
        <f t="shared" si="4"/>
        <v>2025</v>
      </c>
      <c r="F109">
        <f>INDEX('LF Base'!$B$5:$AP$5,MATCH(E109,'LF Base'!$B$1:$AP$1,0))</f>
        <v>0.64</v>
      </c>
    </row>
    <row r="110" spans="1:6" x14ac:dyDescent="0.25">
      <c r="A110" t="s">
        <v>243</v>
      </c>
      <c r="B110" t="s">
        <v>468</v>
      </c>
      <c r="C110" t="s">
        <v>111</v>
      </c>
      <c r="E110">
        <f t="shared" si="4"/>
        <v>2026</v>
      </c>
      <c r="F110">
        <f>INDEX('LF Base'!$B$5:$AP$5,MATCH(E110,'LF Base'!$B$1:$AP$1,0))</f>
        <v>0.64</v>
      </c>
    </row>
    <row r="111" spans="1:6" x14ac:dyDescent="0.25">
      <c r="A111" t="s">
        <v>243</v>
      </c>
      <c r="B111" t="s">
        <v>468</v>
      </c>
      <c r="C111" t="s">
        <v>111</v>
      </c>
      <c r="E111">
        <f t="shared" si="4"/>
        <v>2027</v>
      </c>
      <c r="F111">
        <f>INDEX('LF Base'!$B$5:$AP$5,MATCH(E111,'LF Base'!$B$1:$AP$1,0))</f>
        <v>0.64</v>
      </c>
    </row>
    <row r="112" spans="1:6" x14ac:dyDescent="0.25">
      <c r="A112" t="s">
        <v>243</v>
      </c>
      <c r="B112" t="s">
        <v>468</v>
      </c>
      <c r="C112" t="s">
        <v>111</v>
      </c>
      <c r="E112">
        <f t="shared" si="4"/>
        <v>2028</v>
      </c>
      <c r="F112">
        <f>INDEX('LF Base'!$B$5:$AP$5,MATCH(E112,'LF Base'!$B$1:$AP$1,0))</f>
        <v>0.64</v>
      </c>
    </row>
    <row r="113" spans="1:6" x14ac:dyDescent="0.25">
      <c r="A113" t="s">
        <v>243</v>
      </c>
      <c r="B113" t="s">
        <v>468</v>
      </c>
      <c r="C113" t="s">
        <v>111</v>
      </c>
      <c r="E113">
        <f t="shared" si="4"/>
        <v>2029</v>
      </c>
      <c r="F113">
        <f>INDEX('LF Base'!$B$5:$AP$5,MATCH(E113,'LF Base'!$B$1:$AP$1,0))</f>
        <v>0.64</v>
      </c>
    </row>
    <row r="114" spans="1:6" x14ac:dyDescent="0.25">
      <c r="A114" t="s">
        <v>243</v>
      </c>
      <c r="B114" t="s">
        <v>468</v>
      </c>
      <c r="C114" t="s">
        <v>111</v>
      </c>
      <c r="E114">
        <f t="shared" si="4"/>
        <v>2030</v>
      </c>
      <c r="F114">
        <f>INDEX('LF Base'!$B$5:$AP$5,MATCH(E114,'LF Base'!$B$1:$AP$1,0))</f>
        <v>0.64</v>
      </c>
    </row>
    <row r="115" spans="1:6" x14ac:dyDescent="0.25">
      <c r="A115" t="s">
        <v>243</v>
      </c>
      <c r="B115" t="s">
        <v>468</v>
      </c>
      <c r="C115" t="s">
        <v>111</v>
      </c>
      <c r="E115">
        <f t="shared" si="4"/>
        <v>2031</v>
      </c>
      <c r="F115">
        <f>INDEX('LF Base'!$B$5:$AP$5,MATCH(E115,'LF Base'!$B$1:$AP$1,0))</f>
        <v>0.64</v>
      </c>
    </row>
    <row r="116" spans="1:6" x14ac:dyDescent="0.25">
      <c r="A116" t="s">
        <v>243</v>
      </c>
      <c r="B116" t="s">
        <v>468</v>
      </c>
      <c r="C116" t="s">
        <v>111</v>
      </c>
      <c r="E116">
        <f t="shared" ref="E116:E122" si="5">E115+1</f>
        <v>2032</v>
      </c>
      <c r="F116">
        <f>INDEX('LF Base'!$B$5:$AP$5,MATCH(E116,'LF Base'!$B$1:$AP$1,0))</f>
        <v>0.64</v>
      </c>
    </row>
    <row r="117" spans="1:6" x14ac:dyDescent="0.25">
      <c r="A117" t="s">
        <v>243</v>
      </c>
      <c r="B117" t="s">
        <v>468</v>
      </c>
      <c r="C117" t="s">
        <v>111</v>
      </c>
      <c r="E117">
        <f t="shared" si="5"/>
        <v>2033</v>
      </c>
      <c r="F117">
        <f>INDEX('LF Base'!$B$5:$AP$5,MATCH(E117,'LF Base'!$B$1:$AP$1,0))</f>
        <v>0.64</v>
      </c>
    </row>
    <row r="118" spans="1:6" x14ac:dyDescent="0.25">
      <c r="A118" t="s">
        <v>243</v>
      </c>
      <c r="B118" t="s">
        <v>468</v>
      </c>
      <c r="C118" t="s">
        <v>111</v>
      </c>
      <c r="E118">
        <f t="shared" si="5"/>
        <v>2034</v>
      </c>
      <c r="F118">
        <f>INDEX('LF Base'!$B$5:$AP$5,MATCH(E118,'LF Base'!$B$1:$AP$1,0))</f>
        <v>0.64</v>
      </c>
    </row>
    <row r="119" spans="1:6" x14ac:dyDescent="0.25">
      <c r="A119" t="s">
        <v>243</v>
      </c>
      <c r="B119" t="s">
        <v>468</v>
      </c>
      <c r="C119" t="s">
        <v>111</v>
      </c>
      <c r="E119">
        <f t="shared" si="5"/>
        <v>2035</v>
      </c>
      <c r="F119">
        <f>INDEX('LF Base'!$B$5:$AP$5,MATCH(E119,'LF Base'!$B$1:$AP$1,0))</f>
        <v>0.64</v>
      </c>
    </row>
    <row r="120" spans="1:6" x14ac:dyDescent="0.25">
      <c r="A120" t="s">
        <v>243</v>
      </c>
      <c r="B120" t="s">
        <v>468</v>
      </c>
      <c r="C120" t="s">
        <v>111</v>
      </c>
      <c r="E120">
        <f t="shared" si="5"/>
        <v>2036</v>
      </c>
      <c r="F120">
        <f>INDEX('LF Base'!$B$5:$AP$5,MATCH(E120,'LF Base'!$B$1:$AP$1,0))</f>
        <v>0.64</v>
      </c>
    </row>
    <row r="121" spans="1:6" x14ac:dyDescent="0.25">
      <c r="A121" t="s">
        <v>243</v>
      </c>
      <c r="B121" t="s">
        <v>468</v>
      </c>
      <c r="C121" t="s">
        <v>111</v>
      </c>
      <c r="E121">
        <f t="shared" si="5"/>
        <v>2037</v>
      </c>
      <c r="F121">
        <f>INDEX('LF Base'!$B$5:$AP$5,MATCH(E121,'LF Base'!$B$1:$AP$1,0))</f>
        <v>0.64</v>
      </c>
    </row>
    <row r="122" spans="1:6" x14ac:dyDescent="0.25">
      <c r="A122" t="s">
        <v>243</v>
      </c>
      <c r="B122" t="s">
        <v>468</v>
      </c>
      <c r="C122" t="s">
        <v>111</v>
      </c>
      <c r="E122">
        <f t="shared" si="5"/>
        <v>2038</v>
      </c>
      <c r="F122">
        <f>INDEX('LF Base'!$B$5:$AP$5,MATCH(E122,'LF Base'!$B$1:$AP$1,0))</f>
        <v>0.64</v>
      </c>
    </row>
    <row r="123" spans="1:6" x14ac:dyDescent="0.25">
      <c r="A123" t="s">
        <v>243</v>
      </c>
      <c r="B123" t="s">
        <v>468</v>
      </c>
      <c r="C123" t="s">
        <v>111</v>
      </c>
      <c r="E123">
        <f>E122+1</f>
        <v>2039</v>
      </c>
      <c r="F123">
        <f>INDEX('LF Base'!$B$5:$AP$5,MATCH(E123,'LF Base'!$B$1:$AP$1,0))</f>
        <v>0.64</v>
      </c>
    </row>
    <row r="124" spans="1:6" x14ac:dyDescent="0.25">
      <c r="A124" t="s">
        <v>243</v>
      </c>
      <c r="B124" t="s">
        <v>468</v>
      </c>
      <c r="C124" t="s">
        <v>111</v>
      </c>
      <c r="E124">
        <f>E123+1</f>
        <v>2040</v>
      </c>
      <c r="F124">
        <f>INDEX('LF Base'!$B$5:$AP$5,MATCH(E124,'LF Base'!$B$1:$AP$1,0))</f>
        <v>0.64</v>
      </c>
    </row>
    <row r="125" spans="1:6" x14ac:dyDescent="0.25">
      <c r="A125" t="s">
        <v>243</v>
      </c>
      <c r="B125" t="s">
        <v>468</v>
      </c>
      <c r="C125" t="s">
        <v>112</v>
      </c>
      <c r="E125">
        <v>2000</v>
      </c>
      <c r="F125">
        <f>INDEX('LF Base'!$B$6:$AP$6,MATCH(E125,'LF Base'!$B$1:$AP$1,0))</f>
        <v>0.36</v>
      </c>
    </row>
    <row r="126" spans="1:6" x14ac:dyDescent="0.25">
      <c r="A126" t="s">
        <v>243</v>
      </c>
      <c r="B126" t="s">
        <v>468</v>
      </c>
      <c r="C126" t="s">
        <v>112</v>
      </c>
      <c r="E126">
        <f t="shared" ref="E126:E156" si="6">E125+1</f>
        <v>2001</v>
      </c>
      <c r="F126">
        <f>INDEX('LF Base'!$B$6:$AP$6,MATCH(E126,'LF Base'!$B$1:$AP$1,0))</f>
        <v>0.36</v>
      </c>
    </row>
    <row r="127" spans="1:6" x14ac:dyDescent="0.25">
      <c r="A127" t="s">
        <v>243</v>
      </c>
      <c r="B127" t="s">
        <v>468</v>
      </c>
      <c r="C127" t="s">
        <v>112</v>
      </c>
      <c r="E127">
        <f t="shared" si="6"/>
        <v>2002</v>
      </c>
      <c r="F127">
        <f>INDEX('LF Base'!$B$6:$AP$6,MATCH(E127,'LF Base'!$B$1:$AP$1,0))</f>
        <v>0.36</v>
      </c>
    </row>
    <row r="128" spans="1:6" x14ac:dyDescent="0.25">
      <c r="A128" t="s">
        <v>243</v>
      </c>
      <c r="B128" t="s">
        <v>468</v>
      </c>
      <c r="C128" t="s">
        <v>112</v>
      </c>
      <c r="E128">
        <f t="shared" si="6"/>
        <v>2003</v>
      </c>
      <c r="F128">
        <f>INDEX('LF Base'!$B$6:$AP$6,MATCH(E128,'LF Base'!$B$1:$AP$1,0))</f>
        <v>0.36</v>
      </c>
    </row>
    <row r="129" spans="1:6" x14ac:dyDescent="0.25">
      <c r="A129" t="s">
        <v>243</v>
      </c>
      <c r="B129" t="s">
        <v>468</v>
      </c>
      <c r="C129" t="s">
        <v>112</v>
      </c>
      <c r="E129">
        <f t="shared" si="6"/>
        <v>2004</v>
      </c>
      <c r="F129">
        <f>INDEX('LF Base'!$B$6:$AP$6,MATCH(E129,'LF Base'!$B$1:$AP$1,0))</f>
        <v>0.36</v>
      </c>
    </row>
    <row r="130" spans="1:6" x14ac:dyDescent="0.25">
      <c r="A130" t="s">
        <v>243</v>
      </c>
      <c r="B130" t="s">
        <v>468</v>
      </c>
      <c r="C130" t="s">
        <v>112</v>
      </c>
      <c r="E130">
        <f t="shared" si="6"/>
        <v>2005</v>
      </c>
      <c r="F130">
        <f>INDEX('LF Base'!$B$6:$AP$6,MATCH(E130,'LF Base'!$B$1:$AP$1,0))</f>
        <v>0.36</v>
      </c>
    </row>
    <row r="131" spans="1:6" x14ac:dyDescent="0.25">
      <c r="A131" t="s">
        <v>243</v>
      </c>
      <c r="B131" t="s">
        <v>468</v>
      </c>
      <c r="C131" t="s">
        <v>112</v>
      </c>
      <c r="E131">
        <f t="shared" si="6"/>
        <v>2006</v>
      </c>
      <c r="F131">
        <f>INDEX('LF Base'!$B$6:$AP$6,MATCH(E131,'LF Base'!$B$1:$AP$1,0))</f>
        <v>0.36</v>
      </c>
    </row>
    <row r="132" spans="1:6" x14ac:dyDescent="0.25">
      <c r="A132" t="s">
        <v>243</v>
      </c>
      <c r="B132" t="s">
        <v>468</v>
      </c>
      <c r="C132" t="s">
        <v>112</v>
      </c>
      <c r="E132">
        <f t="shared" si="6"/>
        <v>2007</v>
      </c>
      <c r="F132">
        <f>INDEX('LF Base'!$B$6:$AP$6,MATCH(E132,'LF Base'!$B$1:$AP$1,0))</f>
        <v>0.36</v>
      </c>
    </row>
    <row r="133" spans="1:6" x14ac:dyDescent="0.25">
      <c r="A133" t="s">
        <v>243</v>
      </c>
      <c r="B133" t="s">
        <v>468</v>
      </c>
      <c r="C133" t="s">
        <v>112</v>
      </c>
      <c r="E133">
        <f t="shared" si="6"/>
        <v>2008</v>
      </c>
      <c r="F133">
        <f>INDEX('LF Base'!$B$6:$AP$6,MATCH(E133,'LF Base'!$B$1:$AP$1,0))</f>
        <v>0.36</v>
      </c>
    </row>
    <row r="134" spans="1:6" x14ac:dyDescent="0.25">
      <c r="A134" t="s">
        <v>243</v>
      </c>
      <c r="B134" t="s">
        <v>468</v>
      </c>
      <c r="C134" t="s">
        <v>112</v>
      </c>
      <c r="E134">
        <f t="shared" si="6"/>
        <v>2009</v>
      </c>
      <c r="F134">
        <f>INDEX('LF Base'!$B$6:$AP$6,MATCH(E134,'LF Base'!$B$1:$AP$1,0))</f>
        <v>0.36</v>
      </c>
    </row>
    <row r="135" spans="1:6" x14ac:dyDescent="0.25">
      <c r="A135" t="s">
        <v>243</v>
      </c>
      <c r="B135" t="s">
        <v>468</v>
      </c>
      <c r="C135" t="s">
        <v>112</v>
      </c>
      <c r="E135">
        <f t="shared" si="6"/>
        <v>2010</v>
      </c>
      <c r="F135">
        <f>INDEX('LF Base'!$B$6:$AP$6,MATCH(E135,'LF Base'!$B$1:$AP$1,0))</f>
        <v>0.36</v>
      </c>
    </row>
    <row r="136" spans="1:6" x14ac:dyDescent="0.25">
      <c r="A136" t="s">
        <v>243</v>
      </c>
      <c r="B136" t="s">
        <v>468</v>
      </c>
      <c r="C136" t="s">
        <v>112</v>
      </c>
      <c r="E136">
        <f t="shared" si="6"/>
        <v>2011</v>
      </c>
      <c r="F136">
        <f>INDEX('LF Base'!$B$6:$AP$6,MATCH(E136,'LF Base'!$B$1:$AP$1,0))</f>
        <v>0.36</v>
      </c>
    </row>
    <row r="137" spans="1:6" x14ac:dyDescent="0.25">
      <c r="A137" t="s">
        <v>243</v>
      </c>
      <c r="B137" t="s">
        <v>468</v>
      </c>
      <c r="C137" t="s">
        <v>112</v>
      </c>
      <c r="E137">
        <f t="shared" si="6"/>
        <v>2012</v>
      </c>
      <c r="F137">
        <f>INDEX('LF Base'!$B$6:$AP$6,MATCH(E137,'LF Base'!$B$1:$AP$1,0))</f>
        <v>0.36</v>
      </c>
    </row>
    <row r="138" spans="1:6" x14ac:dyDescent="0.25">
      <c r="A138" t="s">
        <v>243</v>
      </c>
      <c r="B138" t="s">
        <v>468</v>
      </c>
      <c r="C138" t="s">
        <v>112</v>
      </c>
      <c r="E138">
        <f t="shared" si="6"/>
        <v>2013</v>
      </c>
      <c r="F138">
        <f>INDEX('LF Base'!$B$6:$AP$6,MATCH(E138,'LF Base'!$B$1:$AP$1,0))</f>
        <v>0.36</v>
      </c>
    </row>
    <row r="139" spans="1:6" x14ac:dyDescent="0.25">
      <c r="A139" t="s">
        <v>243</v>
      </c>
      <c r="B139" t="s">
        <v>468</v>
      </c>
      <c r="C139" t="s">
        <v>112</v>
      </c>
      <c r="E139">
        <f t="shared" si="6"/>
        <v>2014</v>
      </c>
      <c r="F139">
        <f>INDEX('LF Base'!$B$6:$AP$6,MATCH(E139,'LF Base'!$B$1:$AP$1,0))</f>
        <v>0.36</v>
      </c>
    </row>
    <row r="140" spans="1:6" x14ac:dyDescent="0.25">
      <c r="A140" t="s">
        <v>243</v>
      </c>
      <c r="B140" t="s">
        <v>468</v>
      </c>
      <c r="C140" t="s">
        <v>112</v>
      </c>
      <c r="E140">
        <f t="shared" si="6"/>
        <v>2015</v>
      </c>
      <c r="F140">
        <f>INDEX('LF Base'!$B$6:$AP$6,MATCH(E140,'LF Base'!$B$1:$AP$1,0))</f>
        <v>0.36</v>
      </c>
    </row>
    <row r="141" spans="1:6" x14ac:dyDescent="0.25">
      <c r="A141" t="s">
        <v>243</v>
      </c>
      <c r="B141" t="s">
        <v>468</v>
      </c>
      <c r="C141" t="s">
        <v>112</v>
      </c>
      <c r="E141">
        <f t="shared" si="6"/>
        <v>2016</v>
      </c>
      <c r="F141">
        <f>INDEX('LF Base'!$B$6:$AP$6,MATCH(E141,'LF Base'!$B$1:$AP$1,0))</f>
        <v>0.36</v>
      </c>
    </row>
    <row r="142" spans="1:6" x14ac:dyDescent="0.25">
      <c r="A142" t="s">
        <v>243</v>
      </c>
      <c r="B142" t="s">
        <v>468</v>
      </c>
      <c r="C142" t="s">
        <v>112</v>
      </c>
      <c r="E142">
        <f t="shared" si="6"/>
        <v>2017</v>
      </c>
      <c r="F142">
        <f>INDEX('LF Base'!$B$6:$AP$6,MATCH(E142,'LF Base'!$B$1:$AP$1,0))</f>
        <v>0.36</v>
      </c>
    </row>
    <row r="143" spans="1:6" x14ac:dyDescent="0.25">
      <c r="A143" t="s">
        <v>243</v>
      </c>
      <c r="B143" t="s">
        <v>468</v>
      </c>
      <c r="C143" t="s">
        <v>112</v>
      </c>
      <c r="E143">
        <f t="shared" si="6"/>
        <v>2018</v>
      </c>
      <c r="F143">
        <f>INDEX('LF Base'!$B$6:$AP$6,MATCH(E143,'LF Base'!$B$1:$AP$1,0))</f>
        <v>0.36</v>
      </c>
    </row>
    <row r="144" spans="1:6" x14ac:dyDescent="0.25">
      <c r="A144" t="s">
        <v>243</v>
      </c>
      <c r="B144" t="s">
        <v>468</v>
      </c>
      <c r="C144" t="s">
        <v>112</v>
      </c>
      <c r="E144">
        <f t="shared" si="6"/>
        <v>2019</v>
      </c>
      <c r="F144">
        <f>INDEX('LF Base'!$B$6:$AP$6,MATCH(E144,'LF Base'!$B$1:$AP$1,0))</f>
        <v>0.36</v>
      </c>
    </row>
    <row r="145" spans="1:6" x14ac:dyDescent="0.25">
      <c r="A145" t="s">
        <v>243</v>
      </c>
      <c r="B145" t="s">
        <v>468</v>
      </c>
      <c r="C145" t="s">
        <v>112</v>
      </c>
      <c r="E145">
        <f t="shared" si="6"/>
        <v>2020</v>
      </c>
      <c r="F145">
        <f>INDEX('LF Base'!$B$6:$AP$6,MATCH(E145,'LF Base'!$B$1:$AP$1,0))</f>
        <v>0.36</v>
      </c>
    </row>
    <row r="146" spans="1:6" x14ac:dyDescent="0.25">
      <c r="A146" t="s">
        <v>243</v>
      </c>
      <c r="B146" t="s">
        <v>468</v>
      </c>
      <c r="C146" t="s">
        <v>112</v>
      </c>
      <c r="E146">
        <f t="shared" si="6"/>
        <v>2021</v>
      </c>
      <c r="F146">
        <f>INDEX('LF Base'!$B$6:$AP$6,MATCH(E146,'LF Base'!$B$1:$AP$1,0))</f>
        <v>0.36</v>
      </c>
    </row>
    <row r="147" spans="1:6" x14ac:dyDescent="0.25">
      <c r="A147" t="s">
        <v>243</v>
      </c>
      <c r="B147" t="s">
        <v>468</v>
      </c>
      <c r="C147" t="s">
        <v>112</v>
      </c>
      <c r="E147">
        <f t="shared" si="6"/>
        <v>2022</v>
      </c>
      <c r="F147">
        <f>INDEX('LF Base'!$B$6:$AP$6,MATCH(E147,'LF Base'!$B$1:$AP$1,0))</f>
        <v>0.36</v>
      </c>
    </row>
    <row r="148" spans="1:6" x14ac:dyDescent="0.25">
      <c r="A148" t="s">
        <v>243</v>
      </c>
      <c r="B148" t="s">
        <v>468</v>
      </c>
      <c r="C148" t="s">
        <v>112</v>
      </c>
      <c r="E148">
        <f t="shared" si="6"/>
        <v>2023</v>
      </c>
      <c r="F148">
        <f>INDEX('LF Base'!$B$6:$AP$6,MATCH(E148,'LF Base'!$B$1:$AP$1,0))</f>
        <v>0.36</v>
      </c>
    </row>
    <row r="149" spans="1:6" x14ac:dyDescent="0.25">
      <c r="A149" t="s">
        <v>243</v>
      </c>
      <c r="B149" t="s">
        <v>468</v>
      </c>
      <c r="C149" t="s">
        <v>112</v>
      </c>
      <c r="E149">
        <f t="shared" si="6"/>
        <v>2024</v>
      </c>
      <c r="F149">
        <f>INDEX('LF Base'!$B$6:$AP$6,MATCH(E149,'LF Base'!$B$1:$AP$1,0))</f>
        <v>0.36</v>
      </c>
    </row>
    <row r="150" spans="1:6" x14ac:dyDescent="0.25">
      <c r="A150" t="s">
        <v>243</v>
      </c>
      <c r="B150" t="s">
        <v>468</v>
      </c>
      <c r="C150" t="s">
        <v>112</v>
      </c>
      <c r="E150">
        <f t="shared" si="6"/>
        <v>2025</v>
      </c>
      <c r="F150">
        <f>INDEX('LF Base'!$B$6:$AP$6,MATCH(E150,'LF Base'!$B$1:$AP$1,0))</f>
        <v>0.36</v>
      </c>
    </row>
    <row r="151" spans="1:6" x14ac:dyDescent="0.25">
      <c r="A151" t="s">
        <v>243</v>
      </c>
      <c r="B151" t="s">
        <v>468</v>
      </c>
      <c r="C151" t="s">
        <v>112</v>
      </c>
      <c r="E151">
        <f t="shared" si="6"/>
        <v>2026</v>
      </c>
      <c r="F151">
        <f>INDEX('LF Base'!$B$6:$AP$6,MATCH(E151,'LF Base'!$B$1:$AP$1,0))</f>
        <v>0.36</v>
      </c>
    </row>
    <row r="152" spans="1:6" x14ac:dyDescent="0.25">
      <c r="A152" t="s">
        <v>243</v>
      </c>
      <c r="B152" t="s">
        <v>468</v>
      </c>
      <c r="C152" t="s">
        <v>112</v>
      </c>
      <c r="E152">
        <f t="shared" si="6"/>
        <v>2027</v>
      </c>
      <c r="F152">
        <f>INDEX('LF Base'!$B$6:$AP$6,MATCH(E152,'LF Base'!$B$1:$AP$1,0))</f>
        <v>0.36</v>
      </c>
    </row>
    <row r="153" spans="1:6" x14ac:dyDescent="0.25">
      <c r="A153" t="s">
        <v>243</v>
      </c>
      <c r="B153" t="s">
        <v>468</v>
      </c>
      <c r="C153" t="s">
        <v>112</v>
      </c>
      <c r="E153">
        <f t="shared" si="6"/>
        <v>2028</v>
      </c>
      <c r="F153">
        <f>INDEX('LF Base'!$B$6:$AP$6,MATCH(E153,'LF Base'!$B$1:$AP$1,0))</f>
        <v>0.36</v>
      </c>
    </row>
    <row r="154" spans="1:6" x14ac:dyDescent="0.25">
      <c r="A154" t="s">
        <v>243</v>
      </c>
      <c r="B154" t="s">
        <v>468</v>
      </c>
      <c r="C154" t="s">
        <v>112</v>
      </c>
      <c r="E154">
        <f t="shared" si="6"/>
        <v>2029</v>
      </c>
      <c r="F154">
        <f>INDEX('LF Base'!$B$6:$AP$6,MATCH(E154,'LF Base'!$B$1:$AP$1,0))</f>
        <v>0.36</v>
      </c>
    </row>
    <row r="155" spans="1:6" x14ac:dyDescent="0.25">
      <c r="A155" t="s">
        <v>243</v>
      </c>
      <c r="B155" t="s">
        <v>468</v>
      </c>
      <c r="C155" t="s">
        <v>112</v>
      </c>
      <c r="E155">
        <f t="shared" si="6"/>
        <v>2030</v>
      </c>
      <c r="F155">
        <f>INDEX('LF Base'!$B$6:$AP$6,MATCH(E155,'LF Base'!$B$1:$AP$1,0))</f>
        <v>0.36</v>
      </c>
    </row>
    <row r="156" spans="1:6" x14ac:dyDescent="0.25">
      <c r="A156" t="s">
        <v>243</v>
      </c>
      <c r="B156" t="s">
        <v>468</v>
      </c>
      <c r="C156" t="s">
        <v>112</v>
      </c>
      <c r="E156">
        <f t="shared" si="6"/>
        <v>2031</v>
      </c>
      <c r="F156">
        <f>INDEX('LF Base'!$B$6:$AP$6,MATCH(E156,'LF Base'!$B$1:$AP$1,0))</f>
        <v>0.36</v>
      </c>
    </row>
    <row r="157" spans="1:6" x14ac:dyDescent="0.25">
      <c r="A157" t="s">
        <v>243</v>
      </c>
      <c r="B157" t="s">
        <v>468</v>
      </c>
      <c r="C157" t="s">
        <v>112</v>
      </c>
      <c r="E157">
        <f t="shared" ref="E157:E163" si="7">E156+1</f>
        <v>2032</v>
      </c>
      <c r="F157">
        <f>INDEX('LF Base'!$B$6:$AP$6,MATCH(E157,'LF Base'!$B$1:$AP$1,0))</f>
        <v>0.36</v>
      </c>
    </row>
    <row r="158" spans="1:6" x14ac:dyDescent="0.25">
      <c r="A158" t="s">
        <v>243</v>
      </c>
      <c r="B158" t="s">
        <v>468</v>
      </c>
      <c r="C158" t="s">
        <v>112</v>
      </c>
      <c r="E158">
        <f t="shared" si="7"/>
        <v>2033</v>
      </c>
      <c r="F158">
        <f>INDEX('LF Base'!$B$6:$AP$6,MATCH(E158,'LF Base'!$B$1:$AP$1,0))</f>
        <v>0.36</v>
      </c>
    </row>
    <row r="159" spans="1:6" x14ac:dyDescent="0.25">
      <c r="A159" t="s">
        <v>243</v>
      </c>
      <c r="B159" t="s">
        <v>468</v>
      </c>
      <c r="C159" t="s">
        <v>112</v>
      </c>
      <c r="E159">
        <f t="shared" si="7"/>
        <v>2034</v>
      </c>
      <c r="F159">
        <f>INDEX('LF Base'!$B$6:$AP$6,MATCH(E159,'LF Base'!$B$1:$AP$1,0))</f>
        <v>0.36</v>
      </c>
    </row>
    <row r="160" spans="1:6" x14ac:dyDescent="0.25">
      <c r="A160" t="s">
        <v>243</v>
      </c>
      <c r="B160" t="s">
        <v>468</v>
      </c>
      <c r="C160" t="s">
        <v>112</v>
      </c>
      <c r="E160">
        <f t="shared" si="7"/>
        <v>2035</v>
      </c>
      <c r="F160">
        <f>INDEX('LF Base'!$B$6:$AP$6,MATCH(E160,'LF Base'!$B$1:$AP$1,0))</f>
        <v>0.36</v>
      </c>
    </row>
    <row r="161" spans="1:6" x14ac:dyDescent="0.25">
      <c r="A161" t="s">
        <v>243</v>
      </c>
      <c r="B161" t="s">
        <v>468</v>
      </c>
      <c r="C161" t="s">
        <v>112</v>
      </c>
      <c r="E161">
        <f t="shared" si="7"/>
        <v>2036</v>
      </c>
      <c r="F161">
        <f>INDEX('LF Base'!$B$6:$AP$6,MATCH(E161,'LF Base'!$B$1:$AP$1,0))</f>
        <v>0.36</v>
      </c>
    </row>
    <row r="162" spans="1:6" x14ac:dyDescent="0.25">
      <c r="A162" t="s">
        <v>243</v>
      </c>
      <c r="B162" t="s">
        <v>468</v>
      </c>
      <c r="C162" t="s">
        <v>112</v>
      </c>
      <c r="E162">
        <f t="shared" si="7"/>
        <v>2037</v>
      </c>
      <c r="F162">
        <f>INDEX('LF Base'!$B$6:$AP$6,MATCH(E162,'LF Base'!$B$1:$AP$1,0))</f>
        <v>0.36</v>
      </c>
    </row>
    <row r="163" spans="1:6" x14ac:dyDescent="0.25">
      <c r="A163" t="s">
        <v>243</v>
      </c>
      <c r="B163" t="s">
        <v>468</v>
      </c>
      <c r="C163" t="s">
        <v>112</v>
      </c>
      <c r="E163">
        <f t="shared" si="7"/>
        <v>2038</v>
      </c>
      <c r="F163">
        <f>INDEX('LF Base'!$B$6:$AP$6,MATCH(E163,'LF Base'!$B$1:$AP$1,0))</f>
        <v>0.36</v>
      </c>
    </row>
    <row r="164" spans="1:6" x14ac:dyDescent="0.25">
      <c r="A164" t="s">
        <v>243</v>
      </c>
      <c r="B164" t="s">
        <v>468</v>
      </c>
      <c r="C164" t="s">
        <v>112</v>
      </c>
      <c r="E164">
        <f>E163+1</f>
        <v>2039</v>
      </c>
      <c r="F164">
        <f>INDEX('LF Base'!$B$6:$AP$6,MATCH(E164,'LF Base'!$B$1:$AP$1,0))</f>
        <v>0.36</v>
      </c>
    </row>
    <row r="165" spans="1:6" x14ac:dyDescent="0.25">
      <c r="A165" t="s">
        <v>243</v>
      </c>
      <c r="B165" t="s">
        <v>468</v>
      </c>
      <c r="C165" t="s">
        <v>112</v>
      </c>
      <c r="E165">
        <f>E164+1</f>
        <v>2040</v>
      </c>
      <c r="F165">
        <f>INDEX('LF Base'!$B$6:$AP$6,MATCH(E165,'LF Base'!$B$1:$AP$1,0))</f>
        <v>0.36</v>
      </c>
    </row>
    <row r="166" spans="1:6" x14ac:dyDescent="0.25">
      <c r="A166" t="s">
        <v>240</v>
      </c>
      <c r="B166" t="s">
        <v>468</v>
      </c>
      <c r="E166">
        <v>2000</v>
      </c>
      <c r="F166">
        <f>INDEX('LF Base'!$B$8:$AP$8,MATCH(E166,'LF Base'!$B$1:$AP$1,0))</f>
        <v>0.45213866755264337</v>
      </c>
    </row>
    <row r="167" spans="1:6" x14ac:dyDescent="0.25">
      <c r="A167" t="s">
        <v>240</v>
      </c>
      <c r="B167" t="s">
        <v>468</v>
      </c>
      <c r="E167">
        <f t="shared" ref="E167:E197" si="8">E166+1</f>
        <v>2001</v>
      </c>
      <c r="F167">
        <f>INDEX('LF Base'!$B$8:$AP$8,MATCH(E167,'LF Base'!$B$1:$AP$1,0))</f>
        <v>0.44882713740907265</v>
      </c>
    </row>
    <row r="168" spans="1:6" x14ac:dyDescent="0.25">
      <c r="A168" t="s">
        <v>240</v>
      </c>
      <c r="B168" t="s">
        <v>468</v>
      </c>
      <c r="E168">
        <f t="shared" si="8"/>
        <v>2002</v>
      </c>
      <c r="F168">
        <f>INDEX('LF Base'!$B$8:$AP$8,MATCH(E168,'LF Base'!$B$1:$AP$1,0))</f>
        <v>0.44551560726550188</v>
      </c>
    </row>
    <row r="169" spans="1:6" x14ac:dyDescent="0.25">
      <c r="A169" t="s">
        <v>240</v>
      </c>
      <c r="B169" t="s">
        <v>468</v>
      </c>
      <c r="E169">
        <f t="shared" si="8"/>
        <v>2003</v>
      </c>
      <c r="F169">
        <f>INDEX('LF Base'!$B$8:$AP$8,MATCH(E169,'LF Base'!$B$1:$AP$1,0))</f>
        <v>0.44220407712193116</v>
      </c>
    </row>
    <row r="170" spans="1:6" x14ac:dyDescent="0.25">
      <c r="A170" t="s">
        <v>240</v>
      </c>
      <c r="B170" t="s">
        <v>468</v>
      </c>
      <c r="E170">
        <f t="shared" si="8"/>
        <v>2004</v>
      </c>
      <c r="F170">
        <f>INDEX('LF Base'!$B$8:$AP$8,MATCH(E170,'LF Base'!$B$1:$AP$1,0))</f>
        <v>0.43889254697836039</v>
      </c>
    </row>
    <row r="171" spans="1:6" x14ac:dyDescent="0.25">
      <c r="A171" t="s">
        <v>240</v>
      </c>
      <c r="B171" t="s">
        <v>468</v>
      </c>
      <c r="E171">
        <f t="shared" si="8"/>
        <v>2005</v>
      </c>
      <c r="F171">
        <f>INDEX('LF Base'!$B$8:$AP$8,MATCH(E171,'LF Base'!$B$1:$AP$1,0))</f>
        <v>0.43558101683478967</v>
      </c>
    </row>
    <row r="172" spans="1:6" x14ac:dyDescent="0.25">
      <c r="A172" t="s">
        <v>240</v>
      </c>
      <c r="B172" t="s">
        <v>468</v>
      </c>
      <c r="E172">
        <f t="shared" si="8"/>
        <v>2006</v>
      </c>
      <c r="F172">
        <f>INDEX('LF Base'!$B$8:$AP$8,MATCH(E172,'LF Base'!$B$1:$AP$1,0))</f>
        <v>0.42490033570585917</v>
      </c>
    </row>
    <row r="173" spans="1:6" x14ac:dyDescent="0.25">
      <c r="A173" t="s">
        <v>240</v>
      </c>
      <c r="B173" t="s">
        <v>468</v>
      </c>
      <c r="E173">
        <f t="shared" si="8"/>
        <v>2007</v>
      </c>
      <c r="F173">
        <f>INDEX('LF Base'!$B$8:$AP$8,MATCH(E173,'LF Base'!$B$1:$AP$1,0))</f>
        <v>0.41421965457692866</v>
      </c>
    </row>
    <row r="174" spans="1:6" x14ac:dyDescent="0.25">
      <c r="A174" t="s">
        <v>240</v>
      </c>
      <c r="B174" t="s">
        <v>468</v>
      </c>
      <c r="E174">
        <f t="shared" si="8"/>
        <v>2008</v>
      </c>
      <c r="F174">
        <f>INDEX('LF Base'!$B$8:$AP$8,MATCH(E174,'LF Base'!$B$1:$AP$1,0))</f>
        <v>0.40353897344799816</v>
      </c>
    </row>
    <row r="175" spans="1:6" x14ac:dyDescent="0.25">
      <c r="A175" t="s">
        <v>240</v>
      </c>
      <c r="B175" t="s">
        <v>468</v>
      </c>
      <c r="E175">
        <f t="shared" si="8"/>
        <v>2009</v>
      </c>
      <c r="F175">
        <f>INDEX('LF Base'!$B$8:$AP$8,MATCH(E175,'LF Base'!$B$1:$AP$1,0))</f>
        <v>0.39285829231906766</v>
      </c>
    </row>
    <row r="176" spans="1:6" x14ac:dyDescent="0.25">
      <c r="A176" t="s">
        <v>240</v>
      </c>
      <c r="B176" t="s">
        <v>468</v>
      </c>
      <c r="E176">
        <f t="shared" si="8"/>
        <v>2010</v>
      </c>
      <c r="F176">
        <f>INDEX('LF Base'!$B$8:$AP$8,MATCH(E176,'LF Base'!$B$1:$AP$1,0))</f>
        <v>0.388250129127646</v>
      </c>
    </row>
    <row r="177" spans="1:6" x14ac:dyDescent="0.25">
      <c r="A177" t="s">
        <v>240</v>
      </c>
      <c r="B177" t="s">
        <v>468</v>
      </c>
      <c r="E177">
        <f t="shared" si="8"/>
        <v>2011</v>
      </c>
      <c r="F177">
        <f>INDEX('LF Base'!$B$8:$AP$8,MATCH(E177,'LF Base'!$B$1:$AP$1,0))</f>
        <v>0.38364196593622429</v>
      </c>
    </row>
    <row r="178" spans="1:6" x14ac:dyDescent="0.25">
      <c r="A178" t="s">
        <v>240</v>
      </c>
      <c r="B178" t="s">
        <v>468</v>
      </c>
      <c r="E178">
        <f t="shared" si="8"/>
        <v>2012</v>
      </c>
      <c r="F178">
        <f>INDEX('LF Base'!$B$8:$AP$8,MATCH(E178,'LF Base'!$B$1:$AP$1,0))</f>
        <v>0.38224915088208872</v>
      </c>
    </row>
    <row r="179" spans="1:6" x14ac:dyDescent="0.25">
      <c r="A179" t="s">
        <v>240</v>
      </c>
      <c r="B179" t="s">
        <v>468</v>
      </c>
      <c r="E179">
        <f t="shared" si="8"/>
        <v>2013</v>
      </c>
      <c r="F179">
        <f>INDEX('LF Base'!$B$8:$AP$8,MATCH(E179,'LF Base'!$B$1:$AP$1,0))</f>
        <v>0.38531020548573525</v>
      </c>
    </row>
    <row r="180" spans="1:6" x14ac:dyDescent="0.25">
      <c r="A180" t="s">
        <v>240</v>
      </c>
      <c r="B180" t="s">
        <v>468</v>
      </c>
      <c r="E180">
        <f t="shared" si="8"/>
        <v>2014</v>
      </c>
      <c r="F180">
        <f>INDEX('LF Base'!$B$8:$AP$8,MATCH(E180,'LF Base'!$B$1:$AP$1,0))</f>
        <v>0.36965781227935324</v>
      </c>
    </row>
    <row r="181" spans="1:6" x14ac:dyDescent="0.25">
      <c r="A181" t="s">
        <v>240</v>
      </c>
      <c r="B181" t="s">
        <v>468</v>
      </c>
      <c r="E181">
        <f t="shared" si="8"/>
        <v>2015</v>
      </c>
      <c r="F181">
        <f>INDEX('LF Base'!$B$8:$AP$8,MATCH(E181,'LF Base'!$B$1:$AP$1,0))</f>
        <v>0.36334430381523042</v>
      </c>
    </row>
    <row r="182" spans="1:6" x14ac:dyDescent="0.25">
      <c r="A182" t="s">
        <v>240</v>
      </c>
      <c r="B182" t="s">
        <v>468</v>
      </c>
      <c r="E182">
        <f t="shared" si="8"/>
        <v>2016</v>
      </c>
      <c r="F182">
        <f>INDEX('LF Base'!$B$8:$AP$8,MATCH(E182,'LF Base'!$B$1:$AP$1,0))</f>
        <v>0.3570307953511076</v>
      </c>
    </row>
    <row r="183" spans="1:6" x14ac:dyDescent="0.25">
      <c r="A183" t="s">
        <v>240</v>
      </c>
      <c r="B183" t="s">
        <v>468</v>
      </c>
      <c r="E183">
        <f t="shared" si="8"/>
        <v>2017</v>
      </c>
      <c r="F183">
        <f>INDEX('LF Base'!$B$8:$AP$8,MATCH(E183,'LF Base'!$B$1:$AP$1,0))</f>
        <v>0.35071728688698478</v>
      </c>
    </row>
    <row r="184" spans="1:6" x14ac:dyDescent="0.25">
      <c r="A184" t="s">
        <v>240</v>
      </c>
      <c r="B184" t="s">
        <v>468</v>
      </c>
      <c r="E184">
        <f t="shared" si="8"/>
        <v>2018</v>
      </c>
      <c r="F184">
        <f>INDEX('LF Base'!$B$8:$AP$8,MATCH(E184,'LF Base'!$B$1:$AP$1,0))</f>
        <v>0.34440377842286196</v>
      </c>
    </row>
    <row r="185" spans="1:6" x14ac:dyDescent="0.25">
      <c r="A185" t="s">
        <v>240</v>
      </c>
      <c r="B185" t="s">
        <v>468</v>
      </c>
      <c r="E185">
        <f t="shared" si="8"/>
        <v>2019</v>
      </c>
      <c r="F185">
        <f>INDEX('LF Base'!$B$8:$AP$8,MATCH(E185,'LF Base'!$B$1:$AP$1,0))</f>
        <v>0.33809026995873914</v>
      </c>
    </row>
    <row r="186" spans="1:6" x14ac:dyDescent="0.25">
      <c r="A186" t="s">
        <v>240</v>
      </c>
      <c r="B186" t="s">
        <v>468</v>
      </c>
      <c r="E186">
        <f t="shared" si="8"/>
        <v>2020</v>
      </c>
      <c r="F186">
        <f>INDEX('LF Base'!$B$8:$AP$8,MATCH(E186,'LF Base'!$B$1:$AP$1,0))</f>
        <v>0.33177676149461632</v>
      </c>
    </row>
    <row r="187" spans="1:6" x14ac:dyDescent="0.25">
      <c r="A187" t="s">
        <v>240</v>
      </c>
      <c r="B187" t="s">
        <v>468</v>
      </c>
      <c r="E187">
        <f t="shared" si="8"/>
        <v>2021</v>
      </c>
      <c r="F187">
        <f>INDEX('LF Base'!$B$8:$AP$8,MATCH(E187,'LF Base'!$B$1:$AP$1,0))</f>
        <v>0.3254632530304935</v>
      </c>
    </row>
    <row r="188" spans="1:6" x14ac:dyDescent="0.25">
      <c r="A188" t="s">
        <v>240</v>
      </c>
      <c r="B188" t="s">
        <v>468</v>
      </c>
      <c r="E188">
        <f t="shared" si="8"/>
        <v>2022</v>
      </c>
      <c r="F188">
        <f>INDEX('LF Base'!$B$8:$AP$8,MATCH(E188,'LF Base'!$B$1:$AP$1,0))</f>
        <v>0.31914974456637069</v>
      </c>
    </row>
    <row r="189" spans="1:6" x14ac:dyDescent="0.25">
      <c r="A189" t="s">
        <v>240</v>
      </c>
      <c r="B189" t="s">
        <v>468</v>
      </c>
      <c r="E189">
        <f t="shared" si="8"/>
        <v>2023</v>
      </c>
      <c r="F189">
        <f>INDEX('LF Base'!$B$8:$AP$8,MATCH(E189,'LF Base'!$B$1:$AP$1,0))</f>
        <v>0.31283623610224787</v>
      </c>
    </row>
    <row r="190" spans="1:6" x14ac:dyDescent="0.25">
      <c r="A190" t="s">
        <v>240</v>
      </c>
      <c r="B190" t="s">
        <v>468</v>
      </c>
      <c r="E190">
        <f t="shared" si="8"/>
        <v>2024</v>
      </c>
      <c r="F190">
        <f>INDEX('LF Base'!$B$8:$AP$8,MATCH(E190,'LF Base'!$B$1:$AP$1,0))</f>
        <v>0.30652272763812505</v>
      </c>
    </row>
    <row r="191" spans="1:6" x14ac:dyDescent="0.25">
      <c r="A191" t="s">
        <v>240</v>
      </c>
      <c r="B191" t="s">
        <v>468</v>
      </c>
      <c r="E191">
        <f t="shared" si="8"/>
        <v>2025</v>
      </c>
      <c r="F191">
        <f>INDEX('LF Base'!$B$8:$AP$8,MATCH(E191,'LF Base'!$B$1:$AP$1,0))</f>
        <v>0.30020921917400223</v>
      </c>
    </row>
    <row r="192" spans="1:6" x14ac:dyDescent="0.25">
      <c r="A192" t="s">
        <v>240</v>
      </c>
      <c r="B192" t="s">
        <v>468</v>
      </c>
      <c r="E192">
        <f t="shared" si="8"/>
        <v>2026</v>
      </c>
      <c r="F192">
        <f>INDEX('LF Base'!$B$8:$AP$8,MATCH(E192,'LF Base'!$B$1:$AP$1,0))</f>
        <v>0.29389571070987941</v>
      </c>
    </row>
    <row r="193" spans="1:6" x14ac:dyDescent="0.25">
      <c r="A193" t="s">
        <v>240</v>
      </c>
      <c r="B193" t="s">
        <v>468</v>
      </c>
      <c r="E193">
        <f t="shared" si="8"/>
        <v>2027</v>
      </c>
      <c r="F193">
        <f>INDEX('LF Base'!$B$8:$AP$8,MATCH(E193,'LF Base'!$B$1:$AP$1,0))</f>
        <v>0.28758220224575659</v>
      </c>
    </row>
    <row r="194" spans="1:6" x14ac:dyDescent="0.25">
      <c r="A194" t="s">
        <v>240</v>
      </c>
      <c r="B194" t="s">
        <v>468</v>
      </c>
      <c r="E194">
        <f t="shared" si="8"/>
        <v>2028</v>
      </c>
      <c r="F194">
        <f>INDEX('LF Base'!$B$8:$AP$8,MATCH(E194,'LF Base'!$B$1:$AP$1,0))</f>
        <v>0.28126869378163377</v>
      </c>
    </row>
    <row r="195" spans="1:6" x14ac:dyDescent="0.25">
      <c r="A195" t="s">
        <v>240</v>
      </c>
      <c r="B195" t="s">
        <v>468</v>
      </c>
      <c r="E195">
        <f t="shared" si="8"/>
        <v>2029</v>
      </c>
      <c r="F195">
        <f>INDEX('LF Base'!$B$8:$AP$8,MATCH(E195,'LF Base'!$B$1:$AP$1,0))</f>
        <v>0.27495518531751095</v>
      </c>
    </row>
    <row r="196" spans="1:6" x14ac:dyDescent="0.25">
      <c r="A196" t="s">
        <v>240</v>
      </c>
      <c r="B196" t="s">
        <v>468</v>
      </c>
      <c r="E196">
        <f t="shared" si="8"/>
        <v>2030</v>
      </c>
      <c r="F196">
        <f>INDEX('LF Base'!$B$8:$AP$8,MATCH(E196,'LF Base'!$B$1:$AP$1,0))</f>
        <v>0.26864167685338813</v>
      </c>
    </row>
    <row r="197" spans="1:6" x14ac:dyDescent="0.25">
      <c r="A197" t="s">
        <v>240</v>
      </c>
      <c r="B197" t="s">
        <v>468</v>
      </c>
      <c r="E197">
        <f t="shared" si="8"/>
        <v>2031</v>
      </c>
      <c r="F197">
        <f>INDEX('LF Base'!$B$8:$AP$8,MATCH(E197,'LF Base'!$B$1:$AP$1,0))</f>
        <v>0.26232816838926531</v>
      </c>
    </row>
    <row r="198" spans="1:6" x14ac:dyDescent="0.25">
      <c r="A198" t="s">
        <v>240</v>
      </c>
      <c r="B198" t="s">
        <v>468</v>
      </c>
      <c r="E198">
        <f t="shared" ref="E198:E204" si="9">E197+1</f>
        <v>2032</v>
      </c>
      <c r="F198">
        <f>INDEX('LF Base'!$B$8:$AP$8,MATCH(E198,'LF Base'!$B$1:$AP$1,0))</f>
        <v>0.2560146599251425</v>
      </c>
    </row>
    <row r="199" spans="1:6" x14ac:dyDescent="0.25">
      <c r="A199" t="s">
        <v>240</v>
      </c>
      <c r="B199" t="s">
        <v>468</v>
      </c>
      <c r="E199">
        <f t="shared" si="9"/>
        <v>2033</v>
      </c>
      <c r="F199">
        <f>INDEX('LF Base'!$B$8:$AP$8,MATCH(E199,'LF Base'!$B$1:$AP$1,0))</f>
        <v>0.24970115146101968</v>
      </c>
    </row>
    <row r="200" spans="1:6" x14ac:dyDescent="0.25">
      <c r="A200" t="s">
        <v>240</v>
      </c>
      <c r="B200" t="s">
        <v>468</v>
      </c>
      <c r="E200">
        <f t="shared" si="9"/>
        <v>2034</v>
      </c>
      <c r="F200">
        <f>INDEX('LF Base'!$B$8:$AP$8,MATCH(E200,'LF Base'!$B$1:$AP$1,0))</f>
        <v>0.24338764299689686</v>
      </c>
    </row>
    <row r="201" spans="1:6" x14ac:dyDescent="0.25">
      <c r="A201" t="s">
        <v>240</v>
      </c>
      <c r="B201" t="s">
        <v>468</v>
      </c>
      <c r="E201">
        <f t="shared" si="9"/>
        <v>2035</v>
      </c>
      <c r="F201">
        <f>INDEX('LF Base'!$B$8:$AP$8,MATCH(E201,'LF Base'!$B$1:$AP$1,0))</f>
        <v>0.23707413453277404</v>
      </c>
    </row>
    <row r="202" spans="1:6" x14ac:dyDescent="0.25">
      <c r="A202" t="s">
        <v>240</v>
      </c>
      <c r="B202" t="s">
        <v>468</v>
      </c>
      <c r="E202">
        <f t="shared" si="9"/>
        <v>2036</v>
      </c>
      <c r="F202">
        <f>INDEX('LF Base'!$B$8:$AP$8,MATCH(E202,'LF Base'!$B$1:$AP$1,0))</f>
        <v>0.23076062606865122</v>
      </c>
    </row>
    <row r="203" spans="1:6" x14ac:dyDescent="0.25">
      <c r="A203" t="s">
        <v>240</v>
      </c>
      <c r="B203" t="s">
        <v>468</v>
      </c>
      <c r="E203">
        <f t="shared" si="9"/>
        <v>2037</v>
      </c>
      <c r="F203">
        <f>INDEX('LF Base'!$B$8:$AP$8,MATCH(E203,'LF Base'!$B$1:$AP$1,0))</f>
        <v>0.2244471176045284</v>
      </c>
    </row>
    <row r="204" spans="1:6" x14ac:dyDescent="0.25">
      <c r="A204" t="s">
        <v>240</v>
      </c>
      <c r="B204" t="s">
        <v>468</v>
      </c>
      <c r="E204">
        <f t="shared" si="9"/>
        <v>2038</v>
      </c>
      <c r="F204">
        <f>INDEX('LF Base'!$B$8:$AP$8,MATCH(E204,'LF Base'!$B$1:$AP$1,0))</f>
        <v>0.21813360914040558</v>
      </c>
    </row>
    <row r="205" spans="1:6" x14ac:dyDescent="0.25">
      <c r="A205" t="s">
        <v>240</v>
      </c>
      <c r="B205" t="s">
        <v>468</v>
      </c>
      <c r="E205">
        <f>E204+1</f>
        <v>2039</v>
      </c>
      <c r="F205">
        <f>INDEX('LF Base'!$B$8:$AP$8,MATCH(E205,'LF Base'!$B$1:$AP$1,0))</f>
        <v>0.21182010067628276</v>
      </c>
    </row>
    <row r="206" spans="1:6" x14ac:dyDescent="0.25">
      <c r="A206" t="s">
        <v>240</v>
      </c>
      <c r="B206" t="s">
        <v>468</v>
      </c>
      <c r="E206">
        <f>E205+1</f>
        <v>2040</v>
      </c>
      <c r="F206">
        <f>INDEX('LF Base'!$B$8:$AP$8,MATCH(E206,'LF Base'!$B$1:$AP$1,0))</f>
        <v>0.20550659221215994</v>
      </c>
    </row>
    <row r="207" spans="1:6" x14ac:dyDescent="0.25">
      <c r="A207" t="s">
        <v>239</v>
      </c>
      <c r="B207" t="s">
        <v>468</v>
      </c>
      <c r="E207">
        <v>2000</v>
      </c>
      <c r="F207">
        <f>INDEX('LF Base'!$B$10:$AP$10,MATCH(E207,'LF Base'!$B$1:$AP$1,0))</f>
        <v>281422000</v>
      </c>
    </row>
    <row r="208" spans="1:6" x14ac:dyDescent="0.25">
      <c r="A208" t="s">
        <v>239</v>
      </c>
      <c r="B208" t="s">
        <v>468</v>
      </c>
      <c r="E208">
        <f t="shared" ref="E208:E238" si="10">E207+1</f>
        <v>2001</v>
      </c>
      <c r="F208">
        <f>INDEX('LF Base'!$B$10:$AP$10,MATCH(E208,'LF Base'!$B$1:$AP$1,0))</f>
        <v>284419600</v>
      </c>
    </row>
    <row r="209" spans="1:6" x14ac:dyDescent="0.25">
      <c r="A209" t="s">
        <v>239</v>
      </c>
      <c r="B209" t="s">
        <v>468</v>
      </c>
      <c r="E209">
        <f t="shared" si="10"/>
        <v>2002</v>
      </c>
      <c r="F209">
        <f>INDEX('LF Base'!$B$10:$AP$10,MATCH(E209,'LF Base'!$B$1:$AP$1,0))</f>
        <v>287417200</v>
      </c>
    </row>
    <row r="210" spans="1:6" x14ac:dyDescent="0.25">
      <c r="A210" t="s">
        <v>239</v>
      </c>
      <c r="B210" t="s">
        <v>468</v>
      </c>
      <c r="E210">
        <f t="shared" si="10"/>
        <v>2003</v>
      </c>
      <c r="F210">
        <f>INDEX('LF Base'!$B$10:$AP$10,MATCH(E210,'LF Base'!$B$1:$AP$1,0))</f>
        <v>290414800</v>
      </c>
    </row>
    <row r="211" spans="1:6" x14ac:dyDescent="0.25">
      <c r="A211" t="s">
        <v>239</v>
      </c>
      <c r="B211" t="s">
        <v>468</v>
      </c>
      <c r="E211">
        <f t="shared" si="10"/>
        <v>2004</v>
      </c>
      <c r="F211">
        <f>INDEX('LF Base'!$B$10:$AP$10,MATCH(E211,'LF Base'!$B$1:$AP$1,0))</f>
        <v>293412400</v>
      </c>
    </row>
    <row r="212" spans="1:6" x14ac:dyDescent="0.25">
      <c r="A212" t="s">
        <v>239</v>
      </c>
      <c r="B212" t="s">
        <v>468</v>
      </c>
      <c r="E212">
        <f t="shared" si="10"/>
        <v>2005</v>
      </c>
      <c r="F212">
        <f>INDEX('LF Base'!$B$10:$AP$10,MATCH(E212,'LF Base'!$B$1:$AP$1,0))</f>
        <v>296410000</v>
      </c>
    </row>
    <row r="213" spans="1:6" x14ac:dyDescent="0.25">
      <c r="A213" t="s">
        <v>239</v>
      </c>
      <c r="B213" t="s">
        <v>468</v>
      </c>
      <c r="E213">
        <f t="shared" si="10"/>
        <v>2006</v>
      </c>
      <c r="F213">
        <f>INDEX('LF Base'!$B$10:$AP$10,MATCH(E213,'LF Base'!$B$1:$AP$1,0))</f>
        <v>299059250</v>
      </c>
    </row>
    <row r="214" spans="1:6" x14ac:dyDescent="0.25">
      <c r="A214" t="s">
        <v>239</v>
      </c>
      <c r="B214" t="s">
        <v>468</v>
      </c>
      <c r="E214">
        <f t="shared" si="10"/>
        <v>2007</v>
      </c>
      <c r="F214">
        <f>INDEX('LF Base'!$B$10:$AP$10,MATCH(E214,'LF Base'!$B$1:$AP$1,0))</f>
        <v>301708500</v>
      </c>
    </row>
    <row r="215" spans="1:6" x14ac:dyDescent="0.25">
      <c r="A215" t="s">
        <v>239</v>
      </c>
      <c r="B215" t="s">
        <v>468</v>
      </c>
      <c r="E215">
        <f t="shared" si="10"/>
        <v>2008</v>
      </c>
      <c r="F215">
        <f>INDEX('LF Base'!$B$10:$AP$10,MATCH(E215,'LF Base'!$B$1:$AP$1,0))</f>
        <v>304357750</v>
      </c>
    </row>
    <row r="216" spans="1:6" x14ac:dyDescent="0.25">
      <c r="A216" t="s">
        <v>239</v>
      </c>
      <c r="B216" t="s">
        <v>468</v>
      </c>
      <c r="E216">
        <f t="shared" si="10"/>
        <v>2009</v>
      </c>
      <c r="F216">
        <f>INDEX('LF Base'!$B$10:$AP$10,MATCH(E216,'LF Base'!$B$1:$AP$1,0))</f>
        <v>307007000</v>
      </c>
    </row>
    <row r="217" spans="1:6" x14ac:dyDescent="0.25">
      <c r="A217" t="s">
        <v>239</v>
      </c>
      <c r="B217" t="s">
        <v>468</v>
      </c>
      <c r="E217">
        <f t="shared" si="10"/>
        <v>2010</v>
      </c>
      <c r="F217">
        <f>INDEX('LF Base'!$B$10:$AP$10,MATCH(E217,'LF Base'!$B$1:$AP$1,0))</f>
        <v>309299500</v>
      </c>
    </row>
    <row r="218" spans="1:6" x14ac:dyDescent="0.25">
      <c r="A218" t="s">
        <v>239</v>
      </c>
      <c r="B218" t="s">
        <v>468</v>
      </c>
      <c r="E218">
        <f t="shared" si="10"/>
        <v>2011</v>
      </c>
      <c r="F218">
        <f>INDEX('LF Base'!$B$10:$AP$10,MATCH(E218,'LF Base'!$B$1:$AP$1,0))</f>
        <v>311592000</v>
      </c>
    </row>
    <row r="219" spans="1:6" x14ac:dyDescent="0.25">
      <c r="A219" t="s">
        <v>239</v>
      </c>
      <c r="B219" t="s">
        <v>468</v>
      </c>
      <c r="E219">
        <f t="shared" si="10"/>
        <v>2012</v>
      </c>
      <c r="F219">
        <f>INDEX('LF Base'!$B$10:$AP$10,MATCH(E219,'LF Base'!$B$1:$AP$1,0))</f>
        <v>313914000</v>
      </c>
    </row>
    <row r="220" spans="1:6" x14ac:dyDescent="0.25">
      <c r="A220" t="s">
        <v>239</v>
      </c>
      <c r="B220" t="s">
        <v>468</v>
      </c>
      <c r="E220">
        <f t="shared" si="10"/>
        <v>2013</v>
      </c>
      <c r="F220">
        <f>INDEX('LF Base'!$B$10:$AP$10,MATCH(E220,'LF Base'!$B$1:$AP$1,0))</f>
        <v>316129000</v>
      </c>
    </row>
    <row r="221" spans="1:6" x14ac:dyDescent="0.25">
      <c r="A221" t="s">
        <v>239</v>
      </c>
      <c r="B221" t="s">
        <v>468</v>
      </c>
      <c r="E221">
        <f t="shared" si="10"/>
        <v>2014</v>
      </c>
      <c r="F221">
        <f>INDEX('LF Base'!$B$10:$AP$10,MATCH(E221,'LF Base'!$B$1:$AP$1,0))</f>
        <v>319862098.90109921</v>
      </c>
    </row>
    <row r="222" spans="1:6" x14ac:dyDescent="0.25">
      <c r="A222" t="s">
        <v>239</v>
      </c>
      <c r="B222" t="s">
        <v>468</v>
      </c>
      <c r="E222">
        <f t="shared" si="10"/>
        <v>2015</v>
      </c>
      <c r="F222">
        <f>INDEX('LF Base'!$B$10:$AP$10,MATCH(E222,'LF Base'!$B$1:$AP$1,0))</f>
        <v>322543112.08791256</v>
      </c>
    </row>
    <row r="223" spans="1:6" x14ac:dyDescent="0.25">
      <c r="A223" t="s">
        <v>239</v>
      </c>
      <c r="B223" t="s">
        <v>468</v>
      </c>
      <c r="E223">
        <f t="shared" si="10"/>
        <v>2016</v>
      </c>
      <c r="F223">
        <f>INDEX('LF Base'!$B$10:$AP$10,MATCH(E223,'LF Base'!$B$1:$AP$1,0))</f>
        <v>325224125.27472591</v>
      </c>
    </row>
    <row r="224" spans="1:6" x14ac:dyDescent="0.25">
      <c r="A224" t="s">
        <v>239</v>
      </c>
      <c r="B224" t="s">
        <v>468</v>
      </c>
      <c r="E224">
        <f t="shared" si="10"/>
        <v>2017</v>
      </c>
      <c r="F224">
        <f>INDEX('LF Base'!$B$10:$AP$10,MATCH(E224,'LF Base'!$B$1:$AP$1,0))</f>
        <v>327905138.46153831</v>
      </c>
    </row>
    <row r="225" spans="1:6" x14ac:dyDescent="0.25">
      <c r="A225" t="s">
        <v>239</v>
      </c>
      <c r="B225" t="s">
        <v>468</v>
      </c>
      <c r="E225">
        <f t="shared" si="10"/>
        <v>2018</v>
      </c>
      <c r="F225">
        <f>INDEX('LF Base'!$B$10:$AP$10,MATCH(E225,'LF Base'!$B$1:$AP$1,0))</f>
        <v>330586151.64835167</v>
      </c>
    </row>
    <row r="226" spans="1:6" x14ac:dyDescent="0.25">
      <c r="A226" t="s">
        <v>239</v>
      </c>
      <c r="B226" t="s">
        <v>468</v>
      </c>
      <c r="E226">
        <f t="shared" si="10"/>
        <v>2019</v>
      </c>
      <c r="F226">
        <f>INDEX('LF Base'!$B$10:$AP$10,MATCH(E226,'LF Base'!$B$1:$AP$1,0))</f>
        <v>333267164.83516502</v>
      </c>
    </row>
    <row r="227" spans="1:6" x14ac:dyDescent="0.25">
      <c r="A227" t="s">
        <v>239</v>
      </c>
      <c r="B227" t="s">
        <v>468</v>
      </c>
      <c r="E227">
        <f t="shared" si="10"/>
        <v>2020</v>
      </c>
      <c r="F227">
        <f>INDEX('LF Base'!$B$10:$AP$10,MATCH(E227,'LF Base'!$B$1:$AP$1,0))</f>
        <v>335948178.02197838</v>
      </c>
    </row>
    <row r="228" spans="1:6" x14ac:dyDescent="0.25">
      <c r="A228" t="s">
        <v>239</v>
      </c>
      <c r="B228" t="s">
        <v>468</v>
      </c>
      <c r="E228">
        <f t="shared" si="10"/>
        <v>2021</v>
      </c>
      <c r="F228">
        <f>INDEX('LF Base'!$B$10:$AP$10,MATCH(E228,'LF Base'!$B$1:$AP$1,0))</f>
        <v>338629191.20879173</v>
      </c>
    </row>
    <row r="229" spans="1:6" x14ac:dyDescent="0.25">
      <c r="A229" t="s">
        <v>239</v>
      </c>
      <c r="B229" t="s">
        <v>468</v>
      </c>
      <c r="E229">
        <f t="shared" si="10"/>
        <v>2022</v>
      </c>
      <c r="F229">
        <f>INDEX('LF Base'!$B$10:$AP$10,MATCH(E229,'LF Base'!$B$1:$AP$1,0))</f>
        <v>341310204.39560509</v>
      </c>
    </row>
    <row r="230" spans="1:6" x14ac:dyDescent="0.25">
      <c r="A230" t="s">
        <v>239</v>
      </c>
      <c r="B230" t="s">
        <v>468</v>
      </c>
      <c r="E230">
        <f t="shared" si="10"/>
        <v>2023</v>
      </c>
      <c r="F230">
        <f>INDEX('LF Base'!$B$10:$AP$10,MATCH(E230,'LF Base'!$B$1:$AP$1,0))</f>
        <v>343991217.58241749</v>
      </c>
    </row>
    <row r="231" spans="1:6" x14ac:dyDescent="0.25">
      <c r="A231" t="s">
        <v>239</v>
      </c>
      <c r="B231" t="s">
        <v>468</v>
      </c>
      <c r="E231">
        <f t="shared" si="10"/>
        <v>2024</v>
      </c>
      <c r="F231">
        <f>INDEX('LF Base'!$B$10:$AP$10,MATCH(E231,'LF Base'!$B$1:$AP$1,0))</f>
        <v>346672230.76923084</v>
      </c>
    </row>
    <row r="232" spans="1:6" x14ac:dyDescent="0.25">
      <c r="A232" t="s">
        <v>239</v>
      </c>
      <c r="B232" t="s">
        <v>468</v>
      </c>
      <c r="E232">
        <f t="shared" si="10"/>
        <v>2025</v>
      </c>
      <c r="F232">
        <f>INDEX('LF Base'!$B$10:$AP$10,MATCH(E232,'LF Base'!$B$1:$AP$1,0))</f>
        <v>349353243.9560442</v>
      </c>
    </row>
    <row r="233" spans="1:6" x14ac:dyDescent="0.25">
      <c r="A233" t="s">
        <v>239</v>
      </c>
      <c r="B233" t="s">
        <v>468</v>
      </c>
      <c r="E233">
        <f t="shared" si="10"/>
        <v>2026</v>
      </c>
      <c r="F233">
        <f>INDEX('LF Base'!$B$10:$AP$10,MATCH(E233,'LF Base'!$B$1:$AP$1,0))</f>
        <v>352034257.14285755</v>
      </c>
    </row>
    <row r="234" spans="1:6" x14ac:dyDescent="0.25">
      <c r="A234" t="s">
        <v>239</v>
      </c>
      <c r="B234" t="s">
        <v>468</v>
      </c>
      <c r="E234">
        <f t="shared" si="10"/>
        <v>2027</v>
      </c>
      <c r="F234">
        <f>INDEX('LF Base'!$B$10:$AP$10,MATCH(E234,'LF Base'!$B$1:$AP$1,0))</f>
        <v>354715270.32967091</v>
      </c>
    </row>
    <row r="235" spans="1:6" x14ac:dyDescent="0.25">
      <c r="A235" t="s">
        <v>239</v>
      </c>
      <c r="B235" t="s">
        <v>468</v>
      </c>
      <c r="E235">
        <f t="shared" si="10"/>
        <v>2028</v>
      </c>
      <c r="F235">
        <f>INDEX('LF Base'!$B$10:$AP$10,MATCH(E235,'LF Base'!$B$1:$AP$1,0))</f>
        <v>357396283.51648426</v>
      </c>
    </row>
    <row r="236" spans="1:6" x14ac:dyDescent="0.25">
      <c r="A236" t="s">
        <v>239</v>
      </c>
      <c r="B236" t="s">
        <v>468</v>
      </c>
      <c r="E236">
        <f t="shared" si="10"/>
        <v>2029</v>
      </c>
      <c r="F236">
        <f>INDEX('LF Base'!$B$10:$AP$10,MATCH(E236,'LF Base'!$B$1:$AP$1,0))</f>
        <v>360077296.70329666</v>
      </c>
    </row>
    <row r="237" spans="1:6" x14ac:dyDescent="0.25">
      <c r="A237" t="s">
        <v>239</v>
      </c>
      <c r="B237" t="s">
        <v>468</v>
      </c>
      <c r="E237">
        <f t="shared" si="10"/>
        <v>2030</v>
      </c>
      <c r="F237">
        <f>INDEX('LF Base'!$B$10:$AP$10,MATCH(E237,'LF Base'!$B$1:$AP$1,0))</f>
        <v>362758309.89011002</v>
      </c>
    </row>
    <row r="238" spans="1:6" x14ac:dyDescent="0.25">
      <c r="A238" t="s">
        <v>239</v>
      </c>
      <c r="B238" t="s">
        <v>468</v>
      </c>
      <c r="E238">
        <f t="shared" si="10"/>
        <v>2031</v>
      </c>
      <c r="F238">
        <f>INDEX('LF Base'!$B$10:$AP$10,MATCH(E238,'LF Base'!$B$1:$AP$1,0))</f>
        <v>365439323.07692337</v>
      </c>
    </row>
    <row r="239" spans="1:6" x14ac:dyDescent="0.25">
      <c r="A239" t="s">
        <v>239</v>
      </c>
      <c r="B239" t="s">
        <v>468</v>
      </c>
      <c r="E239">
        <f t="shared" ref="E239:E245" si="11">E238+1</f>
        <v>2032</v>
      </c>
      <c r="F239">
        <f>INDEX('LF Base'!$B$10:$AP$10,MATCH(E239,'LF Base'!$B$1:$AP$1,0))</f>
        <v>368120336.26373672</v>
      </c>
    </row>
    <row r="240" spans="1:6" x14ac:dyDescent="0.25">
      <c r="A240" t="s">
        <v>239</v>
      </c>
      <c r="B240" t="s">
        <v>468</v>
      </c>
      <c r="E240">
        <f t="shared" si="11"/>
        <v>2033</v>
      </c>
      <c r="F240">
        <f>INDEX('LF Base'!$B$10:$AP$10,MATCH(E240,'LF Base'!$B$1:$AP$1,0))</f>
        <v>370801349.45055008</v>
      </c>
    </row>
    <row r="241" spans="1:6" x14ac:dyDescent="0.25">
      <c r="A241" t="s">
        <v>239</v>
      </c>
      <c r="B241" t="s">
        <v>468</v>
      </c>
      <c r="E241">
        <f t="shared" si="11"/>
        <v>2034</v>
      </c>
      <c r="F241">
        <f>INDEX('LF Base'!$B$10:$AP$10,MATCH(E241,'LF Base'!$B$1:$AP$1,0))</f>
        <v>373482362.63736248</v>
      </c>
    </row>
    <row r="242" spans="1:6" x14ac:dyDescent="0.25">
      <c r="A242" t="s">
        <v>239</v>
      </c>
      <c r="B242" t="s">
        <v>468</v>
      </c>
      <c r="E242">
        <f t="shared" si="11"/>
        <v>2035</v>
      </c>
      <c r="F242">
        <f>INDEX('LF Base'!$B$10:$AP$10,MATCH(E242,'LF Base'!$B$1:$AP$1,0))</f>
        <v>376163375.82417583</v>
      </c>
    </row>
    <row r="243" spans="1:6" x14ac:dyDescent="0.25">
      <c r="A243" t="s">
        <v>239</v>
      </c>
      <c r="B243" t="s">
        <v>468</v>
      </c>
      <c r="E243">
        <f t="shared" si="11"/>
        <v>2036</v>
      </c>
      <c r="F243">
        <f>INDEX('LF Base'!$B$10:$AP$10,MATCH(E243,'LF Base'!$B$1:$AP$1,0))</f>
        <v>378844389.01098919</v>
      </c>
    </row>
    <row r="244" spans="1:6" x14ac:dyDescent="0.25">
      <c r="A244" t="s">
        <v>239</v>
      </c>
      <c r="B244" t="s">
        <v>468</v>
      </c>
      <c r="E244">
        <f t="shared" si="11"/>
        <v>2037</v>
      </c>
      <c r="F244">
        <f>INDEX('LF Base'!$B$10:$AP$10,MATCH(E244,'LF Base'!$B$1:$AP$1,0))</f>
        <v>381525402.19780254</v>
      </c>
    </row>
    <row r="245" spans="1:6" x14ac:dyDescent="0.25">
      <c r="A245" t="s">
        <v>239</v>
      </c>
      <c r="B245" t="s">
        <v>468</v>
      </c>
      <c r="E245">
        <f t="shared" si="11"/>
        <v>2038</v>
      </c>
      <c r="F245">
        <f>INDEX('LF Base'!$B$10:$AP$10,MATCH(E245,'LF Base'!$B$1:$AP$1,0))</f>
        <v>384206415.3846159</v>
      </c>
    </row>
    <row r="246" spans="1:6" x14ac:dyDescent="0.25">
      <c r="A246" t="s">
        <v>239</v>
      </c>
      <c r="B246" t="s">
        <v>468</v>
      </c>
      <c r="E246">
        <f>E245+1</f>
        <v>2039</v>
      </c>
      <c r="F246">
        <f>INDEX('LF Base'!$B$10:$AP$10,MATCH(E246,'LF Base'!$B$1:$AP$1,0))</f>
        <v>386887428.57142925</v>
      </c>
    </row>
    <row r="247" spans="1:6" x14ac:dyDescent="0.25">
      <c r="A247" t="s">
        <v>239</v>
      </c>
      <c r="B247" t="s">
        <v>468</v>
      </c>
      <c r="E247">
        <f>E246+1</f>
        <v>2040</v>
      </c>
      <c r="F247">
        <f>INDEX('LF Base'!$B$10:$AP$10,MATCH(E247,'LF Base'!$B$1:$AP$1,0))</f>
        <v>389568441.75824165</v>
      </c>
    </row>
    <row r="248" spans="1:6" x14ac:dyDescent="0.25">
      <c r="A248" t="s">
        <v>72</v>
      </c>
      <c r="B248" t="s">
        <v>468</v>
      </c>
      <c r="E248">
        <v>2000</v>
      </c>
      <c r="F248">
        <f>INDEX('LF Base'!$B$12:$AP$12,MATCH(E248,'LF Base'!$B$1:$AP$1,0))</f>
        <v>29.053299519297223</v>
      </c>
    </row>
    <row r="249" spans="1:6" x14ac:dyDescent="0.25">
      <c r="A249" t="s">
        <v>72</v>
      </c>
      <c r="B249" t="s">
        <v>468</v>
      </c>
      <c r="E249">
        <f t="shared" ref="E249:E279" si="12">E248+1</f>
        <v>2001</v>
      </c>
      <c r="F249" s="63">
        <f>INDEX('LF Base'!$B$12:$AP$12,MATCH(E249,'LF Base'!$B$1:$AP$1,0))</f>
        <v>29.330086886166672</v>
      </c>
    </row>
    <row r="250" spans="1:6" x14ac:dyDescent="0.25">
      <c r="A250" t="s">
        <v>72</v>
      </c>
      <c r="B250" t="s">
        <v>468</v>
      </c>
      <c r="E250">
        <f t="shared" si="12"/>
        <v>2002</v>
      </c>
      <c r="F250" s="63">
        <f>INDEX('LF Base'!$B$12:$AP$12,MATCH(E250,'LF Base'!$B$1:$AP$1,0))</f>
        <v>28.386840268691664</v>
      </c>
    </row>
    <row r="251" spans="1:6" x14ac:dyDescent="0.25">
      <c r="A251" t="s">
        <v>72</v>
      </c>
      <c r="B251" t="s">
        <v>468</v>
      </c>
      <c r="E251">
        <f t="shared" si="12"/>
        <v>2003</v>
      </c>
      <c r="F251" s="63">
        <f>INDEX('LF Base'!$B$12:$AP$12,MATCH(E251,'LF Base'!$B$1:$AP$1,0))</f>
        <v>28.824375535841668</v>
      </c>
    </row>
    <row r="252" spans="1:6" x14ac:dyDescent="0.25">
      <c r="A252" t="s">
        <v>72</v>
      </c>
      <c r="B252" t="s">
        <v>468</v>
      </c>
      <c r="E252">
        <f t="shared" si="12"/>
        <v>2004</v>
      </c>
      <c r="F252">
        <f>INDEX('LF Base'!$B$12:$AP$12,MATCH(E252,'LF Base'!$B$1:$AP$1,0))</f>
        <v>28.577365232777776</v>
      </c>
    </row>
    <row r="253" spans="1:6" x14ac:dyDescent="0.25">
      <c r="A253" t="s">
        <v>72</v>
      </c>
      <c r="B253" t="s">
        <v>468</v>
      </c>
      <c r="E253">
        <f t="shared" si="12"/>
        <v>2005</v>
      </c>
      <c r="F253">
        <f>INDEX('LF Base'!$B$12:$AP$12,MATCH(E253,'LF Base'!$B$1:$AP$1,0))</f>
        <v>29.330202698844445</v>
      </c>
    </row>
    <row r="254" spans="1:6" x14ac:dyDescent="0.25">
      <c r="A254" t="s">
        <v>72</v>
      </c>
      <c r="B254" t="s">
        <v>468</v>
      </c>
      <c r="E254">
        <f t="shared" si="12"/>
        <v>2006</v>
      </c>
      <c r="F254">
        <f>INDEX('LF Base'!$B$12:$AP$12,MATCH(E254,'LF Base'!$B$1:$AP$1,0))</f>
        <v>31.208249513999998</v>
      </c>
    </row>
    <row r="255" spans="1:6" x14ac:dyDescent="0.25">
      <c r="A255" t="s">
        <v>72</v>
      </c>
      <c r="B255" t="s">
        <v>468</v>
      </c>
      <c r="E255">
        <f t="shared" si="12"/>
        <v>2007</v>
      </c>
      <c r="F255">
        <f>INDEX('LF Base'!$B$12:$AP$12,MATCH(E255,'LF Base'!$B$1:$AP$1,0))</f>
        <v>31.065589240000001</v>
      </c>
    </row>
    <row r="256" spans="1:6" x14ac:dyDescent="0.25">
      <c r="A256" t="s">
        <v>72</v>
      </c>
      <c r="B256" t="s">
        <v>468</v>
      </c>
      <c r="E256">
        <f t="shared" si="12"/>
        <v>2008</v>
      </c>
      <c r="F256">
        <f>INDEX('LF Base'!$B$12:$AP$12,MATCH(E256,'LF Base'!$B$1:$AP$1,0))</f>
        <v>31.598870128055552</v>
      </c>
    </row>
    <row r="257" spans="1:6" x14ac:dyDescent="0.25">
      <c r="A257" t="s">
        <v>72</v>
      </c>
      <c r="B257" t="s">
        <v>468</v>
      </c>
      <c r="E257">
        <f t="shared" si="12"/>
        <v>2009</v>
      </c>
      <c r="F257">
        <f>INDEX('LF Base'!$B$12:$AP$12,MATCH(E257,'LF Base'!$B$1:$AP$1,0))</f>
        <v>32.605543762499998</v>
      </c>
    </row>
    <row r="258" spans="1:6" x14ac:dyDescent="0.25">
      <c r="A258" t="s">
        <v>72</v>
      </c>
      <c r="B258" t="s">
        <v>468</v>
      </c>
      <c r="E258">
        <f t="shared" si="12"/>
        <v>2010</v>
      </c>
      <c r="F258">
        <f>INDEX('LF Base'!$B$12:$AP$12,MATCH(E258,'LF Base'!$B$1:$AP$1,0))</f>
        <v>32.044678300000001</v>
      </c>
    </row>
    <row r="259" spans="1:6" x14ac:dyDescent="0.25">
      <c r="A259" t="s">
        <v>72</v>
      </c>
      <c r="B259" t="s">
        <v>468</v>
      </c>
      <c r="E259">
        <f t="shared" si="12"/>
        <v>2011</v>
      </c>
      <c r="F259">
        <f>INDEX('LF Base'!$B$12:$AP$12,MATCH(E259,'LF Base'!$B$1:$AP$1,0))</f>
        <v>31.570437863583329</v>
      </c>
    </row>
    <row r="260" spans="1:6" x14ac:dyDescent="0.25">
      <c r="A260" t="s">
        <v>72</v>
      </c>
      <c r="B260" t="s">
        <v>468</v>
      </c>
      <c r="E260">
        <f t="shared" si="12"/>
        <v>2012</v>
      </c>
      <c r="F260">
        <f>INDEX('LF Base'!$B$12:$AP$12,MATCH(E260,'LF Base'!$B$1:$AP$1,0))</f>
        <v>31.345970055138888</v>
      </c>
    </row>
    <row r="261" spans="1:6" x14ac:dyDescent="0.25">
      <c r="A261" t="s">
        <v>72</v>
      </c>
      <c r="B261" t="s">
        <v>468</v>
      </c>
      <c r="E261">
        <f t="shared" si="12"/>
        <v>2013</v>
      </c>
      <c r="F261">
        <f>INDEX('LF Base'!$B$12:$AP$12,MATCH(E261,'LF Base'!$B$1:$AP$1,0))</f>
        <v>31.911578022833329</v>
      </c>
    </row>
    <row r="262" spans="1:6" x14ac:dyDescent="0.25">
      <c r="A262" t="s">
        <v>72</v>
      </c>
      <c r="B262" t="s">
        <v>468</v>
      </c>
      <c r="E262">
        <f t="shared" si="12"/>
        <v>2014</v>
      </c>
      <c r="F262">
        <f>INDEX('LF Base'!$B$12:$AP$12,MATCH(E262,'LF Base'!$B$1:$AP$1,0))</f>
        <v>31.950339083777777</v>
      </c>
    </row>
    <row r="263" spans="1:6" x14ac:dyDescent="0.25">
      <c r="A263" t="s">
        <v>72</v>
      </c>
      <c r="B263" t="s">
        <v>468</v>
      </c>
      <c r="E263">
        <f t="shared" si="12"/>
        <v>2015</v>
      </c>
      <c r="F263">
        <f>INDEX('LF Base'!$B$12:$AP$12,MATCH(E263,'LF Base'!$B$1:$AP$1,0))</f>
        <v>32.549766744888892</v>
      </c>
    </row>
    <row r="264" spans="1:6" x14ac:dyDescent="0.25">
      <c r="A264" t="s">
        <v>72</v>
      </c>
      <c r="B264" t="s">
        <v>468</v>
      </c>
      <c r="E264">
        <f t="shared" si="12"/>
        <v>2016</v>
      </c>
      <c r="F264">
        <f>INDEX('LF Base'!$B$12:$AP$12,MATCH(E264,'LF Base'!$B$1:$AP$1,0))</f>
        <v>33.301540911555556</v>
      </c>
    </row>
    <row r="265" spans="1:6" x14ac:dyDescent="0.25">
      <c r="A265" t="s">
        <v>72</v>
      </c>
      <c r="B265" t="s">
        <v>468</v>
      </c>
      <c r="E265">
        <f t="shared" si="12"/>
        <v>2017</v>
      </c>
      <c r="F265">
        <f>INDEX('LF Base'!$B$12:$AP$12,MATCH(E265,'LF Base'!$B$1:$AP$1,0))</f>
        <v>33.502082790924945</v>
      </c>
    </row>
    <row r="266" spans="1:6" x14ac:dyDescent="0.25">
      <c r="A266" t="s">
        <v>72</v>
      </c>
      <c r="B266" t="s">
        <v>468</v>
      </c>
      <c r="E266">
        <f t="shared" si="12"/>
        <v>2018</v>
      </c>
      <c r="F266">
        <f>INDEX('LF Base'!$B$12:$AP$12,MATCH(E266,'LF Base'!$B$1:$AP$1,0))</f>
        <v>33.703832333491896</v>
      </c>
    </row>
    <row r="267" spans="1:6" x14ac:dyDescent="0.25">
      <c r="A267" t="s">
        <v>72</v>
      </c>
      <c r="B267" t="s">
        <v>468</v>
      </c>
      <c r="E267">
        <f t="shared" si="12"/>
        <v>2019</v>
      </c>
      <c r="F267">
        <f>INDEX('LF Base'!$B$12:$AP$12,MATCH(E267,'LF Base'!$B$1:$AP$1,0))</f>
        <v>33.906796811804185</v>
      </c>
    </row>
    <row r="268" spans="1:6" x14ac:dyDescent="0.25">
      <c r="A268" t="s">
        <v>72</v>
      </c>
      <c r="B268" t="s">
        <v>468</v>
      </c>
      <c r="E268">
        <f t="shared" si="12"/>
        <v>2020</v>
      </c>
      <c r="F268">
        <f>INDEX('LF Base'!$B$12:$AP$12,MATCH(E268,'LF Base'!$B$1:$AP$1,0))</f>
        <v>34.11098354220487</v>
      </c>
    </row>
    <row r="269" spans="1:6" x14ac:dyDescent="0.25">
      <c r="A269" t="s">
        <v>72</v>
      </c>
      <c r="B269" t="s">
        <v>468</v>
      </c>
      <c r="E269">
        <f t="shared" si="12"/>
        <v>2021</v>
      </c>
      <c r="F269">
        <f>INDEX('LF Base'!$B$12:$AP$12,MATCH(E269,'LF Base'!$B$1:$AP$1,0))</f>
        <v>34.316399885096025</v>
      </c>
    </row>
    <row r="270" spans="1:6" x14ac:dyDescent="0.25">
      <c r="A270" t="s">
        <v>72</v>
      </c>
      <c r="B270" t="s">
        <v>468</v>
      </c>
      <c r="E270">
        <f t="shared" si="12"/>
        <v>2022</v>
      </c>
      <c r="F270">
        <f>INDEX('LF Base'!$B$12:$AP$12,MATCH(E270,'LF Base'!$B$1:$AP$1,0))</f>
        <v>34.523053245204075</v>
      </c>
    </row>
    <row r="271" spans="1:6" x14ac:dyDescent="0.25">
      <c r="A271" t="s">
        <v>72</v>
      </c>
      <c r="B271" t="s">
        <v>468</v>
      </c>
      <c r="E271">
        <f t="shared" si="12"/>
        <v>2023</v>
      </c>
      <c r="F271">
        <f>INDEX('LF Base'!$B$12:$AP$12,MATCH(E271,'LF Base'!$B$1:$AP$1,0))</f>
        <v>34.73095107184669</v>
      </c>
    </row>
    <row r="272" spans="1:6" x14ac:dyDescent="0.25">
      <c r="A272" t="s">
        <v>72</v>
      </c>
      <c r="B272" t="s">
        <v>468</v>
      </c>
      <c r="E272">
        <f t="shared" si="12"/>
        <v>2024</v>
      </c>
      <c r="F272">
        <f>INDEX('LF Base'!$B$12:$AP$12,MATCH(E272,'LF Base'!$B$1:$AP$1,0))</f>
        <v>34.940100859201358</v>
      </c>
    </row>
    <row r="273" spans="1:6" x14ac:dyDescent="0.25">
      <c r="A273" t="s">
        <v>72</v>
      </c>
      <c r="B273" t="s">
        <v>468</v>
      </c>
      <c r="E273">
        <f t="shared" si="12"/>
        <v>2025</v>
      </c>
      <c r="F273">
        <f>INDEX('LF Base'!$B$12:$AP$12,MATCH(E273,'LF Base'!$B$1:$AP$1,0))</f>
        <v>35.150510146575463</v>
      </c>
    </row>
    <row r="274" spans="1:6" x14ac:dyDescent="0.25">
      <c r="A274" t="s">
        <v>72</v>
      </c>
      <c r="B274" t="s">
        <v>468</v>
      </c>
      <c r="E274">
        <f t="shared" si="12"/>
        <v>2026</v>
      </c>
      <c r="F274">
        <f>INDEX('LF Base'!$B$12:$AP$12,MATCH(E274,'LF Base'!$B$1:$AP$1,0))</f>
        <v>35.362186518678136</v>
      </c>
    </row>
    <row r="275" spans="1:6" x14ac:dyDescent="0.25">
      <c r="A275" t="s">
        <v>72</v>
      </c>
      <c r="B275" t="s">
        <v>468</v>
      </c>
      <c r="E275">
        <f t="shared" si="12"/>
        <v>2027</v>
      </c>
      <c r="F275">
        <f>INDEX('LF Base'!$B$12:$AP$12,MATCH(E275,'LF Base'!$B$1:$AP$1,0))</f>
        <v>35.575137605893623</v>
      </c>
    </row>
    <row r="276" spans="1:6" x14ac:dyDescent="0.25">
      <c r="A276" t="s">
        <v>72</v>
      </c>
      <c r="B276" t="s">
        <v>468</v>
      </c>
      <c r="E276">
        <f t="shared" si="12"/>
        <v>2028</v>
      </c>
      <c r="F276">
        <f>INDEX('LF Base'!$B$12:$AP$12,MATCH(E276,'LF Base'!$B$1:$AP$1,0))</f>
        <v>35.789371084556315</v>
      </c>
    </row>
    <row r="277" spans="1:6" x14ac:dyDescent="0.25">
      <c r="A277" t="s">
        <v>72</v>
      </c>
      <c r="B277" t="s">
        <v>468</v>
      </c>
      <c r="E277">
        <f t="shared" si="12"/>
        <v>2029</v>
      </c>
      <c r="F277">
        <f>INDEX('LF Base'!$B$12:$AP$12,MATCH(E277,'LF Base'!$B$1:$AP$1,0))</f>
        <v>36.004894677227504</v>
      </c>
    </row>
    <row r="278" spans="1:6" x14ac:dyDescent="0.25">
      <c r="A278" t="s">
        <v>72</v>
      </c>
      <c r="B278" t="s">
        <v>468</v>
      </c>
      <c r="E278">
        <f t="shared" si="12"/>
        <v>2030</v>
      </c>
      <c r="F278">
        <f>INDEX('LF Base'!$B$12:$AP$12,MATCH(E278,'LF Base'!$B$1:$AP$1,0))</f>
        <v>36.221716152973777</v>
      </c>
    </row>
    <row r="279" spans="1:6" x14ac:dyDescent="0.25">
      <c r="A279" t="s">
        <v>72</v>
      </c>
      <c r="B279" t="s">
        <v>468</v>
      </c>
      <c r="E279">
        <f t="shared" si="12"/>
        <v>2031</v>
      </c>
      <c r="F279">
        <f>INDEX('LF Base'!$B$12:$AP$12,MATCH(E279,'LF Base'!$B$1:$AP$1,0))</f>
        <v>36.439843327646983</v>
      </c>
    </row>
    <row r="280" spans="1:6" x14ac:dyDescent="0.25">
      <c r="A280" t="s">
        <v>72</v>
      </c>
      <c r="B280" t="s">
        <v>468</v>
      </c>
      <c r="E280">
        <f t="shared" ref="E280:E286" si="13">E279+1</f>
        <v>2032</v>
      </c>
      <c r="F280">
        <f>INDEX('LF Base'!$B$12:$AP$12,MATCH(E280,'LF Base'!$B$1:$AP$1,0))</f>
        <v>36.659284064166073</v>
      </c>
    </row>
    <row r="281" spans="1:6" x14ac:dyDescent="0.25">
      <c r="A281" t="s">
        <v>72</v>
      </c>
      <c r="B281" t="s">
        <v>468</v>
      </c>
      <c r="E281">
        <f t="shared" si="13"/>
        <v>2033</v>
      </c>
      <c r="F281">
        <f>INDEX('LF Base'!$B$12:$AP$12,MATCH(E281,'LF Base'!$B$1:$AP$1,0))</f>
        <v>36.880046272800485</v>
      </c>
    </row>
    <row r="282" spans="1:6" x14ac:dyDescent="0.25">
      <c r="A282" t="s">
        <v>72</v>
      </c>
      <c r="B282" t="s">
        <v>468</v>
      </c>
      <c r="E282">
        <f t="shared" si="13"/>
        <v>2034</v>
      </c>
      <c r="F282">
        <f>INDEX('LF Base'!$B$12:$AP$12,MATCH(E282,'LF Base'!$B$1:$AP$1,0))</f>
        <v>37.102137911455287</v>
      </c>
    </row>
    <row r="283" spans="1:6" x14ac:dyDescent="0.25">
      <c r="A283" t="s">
        <v>72</v>
      </c>
      <c r="B283" t="s">
        <v>468</v>
      </c>
      <c r="E283">
        <f t="shared" si="13"/>
        <v>2035</v>
      </c>
      <c r="F283">
        <f>INDEX('LF Base'!$B$12:$AP$12,MATCH(E283,'LF Base'!$B$1:$AP$1,0))</f>
        <v>37.325566985958069</v>
      </c>
    </row>
    <row r="284" spans="1:6" x14ac:dyDescent="0.25">
      <c r="A284" t="s">
        <v>72</v>
      </c>
      <c r="B284" t="s">
        <v>468</v>
      </c>
      <c r="E284">
        <f t="shared" si="13"/>
        <v>2036</v>
      </c>
      <c r="F284">
        <f>INDEX('LF Base'!$B$12:$AP$12,MATCH(E284,'LF Base'!$B$1:$AP$1,0))</f>
        <v>37.550341550347511</v>
      </c>
    </row>
    <row r="285" spans="1:6" x14ac:dyDescent="0.25">
      <c r="A285" t="s">
        <v>72</v>
      </c>
      <c r="B285" t="s">
        <v>468</v>
      </c>
      <c r="E285">
        <f t="shared" si="13"/>
        <v>2037</v>
      </c>
      <c r="F285">
        <f>INDEX('LF Base'!$B$12:$AP$12,MATCH(E285,'LF Base'!$B$1:$AP$1,0))</f>
        <v>37.776469707163706</v>
      </c>
    </row>
    <row r="286" spans="1:6" x14ac:dyDescent="0.25">
      <c r="A286" t="s">
        <v>72</v>
      </c>
      <c r="B286" t="s">
        <v>468</v>
      </c>
      <c r="E286">
        <f t="shared" si="13"/>
        <v>2038</v>
      </c>
      <c r="F286">
        <f>INDEX('LF Base'!$B$12:$AP$12,MATCH(E286,'LF Base'!$B$1:$AP$1,0))</f>
        <v>38.003959607740235</v>
      </c>
    </row>
    <row r="287" spans="1:6" x14ac:dyDescent="0.25">
      <c r="A287" t="s">
        <v>72</v>
      </c>
      <c r="B287" t="s">
        <v>468</v>
      </c>
      <c r="E287">
        <f>E286+1</f>
        <v>2039</v>
      </c>
      <c r="F287">
        <f>INDEX('LF Base'!$B$12:$AP$12,MATCH(E287,'LF Base'!$B$1:$AP$1,0))</f>
        <v>38.232819452498056</v>
      </c>
    </row>
    <row r="288" spans="1:6" x14ac:dyDescent="0.25">
      <c r="A288" t="s">
        <v>72</v>
      </c>
      <c r="B288" t="s">
        <v>468</v>
      </c>
      <c r="E288">
        <f>E287+1</f>
        <v>2040</v>
      </c>
      <c r="F288">
        <f>INDEX('LF Base'!$B$12:$AP$12,MATCH(E288,'LF Base'!$B$1:$AP$1,0))</f>
        <v>38.463057491240995</v>
      </c>
    </row>
    <row r="289" spans="1:6" x14ac:dyDescent="0.25">
      <c r="A289" t="s">
        <v>78</v>
      </c>
      <c r="B289" t="s">
        <v>468</v>
      </c>
      <c r="E289">
        <v>2000</v>
      </c>
      <c r="F289">
        <f>INDEX('LF Base'!$B$14:$AP$14,MATCH(E289,'LF Base'!$B$1:$AP$1,0))</f>
        <v>0</v>
      </c>
    </row>
    <row r="290" spans="1:6" x14ac:dyDescent="0.25">
      <c r="A290" t="s">
        <v>78</v>
      </c>
      <c r="B290" t="s">
        <v>468</v>
      </c>
      <c r="E290">
        <f t="shared" ref="E290:E320" si="14">E289+1</f>
        <v>2001</v>
      </c>
      <c r="F290">
        <f>INDEX('LF Base'!$B$14:$AP$14,MATCH(E290,'LF Base'!$B$1:$AP$1,0))</f>
        <v>0</v>
      </c>
    </row>
    <row r="291" spans="1:6" x14ac:dyDescent="0.25">
      <c r="A291" t="s">
        <v>78</v>
      </c>
      <c r="B291" t="s">
        <v>468</v>
      </c>
      <c r="E291">
        <f t="shared" si="14"/>
        <v>2002</v>
      </c>
      <c r="F291">
        <f>INDEX('LF Base'!$B$14:$AP$14,MATCH(E291,'LF Base'!$B$1:$AP$1,0))</f>
        <v>0</v>
      </c>
    </row>
    <row r="292" spans="1:6" x14ac:dyDescent="0.25">
      <c r="A292" t="s">
        <v>78</v>
      </c>
      <c r="B292" t="s">
        <v>468</v>
      </c>
      <c r="E292">
        <f t="shared" si="14"/>
        <v>2003</v>
      </c>
      <c r="F292">
        <f>INDEX('LF Base'!$B$14:$AP$14,MATCH(E292,'LF Base'!$B$1:$AP$1,0))</f>
        <v>0</v>
      </c>
    </row>
    <row r="293" spans="1:6" x14ac:dyDescent="0.25">
      <c r="A293" t="s">
        <v>78</v>
      </c>
      <c r="B293" t="s">
        <v>468</v>
      </c>
      <c r="E293">
        <f t="shared" si="14"/>
        <v>2004</v>
      </c>
      <c r="F293">
        <f>INDEX('LF Base'!$B$14:$AP$14,MATCH(E293,'LF Base'!$B$1:$AP$1,0))</f>
        <v>0</v>
      </c>
    </row>
    <row r="294" spans="1:6" x14ac:dyDescent="0.25">
      <c r="A294" t="s">
        <v>78</v>
      </c>
      <c r="B294" t="s">
        <v>468</v>
      </c>
      <c r="E294">
        <f t="shared" si="14"/>
        <v>2005</v>
      </c>
      <c r="F294">
        <f>INDEX('LF Base'!$B$14:$AP$14,MATCH(E294,'LF Base'!$B$1:$AP$1,0))</f>
        <v>0</v>
      </c>
    </row>
    <row r="295" spans="1:6" x14ac:dyDescent="0.25">
      <c r="A295" t="s">
        <v>78</v>
      </c>
      <c r="B295" t="s">
        <v>468</v>
      </c>
      <c r="E295">
        <f t="shared" si="14"/>
        <v>2006</v>
      </c>
      <c r="F295">
        <f>INDEX('LF Base'!$B$14:$AP$14,MATCH(E295,'LF Base'!$B$1:$AP$1,0))</f>
        <v>0</v>
      </c>
    </row>
    <row r="296" spans="1:6" x14ac:dyDescent="0.25">
      <c r="A296" t="s">
        <v>78</v>
      </c>
      <c r="B296" t="s">
        <v>468</v>
      </c>
      <c r="E296">
        <f t="shared" si="14"/>
        <v>2007</v>
      </c>
      <c r="F296">
        <f>INDEX('LF Base'!$B$14:$AP$14,MATCH(E296,'LF Base'!$B$1:$AP$1,0))</f>
        <v>0</v>
      </c>
    </row>
    <row r="297" spans="1:6" x14ac:dyDescent="0.25">
      <c r="A297" t="s">
        <v>78</v>
      </c>
      <c r="B297" t="s">
        <v>468</v>
      </c>
      <c r="E297">
        <f t="shared" si="14"/>
        <v>2008</v>
      </c>
      <c r="F297">
        <f>INDEX('LF Base'!$B$14:$AP$14,MATCH(E297,'LF Base'!$B$1:$AP$1,0))</f>
        <v>0</v>
      </c>
    </row>
    <row r="298" spans="1:6" x14ac:dyDescent="0.25">
      <c r="A298" t="s">
        <v>78</v>
      </c>
      <c r="B298" t="s">
        <v>468</v>
      </c>
      <c r="E298">
        <f t="shared" si="14"/>
        <v>2009</v>
      </c>
      <c r="F298">
        <f>INDEX('LF Base'!$B$14:$AP$14,MATCH(E298,'LF Base'!$B$1:$AP$1,0))</f>
        <v>0</v>
      </c>
    </row>
    <row r="299" spans="1:6" x14ac:dyDescent="0.25">
      <c r="A299" t="s">
        <v>78</v>
      </c>
      <c r="B299" t="s">
        <v>468</v>
      </c>
      <c r="E299">
        <f t="shared" si="14"/>
        <v>2010</v>
      </c>
      <c r="F299">
        <f>INDEX('LF Base'!$B$14:$AP$14,MATCH(E299,'LF Base'!$B$1:$AP$1,0))</f>
        <v>8.6037364798426719</v>
      </c>
    </row>
    <row r="300" spans="1:6" x14ac:dyDescent="0.25">
      <c r="A300" t="s">
        <v>78</v>
      </c>
      <c r="B300" t="s">
        <v>468</v>
      </c>
      <c r="E300">
        <f t="shared" si="14"/>
        <v>2011</v>
      </c>
      <c r="F300">
        <f>INDEX('LF Base'!$B$14:$AP$14,MATCH(E300,'LF Base'!$B$1:$AP$1,0))</f>
        <v>8.6037364798426719</v>
      </c>
    </row>
    <row r="301" spans="1:6" x14ac:dyDescent="0.25">
      <c r="A301" t="s">
        <v>78</v>
      </c>
      <c r="B301" t="s">
        <v>468</v>
      </c>
      <c r="E301">
        <f t="shared" si="14"/>
        <v>2012</v>
      </c>
      <c r="F301">
        <f>INDEX('LF Base'!$B$14:$AP$14,MATCH(E301,'LF Base'!$B$1:$AP$1,0))</f>
        <v>8.6037364798426719</v>
      </c>
    </row>
    <row r="302" spans="1:6" x14ac:dyDescent="0.25">
      <c r="A302" t="s">
        <v>78</v>
      </c>
      <c r="B302" t="s">
        <v>468</v>
      </c>
      <c r="E302">
        <f t="shared" si="14"/>
        <v>2013</v>
      </c>
      <c r="F302">
        <f>INDEX('LF Base'!$B$14:$AP$14,MATCH(E302,'LF Base'!$B$1:$AP$1,0))</f>
        <v>8.6037364798426719</v>
      </c>
    </row>
    <row r="303" spans="1:6" x14ac:dyDescent="0.25">
      <c r="A303" t="s">
        <v>78</v>
      </c>
      <c r="B303" t="s">
        <v>468</v>
      </c>
      <c r="E303">
        <f t="shared" si="14"/>
        <v>2014</v>
      </c>
      <c r="F303">
        <f>INDEX('LF Base'!$B$14:$AP$14,MATCH(E303,'LF Base'!$B$1:$AP$1,0))</f>
        <v>8.6037364798426719</v>
      </c>
    </row>
    <row r="304" spans="1:6" x14ac:dyDescent="0.25">
      <c r="A304" t="s">
        <v>78</v>
      </c>
      <c r="B304" t="s">
        <v>468</v>
      </c>
      <c r="E304">
        <f t="shared" si="14"/>
        <v>2015</v>
      </c>
      <c r="F304">
        <f>INDEX('LF Base'!$B$14:$AP$14,MATCH(E304,'LF Base'!$B$1:$AP$1,0))</f>
        <v>8.6037364798426719</v>
      </c>
    </row>
    <row r="305" spans="1:6" x14ac:dyDescent="0.25">
      <c r="A305" t="s">
        <v>78</v>
      </c>
      <c r="B305" t="s">
        <v>468</v>
      </c>
      <c r="E305">
        <f t="shared" si="14"/>
        <v>2016</v>
      </c>
      <c r="F305">
        <f>INDEX('LF Base'!$B$14:$AP$14,MATCH(E305,'LF Base'!$B$1:$AP$1,0))</f>
        <v>8.6037364798426719</v>
      </c>
    </row>
    <row r="306" spans="1:6" x14ac:dyDescent="0.25">
      <c r="A306" t="s">
        <v>78</v>
      </c>
      <c r="B306" t="s">
        <v>468</v>
      </c>
      <c r="E306">
        <f t="shared" si="14"/>
        <v>2017</v>
      </c>
      <c r="F306">
        <f>INDEX('LF Base'!$B$14:$AP$14,MATCH(E306,'LF Base'!$B$1:$AP$1,0))</f>
        <v>8.6037364798426719</v>
      </c>
    </row>
    <row r="307" spans="1:6" x14ac:dyDescent="0.25">
      <c r="A307" t="s">
        <v>78</v>
      </c>
      <c r="B307" t="s">
        <v>468</v>
      </c>
      <c r="E307">
        <f t="shared" si="14"/>
        <v>2018</v>
      </c>
      <c r="F307">
        <f>INDEX('LF Base'!$B$14:$AP$14,MATCH(E307,'LF Base'!$B$1:$AP$1,0))</f>
        <v>8.6037364798426719</v>
      </c>
    </row>
    <row r="308" spans="1:6" x14ac:dyDescent="0.25">
      <c r="A308" t="s">
        <v>78</v>
      </c>
      <c r="B308" t="s">
        <v>468</v>
      </c>
      <c r="E308">
        <f t="shared" si="14"/>
        <v>2019</v>
      </c>
      <c r="F308">
        <f>INDEX('LF Base'!$B$14:$AP$14,MATCH(E308,'LF Base'!$B$1:$AP$1,0))</f>
        <v>8.6037364798426719</v>
      </c>
    </row>
    <row r="309" spans="1:6" x14ac:dyDescent="0.25">
      <c r="A309" t="s">
        <v>78</v>
      </c>
      <c r="B309" t="s">
        <v>468</v>
      </c>
      <c r="E309">
        <f t="shared" si="14"/>
        <v>2020</v>
      </c>
      <c r="F309">
        <f>INDEX('LF Base'!$B$14:$AP$14,MATCH(E309,'LF Base'!$B$1:$AP$1,0))</f>
        <v>8.6037364798426719</v>
      </c>
    </row>
    <row r="310" spans="1:6" x14ac:dyDescent="0.25">
      <c r="A310" t="s">
        <v>78</v>
      </c>
      <c r="B310" t="s">
        <v>468</v>
      </c>
      <c r="E310">
        <f t="shared" si="14"/>
        <v>2021</v>
      </c>
      <c r="F310">
        <f>INDEX('LF Base'!$B$14:$AP$14,MATCH(E310,'LF Base'!$B$1:$AP$1,0))</f>
        <v>8.6037364798426719</v>
      </c>
    </row>
    <row r="311" spans="1:6" x14ac:dyDescent="0.25">
      <c r="A311" t="s">
        <v>78</v>
      </c>
      <c r="B311" t="s">
        <v>468</v>
      </c>
      <c r="E311">
        <f t="shared" si="14"/>
        <v>2022</v>
      </c>
      <c r="F311">
        <f>INDEX('LF Base'!$B$14:$AP$14,MATCH(E311,'LF Base'!$B$1:$AP$1,0))</f>
        <v>8.6037364798426719</v>
      </c>
    </row>
    <row r="312" spans="1:6" x14ac:dyDescent="0.25">
      <c r="A312" t="s">
        <v>78</v>
      </c>
      <c r="B312" t="s">
        <v>468</v>
      </c>
      <c r="E312">
        <f t="shared" si="14"/>
        <v>2023</v>
      </c>
      <c r="F312">
        <f>INDEX('LF Base'!$B$14:$AP$14,MATCH(E312,'LF Base'!$B$1:$AP$1,0))</f>
        <v>8.6037364798426719</v>
      </c>
    </row>
    <row r="313" spans="1:6" x14ac:dyDescent="0.25">
      <c r="A313" t="s">
        <v>78</v>
      </c>
      <c r="B313" t="s">
        <v>468</v>
      </c>
      <c r="E313">
        <f t="shared" si="14"/>
        <v>2024</v>
      </c>
      <c r="F313">
        <f>INDEX('LF Base'!$B$14:$AP$14,MATCH(E313,'LF Base'!$B$1:$AP$1,0))</f>
        <v>8.6037364798426719</v>
      </c>
    </row>
    <row r="314" spans="1:6" x14ac:dyDescent="0.25">
      <c r="A314" t="s">
        <v>78</v>
      </c>
      <c r="B314" t="s">
        <v>468</v>
      </c>
      <c r="E314">
        <f t="shared" si="14"/>
        <v>2025</v>
      </c>
      <c r="F314">
        <f>INDEX('LF Base'!$B$14:$AP$14,MATCH(E314,'LF Base'!$B$1:$AP$1,0))</f>
        <v>8.6037364798426719</v>
      </c>
    </row>
    <row r="315" spans="1:6" x14ac:dyDescent="0.25">
      <c r="A315" t="s">
        <v>78</v>
      </c>
      <c r="B315" t="s">
        <v>468</v>
      </c>
      <c r="E315">
        <f t="shared" si="14"/>
        <v>2026</v>
      </c>
      <c r="F315">
        <f>INDEX('LF Base'!$B$14:$AP$14,MATCH(E315,'LF Base'!$B$1:$AP$1,0))</f>
        <v>8.6037364798426719</v>
      </c>
    </row>
    <row r="316" spans="1:6" x14ac:dyDescent="0.25">
      <c r="A316" t="s">
        <v>78</v>
      </c>
      <c r="B316" t="s">
        <v>468</v>
      </c>
      <c r="E316">
        <f t="shared" si="14"/>
        <v>2027</v>
      </c>
      <c r="F316">
        <f>INDEX('LF Base'!$B$14:$AP$14,MATCH(E316,'LF Base'!$B$1:$AP$1,0))</f>
        <v>8.6037364798426719</v>
      </c>
    </row>
    <row r="317" spans="1:6" x14ac:dyDescent="0.25">
      <c r="A317" t="s">
        <v>78</v>
      </c>
      <c r="B317" t="s">
        <v>468</v>
      </c>
      <c r="E317">
        <f t="shared" si="14"/>
        <v>2028</v>
      </c>
      <c r="F317">
        <f>INDEX('LF Base'!$B$14:$AP$14,MATCH(E317,'LF Base'!$B$1:$AP$1,0))</f>
        <v>8.6037364798426719</v>
      </c>
    </row>
    <row r="318" spans="1:6" x14ac:dyDescent="0.25">
      <c r="A318" t="s">
        <v>78</v>
      </c>
      <c r="B318" t="s">
        <v>468</v>
      </c>
      <c r="E318">
        <f t="shared" si="14"/>
        <v>2029</v>
      </c>
      <c r="F318">
        <f>INDEX('LF Base'!$B$14:$AP$14,MATCH(E318,'LF Base'!$B$1:$AP$1,0))</f>
        <v>8.6037364798426719</v>
      </c>
    </row>
    <row r="319" spans="1:6" x14ac:dyDescent="0.25">
      <c r="A319" t="s">
        <v>78</v>
      </c>
      <c r="B319" t="s">
        <v>468</v>
      </c>
      <c r="E319">
        <f t="shared" si="14"/>
        <v>2030</v>
      </c>
      <c r="F319">
        <f>INDEX('LF Base'!$B$14:$AP$14,MATCH(E319,'LF Base'!$B$1:$AP$1,0))</f>
        <v>8.6037364798426719</v>
      </c>
    </row>
    <row r="320" spans="1:6" x14ac:dyDescent="0.25">
      <c r="A320" t="s">
        <v>78</v>
      </c>
      <c r="B320" t="s">
        <v>468</v>
      </c>
      <c r="E320">
        <f t="shared" si="14"/>
        <v>2031</v>
      </c>
      <c r="F320">
        <f>INDEX('LF Base'!$B$14:$AP$14,MATCH(E320,'LF Base'!$B$1:$AP$1,0))</f>
        <v>8.6037364798426719</v>
      </c>
    </row>
    <row r="321" spans="1:6" x14ac:dyDescent="0.25">
      <c r="A321" t="s">
        <v>78</v>
      </c>
      <c r="B321" t="s">
        <v>468</v>
      </c>
      <c r="E321">
        <f t="shared" ref="E321:E327" si="15">E320+1</f>
        <v>2032</v>
      </c>
      <c r="F321">
        <f>INDEX('LF Base'!$B$14:$AP$14,MATCH(E321,'LF Base'!$B$1:$AP$1,0))</f>
        <v>8.6037364798426719</v>
      </c>
    </row>
    <row r="322" spans="1:6" x14ac:dyDescent="0.25">
      <c r="A322" t="s">
        <v>78</v>
      </c>
      <c r="B322" t="s">
        <v>468</v>
      </c>
      <c r="E322">
        <f t="shared" si="15"/>
        <v>2033</v>
      </c>
      <c r="F322">
        <f>INDEX('LF Base'!$B$14:$AP$14,MATCH(E322,'LF Base'!$B$1:$AP$1,0))</f>
        <v>8.6037364798426719</v>
      </c>
    </row>
    <row r="323" spans="1:6" x14ac:dyDescent="0.25">
      <c r="A323" t="s">
        <v>78</v>
      </c>
      <c r="B323" t="s">
        <v>468</v>
      </c>
      <c r="E323">
        <f t="shared" si="15"/>
        <v>2034</v>
      </c>
      <c r="F323">
        <f>INDEX('LF Base'!$B$14:$AP$14,MATCH(E323,'LF Base'!$B$1:$AP$1,0))</f>
        <v>8.6037364798426719</v>
      </c>
    </row>
    <row r="324" spans="1:6" x14ac:dyDescent="0.25">
      <c r="A324" t="s">
        <v>78</v>
      </c>
      <c r="B324" t="s">
        <v>468</v>
      </c>
      <c r="E324">
        <f t="shared" si="15"/>
        <v>2035</v>
      </c>
      <c r="F324">
        <f>INDEX('LF Base'!$B$14:$AP$14,MATCH(E324,'LF Base'!$B$1:$AP$1,0))</f>
        <v>8.6037364798426719</v>
      </c>
    </row>
    <row r="325" spans="1:6" x14ac:dyDescent="0.25">
      <c r="A325" t="s">
        <v>78</v>
      </c>
      <c r="B325" t="s">
        <v>468</v>
      </c>
      <c r="E325">
        <f t="shared" si="15"/>
        <v>2036</v>
      </c>
      <c r="F325">
        <f>INDEX('LF Base'!$B$14:$AP$14,MATCH(E325,'LF Base'!$B$1:$AP$1,0))</f>
        <v>8.6037364798426719</v>
      </c>
    </row>
    <row r="326" spans="1:6" x14ac:dyDescent="0.25">
      <c r="A326" t="s">
        <v>78</v>
      </c>
      <c r="B326" t="s">
        <v>468</v>
      </c>
      <c r="E326">
        <f t="shared" si="15"/>
        <v>2037</v>
      </c>
      <c r="F326">
        <f>INDEX('LF Base'!$B$14:$AP$14,MATCH(E326,'LF Base'!$B$1:$AP$1,0))</f>
        <v>8.6037364798426719</v>
      </c>
    </row>
    <row r="327" spans="1:6" x14ac:dyDescent="0.25">
      <c r="A327" t="s">
        <v>78</v>
      </c>
      <c r="B327" t="s">
        <v>468</v>
      </c>
      <c r="E327">
        <f t="shared" si="15"/>
        <v>2038</v>
      </c>
      <c r="F327">
        <f>INDEX('LF Base'!$B$14:$AP$14,MATCH(E327,'LF Base'!$B$1:$AP$1,0))</f>
        <v>8.6037364798426719</v>
      </c>
    </row>
    <row r="328" spans="1:6" x14ac:dyDescent="0.25">
      <c r="A328" t="s">
        <v>78</v>
      </c>
      <c r="B328" t="s">
        <v>468</v>
      </c>
      <c r="E328">
        <f>E327+1</f>
        <v>2039</v>
      </c>
      <c r="F328">
        <f>INDEX('LF Base'!$B$14:$AP$14,MATCH(E328,'LF Base'!$B$1:$AP$1,0))</f>
        <v>8.6037364798426719</v>
      </c>
    </row>
    <row r="329" spans="1:6" x14ac:dyDescent="0.25">
      <c r="A329" t="s">
        <v>78</v>
      </c>
      <c r="B329" t="s">
        <v>468</v>
      </c>
      <c r="E329">
        <f>E328+1</f>
        <v>2040</v>
      </c>
      <c r="F329">
        <f>INDEX('LF Base'!$B$14:$AP$14,MATCH(E329,'LF Base'!$B$1:$AP$1,0))</f>
        <v>8.6037364798426719</v>
      </c>
    </row>
    <row r="330" spans="1:6" x14ac:dyDescent="0.25">
      <c r="A330" t="s">
        <v>78</v>
      </c>
      <c r="B330" t="s">
        <v>476</v>
      </c>
      <c r="E330">
        <v>2000</v>
      </c>
      <c r="F330" t="e">
        <f>INDEX('LF Base plus LCFS'!$B$14:$AP$14,MATCH(E658,#REF!,0))</f>
        <v>#REF!</v>
      </c>
    </row>
    <row r="331" spans="1:6" x14ac:dyDescent="0.25">
      <c r="A331" t="s">
        <v>78</v>
      </c>
      <c r="B331" t="s">
        <v>476</v>
      </c>
      <c r="E331">
        <f t="shared" ref="E331:E368" si="16">E330+1</f>
        <v>2001</v>
      </c>
      <c r="F331" t="e">
        <f>INDEX('LF Base plus LCFS'!$B$14:$AP$14,MATCH(E659,#REF!,0))</f>
        <v>#REF!</v>
      </c>
    </row>
    <row r="332" spans="1:6" x14ac:dyDescent="0.25">
      <c r="A332" t="s">
        <v>78</v>
      </c>
      <c r="B332" t="s">
        <v>476</v>
      </c>
      <c r="E332">
        <f t="shared" si="16"/>
        <v>2002</v>
      </c>
      <c r="F332" t="e">
        <f>INDEX('LF Base plus LCFS'!$B$14:$AP$14,MATCH(E660,#REF!,0))</f>
        <v>#REF!</v>
      </c>
    </row>
    <row r="333" spans="1:6" x14ac:dyDescent="0.25">
      <c r="A333" t="s">
        <v>78</v>
      </c>
      <c r="B333" t="s">
        <v>476</v>
      </c>
      <c r="E333">
        <f t="shared" si="16"/>
        <v>2003</v>
      </c>
      <c r="F333" t="e">
        <f>INDEX('LF Base plus LCFS'!$B$14:$AP$14,MATCH(E661,#REF!,0))</f>
        <v>#REF!</v>
      </c>
    </row>
    <row r="334" spans="1:6" x14ac:dyDescent="0.25">
      <c r="A334" t="s">
        <v>78</v>
      </c>
      <c r="B334" t="s">
        <v>476</v>
      </c>
      <c r="E334">
        <f t="shared" si="16"/>
        <v>2004</v>
      </c>
      <c r="F334" t="e">
        <f>INDEX('LF Base plus LCFS'!$B$14:$AP$14,MATCH(E662,#REF!,0))</f>
        <v>#REF!</v>
      </c>
    </row>
    <row r="335" spans="1:6" x14ac:dyDescent="0.25">
      <c r="A335" t="s">
        <v>78</v>
      </c>
      <c r="B335" t="s">
        <v>476</v>
      </c>
      <c r="E335">
        <f t="shared" si="16"/>
        <v>2005</v>
      </c>
      <c r="F335" t="e">
        <f>INDEX('LF Base plus LCFS'!$B$14:$AP$14,MATCH(E663,#REF!,0))</f>
        <v>#REF!</v>
      </c>
    </row>
    <row r="336" spans="1:6" x14ac:dyDescent="0.25">
      <c r="A336" t="s">
        <v>78</v>
      </c>
      <c r="B336" t="s">
        <v>476</v>
      </c>
      <c r="E336">
        <f t="shared" si="16"/>
        <v>2006</v>
      </c>
      <c r="F336" t="e">
        <f>INDEX('LF Base plus LCFS'!$B$14:$AP$14,MATCH(E664,#REF!,0))</f>
        <v>#REF!</v>
      </c>
    </row>
    <row r="337" spans="1:6" x14ac:dyDescent="0.25">
      <c r="A337" t="s">
        <v>78</v>
      </c>
      <c r="B337" t="s">
        <v>476</v>
      </c>
      <c r="E337">
        <f t="shared" si="16"/>
        <v>2007</v>
      </c>
      <c r="F337" t="e">
        <f>INDEX('LF Base plus LCFS'!$B$14:$AP$14,MATCH(E665,#REF!,0))</f>
        <v>#REF!</v>
      </c>
    </row>
    <row r="338" spans="1:6" x14ac:dyDescent="0.25">
      <c r="A338" t="s">
        <v>78</v>
      </c>
      <c r="B338" t="s">
        <v>476</v>
      </c>
      <c r="E338">
        <f t="shared" si="16"/>
        <v>2008</v>
      </c>
      <c r="F338" t="e">
        <f>INDEX('LF Base plus LCFS'!$B$14:$AP$14,MATCH(E666,#REF!,0))</f>
        <v>#REF!</v>
      </c>
    </row>
    <row r="339" spans="1:6" x14ac:dyDescent="0.25">
      <c r="A339" t="s">
        <v>78</v>
      </c>
      <c r="B339" t="s">
        <v>476</v>
      </c>
      <c r="E339">
        <f t="shared" si="16"/>
        <v>2009</v>
      </c>
      <c r="F339" t="e">
        <f>INDEX('LF Base plus LCFS'!$B$14:$AP$14,MATCH(E667,#REF!,0))</f>
        <v>#REF!</v>
      </c>
    </row>
    <row r="340" spans="1:6" x14ac:dyDescent="0.25">
      <c r="A340" t="s">
        <v>78</v>
      </c>
      <c r="B340" t="s">
        <v>476</v>
      </c>
      <c r="E340">
        <f t="shared" si="16"/>
        <v>2010</v>
      </c>
      <c r="F340" t="e">
        <f>INDEX('LF Base plus LCFS'!$B$14:$AP$14,MATCH(E668,#REF!,0))</f>
        <v>#REF!</v>
      </c>
    </row>
    <row r="341" spans="1:6" x14ac:dyDescent="0.25">
      <c r="A341" t="s">
        <v>78</v>
      </c>
      <c r="B341" t="s">
        <v>476</v>
      </c>
      <c r="E341">
        <f t="shared" si="16"/>
        <v>2011</v>
      </c>
      <c r="F341" t="e">
        <f>INDEX('LF Base plus LCFS'!$B$14:$AP$14,MATCH(E669,#REF!,0))</f>
        <v>#REF!</v>
      </c>
    </row>
    <row r="342" spans="1:6" x14ac:dyDescent="0.25">
      <c r="A342" t="s">
        <v>78</v>
      </c>
      <c r="B342" t="s">
        <v>476</v>
      </c>
      <c r="E342">
        <f t="shared" si="16"/>
        <v>2012</v>
      </c>
      <c r="F342" t="e">
        <f>INDEX('LF Base plus LCFS'!$B$14:$AP$14,MATCH(E670,#REF!,0))</f>
        <v>#REF!</v>
      </c>
    </row>
    <row r="343" spans="1:6" x14ac:dyDescent="0.25">
      <c r="A343" t="s">
        <v>78</v>
      </c>
      <c r="B343" t="s">
        <v>476</v>
      </c>
      <c r="E343">
        <f t="shared" si="16"/>
        <v>2013</v>
      </c>
      <c r="F343" t="e">
        <f>INDEX('LF Base plus LCFS'!$B$14:$AP$14,MATCH(E671,#REF!,0))</f>
        <v>#REF!</v>
      </c>
    </row>
    <row r="344" spans="1:6" x14ac:dyDescent="0.25">
      <c r="A344" t="s">
        <v>78</v>
      </c>
      <c r="B344" t="s">
        <v>476</v>
      </c>
      <c r="E344">
        <f t="shared" si="16"/>
        <v>2014</v>
      </c>
      <c r="F344" t="e">
        <f>INDEX('LF Base plus LCFS'!$B$14:$AP$14,MATCH(E672,#REF!,0))</f>
        <v>#REF!</v>
      </c>
    </row>
    <row r="345" spans="1:6" x14ac:dyDescent="0.25">
      <c r="A345" t="s">
        <v>78</v>
      </c>
      <c r="B345" t="s">
        <v>476</v>
      </c>
      <c r="E345">
        <f t="shared" si="16"/>
        <v>2015</v>
      </c>
      <c r="F345" t="e">
        <f>INDEX('LF Base plus LCFS'!$B$14:$AP$14,MATCH(E673,#REF!,0))</f>
        <v>#REF!</v>
      </c>
    </row>
    <row r="346" spans="1:6" x14ac:dyDescent="0.25">
      <c r="A346" t="s">
        <v>78</v>
      </c>
      <c r="B346" t="s">
        <v>476</v>
      </c>
      <c r="E346">
        <f t="shared" si="16"/>
        <v>2016</v>
      </c>
      <c r="F346" t="e">
        <f>INDEX('LF Base plus LCFS'!$B$14:$AP$14,MATCH(E674,#REF!,0))</f>
        <v>#REF!</v>
      </c>
    </row>
    <row r="347" spans="1:6" x14ac:dyDescent="0.25">
      <c r="A347" t="s">
        <v>78</v>
      </c>
      <c r="B347" t="s">
        <v>476</v>
      </c>
      <c r="E347">
        <f t="shared" si="16"/>
        <v>2017</v>
      </c>
      <c r="F347" t="e">
        <f>INDEX('LF Base plus LCFS'!$B$14:$AP$14,MATCH(E675,#REF!,0))</f>
        <v>#REF!</v>
      </c>
    </row>
    <row r="348" spans="1:6" x14ac:dyDescent="0.25">
      <c r="A348" t="s">
        <v>78</v>
      </c>
      <c r="B348" t="s">
        <v>476</v>
      </c>
      <c r="E348">
        <f t="shared" si="16"/>
        <v>2018</v>
      </c>
      <c r="F348" t="e">
        <f>INDEX('LF Base plus LCFS'!$B$14:$AP$14,MATCH(E676,#REF!,0))</f>
        <v>#REF!</v>
      </c>
    </row>
    <row r="349" spans="1:6" x14ac:dyDescent="0.25">
      <c r="A349" t="s">
        <v>78</v>
      </c>
      <c r="B349" t="s">
        <v>476</v>
      </c>
      <c r="E349">
        <f t="shared" si="16"/>
        <v>2019</v>
      </c>
      <c r="F349" t="e">
        <f>INDEX('LF Base plus LCFS'!$B$14:$AP$14,MATCH(E677,#REF!,0))</f>
        <v>#REF!</v>
      </c>
    </row>
    <row r="350" spans="1:6" x14ac:dyDescent="0.25">
      <c r="A350" t="s">
        <v>78</v>
      </c>
      <c r="B350" t="s">
        <v>476</v>
      </c>
      <c r="E350">
        <f t="shared" si="16"/>
        <v>2020</v>
      </c>
      <c r="F350" t="e">
        <f>INDEX('LF Base plus LCFS'!$B$14:$AP$14,MATCH(E678,#REF!,0))</f>
        <v>#REF!</v>
      </c>
    </row>
    <row r="351" spans="1:6" x14ac:dyDescent="0.25">
      <c r="A351" t="s">
        <v>78</v>
      </c>
      <c r="B351" t="s">
        <v>476</v>
      </c>
      <c r="E351">
        <f t="shared" si="16"/>
        <v>2021</v>
      </c>
      <c r="F351" t="e">
        <f>INDEX('LF Base plus LCFS'!$B$14:$AP$14,MATCH(E679,#REF!,0))</f>
        <v>#REF!</v>
      </c>
    </row>
    <row r="352" spans="1:6" x14ac:dyDescent="0.25">
      <c r="A352" t="s">
        <v>78</v>
      </c>
      <c r="B352" t="s">
        <v>476</v>
      </c>
      <c r="E352">
        <f t="shared" si="16"/>
        <v>2022</v>
      </c>
      <c r="F352" t="e">
        <f>INDEX('LF Base plus LCFS'!$B$14:$AP$14,MATCH(E680,#REF!,0))</f>
        <v>#REF!</v>
      </c>
    </row>
    <row r="353" spans="1:6" x14ac:dyDescent="0.25">
      <c r="A353" t="s">
        <v>78</v>
      </c>
      <c r="B353" t="s">
        <v>476</v>
      </c>
      <c r="E353">
        <f t="shared" si="16"/>
        <v>2023</v>
      </c>
      <c r="F353" t="e">
        <f>INDEX('LF Base plus LCFS'!$B$14:$AP$14,MATCH(E681,#REF!,0))</f>
        <v>#REF!</v>
      </c>
    </row>
    <row r="354" spans="1:6" x14ac:dyDescent="0.25">
      <c r="A354" t="s">
        <v>78</v>
      </c>
      <c r="B354" t="s">
        <v>476</v>
      </c>
      <c r="E354">
        <f t="shared" si="16"/>
        <v>2024</v>
      </c>
      <c r="F354" t="e">
        <f>INDEX('LF Base plus LCFS'!$B$14:$AP$14,MATCH(E682,#REF!,0))</f>
        <v>#REF!</v>
      </c>
    </row>
    <row r="355" spans="1:6" x14ac:dyDescent="0.25">
      <c r="A355" t="s">
        <v>78</v>
      </c>
      <c r="B355" t="s">
        <v>476</v>
      </c>
      <c r="E355">
        <f t="shared" si="16"/>
        <v>2025</v>
      </c>
      <c r="F355" t="e">
        <f>INDEX('LF Base plus LCFS'!$B$14:$AP$14,MATCH(E683,#REF!,0))</f>
        <v>#REF!</v>
      </c>
    </row>
    <row r="356" spans="1:6" x14ac:dyDescent="0.25">
      <c r="A356" t="s">
        <v>78</v>
      </c>
      <c r="B356" t="s">
        <v>476</v>
      </c>
      <c r="E356">
        <f t="shared" si="16"/>
        <v>2026</v>
      </c>
      <c r="F356" t="e">
        <f>INDEX('LF Base plus LCFS'!$B$14:$AP$14,MATCH(E684,#REF!,0))</f>
        <v>#REF!</v>
      </c>
    </row>
    <row r="357" spans="1:6" x14ac:dyDescent="0.25">
      <c r="A357" t="s">
        <v>78</v>
      </c>
      <c r="B357" t="s">
        <v>476</v>
      </c>
      <c r="E357">
        <f t="shared" si="16"/>
        <v>2027</v>
      </c>
      <c r="F357" t="e">
        <f>INDEX('LF Base plus LCFS'!$B$14:$AP$14,MATCH(E685,#REF!,0))</f>
        <v>#REF!</v>
      </c>
    </row>
    <row r="358" spans="1:6" x14ac:dyDescent="0.25">
      <c r="A358" t="s">
        <v>78</v>
      </c>
      <c r="B358" t="s">
        <v>476</v>
      </c>
      <c r="E358">
        <f t="shared" si="16"/>
        <v>2028</v>
      </c>
      <c r="F358" t="e">
        <f>INDEX('LF Base plus LCFS'!$B$14:$AP$14,MATCH(E686,#REF!,0))</f>
        <v>#REF!</v>
      </c>
    </row>
    <row r="359" spans="1:6" x14ac:dyDescent="0.25">
      <c r="A359" t="s">
        <v>78</v>
      </c>
      <c r="B359" t="s">
        <v>476</v>
      </c>
      <c r="E359">
        <f t="shared" si="16"/>
        <v>2029</v>
      </c>
      <c r="F359" t="e">
        <f>INDEX('LF Base plus LCFS'!$B$14:$AP$14,MATCH(E687,#REF!,0))</f>
        <v>#REF!</v>
      </c>
    </row>
    <row r="360" spans="1:6" x14ac:dyDescent="0.25">
      <c r="A360" t="s">
        <v>78</v>
      </c>
      <c r="B360" t="s">
        <v>476</v>
      </c>
      <c r="E360">
        <f t="shared" si="16"/>
        <v>2030</v>
      </c>
      <c r="F360" t="e">
        <f>INDEX('LF Base plus LCFS'!$B$14:$AP$14,MATCH(E688,#REF!,0))</f>
        <v>#REF!</v>
      </c>
    </row>
    <row r="361" spans="1:6" x14ac:dyDescent="0.25">
      <c r="A361" t="s">
        <v>78</v>
      </c>
      <c r="B361" t="s">
        <v>476</v>
      </c>
      <c r="E361">
        <f t="shared" si="16"/>
        <v>2031</v>
      </c>
      <c r="F361" t="e">
        <f>INDEX('LF Base plus LCFS'!$B$14:$AP$14,MATCH(E689,#REF!,0))</f>
        <v>#REF!</v>
      </c>
    </row>
    <row r="362" spans="1:6" x14ac:dyDescent="0.25">
      <c r="A362" t="s">
        <v>78</v>
      </c>
      <c r="B362" t="s">
        <v>476</v>
      </c>
      <c r="E362">
        <f t="shared" si="16"/>
        <v>2032</v>
      </c>
      <c r="F362" t="e">
        <f>INDEX('LF Base plus LCFS'!$B$14:$AP$14,MATCH(E690,#REF!,0))</f>
        <v>#REF!</v>
      </c>
    </row>
    <row r="363" spans="1:6" x14ac:dyDescent="0.25">
      <c r="A363" t="s">
        <v>78</v>
      </c>
      <c r="B363" t="s">
        <v>476</v>
      </c>
      <c r="E363">
        <f t="shared" si="16"/>
        <v>2033</v>
      </c>
      <c r="F363" t="e">
        <f>INDEX('LF Base plus LCFS'!$B$14:$AP$14,MATCH(E691,#REF!,0))</f>
        <v>#REF!</v>
      </c>
    </row>
    <row r="364" spans="1:6" x14ac:dyDescent="0.25">
      <c r="A364" t="s">
        <v>78</v>
      </c>
      <c r="B364" t="s">
        <v>476</v>
      </c>
      <c r="E364">
        <f t="shared" si="16"/>
        <v>2034</v>
      </c>
      <c r="F364" t="e">
        <f>INDEX('LF Base plus LCFS'!$B$14:$AP$14,MATCH(E692,#REF!,0))</f>
        <v>#REF!</v>
      </c>
    </row>
    <row r="365" spans="1:6" x14ac:dyDescent="0.25">
      <c r="A365" t="s">
        <v>78</v>
      </c>
      <c r="B365" t="s">
        <v>476</v>
      </c>
      <c r="E365">
        <f t="shared" si="16"/>
        <v>2035</v>
      </c>
      <c r="F365" t="e">
        <f>INDEX('LF Base plus LCFS'!$B$14:$AP$14,MATCH(E693,#REF!,0))</f>
        <v>#REF!</v>
      </c>
    </row>
    <row r="366" spans="1:6" x14ac:dyDescent="0.25">
      <c r="A366" t="s">
        <v>78</v>
      </c>
      <c r="B366" t="s">
        <v>476</v>
      </c>
      <c r="E366">
        <f t="shared" si="16"/>
        <v>2036</v>
      </c>
      <c r="F366" t="e">
        <f>INDEX('LF Base plus LCFS'!$B$14:$AP$14,MATCH(E694,#REF!,0))</f>
        <v>#REF!</v>
      </c>
    </row>
    <row r="367" spans="1:6" x14ac:dyDescent="0.25">
      <c r="A367" t="s">
        <v>78</v>
      </c>
      <c r="B367" t="s">
        <v>476</v>
      </c>
      <c r="E367">
        <f t="shared" si="16"/>
        <v>2037</v>
      </c>
      <c r="F367" t="e">
        <f>INDEX('LF Base plus LCFS'!$B$14:$AP$14,MATCH(E695,#REF!,0))</f>
        <v>#REF!</v>
      </c>
    </row>
    <row r="368" spans="1:6" x14ac:dyDescent="0.25">
      <c r="A368" t="s">
        <v>78</v>
      </c>
      <c r="B368" t="s">
        <v>476</v>
      </c>
      <c r="E368">
        <f t="shared" si="16"/>
        <v>2038</v>
      </c>
      <c r="F368" t="e">
        <f>INDEX('LF Base plus LCFS'!$B$14:$AP$14,MATCH(E696,#REF!,0))</f>
        <v>#REF!</v>
      </c>
    </row>
    <row r="369" spans="1:6" x14ac:dyDescent="0.25">
      <c r="A369" t="s">
        <v>78</v>
      </c>
      <c r="B369" t="s">
        <v>476</v>
      </c>
      <c r="E369">
        <f>E368+1</f>
        <v>2039</v>
      </c>
      <c r="F369" t="e">
        <f>INDEX('LF Base plus LCFS'!$B$14:$AP$14,MATCH(E697,#REF!,0))</f>
        <v>#REF!</v>
      </c>
    </row>
    <row r="370" spans="1:6" x14ac:dyDescent="0.25">
      <c r="A370" t="s">
        <v>78</v>
      </c>
      <c r="B370" t="s">
        <v>476</v>
      </c>
      <c r="E370">
        <f>E369+1</f>
        <v>2040</v>
      </c>
      <c r="F370" t="e">
        <f>INDEX('LF Base plus LCFS'!$B$14:$AP$14,MATCH(E698,#REF!,0))</f>
        <v>#REF!</v>
      </c>
    </row>
    <row r="371" spans="1:6" x14ac:dyDescent="0.25">
      <c r="A371" t="s">
        <v>77</v>
      </c>
      <c r="B371" t="s">
        <v>468</v>
      </c>
      <c r="E371">
        <v>2000</v>
      </c>
      <c r="F371">
        <f>INDEX('LF Base'!$B$16:$AP$16,MATCH(E371,'LF Base'!$B$1:$AP$1,0))</f>
        <v>3.333333333333333</v>
      </c>
    </row>
    <row r="372" spans="1:6" x14ac:dyDescent="0.25">
      <c r="A372" t="s">
        <v>77</v>
      </c>
      <c r="B372" t="s">
        <v>468</v>
      </c>
      <c r="E372">
        <f t="shared" ref="E372:E402" si="17">E371+1</f>
        <v>2001</v>
      </c>
      <c r="F372">
        <f>INDEX('LF Base'!$B$16:$AP$16,MATCH(E372,'LF Base'!$B$1:$AP$1,0))</f>
        <v>3.333333333333333</v>
      </c>
    </row>
    <row r="373" spans="1:6" x14ac:dyDescent="0.25">
      <c r="A373" t="s">
        <v>77</v>
      </c>
      <c r="B373" t="s">
        <v>468</v>
      </c>
      <c r="E373">
        <f t="shared" si="17"/>
        <v>2002</v>
      </c>
      <c r="F373">
        <f>INDEX('LF Base'!$B$16:$AP$16,MATCH(E373,'LF Base'!$B$1:$AP$1,0))</f>
        <v>3.333333333333333</v>
      </c>
    </row>
    <row r="374" spans="1:6" x14ac:dyDescent="0.25">
      <c r="A374" t="s">
        <v>77</v>
      </c>
      <c r="B374" t="s">
        <v>468</v>
      </c>
      <c r="E374">
        <f t="shared" si="17"/>
        <v>2003</v>
      </c>
      <c r="F374">
        <f>INDEX('LF Base'!$B$16:$AP$16,MATCH(E374,'LF Base'!$B$1:$AP$1,0))</f>
        <v>3.333333333333333</v>
      </c>
    </row>
    <row r="375" spans="1:6" x14ac:dyDescent="0.25">
      <c r="A375" t="s">
        <v>77</v>
      </c>
      <c r="B375" t="s">
        <v>468</v>
      </c>
      <c r="E375">
        <f t="shared" si="17"/>
        <v>2004</v>
      </c>
      <c r="F375">
        <f>INDEX('LF Base'!$B$16:$AP$16,MATCH(E375,'LF Base'!$B$1:$AP$1,0))</f>
        <v>3.333333333333333</v>
      </c>
    </row>
    <row r="376" spans="1:6" x14ac:dyDescent="0.25">
      <c r="A376" t="s">
        <v>77</v>
      </c>
      <c r="B376" t="s">
        <v>468</v>
      </c>
      <c r="E376">
        <f t="shared" si="17"/>
        <v>2005</v>
      </c>
      <c r="F376">
        <f>INDEX('LF Base'!$B$16:$AP$16,MATCH(E376,'LF Base'!$B$1:$AP$1,0))</f>
        <v>3.333333333333333</v>
      </c>
    </row>
    <row r="377" spans="1:6" x14ac:dyDescent="0.25">
      <c r="A377" t="s">
        <v>77</v>
      </c>
      <c r="B377" t="s">
        <v>468</v>
      </c>
      <c r="E377">
        <f t="shared" si="17"/>
        <v>2006</v>
      </c>
      <c r="F377">
        <f>INDEX('LF Base'!$B$16:$AP$16,MATCH(E377,'LF Base'!$B$1:$AP$1,0))</f>
        <v>3.333333333333333</v>
      </c>
    </row>
    <row r="378" spans="1:6" x14ac:dyDescent="0.25">
      <c r="A378" t="s">
        <v>77</v>
      </c>
      <c r="B378" t="s">
        <v>468</v>
      </c>
      <c r="E378">
        <f t="shared" si="17"/>
        <v>2007</v>
      </c>
      <c r="F378">
        <f>INDEX('LF Base'!$B$16:$AP$16,MATCH(E378,'LF Base'!$B$1:$AP$1,0))</f>
        <v>3.333333333333333</v>
      </c>
    </row>
    <row r="379" spans="1:6" x14ac:dyDescent="0.25">
      <c r="A379" t="s">
        <v>77</v>
      </c>
      <c r="B379" t="s">
        <v>468</v>
      </c>
      <c r="E379">
        <f t="shared" si="17"/>
        <v>2008</v>
      </c>
      <c r="F379">
        <f>INDEX('LF Base'!$B$16:$AP$16,MATCH(E379,'LF Base'!$B$1:$AP$1,0))</f>
        <v>3.333333333333333</v>
      </c>
    </row>
    <row r="380" spans="1:6" x14ac:dyDescent="0.25">
      <c r="A380" t="s">
        <v>77</v>
      </c>
      <c r="B380" t="s">
        <v>468</v>
      </c>
      <c r="E380">
        <f t="shared" si="17"/>
        <v>2009</v>
      </c>
      <c r="F380">
        <f>INDEX('LF Base'!$B$16:$AP$16,MATCH(E380,'LF Base'!$B$1:$AP$1,0))</f>
        <v>3.333333333333333</v>
      </c>
    </row>
    <row r="381" spans="1:6" x14ac:dyDescent="0.25">
      <c r="A381" t="s">
        <v>77</v>
      </c>
      <c r="B381" t="s">
        <v>468</v>
      </c>
      <c r="E381">
        <f t="shared" si="17"/>
        <v>2010</v>
      </c>
      <c r="F381">
        <f>INDEX('LF Base'!$B$16:$AP$16,MATCH(E381,'LF Base'!$B$1:$AP$1,0))</f>
        <v>3.333333333333333</v>
      </c>
    </row>
    <row r="382" spans="1:6" x14ac:dyDescent="0.25">
      <c r="A382" t="s">
        <v>77</v>
      </c>
      <c r="B382" t="s">
        <v>468</v>
      </c>
      <c r="E382">
        <f t="shared" si="17"/>
        <v>2011</v>
      </c>
      <c r="F382">
        <f>INDEX('LF Base'!$B$16:$AP$16,MATCH(E382,'LF Base'!$B$1:$AP$1,0))</f>
        <v>3.333333333333333</v>
      </c>
    </row>
    <row r="383" spans="1:6" x14ac:dyDescent="0.25">
      <c r="A383" t="s">
        <v>77</v>
      </c>
      <c r="B383" t="s">
        <v>468</v>
      </c>
      <c r="E383">
        <f t="shared" si="17"/>
        <v>2012</v>
      </c>
      <c r="F383">
        <f>INDEX('LF Base'!$B$16:$AP$16,MATCH(E383,'LF Base'!$B$1:$AP$1,0))</f>
        <v>3.333333333333333</v>
      </c>
    </row>
    <row r="384" spans="1:6" x14ac:dyDescent="0.25">
      <c r="A384" t="s">
        <v>77</v>
      </c>
      <c r="B384" t="s">
        <v>468</v>
      </c>
      <c r="E384">
        <f t="shared" si="17"/>
        <v>2013</v>
      </c>
      <c r="F384">
        <f>INDEX('LF Base'!$B$16:$AP$16,MATCH(E384,'LF Base'!$B$1:$AP$1,0))</f>
        <v>3.333333333333333</v>
      </c>
    </row>
    <row r="385" spans="1:6" x14ac:dyDescent="0.25">
      <c r="A385" t="s">
        <v>77</v>
      </c>
      <c r="B385" t="s">
        <v>468</v>
      </c>
      <c r="E385">
        <f t="shared" si="17"/>
        <v>2014</v>
      </c>
      <c r="F385">
        <f>INDEX('LF Base'!$B$16:$AP$16,MATCH(E385,'LF Base'!$B$1:$AP$1,0))</f>
        <v>3.333333333333333</v>
      </c>
    </row>
    <row r="386" spans="1:6" x14ac:dyDescent="0.25">
      <c r="A386" t="s">
        <v>77</v>
      </c>
      <c r="B386" t="s">
        <v>468</v>
      </c>
      <c r="E386">
        <f t="shared" si="17"/>
        <v>2015</v>
      </c>
      <c r="F386">
        <f>INDEX('LF Base'!$B$16:$AP$16,MATCH(E386,'LF Base'!$B$1:$AP$1,0))</f>
        <v>3.333333333333333</v>
      </c>
    </row>
    <row r="387" spans="1:6" x14ac:dyDescent="0.25">
      <c r="A387" t="s">
        <v>77</v>
      </c>
      <c r="B387" t="s">
        <v>468</v>
      </c>
      <c r="E387">
        <f t="shared" si="17"/>
        <v>2016</v>
      </c>
      <c r="F387">
        <f>INDEX('LF Base'!$B$16:$AP$16,MATCH(E387,'LF Base'!$B$1:$AP$1,0))</f>
        <v>3.333333333333333</v>
      </c>
    </row>
    <row r="388" spans="1:6" x14ac:dyDescent="0.25">
      <c r="A388" t="s">
        <v>77</v>
      </c>
      <c r="B388" t="s">
        <v>468</v>
      </c>
      <c r="E388">
        <f t="shared" si="17"/>
        <v>2017</v>
      </c>
      <c r="F388">
        <f>INDEX('LF Base'!$B$16:$AP$16,MATCH(E388,'LF Base'!$B$1:$AP$1,0))</f>
        <v>3.333333333333333</v>
      </c>
    </row>
    <row r="389" spans="1:6" x14ac:dyDescent="0.25">
      <c r="A389" t="s">
        <v>77</v>
      </c>
      <c r="B389" t="s">
        <v>468</v>
      </c>
      <c r="E389">
        <f t="shared" si="17"/>
        <v>2018</v>
      </c>
      <c r="F389">
        <f>INDEX('LF Base'!$B$16:$AP$16,MATCH(E389,'LF Base'!$B$1:$AP$1,0))</f>
        <v>3.333333333333333</v>
      </c>
    </row>
    <row r="390" spans="1:6" x14ac:dyDescent="0.25">
      <c r="A390" t="s">
        <v>77</v>
      </c>
      <c r="B390" t="s">
        <v>468</v>
      </c>
      <c r="E390">
        <f t="shared" si="17"/>
        <v>2019</v>
      </c>
      <c r="F390">
        <f>INDEX('LF Base'!$B$16:$AP$16,MATCH(E390,'LF Base'!$B$1:$AP$1,0))</f>
        <v>3.333333333333333</v>
      </c>
    </row>
    <row r="391" spans="1:6" x14ac:dyDescent="0.25">
      <c r="A391" t="s">
        <v>77</v>
      </c>
      <c r="B391" t="s">
        <v>468</v>
      </c>
      <c r="E391">
        <f t="shared" si="17"/>
        <v>2020</v>
      </c>
      <c r="F391">
        <f>INDEX('LF Base'!$B$16:$AP$16,MATCH(E391,'LF Base'!$B$1:$AP$1,0))</f>
        <v>3.333333333333333</v>
      </c>
    </row>
    <row r="392" spans="1:6" x14ac:dyDescent="0.25">
      <c r="A392" t="s">
        <v>77</v>
      </c>
      <c r="B392" t="s">
        <v>468</v>
      </c>
      <c r="E392">
        <f t="shared" si="17"/>
        <v>2021</v>
      </c>
      <c r="F392">
        <f>INDEX('LF Base'!$B$16:$AP$16,MATCH(E392,'LF Base'!$B$1:$AP$1,0))</f>
        <v>3.333333333333333</v>
      </c>
    </row>
    <row r="393" spans="1:6" x14ac:dyDescent="0.25">
      <c r="A393" t="s">
        <v>77</v>
      </c>
      <c r="B393" t="s">
        <v>468</v>
      </c>
      <c r="E393">
        <f t="shared" si="17"/>
        <v>2022</v>
      </c>
      <c r="F393">
        <f>INDEX('LF Base'!$B$16:$AP$16,MATCH(E393,'LF Base'!$B$1:$AP$1,0))</f>
        <v>3.333333333333333</v>
      </c>
    </row>
    <row r="394" spans="1:6" x14ac:dyDescent="0.25">
      <c r="A394" t="s">
        <v>77</v>
      </c>
      <c r="B394" t="s">
        <v>468</v>
      </c>
      <c r="E394">
        <f t="shared" si="17"/>
        <v>2023</v>
      </c>
      <c r="F394">
        <f>INDEX('LF Base'!$B$16:$AP$16,MATCH(E394,'LF Base'!$B$1:$AP$1,0))</f>
        <v>3.333333333333333</v>
      </c>
    </row>
    <row r="395" spans="1:6" x14ac:dyDescent="0.25">
      <c r="A395" t="s">
        <v>77</v>
      </c>
      <c r="B395" t="s">
        <v>468</v>
      </c>
      <c r="E395">
        <f t="shared" si="17"/>
        <v>2024</v>
      </c>
      <c r="F395">
        <f>INDEX('LF Base'!$B$16:$AP$16,MATCH(E395,'LF Base'!$B$1:$AP$1,0))</f>
        <v>3.333333333333333</v>
      </c>
    </row>
    <row r="396" spans="1:6" x14ac:dyDescent="0.25">
      <c r="A396" t="s">
        <v>77</v>
      </c>
      <c r="B396" t="s">
        <v>468</v>
      </c>
      <c r="E396">
        <f t="shared" si="17"/>
        <v>2025</v>
      </c>
      <c r="F396">
        <f>INDEX('LF Base'!$B$16:$AP$16,MATCH(E396,'LF Base'!$B$1:$AP$1,0))</f>
        <v>3.333333333333333</v>
      </c>
    </row>
    <row r="397" spans="1:6" x14ac:dyDescent="0.25">
      <c r="A397" t="s">
        <v>77</v>
      </c>
      <c r="B397" t="s">
        <v>468</v>
      </c>
      <c r="E397">
        <f t="shared" si="17"/>
        <v>2026</v>
      </c>
      <c r="F397">
        <f>INDEX('LF Base'!$B$16:$AP$16,MATCH(E397,'LF Base'!$B$1:$AP$1,0))</f>
        <v>3.333333333333333</v>
      </c>
    </row>
    <row r="398" spans="1:6" x14ac:dyDescent="0.25">
      <c r="A398" t="s">
        <v>77</v>
      </c>
      <c r="B398" t="s">
        <v>468</v>
      </c>
      <c r="E398">
        <f t="shared" si="17"/>
        <v>2027</v>
      </c>
      <c r="F398">
        <f>INDEX('LF Base'!$B$16:$AP$16,MATCH(E398,'LF Base'!$B$1:$AP$1,0))</f>
        <v>3.333333333333333</v>
      </c>
    </row>
    <row r="399" spans="1:6" x14ac:dyDescent="0.25">
      <c r="A399" t="s">
        <v>77</v>
      </c>
      <c r="B399" t="s">
        <v>468</v>
      </c>
      <c r="E399">
        <f t="shared" si="17"/>
        <v>2028</v>
      </c>
      <c r="F399">
        <f>INDEX('LF Base'!$B$16:$AP$16,MATCH(E399,'LF Base'!$B$1:$AP$1,0))</f>
        <v>3.333333333333333</v>
      </c>
    </row>
    <row r="400" spans="1:6" x14ac:dyDescent="0.25">
      <c r="A400" t="s">
        <v>77</v>
      </c>
      <c r="B400" t="s">
        <v>468</v>
      </c>
      <c r="E400">
        <f t="shared" si="17"/>
        <v>2029</v>
      </c>
      <c r="F400">
        <f>INDEX('LF Base'!$B$16:$AP$16,MATCH(E400,'LF Base'!$B$1:$AP$1,0))</f>
        <v>3.333333333333333</v>
      </c>
    </row>
    <row r="401" spans="1:6" x14ac:dyDescent="0.25">
      <c r="A401" t="s">
        <v>77</v>
      </c>
      <c r="B401" t="s">
        <v>468</v>
      </c>
      <c r="E401">
        <f t="shared" si="17"/>
        <v>2030</v>
      </c>
      <c r="F401">
        <f>INDEX('LF Base'!$B$16:$AP$16,MATCH(E401,'LF Base'!$B$1:$AP$1,0))</f>
        <v>3.333333333333333</v>
      </c>
    </row>
    <row r="402" spans="1:6" x14ac:dyDescent="0.25">
      <c r="A402" t="s">
        <v>77</v>
      </c>
      <c r="B402" t="s">
        <v>468</v>
      </c>
      <c r="E402">
        <f t="shared" si="17"/>
        <v>2031</v>
      </c>
      <c r="F402">
        <f>INDEX('LF Base'!$B$16:$AP$16,MATCH(E402,'LF Base'!$B$1:$AP$1,0))</f>
        <v>3.333333333333333</v>
      </c>
    </row>
    <row r="403" spans="1:6" x14ac:dyDescent="0.25">
      <c r="A403" t="s">
        <v>77</v>
      </c>
      <c r="B403" t="s">
        <v>468</v>
      </c>
      <c r="E403">
        <f t="shared" ref="E403:E409" si="18">E402+1</f>
        <v>2032</v>
      </c>
      <c r="F403">
        <f>INDEX('LF Base'!$B$16:$AP$16,MATCH(E403,'LF Base'!$B$1:$AP$1,0))</f>
        <v>3.333333333333333</v>
      </c>
    </row>
    <row r="404" spans="1:6" x14ac:dyDescent="0.25">
      <c r="A404" t="s">
        <v>77</v>
      </c>
      <c r="B404" t="s">
        <v>468</v>
      </c>
      <c r="E404">
        <f t="shared" si="18"/>
        <v>2033</v>
      </c>
      <c r="F404">
        <f>INDEX('LF Base'!$B$16:$AP$16,MATCH(E404,'LF Base'!$B$1:$AP$1,0))</f>
        <v>3.333333333333333</v>
      </c>
    </row>
    <row r="405" spans="1:6" x14ac:dyDescent="0.25">
      <c r="A405" t="s">
        <v>77</v>
      </c>
      <c r="B405" t="s">
        <v>468</v>
      </c>
      <c r="E405">
        <f t="shared" si="18"/>
        <v>2034</v>
      </c>
      <c r="F405">
        <f>INDEX('LF Base'!$B$16:$AP$16,MATCH(E405,'LF Base'!$B$1:$AP$1,0))</f>
        <v>3.333333333333333</v>
      </c>
    </row>
    <row r="406" spans="1:6" x14ac:dyDescent="0.25">
      <c r="A406" t="s">
        <v>77</v>
      </c>
      <c r="B406" t="s">
        <v>468</v>
      </c>
      <c r="E406">
        <f t="shared" si="18"/>
        <v>2035</v>
      </c>
      <c r="F406">
        <f>INDEX('LF Base'!$B$16:$AP$16,MATCH(E406,'LF Base'!$B$1:$AP$1,0))</f>
        <v>3.333333333333333</v>
      </c>
    </row>
    <row r="407" spans="1:6" x14ac:dyDescent="0.25">
      <c r="A407" t="s">
        <v>77</v>
      </c>
      <c r="B407" t="s">
        <v>468</v>
      </c>
      <c r="E407">
        <f t="shared" si="18"/>
        <v>2036</v>
      </c>
      <c r="F407">
        <f>INDEX('LF Base'!$B$16:$AP$16,MATCH(E407,'LF Base'!$B$1:$AP$1,0))</f>
        <v>3.333333333333333</v>
      </c>
    </row>
    <row r="408" spans="1:6" x14ac:dyDescent="0.25">
      <c r="A408" t="s">
        <v>77</v>
      </c>
      <c r="B408" t="s">
        <v>468</v>
      </c>
      <c r="E408">
        <f t="shared" si="18"/>
        <v>2037</v>
      </c>
      <c r="F408">
        <f>INDEX('LF Base'!$B$16:$AP$16,MATCH(E408,'LF Base'!$B$1:$AP$1,0))</f>
        <v>3.333333333333333</v>
      </c>
    </row>
    <row r="409" spans="1:6" x14ac:dyDescent="0.25">
      <c r="A409" t="s">
        <v>77</v>
      </c>
      <c r="B409" t="s">
        <v>468</v>
      </c>
      <c r="E409">
        <f t="shared" si="18"/>
        <v>2038</v>
      </c>
      <c r="F409">
        <f>INDEX('LF Base'!$B$16:$AP$16,MATCH(E409,'LF Base'!$B$1:$AP$1,0))</f>
        <v>3.333333333333333</v>
      </c>
    </row>
    <row r="410" spans="1:6" x14ac:dyDescent="0.25">
      <c r="A410" t="s">
        <v>77</v>
      </c>
      <c r="B410" t="s">
        <v>468</v>
      </c>
      <c r="E410">
        <f>E409+1</f>
        <v>2039</v>
      </c>
      <c r="F410">
        <f>INDEX('LF Base'!$B$16:$AP$16,MATCH(E410,'LF Base'!$B$1:$AP$1,0))</f>
        <v>3.333333333333333</v>
      </c>
    </row>
    <row r="411" spans="1:6" x14ac:dyDescent="0.25">
      <c r="A411" t="s">
        <v>77</v>
      </c>
      <c r="B411" t="s">
        <v>468</v>
      </c>
      <c r="E411">
        <f>E410+1</f>
        <v>2040</v>
      </c>
      <c r="F411">
        <f>INDEX('LF Base'!$B$16:$AP$16,MATCH(E411,'LF Base'!$B$1:$AP$1,0))</f>
        <v>3.333333333333333</v>
      </c>
    </row>
    <row r="412" spans="1:6" x14ac:dyDescent="0.25">
      <c r="A412" t="s">
        <v>260</v>
      </c>
      <c r="B412" t="s">
        <v>468</v>
      </c>
      <c r="E412">
        <v>2000</v>
      </c>
      <c r="F412">
        <f>INDEX('LF Base'!$B$18:$AP$18,MATCH(E412,'LF Base'!$B$1:$AP$1,0))</f>
        <v>0</v>
      </c>
    </row>
    <row r="413" spans="1:6" x14ac:dyDescent="0.25">
      <c r="A413" t="s">
        <v>260</v>
      </c>
      <c r="B413" t="s">
        <v>468</v>
      </c>
      <c r="E413">
        <f t="shared" ref="E413:E443" si="19">E412+1</f>
        <v>2001</v>
      </c>
      <c r="F413">
        <f>INDEX('LF Base'!$B$18:$AP$18,MATCH(E413,'LF Base'!$B$1:$AP$1,0))</f>
        <v>0</v>
      </c>
    </row>
    <row r="414" spans="1:6" x14ac:dyDescent="0.25">
      <c r="A414" t="s">
        <v>260</v>
      </c>
      <c r="B414" t="s">
        <v>468</v>
      </c>
      <c r="E414">
        <f t="shared" si="19"/>
        <v>2002</v>
      </c>
      <c r="F414">
        <f>INDEX('LF Base'!$B$18:$AP$18,MATCH(E414,'LF Base'!$B$1:$AP$1,0))</f>
        <v>0</v>
      </c>
    </row>
    <row r="415" spans="1:6" x14ac:dyDescent="0.25">
      <c r="A415" t="s">
        <v>260</v>
      </c>
      <c r="B415" t="s">
        <v>468</v>
      </c>
      <c r="E415">
        <f t="shared" si="19"/>
        <v>2003</v>
      </c>
      <c r="F415">
        <f>INDEX('LF Base'!$B$18:$AP$18,MATCH(E415,'LF Base'!$B$1:$AP$1,0))</f>
        <v>0</v>
      </c>
    </row>
    <row r="416" spans="1:6" x14ac:dyDescent="0.25">
      <c r="A416" t="s">
        <v>260</v>
      </c>
      <c r="B416" t="s">
        <v>468</v>
      </c>
      <c r="E416">
        <f t="shared" si="19"/>
        <v>2004</v>
      </c>
      <c r="F416">
        <f>INDEX('LF Base'!$B$18:$AP$18,MATCH(E416,'LF Base'!$B$1:$AP$1,0))</f>
        <v>0</v>
      </c>
    </row>
    <row r="417" spans="1:6" x14ac:dyDescent="0.25">
      <c r="A417" t="s">
        <v>260</v>
      </c>
      <c r="B417" t="s">
        <v>468</v>
      </c>
      <c r="E417">
        <f t="shared" si="19"/>
        <v>2005</v>
      </c>
      <c r="F417">
        <f>INDEX('LF Base'!$B$18:$AP$18,MATCH(E417,'LF Base'!$B$1:$AP$1,0))</f>
        <v>0</v>
      </c>
    </row>
    <row r="418" spans="1:6" x14ac:dyDescent="0.25">
      <c r="A418" t="s">
        <v>260</v>
      </c>
      <c r="B418" t="s">
        <v>468</v>
      </c>
      <c r="E418">
        <f t="shared" si="19"/>
        <v>2006</v>
      </c>
      <c r="F418">
        <f>INDEX('LF Base'!$B$18:$AP$18,MATCH(E418,'LF Base'!$B$1:$AP$1,0))</f>
        <v>0</v>
      </c>
    </row>
    <row r="419" spans="1:6" x14ac:dyDescent="0.25">
      <c r="A419" t="s">
        <v>260</v>
      </c>
      <c r="B419" t="s">
        <v>468</v>
      </c>
      <c r="E419">
        <f t="shared" si="19"/>
        <v>2007</v>
      </c>
      <c r="F419">
        <f>INDEX('LF Base'!$B$18:$AP$18,MATCH(E419,'LF Base'!$B$1:$AP$1,0))</f>
        <v>0</v>
      </c>
    </row>
    <row r="420" spans="1:6" x14ac:dyDescent="0.25">
      <c r="A420" t="s">
        <v>260</v>
      </c>
      <c r="B420" t="s">
        <v>468</v>
      </c>
      <c r="E420">
        <f t="shared" si="19"/>
        <v>2008</v>
      </c>
      <c r="F420">
        <f>INDEX('LF Base'!$B$18:$AP$18,MATCH(E420,'LF Base'!$B$1:$AP$1,0))</f>
        <v>0</v>
      </c>
    </row>
    <row r="421" spans="1:6" x14ac:dyDescent="0.25">
      <c r="A421" t="s">
        <v>260</v>
      </c>
      <c r="B421" t="s">
        <v>468</v>
      </c>
      <c r="E421">
        <f t="shared" si="19"/>
        <v>2009</v>
      </c>
      <c r="F421">
        <f>INDEX('LF Base'!$B$18:$AP$18,MATCH(E421,'LF Base'!$B$1:$AP$1,0))</f>
        <v>0</v>
      </c>
    </row>
    <row r="422" spans="1:6" x14ac:dyDescent="0.25">
      <c r="A422" t="s">
        <v>260</v>
      </c>
      <c r="B422" t="s">
        <v>468</v>
      </c>
      <c r="E422">
        <f t="shared" si="19"/>
        <v>2010</v>
      </c>
      <c r="F422">
        <f>INDEX('LF Base'!$B$18:$AP$18,MATCH(E422,'LF Base'!$B$1:$AP$1,0))</f>
        <v>0</v>
      </c>
    </row>
    <row r="423" spans="1:6" x14ac:dyDescent="0.25">
      <c r="A423" t="s">
        <v>260</v>
      </c>
      <c r="B423" t="s">
        <v>468</v>
      </c>
      <c r="E423">
        <f t="shared" si="19"/>
        <v>2011</v>
      </c>
      <c r="F423">
        <f>INDEX('LF Base'!$B$18:$AP$18,MATCH(E423,'LF Base'!$B$1:$AP$1,0))</f>
        <v>0</v>
      </c>
    </row>
    <row r="424" spans="1:6" x14ac:dyDescent="0.25">
      <c r="A424" t="s">
        <v>260</v>
      </c>
      <c r="B424" t="s">
        <v>468</v>
      </c>
      <c r="E424">
        <f t="shared" si="19"/>
        <v>2012</v>
      </c>
      <c r="F424">
        <f>INDEX('LF Base'!$B$18:$AP$18,MATCH(E424,'LF Base'!$B$1:$AP$1,0))</f>
        <v>0</v>
      </c>
    </row>
    <row r="425" spans="1:6" x14ac:dyDescent="0.25">
      <c r="A425" t="s">
        <v>260</v>
      </c>
      <c r="B425" t="s">
        <v>468</v>
      </c>
      <c r="E425">
        <f t="shared" si="19"/>
        <v>2013</v>
      </c>
      <c r="F425">
        <f>INDEX('LF Base'!$B$18:$AP$18,MATCH(E425,'LF Base'!$B$1:$AP$1,0))</f>
        <v>0</v>
      </c>
    </row>
    <row r="426" spans="1:6" x14ac:dyDescent="0.25">
      <c r="A426" t="s">
        <v>260</v>
      </c>
      <c r="B426" t="s">
        <v>468</v>
      </c>
      <c r="E426">
        <f t="shared" si="19"/>
        <v>2014</v>
      </c>
      <c r="F426">
        <f>INDEX('LF Base'!$B$18:$AP$18,MATCH(E426,'LF Base'!$B$1:$AP$1,0))</f>
        <v>0</v>
      </c>
    </row>
    <row r="427" spans="1:6" x14ac:dyDescent="0.25">
      <c r="A427" t="s">
        <v>260</v>
      </c>
      <c r="B427" t="s">
        <v>468</v>
      </c>
      <c r="E427">
        <f t="shared" si="19"/>
        <v>2015</v>
      </c>
      <c r="F427">
        <f>INDEX('LF Base'!$B$18:$AP$18,MATCH(E427,'LF Base'!$B$1:$AP$1,0))</f>
        <v>0</v>
      </c>
    </row>
    <row r="428" spans="1:6" x14ac:dyDescent="0.25">
      <c r="A428" t="s">
        <v>260</v>
      </c>
      <c r="B428" t="s">
        <v>468</v>
      </c>
      <c r="E428">
        <f t="shared" si="19"/>
        <v>2016</v>
      </c>
      <c r="F428">
        <f>INDEX('LF Base'!$B$18:$AP$18,MATCH(E428,'LF Base'!$B$1:$AP$1,0))</f>
        <v>0.01</v>
      </c>
    </row>
    <row r="429" spans="1:6" x14ac:dyDescent="0.25">
      <c r="A429" t="s">
        <v>260</v>
      </c>
      <c r="B429" t="s">
        <v>468</v>
      </c>
      <c r="E429">
        <f t="shared" si="19"/>
        <v>2017</v>
      </c>
      <c r="F429">
        <f>INDEX('LF Base'!$B$18:$AP$18,MATCH(E429,'LF Base'!$B$1:$AP$1,0))</f>
        <v>0.02</v>
      </c>
    </row>
    <row r="430" spans="1:6" x14ac:dyDescent="0.25">
      <c r="A430" t="s">
        <v>260</v>
      </c>
      <c r="B430" t="s">
        <v>468</v>
      </c>
      <c r="E430">
        <f t="shared" si="19"/>
        <v>2018</v>
      </c>
      <c r="F430">
        <f>INDEX('LF Base'!$B$18:$AP$18,MATCH(E430,'LF Base'!$B$1:$AP$1,0))</f>
        <v>0.03</v>
      </c>
    </row>
    <row r="431" spans="1:6" x14ac:dyDescent="0.25">
      <c r="A431" t="s">
        <v>260</v>
      </c>
      <c r="B431" t="s">
        <v>468</v>
      </c>
      <c r="E431">
        <f t="shared" si="19"/>
        <v>2019</v>
      </c>
      <c r="F431">
        <f>INDEX('LF Base'!$B$18:$AP$18,MATCH(E431,'LF Base'!$B$1:$AP$1,0))</f>
        <v>0.04</v>
      </c>
    </row>
    <row r="432" spans="1:6" x14ac:dyDescent="0.25">
      <c r="A432" t="s">
        <v>260</v>
      </c>
      <c r="B432" t="s">
        <v>468</v>
      </c>
      <c r="E432">
        <f t="shared" si="19"/>
        <v>2020</v>
      </c>
      <c r="F432">
        <f>INDEX('LF Base'!$B$18:$AP$18,MATCH(E432,'LF Base'!$B$1:$AP$1,0))</f>
        <v>0.05</v>
      </c>
    </row>
    <row r="433" spans="1:6" x14ac:dyDescent="0.25">
      <c r="A433" t="s">
        <v>260</v>
      </c>
      <c r="B433" t="s">
        <v>468</v>
      </c>
      <c r="E433">
        <f t="shared" si="19"/>
        <v>2021</v>
      </c>
      <c r="F433">
        <f>INDEX('LF Base'!$B$18:$AP$18,MATCH(E433,'LF Base'!$B$1:$AP$1,0))</f>
        <v>6.0000000000000005E-2</v>
      </c>
    </row>
    <row r="434" spans="1:6" x14ac:dyDescent="0.25">
      <c r="A434" t="s">
        <v>260</v>
      </c>
      <c r="B434" t="s">
        <v>468</v>
      </c>
      <c r="E434">
        <f t="shared" si="19"/>
        <v>2022</v>
      </c>
      <c r="F434">
        <f>INDEX('LF Base'!$B$18:$AP$18,MATCH(E434,'LF Base'!$B$1:$AP$1,0))</f>
        <v>7.0000000000000007E-2</v>
      </c>
    </row>
    <row r="435" spans="1:6" x14ac:dyDescent="0.25">
      <c r="A435" t="s">
        <v>260</v>
      </c>
      <c r="B435" t="s">
        <v>468</v>
      </c>
      <c r="E435">
        <f t="shared" si="19"/>
        <v>2023</v>
      </c>
      <c r="F435">
        <f>INDEX('LF Base'!$B$18:$AP$18,MATCH(E435,'LF Base'!$B$1:$AP$1,0))</f>
        <v>0.08</v>
      </c>
    </row>
    <row r="436" spans="1:6" x14ac:dyDescent="0.25">
      <c r="A436" t="s">
        <v>260</v>
      </c>
      <c r="B436" t="s">
        <v>468</v>
      </c>
      <c r="E436">
        <f t="shared" si="19"/>
        <v>2024</v>
      </c>
      <c r="F436">
        <f>INDEX('LF Base'!$B$18:$AP$18,MATCH(E436,'LF Base'!$B$1:$AP$1,0))</f>
        <v>0.09</v>
      </c>
    </row>
    <row r="437" spans="1:6" x14ac:dyDescent="0.25">
      <c r="A437" t="s">
        <v>260</v>
      </c>
      <c r="B437" t="s">
        <v>468</v>
      </c>
      <c r="E437">
        <f t="shared" si="19"/>
        <v>2025</v>
      </c>
      <c r="F437">
        <f>INDEX('LF Base'!$B$18:$AP$18,MATCH(E437,'LF Base'!$B$1:$AP$1,0))</f>
        <v>9.9999999999999992E-2</v>
      </c>
    </row>
    <row r="438" spans="1:6" x14ac:dyDescent="0.25">
      <c r="A438" t="s">
        <v>260</v>
      </c>
      <c r="B438" t="s">
        <v>468</v>
      </c>
      <c r="E438">
        <f t="shared" si="19"/>
        <v>2026</v>
      </c>
      <c r="F438">
        <f>INDEX('LF Base'!$B$18:$AP$18,MATCH(E438,'LF Base'!$B$1:$AP$1,0))</f>
        <v>0.10999999999999999</v>
      </c>
    </row>
    <row r="439" spans="1:6" x14ac:dyDescent="0.25">
      <c r="A439" t="s">
        <v>260</v>
      </c>
      <c r="B439" t="s">
        <v>468</v>
      </c>
      <c r="E439">
        <f t="shared" si="19"/>
        <v>2027</v>
      </c>
      <c r="F439">
        <f>INDEX('LF Base'!$B$18:$AP$18,MATCH(E439,'LF Base'!$B$1:$AP$1,0))</f>
        <v>0.11999999999999998</v>
      </c>
    </row>
    <row r="440" spans="1:6" x14ac:dyDescent="0.25">
      <c r="A440" t="s">
        <v>260</v>
      </c>
      <c r="B440" t="s">
        <v>468</v>
      </c>
      <c r="E440">
        <f t="shared" si="19"/>
        <v>2028</v>
      </c>
      <c r="F440">
        <f>INDEX('LF Base'!$B$18:$AP$18,MATCH(E440,'LF Base'!$B$1:$AP$1,0))</f>
        <v>0.12999999999999998</v>
      </c>
    </row>
    <row r="441" spans="1:6" x14ac:dyDescent="0.25">
      <c r="A441" t="s">
        <v>260</v>
      </c>
      <c r="B441" t="s">
        <v>468</v>
      </c>
      <c r="E441">
        <f t="shared" si="19"/>
        <v>2029</v>
      </c>
      <c r="F441">
        <f>INDEX('LF Base'!$B$18:$AP$18,MATCH(E441,'LF Base'!$B$1:$AP$1,0))</f>
        <v>0.13999999999999999</v>
      </c>
    </row>
    <row r="442" spans="1:6" x14ac:dyDescent="0.25">
      <c r="A442" t="s">
        <v>260</v>
      </c>
      <c r="B442" t="s">
        <v>468</v>
      </c>
      <c r="E442">
        <f t="shared" si="19"/>
        <v>2030</v>
      </c>
      <c r="F442">
        <f>INDEX('LF Base'!$B$18:$AP$18,MATCH(E442,'LF Base'!$B$1:$AP$1,0))</f>
        <v>0.15</v>
      </c>
    </row>
    <row r="443" spans="1:6" x14ac:dyDescent="0.25">
      <c r="A443" t="s">
        <v>260</v>
      </c>
      <c r="B443" t="s">
        <v>468</v>
      </c>
      <c r="E443">
        <f t="shared" si="19"/>
        <v>2031</v>
      </c>
      <c r="F443">
        <f>INDEX('LF Base'!$B$18:$AP$18,MATCH(E443,'LF Base'!$B$1:$AP$1,0))</f>
        <v>0.15</v>
      </c>
    </row>
    <row r="444" spans="1:6" x14ac:dyDescent="0.25">
      <c r="A444" t="s">
        <v>260</v>
      </c>
      <c r="B444" t="s">
        <v>468</v>
      </c>
      <c r="E444">
        <f t="shared" ref="E444:E450" si="20">E443+1</f>
        <v>2032</v>
      </c>
      <c r="F444">
        <f>INDEX('LF Base'!$B$18:$AP$18,MATCH(E444,'LF Base'!$B$1:$AP$1,0))</f>
        <v>0.15</v>
      </c>
    </row>
    <row r="445" spans="1:6" x14ac:dyDescent="0.25">
      <c r="A445" t="s">
        <v>260</v>
      </c>
      <c r="B445" t="s">
        <v>468</v>
      </c>
      <c r="E445">
        <f t="shared" si="20"/>
        <v>2033</v>
      </c>
      <c r="F445">
        <f>INDEX('LF Base'!$B$18:$AP$18,MATCH(E445,'LF Base'!$B$1:$AP$1,0))</f>
        <v>0.15</v>
      </c>
    </row>
    <row r="446" spans="1:6" x14ac:dyDescent="0.25">
      <c r="A446" t="s">
        <v>260</v>
      </c>
      <c r="B446" t="s">
        <v>468</v>
      </c>
      <c r="E446">
        <f t="shared" si="20"/>
        <v>2034</v>
      </c>
      <c r="F446">
        <f>INDEX('LF Base'!$B$18:$AP$18,MATCH(E446,'LF Base'!$B$1:$AP$1,0))</f>
        <v>0.15</v>
      </c>
    </row>
    <row r="447" spans="1:6" x14ac:dyDescent="0.25">
      <c r="A447" t="s">
        <v>260</v>
      </c>
      <c r="B447" t="s">
        <v>468</v>
      </c>
      <c r="E447">
        <f t="shared" si="20"/>
        <v>2035</v>
      </c>
      <c r="F447">
        <f>INDEX('LF Base'!$B$18:$AP$18,MATCH(E447,'LF Base'!$B$1:$AP$1,0))</f>
        <v>0.15</v>
      </c>
    </row>
    <row r="448" spans="1:6" x14ac:dyDescent="0.25">
      <c r="A448" t="s">
        <v>260</v>
      </c>
      <c r="B448" t="s">
        <v>468</v>
      </c>
      <c r="E448">
        <f t="shared" si="20"/>
        <v>2036</v>
      </c>
      <c r="F448">
        <f>INDEX('LF Base'!$B$18:$AP$18,MATCH(E448,'LF Base'!$B$1:$AP$1,0))</f>
        <v>0.15</v>
      </c>
    </row>
    <row r="449" spans="1:6" x14ac:dyDescent="0.25">
      <c r="A449" t="s">
        <v>260</v>
      </c>
      <c r="B449" t="s">
        <v>468</v>
      </c>
      <c r="E449">
        <f t="shared" si="20"/>
        <v>2037</v>
      </c>
      <c r="F449">
        <f>INDEX('LF Base'!$B$18:$AP$18,MATCH(E449,'LF Base'!$B$1:$AP$1,0))</f>
        <v>0.15</v>
      </c>
    </row>
    <row r="450" spans="1:6" x14ac:dyDescent="0.25">
      <c r="A450" t="s">
        <v>260</v>
      </c>
      <c r="B450" t="s">
        <v>468</v>
      </c>
      <c r="E450">
        <f t="shared" si="20"/>
        <v>2038</v>
      </c>
      <c r="F450">
        <f>INDEX('LF Base'!$B$18:$AP$18,MATCH(E450,'LF Base'!$B$1:$AP$1,0))</f>
        <v>0.15</v>
      </c>
    </row>
    <row r="451" spans="1:6" x14ac:dyDescent="0.25">
      <c r="A451" t="s">
        <v>260</v>
      </c>
      <c r="B451" t="s">
        <v>468</v>
      </c>
      <c r="E451">
        <f>E450+1</f>
        <v>2039</v>
      </c>
      <c r="F451">
        <f>INDEX('LF Base'!$B$18:$AP$18,MATCH(E451,'LF Base'!$B$1:$AP$1,0))</f>
        <v>0.15</v>
      </c>
    </row>
    <row r="452" spans="1:6" x14ac:dyDescent="0.25">
      <c r="A452" t="s">
        <v>260</v>
      </c>
      <c r="B452" t="s">
        <v>468</v>
      </c>
      <c r="E452">
        <f>E451+1</f>
        <v>2040</v>
      </c>
      <c r="F452">
        <f>INDEX('LF Base'!$B$18:$AP$18,MATCH(E452,'LF Base'!$B$1:$AP$1,0))</f>
        <v>0.15</v>
      </c>
    </row>
    <row r="453" spans="1:6" x14ac:dyDescent="0.25">
      <c r="A453" t="s">
        <v>260</v>
      </c>
      <c r="B453" t="s">
        <v>476</v>
      </c>
      <c r="E453">
        <v>2000</v>
      </c>
      <c r="F453" t="e">
        <f>INDEX('LF Base plus LCFS'!$B$18:$AP$18,MATCH(E658,#REF!,0))</f>
        <v>#REF!</v>
      </c>
    </row>
    <row r="454" spans="1:6" x14ac:dyDescent="0.25">
      <c r="A454" t="s">
        <v>260</v>
      </c>
      <c r="B454" t="s">
        <v>476</v>
      </c>
      <c r="E454">
        <f t="shared" ref="E454:E491" si="21">E453+1</f>
        <v>2001</v>
      </c>
      <c r="F454" t="e">
        <f>INDEX('LF Base plus LCFS'!$B$18:$AP$18,MATCH(E659,#REF!,0))</f>
        <v>#REF!</v>
      </c>
    </row>
    <row r="455" spans="1:6" x14ac:dyDescent="0.25">
      <c r="A455" t="s">
        <v>260</v>
      </c>
      <c r="B455" t="s">
        <v>476</v>
      </c>
      <c r="E455">
        <f t="shared" si="21"/>
        <v>2002</v>
      </c>
      <c r="F455" t="e">
        <f>INDEX('LF Base plus LCFS'!$B$18:$AP$18,MATCH(E660,#REF!,0))</f>
        <v>#REF!</v>
      </c>
    </row>
    <row r="456" spans="1:6" x14ac:dyDescent="0.25">
      <c r="A456" t="s">
        <v>260</v>
      </c>
      <c r="B456" t="s">
        <v>476</v>
      </c>
      <c r="E456">
        <f t="shared" si="21"/>
        <v>2003</v>
      </c>
      <c r="F456" t="e">
        <f>INDEX('LF Base plus LCFS'!$B$18:$AP$18,MATCH(E661,#REF!,0))</f>
        <v>#REF!</v>
      </c>
    </row>
    <row r="457" spans="1:6" x14ac:dyDescent="0.25">
      <c r="A457" t="s">
        <v>260</v>
      </c>
      <c r="B457" t="s">
        <v>476</v>
      </c>
      <c r="E457">
        <f t="shared" si="21"/>
        <v>2004</v>
      </c>
      <c r="F457" t="e">
        <f>INDEX('LF Base plus LCFS'!$B$18:$AP$18,MATCH(E662,#REF!,0))</f>
        <v>#REF!</v>
      </c>
    </row>
    <row r="458" spans="1:6" x14ac:dyDescent="0.25">
      <c r="A458" t="s">
        <v>260</v>
      </c>
      <c r="B458" t="s">
        <v>476</v>
      </c>
      <c r="E458">
        <f t="shared" si="21"/>
        <v>2005</v>
      </c>
      <c r="F458" t="e">
        <f>INDEX('LF Base plus LCFS'!$B$18:$AP$18,MATCH(E663,#REF!,0))</f>
        <v>#REF!</v>
      </c>
    </row>
    <row r="459" spans="1:6" x14ac:dyDescent="0.25">
      <c r="A459" t="s">
        <v>260</v>
      </c>
      <c r="B459" t="s">
        <v>476</v>
      </c>
      <c r="E459">
        <f t="shared" si="21"/>
        <v>2006</v>
      </c>
      <c r="F459" t="e">
        <f>INDEX('LF Base plus LCFS'!$B$18:$AP$18,MATCH(E664,#REF!,0))</f>
        <v>#REF!</v>
      </c>
    </row>
    <row r="460" spans="1:6" x14ac:dyDescent="0.25">
      <c r="A460" t="s">
        <v>260</v>
      </c>
      <c r="B460" t="s">
        <v>476</v>
      </c>
      <c r="E460">
        <f t="shared" si="21"/>
        <v>2007</v>
      </c>
      <c r="F460" t="e">
        <f>INDEX('LF Base plus LCFS'!$B$18:$AP$18,MATCH(E665,#REF!,0))</f>
        <v>#REF!</v>
      </c>
    </row>
    <row r="461" spans="1:6" x14ac:dyDescent="0.25">
      <c r="A461" t="s">
        <v>260</v>
      </c>
      <c r="B461" t="s">
        <v>476</v>
      </c>
      <c r="E461">
        <f t="shared" si="21"/>
        <v>2008</v>
      </c>
      <c r="F461" t="e">
        <f>INDEX('LF Base plus LCFS'!$B$18:$AP$18,MATCH(E666,#REF!,0))</f>
        <v>#REF!</v>
      </c>
    </row>
    <row r="462" spans="1:6" x14ac:dyDescent="0.25">
      <c r="A462" t="s">
        <v>260</v>
      </c>
      <c r="B462" t="s">
        <v>476</v>
      </c>
      <c r="E462">
        <f t="shared" si="21"/>
        <v>2009</v>
      </c>
      <c r="F462" t="e">
        <f>INDEX('LF Base plus LCFS'!$B$18:$AP$18,MATCH(E667,#REF!,0))</f>
        <v>#REF!</v>
      </c>
    </row>
    <row r="463" spans="1:6" x14ac:dyDescent="0.25">
      <c r="A463" t="s">
        <v>260</v>
      </c>
      <c r="B463" t="s">
        <v>476</v>
      </c>
      <c r="E463">
        <f t="shared" si="21"/>
        <v>2010</v>
      </c>
      <c r="F463" t="e">
        <f>INDEX('LF Base plus LCFS'!$B$18:$AP$18,MATCH(E668,#REF!,0))</f>
        <v>#REF!</v>
      </c>
    </row>
    <row r="464" spans="1:6" x14ac:dyDescent="0.25">
      <c r="A464" t="s">
        <v>260</v>
      </c>
      <c r="B464" t="s">
        <v>476</v>
      </c>
      <c r="E464">
        <f t="shared" si="21"/>
        <v>2011</v>
      </c>
      <c r="F464" t="e">
        <f>INDEX('LF Base plus LCFS'!$B$18:$AP$18,MATCH(E669,#REF!,0))</f>
        <v>#REF!</v>
      </c>
    </row>
    <row r="465" spans="1:6" x14ac:dyDescent="0.25">
      <c r="A465" t="s">
        <v>260</v>
      </c>
      <c r="B465" t="s">
        <v>476</v>
      </c>
      <c r="E465">
        <f t="shared" si="21"/>
        <v>2012</v>
      </c>
      <c r="F465" t="e">
        <f>INDEX('LF Base plus LCFS'!$B$18:$AP$18,MATCH(E670,#REF!,0))</f>
        <v>#REF!</v>
      </c>
    </row>
    <row r="466" spans="1:6" x14ac:dyDescent="0.25">
      <c r="A466" t="s">
        <v>260</v>
      </c>
      <c r="B466" t="s">
        <v>476</v>
      </c>
      <c r="E466">
        <f t="shared" si="21"/>
        <v>2013</v>
      </c>
      <c r="F466" t="e">
        <f>INDEX('LF Base plus LCFS'!$B$18:$AP$18,MATCH(E671,#REF!,0))</f>
        <v>#REF!</v>
      </c>
    </row>
    <row r="467" spans="1:6" x14ac:dyDescent="0.25">
      <c r="A467" t="s">
        <v>260</v>
      </c>
      <c r="B467" t="s">
        <v>476</v>
      </c>
      <c r="E467">
        <f t="shared" si="21"/>
        <v>2014</v>
      </c>
      <c r="F467" t="e">
        <f>INDEX('LF Base plus LCFS'!$B$18:$AP$18,MATCH(E672,#REF!,0))</f>
        <v>#REF!</v>
      </c>
    </row>
    <row r="468" spans="1:6" x14ac:dyDescent="0.25">
      <c r="A468" t="s">
        <v>260</v>
      </c>
      <c r="B468" t="s">
        <v>476</v>
      </c>
      <c r="E468">
        <f t="shared" si="21"/>
        <v>2015</v>
      </c>
      <c r="F468" t="e">
        <f>INDEX('LF Base plus LCFS'!$B$18:$AP$18,MATCH(E673,#REF!,0))</f>
        <v>#REF!</v>
      </c>
    </row>
    <row r="469" spans="1:6" x14ac:dyDescent="0.25">
      <c r="A469" t="s">
        <v>260</v>
      </c>
      <c r="B469" t="s">
        <v>476</v>
      </c>
      <c r="E469">
        <f t="shared" si="21"/>
        <v>2016</v>
      </c>
      <c r="F469" t="e">
        <f>INDEX('LF Base plus LCFS'!$B$18:$AP$18,MATCH(E674,#REF!,0))</f>
        <v>#REF!</v>
      </c>
    </row>
    <row r="470" spans="1:6" x14ac:dyDescent="0.25">
      <c r="A470" t="s">
        <v>260</v>
      </c>
      <c r="B470" t="s">
        <v>476</v>
      </c>
      <c r="E470">
        <f t="shared" si="21"/>
        <v>2017</v>
      </c>
      <c r="F470" t="e">
        <f>INDEX('LF Base plus LCFS'!$B$18:$AP$18,MATCH(E675,#REF!,0))</f>
        <v>#REF!</v>
      </c>
    </row>
    <row r="471" spans="1:6" x14ac:dyDescent="0.25">
      <c r="A471" t="s">
        <v>260</v>
      </c>
      <c r="B471" t="s">
        <v>476</v>
      </c>
      <c r="E471">
        <f t="shared" si="21"/>
        <v>2018</v>
      </c>
      <c r="F471" t="e">
        <f>INDEX('LF Base plus LCFS'!$B$18:$AP$18,MATCH(E676,#REF!,0))</f>
        <v>#REF!</v>
      </c>
    </row>
    <row r="472" spans="1:6" x14ac:dyDescent="0.25">
      <c r="A472" t="s">
        <v>260</v>
      </c>
      <c r="B472" t="s">
        <v>476</v>
      </c>
      <c r="E472">
        <f t="shared" si="21"/>
        <v>2019</v>
      </c>
      <c r="F472" t="e">
        <f>INDEX('LF Base plus LCFS'!$B$18:$AP$18,MATCH(E677,#REF!,0))</f>
        <v>#REF!</v>
      </c>
    </row>
    <row r="473" spans="1:6" x14ac:dyDescent="0.25">
      <c r="A473" t="s">
        <v>260</v>
      </c>
      <c r="B473" t="s">
        <v>476</v>
      </c>
      <c r="E473">
        <f t="shared" si="21"/>
        <v>2020</v>
      </c>
      <c r="F473" t="e">
        <f>INDEX('LF Base plus LCFS'!$B$18:$AP$18,MATCH(E678,#REF!,0))</f>
        <v>#REF!</v>
      </c>
    </row>
    <row r="474" spans="1:6" x14ac:dyDescent="0.25">
      <c r="A474" t="s">
        <v>260</v>
      </c>
      <c r="B474" t="s">
        <v>476</v>
      </c>
      <c r="E474">
        <f t="shared" si="21"/>
        <v>2021</v>
      </c>
      <c r="F474" t="e">
        <f>INDEX('LF Base plus LCFS'!$B$18:$AP$18,MATCH(E679,#REF!,0))</f>
        <v>#REF!</v>
      </c>
    </row>
    <row r="475" spans="1:6" x14ac:dyDescent="0.25">
      <c r="A475" t="s">
        <v>260</v>
      </c>
      <c r="B475" t="s">
        <v>476</v>
      </c>
      <c r="E475">
        <f t="shared" si="21"/>
        <v>2022</v>
      </c>
      <c r="F475" t="e">
        <f>INDEX('LF Base plus LCFS'!$B$18:$AP$18,MATCH(E680,#REF!,0))</f>
        <v>#REF!</v>
      </c>
    </row>
    <row r="476" spans="1:6" x14ac:dyDescent="0.25">
      <c r="A476" t="s">
        <v>260</v>
      </c>
      <c r="B476" t="s">
        <v>476</v>
      </c>
      <c r="E476">
        <f t="shared" si="21"/>
        <v>2023</v>
      </c>
      <c r="F476" t="e">
        <f>INDEX('LF Base plus LCFS'!$B$18:$AP$18,MATCH(E681,#REF!,0))</f>
        <v>#REF!</v>
      </c>
    </row>
    <row r="477" spans="1:6" x14ac:dyDescent="0.25">
      <c r="A477" t="s">
        <v>260</v>
      </c>
      <c r="B477" t="s">
        <v>476</v>
      </c>
      <c r="E477">
        <f t="shared" si="21"/>
        <v>2024</v>
      </c>
      <c r="F477" t="e">
        <f>INDEX('LF Base plus LCFS'!$B$18:$AP$18,MATCH(E682,#REF!,0))</f>
        <v>#REF!</v>
      </c>
    </row>
    <row r="478" spans="1:6" x14ac:dyDescent="0.25">
      <c r="A478" t="s">
        <v>260</v>
      </c>
      <c r="B478" t="s">
        <v>476</v>
      </c>
      <c r="E478">
        <f t="shared" si="21"/>
        <v>2025</v>
      </c>
      <c r="F478" t="e">
        <f>INDEX('LF Base plus LCFS'!$B$18:$AP$18,MATCH(E683,#REF!,0))</f>
        <v>#REF!</v>
      </c>
    </row>
    <row r="479" spans="1:6" x14ac:dyDescent="0.25">
      <c r="A479" t="s">
        <v>260</v>
      </c>
      <c r="B479" t="s">
        <v>476</v>
      </c>
      <c r="E479">
        <f t="shared" si="21"/>
        <v>2026</v>
      </c>
      <c r="F479" t="e">
        <f>INDEX('LF Base plus LCFS'!$B$18:$AP$18,MATCH(E684,#REF!,0))</f>
        <v>#REF!</v>
      </c>
    </row>
    <row r="480" spans="1:6" x14ac:dyDescent="0.25">
      <c r="A480" t="s">
        <v>260</v>
      </c>
      <c r="B480" t="s">
        <v>476</v>
      </c>
      <c r="E480">
        <f t="shared" si="21"/>
        <v>2027</v>
      </c>
      <c r="F480" t="e">
        <f>INDEX('LF Base plus LCFS'!$B$18:$AP$18,MATCH(E685,#REF!,0))</f>
        <v>#REF!</v>
      </c>
    </row>
    <row r="481" spans="1:6" x14ac:dyDescent="0.25">
      <c r="A481" t="s">
        <v>260</v>
      </c>
      <c r="B481" t="s">
        <v>476</v>
      </c>
      <c r="E481">
        <f t="shared" si="21"/>
        <v>2028</v>
      </c>
      <c r="F481" t="e">
        <f>INDEX('LF Base plus LCFS'!$B$18:$AP$18,MATCH(E686,#REF!,0))</f>
        <v>#REF!</v>
      </c>
    </row>
    <row r="482" spans="1:6" x14ac:dyDescent="0.25">
      <c r="A482" t="s">
        <v>260</v>
      </c>
      <c r="B482" t="s">
        <v>476</v>
      </c>
      <c r="E482">
        <f t="shared" si="21"/>
        <v>2029</v>
      </c>
      <c r="F482" t="e">
        <f>INDEX('LF Base plus LCFS'!$B$18:$AP$18,MATCH(E687,#REF!,0))</f>
        <v>#REF!</v>
      </c>
    </row>
    <row r="483" spans="1:6" x14ac:dyDescent="0.25">
      <c r="A483" t="s">
        <v>260</v>
      </c>
      <c r="B483" t="s">
        <v>476</v>
      </c>
      <c r="E483">
        <f t="shared" si="21"/>
        <v>2030</v>
      </c>
      <c r="F483" t="e">
        <f>INDEX('LF Base plus LCFS'!$B$18:$AP$18,MATCH(E688,#REF!,0))</f>
        <v>#REF!</v>
      </c>
    </row>
    <row r="484" spans="1:6" x14ac:dyDescent="0.25">
      <c r="A484" t="s">
        <v>260</v>
      </c>
      <c r="B484" t="s">
        <v>476</v>
      </c>
      <c r="E484">
        <f t="shared" si="21"/>
        <v>2031</v>
      </c>
      <c r="F484" t="e">
        <f>INDEX('LF Base plus LCFS'!$B$18:$AP$18,MATCH(E689,#REF!,0))</f>
        <v>#REF!</v>
      </c>
    </row>
    <row r="485" spans="1:6" x14ac:dyDescent="0.25">
      <c r="A485" t="s">
        <v>260</v>
      </c>
      <c r="B485" t="s">
        <v>476</v>
      </c>
      <c r="E485">
        <f t="shared" si="21"/>
        <v>2032</v>
      </c>
      <c r="F485" t="e">
        <f>INDEX('LF Base plus LCFS'!$B$18:$AP$18,MATCH(E690,#REF!,0))</f>
        <v>#REF!</v>
      </c>
    </row>
    <row r="486" spans="1:6" x14ac:dyDescent="0.25">
      <c r="A486" t="s">
        <v>260</v>
      </c>
      <c r="B486" t="s">
        <v>476</v>
      </c>
      <c r="E486">
        <f t="shared" si="21"/>
        <v>2033</v>
      </c>
      <c r="F486" t="e">
        <f>INDEX('LF Base plus LCFS'!$B$18:$AP$18,MATCH(E691,#REF!,0))</f>
        <v>#REF!</v>
      </c>
    </row>
    <row r="487" spans="1:6" x14ac:dyDescent="0.25">
      <c r="A487" t="s">
        <v>260</v>
      </c>
      <c r="B487" t="s">
        <v>476</v>
      </c>
      <c r="E487">
        <f t="shared" si="21"/>
        <v>2034</v>
      </c>
      <c r="F487" t="e">
        <f>INDEX('LF Base plus LCFS'!$B$18:$AP$18,MATCH(E692,#REF!,0))</f>
        <v>#REF!</v>
      </c>
    </row>
    <row r="488" spans="1:6" x14ac:dyDescent="0.25">
      <c r="A488" t="s">
        <v>260</v>
      </c>
      <c r="B488" t="s">
        <v>476</v>
      </c>
      <c r="E488">
        <f t="shared" si="21"/>
        <v>2035</v>
      </c>
      <c r="F488" t="e">
        <f>INDEX('LF Base plus LCFS'!$B$18:$AP$18,MATCH(E693,#REF!,0))</f>
        <v>#REF!</v>
      </c>
    </row>
    <row r="489" spans="1:6" x14ac:dyDescent="0.25">
      <c r="A489" t="s">
        <v>260</v>
      </c>
      <c r="B489" t="s">
        <v>476</v>
      </c>
      <c r="E489">
        <f t="shared" si="21"/>
        <v>2036</v>
      </c>
      <c r="F489" t="e">
        <f>INDEX('LF Base plus LCFS'!$B$18:$AP$18,MATCH(E694,#REF!,0))</f>
        <v>#REF!</v>
      </c>
    </row>
    <row r="490" spans="1:6" x14ac:dyDescent="0.25">
      <c r="A490" t="s">
        <v>260</v>
      </c>
      <c r="B490" t="s">
        <v>476</v>
      </c>
      <c r="E490">
        <f t="shared" si="21"/>
        <v>2037</v>
      </c>
      <c r="F490" t="e">
        <f>INDEX('LF Base plus LCFS'!$B$18:$AP$18,MATCH(E695,#REF!,0))</f>
        <v>#REF!</v>
      </c>
    </row>
    <row r="491" spans="1:6" x14ac:dyDescent="0.25">
      <c r="A491" t="s">
        <v>260</v>
      </c>
      <c r="B491" t="s">
        <v>476</v>
      </c>
      <c r="E491">
        <f t="shared" si="21"/>
        <v>2038</v>
      </c>
      <c r="F491" t="e">
        <f>INDEX('LF Base plus LCFS'!$B$18:$AP$18,MATCH(E696,#REF!,0))</f>
        <v>#REF!</v>
      </c>
    </row>
    <row r="492" spans="1:6" x14ac:dyDescent="0.25">
      <c r="A492" t="s">
        <v>260</v>
      </c>
      <c r="B492" t="s">
        <v>476</v>
      </c>
      <c r="E492">
        <f>E491+1</f>
        <v>2039</v>
      </c>
      <c r="F492" t="e">
        <f>INDEX('LF Base plus LCFS'!$B$18:$AP$18,MATCH(E697,#REF!,0))</f>
        <v>#REF!</v>
      </c>
    </row>
    <row r="493" spans="1:6" x14ac:dyDescent="0.25">
      <c r="A493" t="s">
        <v>260</v>
      </c>
      <c r="B493" t="s">
        <v>476</v>
      </c>
      <c r="E493">
        <f>E492+1</f>
        <v>2040</v>
      </c>
      <c r="F493" t="e">
        <f>INDEX('LF Base plus LCFS'!$B$18:$AP$18,MATCH(E698,#REF!,0))</f>
        <v>#REF!</v>
      </c>
    </row>
    <row r="494" spans="1:6" x14ac:dyDescent="0.25">
      <c r="A494" s="8" t="s">
        <v>506</v>
      </c>
      <c r="B494" s="8" t="s">
        <v>468</v>
      </c>
      <c r="C494" s="8"/>
      <c r="D494" s="8"/>
      <c r="E494" s="8">
        <v>2000</v>
      </c>
      <c r="F494" s="8">
        <f>F289*F412</f>
        <v>0</v>
      </c>
    </row>
    <row r="495" spans="1:6" x14ac:dyDescent="0.25">
      <c r="A495" s="8" t="s">
        <v>506</v>
      </c>
      <c r="B495" s="8" t="s">
        <v>468</v>
      </c>
      <c r="C495" s="8"/>
      <c r="D495" s="8"/>
      <c r="E495" s="8">
        <f t="shared" ref="E495:E532" si="22">E494+1</f>
        <v>2001</v>
      </c>
      <c r="F495" s="8">
        <f>INDEX('LF Base'!$B$18:$AP$18,MATCH(E495,'LF Base'!$B$1:$AP$1,0))*INDEX('LF Base'!$B$14:$AP$14,MATCH(E495,'LF Base'!$B$1:$AP$1,0))</f>
        <v>0</v>
      </c>
    </row>
    <row r="496" spans="1:6" x14ac:dyDescent="0.25">
      <c r="A496" s="8" t="s">
        <v>506</v>
      </c>
      <c r="B496" s="8" t="s">
        <v>468</v>
      </c>
      <c r="C496" s="8"/>
      <c r="D496" s="8"/>
      <c r="E496" s="8">
        <f t="shared" si="22"/>
        <v>2002</v>
      </c>
      <c r="F496" s="8">
        <f t="shared" ref="F496:F559" si="23">F291*F414</f>
        <v>0</v>
      </c>
    </row>
    <row r="497" spans="1:6" x14ac:dyDescent="0.25">
      <c r="A497" s="8" t="s">
        <v>506</v>
      </c>
      <c r="B497" s="8" t="s">
        <v>468</v>
      </c>
      <c r="C497" s="8"/>
      <c r="D497" s="8"/>
      <c r="E497" s="8">
        <f t="shared" si="22"/>
        <v>2003</v>
      </c>
      <c r="F497" s="8">
        <f t="shared" si="23"/>
        <v>0</v>
      </c>
    </row>
    <row r="498" spans="1:6" x14ac:dyDescent="0.25">
      <c r="A498" s="8" t="s">
        <v>506</v>
      </c>
      <c r="B498" s="8" t="s">
        <v>468</v>
      </c>
      <c r="C498" s="8"/>
      <c r="D498" s="8"/>
      <c r="E498" s="8">
        <f t="shared" si="22"/>
        <v>2004</v>
      </c>
      <c r="F498" s="8">
        <f t="shared" si="23"/>
        <v>0</v>
      </c>
    </row>
    <row r="499" spans="1:6" x14ac:dyDescent="0.25">
      <c r="A499" s="8" t="s">
        <v>506</v>
      </c>
      <c r="B499" s="8" t="s">
        <v>468</v>
      </c>
      <c r="C499" s="8"/>
      <c r="D499" s="8"/>
      <c r="E499" s="8">
        <f t="shared" si="22"/>
        <v>2005</v>
      </c>
      <c r="F499" s="8">
        <f t="shared" si="23"/>
        <v>0</v>
      </c>
    </row>
    <row r="500" spans="1:6" x14ac:dyDescent="0.25">
      <c r="A500" s="8" t="s">
        <v>506</v>
      </c>
      <c r="B500" s="8" t="s">
        <v>468</v>
      </c>
      <c r="C500" s="8"/>
      <c r="D500" s="8"/>
      <c r="E500" s="8">
        <f t="shared" si="22"/>
        <v>2006</v>
      </c>
      <c r="F500" s="8">
        <f t="shared" si="23"/>
        <v>0</v>
      </c>
    </row>
    <row r="501" spans="1:6" x14ac:dyDescent="0.25">
      <c r="A501" s="8" t="s">
        <v>506</v>
      </c>
      <c r="B501" s="8" t="s">
        <v>468</v>
      </c>
      <c r="C501" s="8"/>
      <c r="D501" s="8"/>
      <c r="E501" s="8">
        <f t="shared" si="22"/>
        <v>2007</v>
      </c>
      <c r="F501" s="8">
        <f t="shared" si="23"/>
        <v>0</v>
      </c>
    </row>
    <row r="502" spans="1:6" x14ac:dyDescent="0.25">
      <c r="A502" s="8" t="s">
        <v>506</v>
      </c>
      <c r="B502" s="8" t="s">
        <v>468</v>
      </c>
      <c r="C502" s="8"/>
      <c r="D502" s="8"/>
      <c r="E502" s="8">
        <f t="shared" si="22"/>
        <v>2008</v>
      </c>
      <c r="F502" s="8">
        <f t="shared" si="23"/>
        <v>0</v>
      </c>
    </row>
    <row r="503" spans="1:6" x14ac:dyDescent="0.25">
      <c r="A503" s="8" t="s">
        <v>506</v>
      </c>
      <c r="B503" s="8" t="s">
        <v>468</v>
      </c>
      <c r="C503" s="8"/>
      <c r="D503" s="8"/>
      <c r="E503" s="8">
        <f t="shared" si="22"/>
        <v>2009</v>
      </c>
      <c r="F503" s="8">
        <f t="shared" si="23"/>
        <v>0</v>
      </c>
    </row>
    <row r="504" spans="1:6" x14ac:dyDescent="0.25">
      <c r="A504" s="8" t="s">
        <v>506</v>
      </c>
      <c r="B504" s="8" t="s">
        <v>468</v>
      </c>
      <c r="C504" s="8"/>
      <c r="D504" s="8"/>
      <c r="E504" s="8">
        <f t="shared" si="22"/>
        <v>2010</v>
      </c>
      <c r="F504" s="8">
        <f t="shared" si="23"/>
        <v>0</v>
      </c>
    </row>
    <row r="505" spans="1:6" x14ac:dyDescent="0.25">
      <c r="A505" s="8" t="s">
        <v>506</v>
      </c>
      <c r="B505" s="8" t="s">
        <v>468</v>
      </c>
      <c r="C505" s="8"/>
      <c r="D505" s="8"/>
      <c r="E505" s="8">
        <f t="shared" si="22"/>
        <v>2011</v>
      </c>
      <c r="F505" s="8">
        <f t="shared" si="23"/>
        <v>0</v>
      </c>
    </row>
    <row r="506" spans="1:6" x14ac:dyDescent="0.25">
      <c r="A506" s="8" t="s">
        <v>506</v>
      </c>
      <c r="B506" s="8" t="s">
        <v>468</v>
      </c>
      <c r="C506" s="8"/>
      <c r="D506" s="8"/>
      <c r="E506" s="8">
        <f t="shared" si="22"/>
        <v>2012</v>
      </c>
      <c r="F506" s="8">
        <f t="shared" si="23"/>
        <v>0</v>
      </c>
    </row>
    <row r="507" spans="1:6" x14ac:dyDescent="0.25">
      <c r="A507" s="8" t="s">
        <v>506</v>
      </c>
      <c r="B507" s="8" t="s">
        <v>468</v>
      </c>
      <c r="C507" s="8"/>
      <c r="D507" s="8"/>
      <c r="E507" s="8">
        <f t="shared" si="22"/>
        <v>2013</v>
      </c>
      <c r="F507" s="8">
        <f t="shared" si="23"/>
        <v>0</v>
      </c>
    </row>
    <row r="508" spans="1:6" x14ac:dyDescent="0.25">
      <c r="A508" s="8" t="s">
        <v>506</v>
      </c>
      <c r="B508" s="8" t="s">
        <v>468</v>
      </c>
      <c r="C508" s="8"/>
      <c r="D508" s="8"/>
      <c r="E508" s="8">
        <f t="shared" si="22"/>
        <v>2014</v>
      </c>
      <c r="F508" s="8">
        <f t="shared" si="23"/>
        <v>0</v>
      </c>
    </row>
    <row r="509" spans="1:6" x14ac:dyDescent="0.25">
      <c r="A509" s="8" t="s">
        <v>506</v>
      </c>
      <c r="B509" s="8" t="s">
        <v>468</v>
      </c>
      <c r="C509" s="8"/>
      <c r="D509" s="8"/>
      <c r="E509" s="8">
        <f t="shared" si="22"/>
        <v>2015</v>
      </c>
      <c r="F509" s="8">
        <f t="shared" si="23"/>
        <v>0</v>
      </c>
    </row>
    <row r="510" spans="1:6" x14ac:dyDescent="0.25">
      <c r="A510" s="8" t="s">
        <v>506</v>
      </c>
      <c r="B510" s="8" t="s">
        <v>468</v>
      </c>
      <c r="C510" s="8"/>
      <c r="D510" s="8"/>
      <c r="E510" s="8">
        <f t="shared" si="22"/>
        <v>2016</v>
      </c>
      <c r="F510" s="8">
        <f t="shared" si="23"/>
        <v>8.6037364798426719E-2</v>
      </c>
    </row>
    <row r="511" spans="1:6" x14ac:dyDescent="0.25">
      <c r="A511" s="8" t="s">
        <v>506</v>
      </c>
      <c r="B511" s="8" t="s">
        <v>468</v>
      </c>
      <c r="C511" s="8"/>
      <c r="D511" s="8"/>
      <c r="E511" s="8">
        <f t="shared" si="22"/>
        <v>2017</v>
      </c>
      <c r="F511" s="8">
        <f t="shared" si="23"/>
        <v>0.17207472959685344</v>
      </c>
    </row>
    <row r="512" spans="1:6" x14ac:dyDescent="0.25">
      <c r="A512" s="8" t="s">
        <v>506</v>
      </c>
      <c r="B512" s="8" t="s">
        <v>468</v>
      </c>
      <c r="C512" s="8"/>
      <c r="D512" s="8"/>
      <c r="E512" s="8">
        <f t="shared" si="22"/>
        <v>2018</v>
      </c>
      <c r="F512" s="8">
        <f t="shared" si="23"/>
        <v>0.25811209439528016</v>
      </c>
    </row>
    <row r="513" spans="1:6" x14ac:dyDescent="0.25">
      <c r="A513" s="8" t="s">
        <v>506</v>
      </c>
      <c r="B513" s="8" t="s">
        <v>468</v>
      </c>
      <c r="C513" s="8"/>
      <c r="D513" s="8"/>
      <c r="E513" s="8">
        <f t="shared" si="22"/>
        <v>2019</v>
      </c>
      <c r="F513" s="8">
        <f t="shared" si="23"/>
        <v>0.34414945919370687</v>
      </c>
    </row>
    <row r="514" spans="1:6" x14ac:dyDescent="0.25">
      <c r="A514" s="8" t="s">
        <v>506</v>
      </c>
      <c r="B514" s="8" t="s">
        <v>468</v>
      </c>
      <c r="C514" s="8"/>
      <c r="D514" s="8"/>
      <c r="E514" s="8">
        <f t="shared" si="22"/>
        <v>2020</v>
      </c>
      <c r="F514" s="8">
        <f t="shared" si="23"/>
        <v>0.43018682399213359</v>
      </c>
    </row>
    <row r="515" spans="1:6" x14ac:dyDescent="0.25">
      <c r="A515" s="8" t="s">
        <v>506</v>
      </c>
      <c r="B515" s="8" t="s">
        <v>468</v>
      </c>
      <c r="C515" s="8"/>
      <c r="D515" s="8"/>
      <c r="E515" s="8">
        <f t="shared" si="22"/>
        <v>2021</v>
      </c>
      <c r="F515" s="8">
        <f t="shared" si="23"/>
        <v>0.51622418879056031</v>
      </c>
    </row>
    <row r="516" spans="1:6" x14ac:dyDescent="0.25">
      <c r="A516" s="8" t="s">
        <v>506</v>
      </c>
      <c r="B516" s="8" t="s">
        <v>468</v>
      </c>
      <c r="C516" s="8"/>
      <c r="D516" s="8"/>
      <c r="E516" s="8">
        <f t="shared" si="22"/>
        <v>2022</v>
      </c>
      <c r="F516" s="8">
        <f t="shared" si="23"/>
        <v>0.60226155358898714</v>
      </c>
    </row>
    <row r="517" spans="1:6" x14ac:dyDescent="0.25">
      <c r="A517" s="8" t="s">
        <v>506</v>
      </c>
      <c r="B517" s="8" t="s">
        <v>468</v>
      </c>
      <c r="C517" s="8"/>
      <c r="D517" s="8"/>
      <c r="E517" s="8">
        <f t="shared" si="22"/>
        <v>2023</v>
      </c>
      <c r="F517" s="8">
        <f t="shared" si="23"/>
        <v>0.68829891838741375</v>
      </c>
    </row>
    <row r="518" spans="1:6" x14ac:dyDescent="0.25">
      <c r="A518" s="8" t="s">
        <v>506</v>
      </c>
      <c r="B518" s="8" t="s">
        <v>468</v>
      </c>
      <c r="C518" s="8"/>
      <c r="D518" s="8"/>
      <c r="E518" s="8">
        <f t="shared" si="22"/>
        <v>2024</v>
      </c>
      <c r="F518" s="8">
        <f t="shared" si="23"/>
        <v>0.77433628318584047</v>
      </c>
    </row>
    <row r="519" spans="1:6" x14ac:dyDescent="0.25">
      <c r="A519" s="8" t="s">
        <v>506</v>
      </c>
      <c r="B519" s="8" t="s">
        <v>468</v>
      </c>
      <c r="C519" s="8"/>
      <c r="D519" s="8"/>
      <c r="E519" s="8">
        <f t="shared" si="22"/>
        <v>2025</v>
      </c>
      <c r="F519" s="8">
        <f t="shared" si="23"/>
        <v>0.86037364798426708</v>
      </c>
    </row>
    <row r="520" spans="1:6" x14ac:dyDescent="0.25">
      <c r="A520" s="8" t="s">
        <v>506</v>
      </c>
      <c r="B520" s="8" t="s">
        <v>468</v>
      </c>
      <c r="C520" s="8"/>
      <c r="D520" s="8"/>
      <c r="E520" s="8">
        <f t="shared" si="22"/>
        <v>2026</v>
      </c>
      <c r="F520" s="8">
        <f t="shared" si="23"/>
        <v>0.94641101278269379</v>
      </c>
    </row>
    <row r="521" spans="1:6" x14ac:dyDescent="0.25">
      <c r="A521" s="8" t="s">
        <v>506</v>
      </c>
      <c r="B521" s="8" t="s">
        <v>468</v>
      </c>
      <c r="C521" s="8"/>
      <c r="D521" s="8"/>
      <c r="E521" s="8">
        <f t="shared" si="22"/>
        <v>2027</v>
      </c>
      <c r="F521" s="8">
        <f t="shared" si="23"/>
        <v>1.0324483775811204</v>
      </c>
    </row>
    <row r="522" spans="1:6" x14ac:dyDescent="0.25">
      <c r="A522" s="8" t="s">
        <v>506</v>
      </c>
      <c r="B522" s="8" t="s">
        <v>468</v>
      </c>
      <c r="C522" s="8"/>
      <c r="D522" s="8"/>
      <c r="E522" s="8">
        <f t="shared" si="22"/>
        <v>2028</v>
      </c>
      <c r="F522" s="8">
        <f t="shared" si="23"/>
        <v>1.1184857423795471</v>
      </c>
    </row>
    <row r="523" spans="1:6" x14ac:dyDescent="0.25">
      <c r="A523" s="8" t="s">
        <v>506</v>
      </c>
      <c r="B523" s="8" t="s">
        <v>468</v>
      </c>
      <c r="C523" s="8"/>
      <c r="D523" s="8"/>
      <c r="E523" s="8">
        <f t="shared" si="22"/>
        <v>2029</v>
      </c>
      <c r="F523" s="8">
        <f t="shared" si="23"/>
        <v>1.2045231071779738</v>
      </c>
    </row>
    <row r="524" spans="1:6" x14ac:dyDescent="0.25">
      <c r="A524" s="8" t="s">
        <v>506</v>
      </c>
      <c r="B524" s="8" t="s">
        <v>468</v>
      </c>
      <c r="C524" s="8"/>
      <c r="D524" s="8"/>
      <c r="E524" s="8">
        <f t="shared" si="22"/>
        <v>2030</v>
      </c>
      <c r="F524" s="8">
        <f t="shared" si="23"/>
        <v>1.2905604719764008</v>
      </c>
    </row>
    <row r="525" spans="1:6" x14ac:dyDescent="0.25">
      <c r="A525" s="8" t="s">
        <v>506</v>
      </c>
      <c r="B525" s="8" t="s">
        <v>468</v>
      </c>
      <c r="C525" s="8"/>
      <c r="D525" s="8"/>
      <c r="E525" s="8">
        <f t="shared" si="22"/>
        <v>2031</v>
      </c>
      <c r="F525" s="8">
        <f t="shared" si="23"/>
        <v>1.2905604719764008</v>
      </c>
    </row>
    <row r="526" spans="1:6" x14ac:dyDescent="0.25">
      <c r="A526" s="8" t="s">
        <v>506</v>
      </c>
      <c r="B526" s="8" t="s">
        <v>468</v>
      </c>
      <c r="C526" s="8"/>
      <c r="D526" s="8"/>
      <c r="E526" s="8">
        <f t="shared" si="22"/>
        <v>2032</v>
      </c>
      <c r="F526" s="8">
        <f t="shared" si="23"/>
        <v>1.2905604719764008</v>
      </c>
    </row>
    <row r="527" spans="1:6" x14ac:dyDescent="0.25">
      <c r="A527" s="8" t="s">
        <v>506</v>
      </c>
      <c r="B527" s="8" t="s">
        <v>468</v>
      </c>
      <c r="C527" s="8"/>
      <c r="D527" s="8"/>
      <c r="E527" s="8">
        <f t="shared" si="22"/>
        <v>2033</v>
      </c>
      <c r="F527" s="8">
        <f t="shared" si="23"/>
        <v>1.2905604719764008</v>
      </c>
    </row>
    <row r="528" spans="1:6" x14ac:dyDescent="0.25">
      <c r="A528" s="8" t="s">
        <v>506</v>
      </c>
      <c r="B528" s="8" t="s">
        <v>468</v>
      </c>
      <c r="C528" s="8"/>
      <c r="D528" s="8"/>
      <c r="E528" s="8">
        <f t="shared" si="22"/>
        <v>2034</v>
      </c>
      <c r="F528" s="8">
        <f t="shared" si="23"/>
        <v>1.2905604719764008</v>
      </c>
    </row>
    <row r="529" spans="1:6" x14ac:dyDescent="0.25">
      <c r="A529" s="8" t="s">
        <v>506</v>
      </c>
      <c r="B529" s="8" t="s">
        <v>468</v>
      </c>
      <c r="C529" s="8"/>
      <c r="D529" s="8"/>
      <c r="E529" s="8">
        <f t="shared" si="22"/>
        <v>2035</v>
      </c>
      <c r="F529" s="8">
        <f t="shared" si="23"/>
        <v>1.2905604719764008</v>
      </c>
    </row>
    <row r="530" spans="1:6" x14ac:dyDescent="0.25">
      <c r="A530" s="8" t="s">
        <v>506</v>
      </c>
      <c r="B530" s="8" t="s">
        <v>468</v>
      </c>
      <c r="C530" s="8"/>
      <c r="D530" s="8"/>
      <c r="E530" s="8">
        <f t="shared" si="22"/>
        <v>2036</v>
      </c>
      <c r="F530" s="8">
        <f t="shared" si="23"/>
        <v>1.2905604719764008</v>
      </c>
    </row>
    <row r="531" spans="1:6" x14ac:dyDescent="0.25">
      <c r="A531" s="8" t="s">
        <v>506</v>
      </c>
      <c r="B531" s="8" t="s">
        <v>468</v>
      </c>
      <c r="C531" s="8"/>
      <c r="D531" s="8"/>
      <c r="E531" s="8">
        <f t="shared" si="22"/>
        <v>2037</v>
      </c>
      <c r="F531" s="8">
        <f t="shared" si="23"/>
        <v>1.2905604719764008</v>
      </c>
    </row>
    <row r="532" spans="1:6" x14ac:dyDescent="0.25">
      <c r="A532" s="8" t="s">
        <v>506</v>
      </c>
      <c r="B532" s="8" t="s">
        <v>468</v>
      </c>
      <c r="C532" s="8"/>
      <c r="D532" s="8"/>
      <c r="E532" s="8">
        <f t="shared" si="22"/>
        <v>2038</v>
      </c>
      <c r="F532" s="8">
        <f t="shared" si="23"/>
        <v>1.2905604719764008</v>
      </c>
    </row>
    <row r="533" spans="1:6" x14ac:dyDescent="0.25">
      <c r="A533" s="8" t="s">
        <v>506</v>
      </c>
      <c r="B533" s="8" t="s">
        <v>468</v>
      </c>
      <c r="C533" s="8"/>
      <c r="D533" s="8"/>
      <c r="E533" s="8">
        <f>E532+1</f>
        <v>2039</v>
      </c>
      <c r="F533" s="8">
        <f t="shared" si="23"/>
        <v>1.2905604719764008</v>
      </c>
    </row>
    <row r="534" spans="1:6" x14ac:dyDescent="0.25">
      <c r="A534" s="8" t="s">
        <v>506</v>
      </c>
      <c r="B534" s="8" t="s">
        <v>468</v>
      </c>
      <c r="C534" s="8"/>
      <c r="D534" s="8"/>
      <c r="E534" s="8">
        <f>E533+1</f>
        <v>2040</v>
      </c>
      <c r="F534" s="8">
        <f t="shared" si="23"/>
        <v>1.2905604719764008</v>
      </c>
    </row>
    <row r="535" spans="1:6" x14ac:dyDescent="0.25">
      <c r="A535" s="8" t="s">
        <v>506</v>
      </c>
      <c r="B535" s="8" t="s">
        <v>476</v>
      </c>
      <c r="C535" s="8"/>
      <c r="D535" s="8"/>
      <c r="E535" s="8">
        <v>2000</v>
      </c>
      <c r="F535" s="8" t="e">
        <f t="shared" si="23"/>
        <v>#REF!</v>
      </c>
    </row>
    <row r="536" spans="1:6" x14ac:dyDescent="0.25">
      <c r="A536" s="8" t="s">
        <v>506</v>
      </c>
      <c r="B536" s="8" t="s">
        <v>476</v>
      </c>
      <c r="C536" s="8"/>
      <c r="D536" s="8"/>
      <c r="E536" s="8">
        <f t="shared" ref="E536:E573" si="24">E535+1</f>
        <v>2001</v>
      </c>
      <c r="F536" s="8" t="e">
        <f t="shared" si="23"/>
        <v>#REF!</v>
      </c>
    </row>
    <row r="537" spans="1:6" x14ac:dyDescent="0.25">
      <c r="A537" s="8" t="s">
        <v>506</v>
      </c>
      <c r="B537" s="8" t="s">
        <v>476</v>
      </c>
      <c r="C537" s="8"/>
      <c r="D537" s="8"/>
      <c r="E537" s="8">
        <f t="shared" si="24"/>
        <v>2002</v>
      </c>
      <c r="F537" s="8" t="e">
        <f t="shared" si="23"/>
        <v>#REF!</v>
      </c>
    </row>
    <row r="538" spans="1:6" x14ac:dyDescent="0.25">
      <c r="A538" s="8" t="s">
        <v>506</v>
      </c>
      <c r="B538" s="8" t="s">
        <v>476</v>
      </c>
      <c r="C538" s="8"/>
      <c r="D538" s="8"/>
      <c r="E538" s="8">
        <f t="shared" si="24"/>
        <v>2003</v>
      </c>
      <c r="F538" s="8" t="e">
        <f t="shared" si="23"/>
        <v>#REF!</v>
      </c>
    </row>
    <row r="539" spans="1:6" x14ac:dyDescent="0.25">
      <c r="A539" s="8" t="s">
        <v>506</v>
      </c>
      <c r="B539" s="8" t="s">
        <v>476</v>
      </c>
      <c r="C539" s="8"/>
      <c r="D539" s="8"/>
      <c r="E539" s="8">
        <f t="shared" si="24"/>
        <v>2004</v>
      </c>
      <c r="F539" s="8" t="e">
        <f t="shared" si="23"/>
        <v>#REF!</v>
      </c>
    </row>
    <row r="540" spans="1:6" x14ac:dyDescent="0.25">
      <c r="A540" s="8" t="s">
        <v>506</v>
      </c>
      <c r="B540" s="8" t="s">
        <v>476</v>
      </c>
      <c r="C540" s="8"/>
      <c r="D540" s="8"/>
      <c r="E540" s="8">
        <f t="shared" si="24"/>
        <v>2005</v>
      </c>
      <c r="F540" s="8" t="e">
        <f t="shared" si="23"/>
        <v>#REF!</v>
      </c>
    </row>
    <row r="541" spans="1:6" x14ac:dyDescent="0.25">
      <c r="A541" s="8" t="s">
        <v>506</v>
      </c>
      <c r="B541" s="8" t="s">
        <v>476</v>
      </c>
      <c r="C541" s="8"/>
      <c r="D541" s="8"/>
      <c r="E541" s="8">
        <f t="shared" si="24"/>
        <v>2006</v>
      </c>
      <c r="F541" s="8" t="e">
        <f t="shared" si="23"/>
        <v>#REF!</v>
      </c>
    </row>
    <row r="542" spans="1:6" x14ac:dyDescent="0.25">
      <c r="A542" s="8" t="s">
        <v>506</v>
      </c>
      <c r="B542" s="8" t="s">
        <v>476</v>
      </c>
      <c r="C542" s="8"/>
      <c r="D542" s="8"/>
      <c r="E542" s="8">
        <f t="shared" si="24"/>
        <v>2007</v>
      </c>
      <c r="F542" s="8" t="e">
        <f t="shared" si="23"/>
        <v>#REF!</v>
      </c>
    </row>
    <row r="543" spans="1:6" x14ac:dyDescent="0.25">
      <c r="A543" s="8" t="s">
        <v>506</v>
      </c>
      <c r="B543" s="8" t="s">
        <v>476</v>
      </c>
      <c r="C543" s="8"/>
      <c r="D543" s="8"/>
      <c r="E543" s="8">
        <f t="shared" si="24"/>
        <v>2008</v>
      </c>
      <c r="F543" s="8" t="e">
        <f t="shared" si="23"/>
        <v>#REF!</v>
      </c>
    </row>
    <row r="544" spans="1:6" x14ac:dyDescent="0.25">
      <c r="A544" s="8" t="s">
        <v>506</v>
      </c>
      <c r="B544" s="8" t="s">
        <v>476</v>
      </c>
      <c r="C544" s="8"/>
      <c r="D544" s="8"/>
      <c r="E544" s="8">
        <f t="shared" si="24"/>
        <v>2009</v>
      </c>
      <c r="F544" s="8" t="e">
        <f t="shared" si="23"/>
        <v>#REF!</v>
      </c>
    </row>
    <row r="545" spans="1:6" x14ac:dyDescent="0.25">
      <c r="A545" s="8" t="s">
        <v>506</v>
      </c>
      <c r="B545" s="8" t="s">
        <v>476</v>
      </c>
      <c r="C545" s="8"/>
      <c r="D545" s="8"/>
      <c r="E545" s="8">
        <f t="shared" si="24"/>
        <v>2010</v>
      </c>
      <c r="F545" s="8" t="e">
        <f t="shared" si="23"/>
        <v>#REF!</v>
      </c>
    </row>
    <row r="546" spans="1:6" x14ac:dyDescent="0.25">
      <c r="A546" s="8" t="s">
        <v>506</v>
      </c>
      <c r="B546" s="8" t="s">
        <v>476</v>
      </c>
      <c r="C546" s="8"/>
      <c r="D546" s="8"/>
      <c r="E546" s="8">
        <f t="shared" si="24"/>
        <v>2011</v>
      </c>
      <c r="F546" s="8" t="e">
        <f t="shared" si="23"/>
        <v>#REF!</v>
      </c>
    </row>
    <row r="547" spans="1:6" x14ac:dyDescent="0.25">
      <c r="A547" s="8" t="s">
        <v>506</v>
      </c>
      <c r="B547" s="8" t="s">
        <v>476</v>
      </c>
      <c r="C547" s="8"/>
      <c r="D547" s="8"/>
      <c r="E547" s="8">
        <f t="shared" si="24"/>
        <v>2012</v>
      </c>
      <c r="F547" s="8" t="e">
        <f t="shared" si="23"/>
        <v>#REF!</v>
      </c>
    </row>
    <row r="548" spans="1:6" x14ac:dyDescent="0.25">
      <c r="A548" s="8" t="s">
        <v>506</v>
      </c>
      <c r="B548" s="8" t="s">
        <v>476</v>
      </c>
      <c r="C548" s="8"/>
      <c r="D548" s="8"/>
      <c r="E548" s="8">
        <f t="shared" si="24"/>
        <v>2013</v>
      </c>
      <c r="F548" s="8" t="e">
        <f t="shared" si="23"/>
        <v>#REF!</v>
      </c>
    </row>
    <row r="549" spans="1:6" x14ac:dyDescent="0.25">
      <c r="A549" s="8" t="s">
        <v>506</v>
      </c>
      <c r="B549" s="8" t="s">
        <v>476</v>
      </c>
      <c r="C549" s="8"/>
      <c r="D549" s="8"/>
      <c r="E549" s="8">
        <f t="shared" si="24"/>
        <v>2014</v>
      </c>
      <c r="F549" s="8" t="e">
        <f t="shared" si="23"/>
        <v>#REF!</v>
      </c>
    </row>
    <row r="550" spans="1:6" x14ac:dyDescent="0.25">
      <c r="A550" s="8" t="s">
        <v>506</v>
      </c>
      <c r="B550" s="8" t="s">
        <v>476</v>
      </c>
      <c r="C550" s="8"/>
      <c r="D550" s="8"/>
      <c r="E550" s="8">
        <f t="shared" si="24"/>
        <v>2015</v>
      </c>
      <c r="F550" s="8" t="e">
        <f t="shared" si="23"/>
        <v>#REF!</v>
      </c>
    </row>
    <row r="551" spans="1:6" x14ac:dyDescent="0.25">
      <c r="A551" s="8" t="s">
        <v>506</v>
      </c>
      <c r="B551" s="8" t="s">
        <v>476</v>
      </c>
      <c r="C551" s="8"/>
      <c r="D551" s="8"/>
      <c r="E551" s="8">
        <f t="shared" si="24"/>
        <v>2016</v>
      </c>
      <c r="F551" s="8" t="e">
        <f t="shared" si="23"/>
        <v>#REF!</v>
      </c>
    </row>
    <row r="552" spans="1:6" x14ac:dyDescent="0.25">
      <c r="A552" s="8" t="s">
        <v>506</v>
      </c>
      <c r="B552" s="8" t="s">
        <v>476</v>
      </c>
      <c r="C552" s="8"/>
      <c r="D552" s="8"/>
      <c r="E552" s="8">
        <f t="shared" si="24"/>
        <v>2017</v>
      </c>
      <c r="F552" s="8" t="e">
        <f t="shared" si="23"/>
        <v>#REF!</v>
      </c>
    </row>
    <row r="553" spans="1:6" x14ac:dyDescent="0.25">
      <c r="A553" s="8" t="s">
        <v>506</v>
      </c>
      <c r="B553" s="8" t="s">
        <v>476</v>
      </c>
      <c r="C553" s="8"/>
      <c r="D553" s="8"/>
      <c r="E553" s="8">
        <f t="shared" si="24"/>
        <v>2018</v>
      </c>
      <c r="F553" s="8" t="e">
        <f t="shared" si="23"/>
        <v>#REF!</v>
      </c>
    </row>
    <row r="554" spans="1:6" x14ac:dyDescent="0.25">
      <c r="A554" s="8" t="s">
        <v>506</v>
      </c>
      <c r="B554" s="8" t="s">
        <v>476</v>
      </c>
      <c r="C554" s="8"/>
      <c r="D554" s="8"/>
      <c r="E554" s="8">
        <f t="shared" si="24"/>
        <v>2019</v>
      </c>
      <c r="F554" s="8" t="e">
        <f t="shared" si="23"/>
        <v>#REF!</v>
      </c>
    </row>
    <row r="555" spans="1:6" x14ac:dyDescent="0.25">
      <c r="A555" s="8" t="s">
        <v>506</v>
      </c>
      <c r="B555" s="8" t="s">
        <v>476</v>
      </c>
      <c r="C555" s="8"/>
      <c r="D555" s="8"/>
      <c r="E555" s="8">
        <f t="shared" si="24"/>
        <v>2020</v>
      </c>
      <c r="F555" s="8" t="e">
        <f t="shared" si="23"/>
        <v>#REF!</v>
      </c>
    </row>
    <row r="556" spans="1:6" x14ac:dyDescent="0.25">
      <c r="A556" s="8" t="s">
        <v>506</v>
      </c>
      <c r="B556" s="8" t="s">
        <v>476</v>
      </c>
      <c r="C556" s="8"/>
      <c r="D556" s="8"/>
      <c r="E556" s="8">
        <f t="shared" si="24"/>
        <v>2021</v>
      </c>
      <c r="F556" s="8" t="e">
        <f t="shared" si="23"/>
        <v>#REF!</v>
      </c>
    </row>
    <row r="557" spans="1:6" x14ac:dyDescent="0.25">
      <c r="A557" s="8" t="s">
        <v>506</v>
      </c>
      <c r="B557" s="8" t="s">
        <v>476</v>
      </c>
      <c r="C557" s="8"/>
      <c r="D557" s="8"/>
      <c r="E557" s="8">
        <f t="shared" si="24"/>
        <v>2022</v>
      </c>
      <c r="F557" s="8" t="e">
        <f t="shared" si="23"/>
        <v>#REF!</v>
      </c>
    </row>
    <row r="558" spans="1:6" x14ac:dyDescent="0.25">
      <c r="A558" s="8" t="s">
        <v>506</v>
      </c>
      <c r="B558" s="8" t="s">
        <v>476</v>
      </c>
      <c r="C558" s="8"/>
      <c r="D558" s="8"/>
      <c r="E558" s="8">
        <f t="shared" si="24"/>
        <v>2023</v>
      </c>
      <c r="F558" s="8" t="e">
        <f t="shared" si="23"/>
        <v>#REF!</v>
      </c>
    </row>
    <row r="559" spans="1:6" x14ac:dyDescent="0.25">
      <c r="A559" s="8" t="s">
        <v>506</v>
      </c>
      <c r="B559" s="8" t="s">
        <v>476</v>
      </c>
      <c r="C559" s="8"/>
      <c r="D559" s="8"/>
      <c r="E559" s="8">
        <f t="shared" si="24"/>
        <v>2024</v>
      </c>
      <c r="F559" s="8" t="e">
        <f t="shared" si="23"/>
        <v>#REF!</v>
      </c>
    </row>
    <row r="560" spans="1:6" x14ac:dyDescent="0.25">
      <c r="A560" s="8" t="s">
        <v>506</v>
      </c>
      <c r="B560" s="8" t="s">
        <v>476</v>
      </c>
      <c r="C560" s="8"/>
      <c r="D560" s="8"/>
      <c r="E560" s="8">
        <f t="shared" si="24"/>
        <v>2025</v>
      </c>
      <c r="F560" s="8" t="e">
        <f t="shared" ref="F560:F575" si="25">F355*F478</f>
        <v>#REF!</v>
      </c>
    </row>
    <row r="561" spans="1:6" x14ac:dyDescent="0.25">
      <c r="A561" s="8" t="s">
        <v>506</v>
      </c>
      <c r="B561" s="8" t="s">
        <v>476</v>
      </c>
      <c r="C561" s="8"/>
      <c r="D561" s="8"/>
      <c r="E561" s="8">
        <f t="shared" si="24"/>
        <v>2026</v>
      </c>
      <c r="F561" s="8" t="e">
        <f t="shared" si="25"/>
        <v>#REF!</v>
      </c>
    </row>
    <row r="562" spans="1:6" x14ac:dyDescent="0.25">
      <c r="A562" s="8" t="s">
        <v>506</v>
      </c>
      <c r="B562" s="8" t="s">
        <v>476</v>
      </c>
      <c r="C562" s="8"/>
      <c r="D562" s="8"/>
      <c r="E562" s="8">
        <f t="shared" si="24"/>
        <v>2027</v>
      </c>
      <c r="F562" s="8" t="e">
        <f t="shared" si="25"/>
        <v>#REF!</v>
      </c>
    </row>
    <row r="563" spans="1:6" x14ac:dyDescent="0.25">
      <c r="A563" s="8" t="s">
        <v>506</v>
      </c>
      <c r="B563" s="8" t="s">
        <v>476</v>
      </c>
      <c r="C563" s="8"/>
      <c r="D563" s="8"/>
      <c r="E563" s="8">
        <f t="shared" si="24"/>
        <v>2028</v>
      </c>
      <c r="F563" s="8" t="e">
        <f t="shared" si="25"/>
        <v>#REF!</v>
      </c>
    </row>
    <row r="564" spans="1:6" x14ac:dyDescent="0.25">
      <c r="A564" s="8" t="s">
        <v>506</v>
      </c>
      <c r="B564" s="8" t="s">
        <v>476</v>
      </c>
      <c r="C564" s="8"/>
      <c r="D564" s="8"/>
      <c r="E564" s="8">
        <f t="shared" si="24"/>
        <v>2029</v>
      </c>
      <c r="F564" s="8" t="e">
        <f t="shared" si="25"/>
        <v>#REF!</v>
      </c>
    </row>
    <row r="565" spans="1:6" x14ac:dyDescent="0.25">
      <c r="A565" s="8" t="s">
        <v>506</v>
      </c>
      <c r="B565" s="8" t="s">
        <v>476</v>
      </c>
      <c r="C565" s="8"/>
      <c r="D565" s="8"/>
      <c r="E565" s="8">
        <f t="shared" si="24"/>
        <v>2030</v>
      </c>
      <c r="F565" s="8" t="e">
        <f t="shared" si="25"/>
        <v>#REF!</v>
      </c>
    </row>
    <row r="566" spans="1:6" x14ac:dyDescent="0.25">
      <c r="A566" s="8" t="s">
        <v>506</v>
      </c>
      <c r="B566" s="8" t="s">
        <v>476</v>
      </c>
      <c r="C566" s="8"/>
      <c r="D566" s="8"/>
      <c r="E566" s="8">
        <f t="shared" si="24"/>
        <v>2031</v>
      </c>
      <c r="F566" s="8" t="e">
        <f t="shared" si="25"/>
        <v>#REF!</v>
      </c>
    </row>
    <row r="567" spans="1:6" x14ac:dyDescent="0.25">
      <c r="A567" s="8" t="s">
        <v>506</v>
      </c>
      <c r="B567" s="8" t="s">
        <v>476</v>
      </c>
      <c r="C567" s="8"/>
      <c r="D567" s="8"/>
      <c r="E567" s="8">
        <f t="shared" si="24"/>
        <v>2032</v>
      </c>
      <c r="F567" s="8" t="e">
        <f t="shared" si="25"/>
        <v>#REF!</v>
      </c>
    </row>
    <row r="568" spans="1:6" x14ac:dyDescent="0.25">
      <c r="A568" s="8" t="s">
        <v>506</v>
      </c>
      <c r="B568" s="8" t="s">
        <v>476</v>
      </c>
      <c r="C568" s="8"/>
      <c r="D568" s="8"/>
      <c r="E568" s="8">
        <f t="shared" si="24"/>
        <v>2033</v>
      </c>
      <c r="F568" s="8" t="e">
        <f t="shared" si="25"/>
        <v>#REF!</v>
      </c>
    </row>
    <row r="569" spans="1:6" x14ac:dyDescent="0.25">
      <c r="A569" s="8" t="s">
        <v>506</v>
      </c>
      <c r="B569" s="8" t="s">
        <v>476</v>
      </c>
      <c r="C569" s="8"/>
      <c r="D569" s="8"/>
      <c r="E569" s="8">
        <f t="shared" si="24"/>
        <v>2034</v>
      </c>
      <c r="F569" s="8" t="e">
        <f t="shared" si="25"/>
        <v>#REF!</v>
      </c>
    </row>
    <row r="570" spans="1:6" x14ac:dyDescent="0.25">
      <c r="A570" s="8" t="s">
        <v>506</v>
      </c>
      <c r="B570" s="8" t="s">
        <v>476</v>
      </c>
      <c r="C570" s="8"/>
      <c r="D570" s="8"/>
      <c r="E570" s="8">
        <f t="shared" si="24"/>
        <v>2035</v>
      </c>
      <c r="F570" s="8" t="e">
        <f t="shared" si="25"/>
        <v>#REF!</v>
      </c>
    </row>
    <row r="571" spans="1:6" x14ac:dyDescent="0.25">
      <c r="A571" s="8" t="s">
        <v>506</v>
      </c>
      <c r="B571" s="8" t="s">
        <v>476</v>
      </c>
      <c r="C571" s="8"/>
      <c r="D571" s="8"/>
      <c r="E571" s="8">
        <f t="shared" si="24"/>
        <v>2036</v>
      </c>
      <c r="F571" s="8" t="e">
        <f t="shared" si="25"/>
        <v>#REF!</v>
      </c>
    </row>
    <row r="572" spans="1:6" x14ac:dyDescent="0.25">
      <c r="A572" s="8" t="s">
        <v>506</v>
      </c>
      <c r="B572" s="8" t="s">
        <v>476</v>
      </c>
      <c r="C572" s="8"/>
      <c r="D572" s="8"/>
      <c r="E572" s="8">
        <f t="shared" si="24"/>
        <v>2037</v>
      </c>
      <c r="F572" s="8" t="e">
        <f t="shared" si="25"/>
        <v>#REF!</v>
      </c>
    </row>
    <row r="573" spans="1:6" x14ac:dyDescent="0.25">
      <c r="A573" s="8" t="s">
        <v>506</v>
      </c>
      <c r="B573" s="8" t="s">
        <v>476</v>
      </c>
      <c r="C573" s="8"/>
      <c r="D573" s="8"/>
      <c r="E573" s="8">
        <f t="shared" si="24"/>
        <v>2038</v>
      </c>
      <c r="F573" s="8" t="e">
        <f t="shared" si="25"/>
        <v>#REF!</v>
      </c>
    </row>
    <row r="574" spans="1:6" x14ac:dyDescent="0.25">
      <c r="A574" s="8" t="s">
        <v>506</v>
      </c>
      <c r="B574" s="8" t="s">
        <v>476</v>
      </c>
      <c r="C574" s="8"/>
      <c r="D574" s="8"/>
      <c r="E574" s="8">
        <f>E573+1</f>
        <v>2039</v>
      </c>
      <c r="F574" s="8" t="e">
        <f t="shared" si="25"/>
        <v>#REF!</v>
      </c>
    </row>
    <row r="575" spans="1:6" x14ac:dyDescent="0.25">
      <c r="A575" s="8" t="s">
        <v>506</v>
      </c>
      <c r="B575" s="8" t="s">
        <v>476</v>
      </c>
      <c r="C575" s="8"/>
      <c r="D575" s="8"/>
      <c r="E575" s="8">
        <f>E574+1</f>
        <v>2040</v>
      </c>
      <c r="F575" s="8" t="e">
        <f t="shared" si="25"/>
        <v>#REF!</v>
      </c>
    </row>
    <row r="576" spans="1:6" x14ac:dyDescent="0.25">
      <c r="A576" t="s">
        <v>70</v>
      </c>
      <c r="B576" t="s">
        <v>468</v>
      </c>
      <c r="E576">
        <v>2000</v>
      </c>
      <c r="F576">
        <f>INDEX('LF Base'!$B$20:$AP$20,MATCH(E576,'LF Base'!$B$1:$AP$1,0))</f>
        <v>9.9448170681710089</v>
      </c>
    </row>
    <row r="577" spans="1:6" x14ac:dyDescent="0.25">
      <c r="A577" t="s">
        <v>70</v>
      </c>
      <c r="B577" t="s">
        <v>468</v>
      </c>
      <c r="E577">
        <f t="shared" ref="E577:E607" si="26">E576+1</f>
        <v>2001</v>
      </c>
      <c r="F577" s="63">
        <f>INDEX('LF Base'!$B$20:$AP$20,MATCH(E577,'LF Base'!$B$1:$AP$1,0))</f>
        <v>12.556371865724264</v>
      </c>
    </row>
    <row r="578" spans="1:6" x14ac:dyDescent="0.25">
      <c r="A578" t="s">
        <v>70</v>
      </c>
      <c r="B578" t="s">
        <v>468</v>
      </c>
      <c r="E578">
        <f t="shared" si="26"/>
        <v>2002</v>
      </c>
      <c r="F578" s="63">
        <f>INDEX('LF Base'!$B$20:$AP$20,MATCH(E578,'LF Base'!$B$1:$AP$1,0))</f>
        <v>11.236040276160644</v>
      </c>
    </row>
    <row r="579" spans="1:6" x14ac:dyDescent="0.25">
      <c r="A579" t="s">
        <v>70</v>
      </c>
      <c r="B579" t="s">
        <v>468</v>
      </c>
      <c r="E579">
        <f t="shared" si="26"/>
        <v>2003</v>
      </c>
      <c r="F579" s="63">
        <f>INDEX('LF Base'!$B$20:$AP$20,MATCH(E579,'LF Base'!$B$1:$AP$1,0))</f>
        <v>12.440758293838861</v>
      </c>
    </row>
    <row r="580" spans="1:6" x14ac:dyDescent="0.25">
      <c r="A580" t="s">
        <v>70</v>
      </c>
      <c r="B580" t="s">
        <v>468</v>
      </c>
      <c r="E580">
        <f t="shared" si="26"/>
        <v>2004</v>
      </c>
      <c r="F580" s="63">
        <f>INDEX('LF Base'!$B$20:$AP$20,MATCH(E580,'LF Base'!$B$1:$AP$1,0))</f>
        <v>13.704171381404526</v>
      </c>
    </row>
    <row r="581" spans="1:6" x14ac:dyDescent="0.25">
      <c r="A581" t="s">
        <v>70</v>
      </c>
      <c r="B581" t="s">
        <v>468</v>
      </c>
      <c r="E581">
        <f t="shared" si="26"/>
        <v>2005</v>
      </c>
      <c r="F581" s="63">
        <f>INDEX('LF Base'!$B$20:$AP$20,MATCH(E581,'LF Base'!$B$1:$AP$1,0))</f>
        <v>16.915407632323735</v>
      </c>
    </row>
    <row r="582" spans="1:6" x14ac:dyDescent="0.25">
      <c r="A582" t="s">
        <v>70</v>
      </c>
      <c r="B582" t="s">
        <v>468</v>
      </c>
      <c r="E582">
        <f t="shared" si="26"/>
        <v>2006</v>
      </c>
      <c r="F582" s="63">
        <f>INDEX('LF Base'!$B$20:$AP$20,MATCH(E582,'LF Base'!$B$1:$AP$1,0))</f>
        <v>16.720932290555602</v>
      </c>
    </row>
    <row r="583" spans="1:6" x14ac:dyDescent="0.25">
      <c r="A583" t="s">
        <v>70</v>
      </c>
      <c r="B583" t="s">
        <v>468</v>
      </c>
      <c r="E583">
        <f t="shared" si="26"/>
        <v>2007</v>
      </c>
      <c r="F583" s="63">
        <f>INDEX('LF Base'!$B$20:$AP$20,MATCH(E583,'LF Base'!$B$1:$AP$1,0))</f>
        <v>16.684213940552187</v>
      </c>
    </row>
    <row r="584" spans="1:6" x14ac:dyDescent="0.25">
      <c r="A584" t="s">
        <v>70</v>
      </c>
      <c r="B584" t="s">
        <v>468</v>
      </c>
      <c r="E584">
        <f t="shared" si="26"/>
        <v>2008</v>
      </c>
      <c r="F584" s="63">
        <f>INDEX('LF Base'!$B$20:$AP$20,MATCH(E584,'LF Base'!$B$1:$AP$1,0))</f>
        <v>17.225602256514534</v>
      </c>
    </row>
    <row r="585" spans="1:6" x14ac:dyDescent="0.25">
      <c r="A585" t="s">
        <v>70</v>
      </c>
      <c r="B585" t="s">
        <v>468</v>
      </c>
      <c r="E585">
        <f t="shared" si="26"/>
        <v>2009</v>
      </c>
      <c r="F585" s="63">
        <f>INDEX('LF Base'!$B$20:$AP$20,MATCH(E585,'LF Base'!$B$1:$AP$1,0))</f>
        <v>14.343462503484805</v>
      </c>
    </row>
    <row r="586" spans="1:6" x14ac:dyDescent="0.25">
      <c r="A586" t="s">
        <v>70</v>
      </c>
      <c r="B586" t="s">
        <v>468</v>
      </c>
      <c r="E586">
        <f t="shared" si="26"/>
        <v>2010</v>
      </c>
      <c r="F586" s="63">
        <f>INDEX('LF Base'!$B$20:$AP$20,MATCH(E586,'LF Base'!$B$1:$AP$1,0))</f>
        <v>15.558634939897338</v>
      </c>
    </row>
    <row r="587" spans="1:6" x14ac:dyDescent="0.25">
      <c r="A587" t="s">
        <v>70</v>
      </c>
      <c r="B587" t="s">
        <v>468</v>
      </c>
      <c r="E587">
        <f t="shared" si="26"/>
        <v>2011</v>
      </c>
      <c r="F587" s="63">
        <f>INDEX('LF Base'!$B$20:$AP$20,MATCH(E587,'LF Base'!$B$1:$AP$1,0))</f>
        <v>16.205373981206641</v>
      </c>
    </row>
    <row r="588" spans="1:6" x14ac:dyDescent="0.25">
      <c r="A588" t="s">
        <v>70</v>
      </c>
      <c r="B588" t="s">
        <v>468</v>
      </c>
      <c r="E588">
        <f t="shared" si="26"/>
        <v>2012</v>
      </c>
      <c r="F588" s="63">
        <f>INDEX('LF Base'!$B$20:$AP$20,MATCH(E588,'LF Base'!$B$1:$AP$1,0))</f>
        <v>16.31914265566834</v>
      </c>
    </row>
    <row r="589" spans="1:6" x14ac:dyDescent="0.25">
      <c r="A589" t="s">
        <v>70</v>
      </c>
      <c r="B589" t="s">
        <v>468</v>
      </c>
      <c r="E589">
        <f t="shared" si="26"/>
        <v>2013</v>
      </c>
      <c r="F589" s="63">
        <f>INDEX('LF Base'!$B$20:$AP$20,MATCH(E589,'LF Base'!$B$1:$AP$1,0))</f>
        <v>16.243706849899141</v>
      </c>
    </row>
    <row r="590" spans="1:6" x14ac:dyDescent="0.25">
      <c r="A590" t="s">
        <v>70</v>
      </c>
      <c r="B590" t="s">
        <v>468</v>
      </c>
      <c r="E590">
        <f t="shared" si="26"/>
        <v>2014</v>
      </c>
      <c r="F590" s="63">
        <f>INDEX('LF Base'!$B$20:$AP$20,MATCH(E590,'LF Base'!$B$1:$AP$1,0))</f>
        <v>16.162121386050934</v>
      </c>
    </row>
    <row r="591" spans="1:6" x14ac:dyDescent="0.25">
      <c r="A591" t="s">
        <v>70</v>
      </c>
      <c r="B591" t="s">
        <v>468</v>
      </c>
      <c r="E591">
        <f t="shared" si="26"/>
        <v>2015</v>
      </c>
      <c r="F591" s="63">
        <f>INDEX('LF Base'!$B$20:$AP$20,MATCH(E591,'LF Base'!$B$1:$AP$1,0))</f>
        <v>15.841519211531837</v>
      </c>
    </row>
    <row r="592" spans="1:6" x14ac:dyDescent="0.25">
      <c r="A592" t="s">
        <v>70</v>
      </c>
      <c r="B592" t="s">
        <v>468</v>
      </c>
      <c r="E592">
        <f t="shared" si="26"/>
        <v>2016</v>
      </c>
      <c r="F592" s="63">
        <f>INDEX('LF Base'!$B$20:$AP$20,MATCH(E592,'LF Base'!$B$1:$AP$1,0))</f>
        <v>15.828737821217137</v>
      </c>
    </row>
    <row r="593" spans="1:6" x14ac:dyDescent="0.25">
      <c r="A593" t="s">
        <v>70</v>
      </c>
      <c r="B593" t="s">
        <v>468</v>
      </c>
      <c r="E593">
        <f t="shared" si="26"/>
        <v>2017</v>
      </c>
      <c r="F593" s="63">
        <f>INDEX('LF Base'!$B$20:$AP$20,MATCH(E593,'LF Base'!$B$1:$AP$1,0))</f>
        <v>15.891641225318654</v>
      </c>
    </row>
    <row r="594" spans="1:6" x14ac:dyDescent="0.25">
      <c r="A594" t="s">
        <v>70</v>
      </c>
      <c r="B594" t="s">
        <v>468</v>
      </c>
      <c r="E594">
        <f t="shared" si="26"/>
        <v>2018</v>
      </c>
      <c r="F594" s="63">
        <f>INDEX('LF Base'!$B$20:$AP$20,MATCH(E594,'LF Base'!$B$1:$AP$1,0))</f>
        <v>15.95479460754807</v>
      </c>
    </row>
    <row r="595" spans="1:6" x14ac:dyDescent="0.25">
      <c r="A595" t="s">
        <v>70</v>
      </c>
      <c r="B595" t="s">
        <v>468</v>
      </c>
      <c r="E595">
        <f t="shared" si="26"/>
        <v>2019</v>
      </c>
      <c r="F595" s="63">
        <f>INDEX('LF Base'!$B$20:$AP$20,MATCH(E595,'LF Base'!$B$1:$AP$1,0))</f>
        <v>16.018198961318468</v>
      </c>
    </row>
    <row r="596" spans="1:6" x14ac:dyDescent="0.25">
      <c r="A596" t="s">
        <v>70</v>
      </c>
      <c r="B596" t="s">
        <v>468</v>
      </c>
      <c r="E596">
        <f t="shared" si="26"/>
        <v>2020</v>
      </c>
      <c r="F596" s="63">
        <f>INDEX('LF Base'!$B$20:$AP$20,MATCH(E596,'LF Base'!$B$1:$AP$1,0))</f>
        <v>16.081855283990748</v>
      </c>
    </row>
    <row r="597" spans="1:6" x14ac:dyDescent="0.25">
      <c r="A597" t="s">
        <v>70</v>
      </c>
      <c r="B597" t="s">
        <v>468</v>
      </c>
      <c r="E597">
        <f t="shared" si="26"/>
        <v>2021</v>
      </c>
      <c r="F597" s="63">
        <f>INDEX('LF Base'!$B$20:$AP$20,MATCH(E597,'LF Base'!$B$1:$AP$1,0))</f>
        <v>16.145764576889331</v>
      </c>
    </row>
    <row r="598" spans="1:6" x14ac:dyDescent="0.25">
      <c r="A598" t="s">
        <v>70</v>
      </c>
      <c r="B598" t="s">
        <v>468</v>
      </c>
      <c r="E598">
        <f t="shared" si="26"/>
        <v>2022</v>
      </c>
      <c r="F598" s="63">
        <f>INDEX('LF Base'!$B$20:$AP$20,MATCH(E598,'LF Base'!$B$1:$AP$1,0))</f>
        <v>16.209927845317885</v>
      </c>
    </row>
    <row r="599" spans="1:6" x14ac:dyDescent="0.25">
      <c r="A599" t="s">
        <v>70</v>
      </c>
      <c r="B599" t="s">
        <v>468</v>
      </c>
      <c r="E599">
        <f t="shared" si="26"/>
        <v>2023</v>
      </c>
      <c r="F599" s="63">
        <f>INDEX('LF Base'!$B$20:$AP$20,MATCH(E599,'LF Base'!$B$1:$AP$1,0))</f>
        <v>16.27434609857518</v>
      </c>
    </row>
    <row r="600" spans="1:6" x14ac:dyDescent="0.25">
      <c r="A600" t="s">
        <v>70</v>
      </c>
      <c r="B600" t="s">
        <v>468</v>
      </c>
      <c r="E600">
        <f t="shared" si="26"/>
        <v>2024</v>
      </c>
      <c r="F600" s="63">
        <f>INDEX('LF Base'!$B$20:$AP$20,MATCH(E600,'LF Base'!$B$1:$AP$1,0))</f>
        <v>16.339020349970916</v>
      </c>
    </row>
    <row r="601" spans="1:6" x14ac:dyDescent="0.25">
      <c r="A601" t="s">
        <v>70</v>
      </c>
      <c r="B601" t="s">
        <v>468</v>
      </c>
      <c r="E601">
        <f t="shared" si="26"/>
        <v>2025</v>
      </c>
      <c r="F601" s="63">
        <f>INDEX('LF Base'!$B$20:$AP$20,MATCH(E601,'LF Base'!$B$1:$AP$1,0))</f>
        <v>16.403951616841699</v>
      </c>
    </row>
    <row r="602" spans="1:6" x14ac:dyDescent="0.25">
      <c r="A602" t="s">
        <v>70</v>
      </c>
      <c r="B602" t="s">
        <v>468</v>
      </c>
      <c r="E602">
        <f t="shared" si="26"/>
        <v>2026</v>
      </c>
      <c r="F602" s="63">
        <f>INDEX('LF Base'!$B$20:$AP$20,MATCH(E602,'LF Base'!$B$1:$AP$1,0))</f>
        <v>16.469140920567025</v>
      </c>
    </row>
    <row r="603" spans="1:6" x14ac:dyDescent="0.25">
      <c r="A603" t="s">
        <v>70</v>
      </c>
      <c r="B603" t="s">
        <v>468</v>
      </c>
      <c r="E603">
        <f t="shared" si="26"/>
        <v>2027</v>
      </c>
      <c r="F603" s="63">
        <f>INDEX('LF Base'!$B$20:$AP$20,MATCH(E603,'LF Base'!$B$1:$AP$1,0))</f>
        <v>16.534589286585362</v>
      </c>
    </row>
    <row r="604" spans="1:6" x14ac:dyDescent="0.25">
      <c r="A604" t="s">
        <v>70</v>
      </c>
      <c r="B604" t="s">
        <v>468</v>
      </c>
      <c r="E604">
        <f t="shared" si="26"/>
        <v>2028</v>
      </c>
      <c r="F604" s="63">
        <f>INDEX('LF Base'!$B$20:$AP$20,MATCH(E604,'LF Base'!$B$1:$AP$1,0))</f>
        <v>16.600297744410252</v>
      </c>
    </row>
    <row r="605" spans="1:6" x14ac:dyDescent="0.25">
      <c r="A605" t="s">
        <v>70</v>
      </c>
      <c r="B605" t="s">
        <v>468</v>
      </c>
      <c r="E605">
        <f t="shared" si="26"/>
        <v>2029</v>
      </c>
      <c r="F605" s="63">
        <f>INDEX('LF Base'!$B$20:$AP$20,MATCH(E605,'LF Base'!$B$1:$AP$1,0))</f>
        <v>16.666267327646537</v>
      </c>
    </row>
    <row r="606" spans="1:6" x14ac:dyDescent="0.25">
      <c r="A606" t="s">
        <v>70</v>
      </c>
      <c r="B606" t="s">
        <v>468</v>
      </c>
      <c r="E606">
        <f t="shared" si="26"/>
        <v>2030</v>
      </c>
      <c r="F606" s="63">
        <f>INDEX('LF Base'!$B$20:$AP$20,MATCH(E606,'LF Base'!$B$1:$AP$1,0))</f>
        <v>16.732499074006601</v>
      </c>
    </row>
    <row r="607" spans="1:6" x14ac:dyDescent="0.25">
      <c r="A607" t="s">
        <v>70</v>
      </c>
      <c r="B607" t="s">
        <v>468</v>
      </c>
      <c r="E607">
        <f t="shared" si="26"/>
        <v>2031</v>
      </c>
      <c r="F607" s="63">
        <f>INDEX('LF Base'!$B$20:$AP$20,MATCH(E607,'LF Base'!$B$1:$AP$1,0))</f>
        <v>16.798994025326706</v>
      </c>
    </row>
    <row r="608" spans="1:6" x14ac:dyDescent="0.25">
      <c r="A608" t="s">
        <v>70</v>
      </c>
      <c r="B608" t="s">
        <v>468</v>
      </c>
      <c r="E608">
        <f t="shared" ref="E608:E614" si="27">E607+1</f>
        <v>2032</v>
      </c>
      <c r="F608" s="63">
        <f>INDEX('LF Base'!$B$20:$AP$20,MATCH(E608,'LF Base'!$B$1:$AP$1,0))</f>
        <v>16.865753227583351</v>
      </c>
    </row>
    <row r="609" spans="1:6" x14ac:dyDescent="0.25">
      <c r="A609" t="s">
        <v>70</v>
      </c>
      <c r="B609" t="s">
        <v>468</v>
      </c>
      <c r="E609">
        <f t="shared" si="27"/>
        <v>2033</v>
      </c>
      <c r="F609" s="63">
        <f>INDEX('LF Base'!$B$20:$AP$20,MATCH(E609,'LF Base'!$B$1:$AP$1,0))</f>
        <v>16.93277773090977</v>
      </c>
    </row>
    <row r="610" spans="1:6" x14ac:dyDescent="0.25">
      <c r="A610" t="s">
        <v>70</v>
      </c>
      <c r="B610" t="s">
        <v>468</v>
      </c>
      <c r="E610">
        <f t="shared" si="27"/>
        <v>2034</v>
      </c>
      <c r="F610" s="63">
        <f>INDEX('LF Base'!$B$20:$AP$20,MATCH(E610,'LF Base'!$B$1:$AP$1,0))</f>
        <v>17.000068589612404</v>
      </c>
    </row>
    <row r="611" spans="1:6" x14ac:dyDescent="0.25">
      <c r="A611" t="s">
        <v>70</v>
      </c>
      <c r="B611" t="s">
        <v>468</v>
      </c>
      <c r="E611">
        <f t="shared" si="27"/>
        <v>2035</v>
      </c>
      <c r="F611" s="63">
        <f>INDEX('LF Base'!$B$20:$AP$20,MATCH(E611,'LF Base'!$B$1:$AP$1,0))</f>
        <v>17.067626862187524</v>
      </c>
    </row>
    <row r="612" spans="1:6" x14ac:dyDescent="0.25">
      <c r="A612" t="s">
        <v>70</v>
      </c>
      <c r="B612" t="s">
        <v>468</v>
      </c>
      <c r="E612">
        <f t="shared" si="27"/>
        <v>2036</v>
      </c>
      <c r="F612" s="63">
        <f>INDEX('LF Base'!$B$20:$AP$20,MATCH(E612,'LF Base'!$B$1:$AP$1,0))</f>
        <v>17.135453611337859</v>
      </c>
    </row>
    <row r="613" spans="1:6" x14ac:dyDescent="0.25">
      <c r="A613" t="s">
        <v>70</v>
      </c>
      <c r="B613" t="s">
        <v>468</v>
      </c>
      <c r="E613">
        <f t="shared" si="27"/>
        <v>2037</v>
      </c>
      <c r="F613" s="63">
        <f>INDEX('LF Base'!$B$20:$AP$20,MATCH(E613,'LF Base'!$B$1:$AP$1,0))</f>
        <v>17.203549903989316</v>
      </c>
    </row>
    <row r="614" spans="1:6" x14ac:dyDescent="0.25">
      <c r="A614" t="s">
        <v>70</v>
      </c>
      <c r="B614" t="s">
        <v>468</v>
      </c>
      <c r="E614">
        <f t="shared" si="27"/>
        <v>2038</v>
      </c>
      <c r="F614" s="63">
        <f>INDEX('LF Base'!$B$20:$AP$20,MATCH(E614,'LF Base'!$B$1:$AP$1,0))</f>
        <v>17.271916811307769</v>
      </c>
    </row>
    <row r="615" spans="1:6" x14ac:dyDescent="0.25">
      <c r="A615" t="s">
        <v>70</v>
      </c>
      <c r="B615" t="s">
        <v>468</v>
      </c>
      <c r="E615">
        <f>E614+1</f>
        <v>2039</v>
      </c>
      <c r="F615" s="63">
        <f>INDEX('LF Base'!$B$20:$AP$20,MATCH(E615,'LF Base'!$B$1:$AP$1,0))</f>
        <v>17.340555408715904</v>
      </c>
    </row>
    <row r="616" spans="1:6" x14ac:dyDescent="0.25">
      <c r="A616" t="s">
        <v>70</v>
      </c>
      <c r="B616" t="s">
        <v>468</v>
      </c>
      <c r="E616">
        <f>E615+1</f>
        <v>2040</v>
      </c>
      <c r="F616" s="63">
        <f>INDEX('LF Base'!$B$20:$AP$20,MATCH(E616,'LF Base'!$B$1:$AP$1,0))</f>
        <v>17.409466775910143</v>
      </c>
    </row>
    <row r="617" spans="1:6" x14ac:dyDescent="0.25">
      <c r="A617" t="s">
        <v>76</v>
      </c>
      <c r="B617" t="s">
        <v>468</v>
      </c>
      <c r="E617">
        <v>2000</v>
      </c>
      <c r="F617">
        <f>INDEX('LF Base'!$B$22:$AP$22,MATCH(E617,'LF Base'!$B$1:$AP$1,0))</f>
        <v>0</v>
      </c>
    </row>
    <row r="618" spans="1:6" x14ac:dyDescent="0.25">
      <c r="A618" t="s">
        <v>76</v>
      </c>
      <c r="B618" t="s">
        <v>468</v>
      </c>
      <c r="E618">
        <f t="shared" ref="E618:E648" si="28">E617+1</f>
        <v>2001</v>
      </c>
      <c r="F618">
        <f>INDEX('LF Base'!$B$22:$AP$22,MATCH(E618,'LF Base'!$B$1:$AP$1,0))</f>
        <v>0</v>
      </c>
    </row>
    <row r="619" spans="1:6" x14ac:dyDescent="0.25">
      <c r="A619" t="s">
        <v>76</v>
      </c>
      <c r="B619" t="s">
        <v>468</v>
      </c>
      <c r="E619">
        <f t="shared" si="28"/>
        <v>2002</v>
      </c>
      <c r="F619">
        <f>INDEX('LF Base'!$B$22:$AP$22,MATCH(E619,'LF Base'!$B$1:$AP$1,0))</f>
        <v>0</v>
      </c>
    </row>
    <row r="620" spans="1:6" x14ac:dyDescent="0.25">
      <c r="A620" t="s">
        <v>76</v>
      </c>
      <c r="B620" t="s">
        <v>468</v>
      </c>
      <c r="E620">
        <f t="shared" si="28"/>
        <v>2003</v>
      </c>
      <c r="F620">
        <f>INDEX('LF Base'!$B$22:$AP$22,MATCH(E620,'LF Base'!$B$1:$AP$1,0))</f>
        <v>0</v>
      </c>
    </row>
    <row r="621" spans="1:6" x14ac:dyDescent="0.25">
      <c r="A621" t="s">
        <v>76</v>
      </c>
      <c r="B621" t="s">
        <v>468</v>
      </c>
      <c r="E621">
        <f t="shared" si="28"/>
        <v>2004</v>
      </c>
      <c r="F621">
        <f>INDEX('LF Base'!$B$22:$AP$22,MATCH(E621,'LF Base'!$B$1:$AP$1,0))</f>
        <v>0</v>
      </c>
    </row>
    <row r="622" spans="1:6" x14ac:dyDescent="0.25">
      <c r="A622" t="s">
        <v>76</v>
      </c>
      <c r="B622" t="s">
        <v>468</v>
      </c>
      <c r="E622">
        <f t="shared" si="28"/>
        <v>2005</v>
      </c>
      <c r="F622">
        <f>INDEX('LF Base'!$B$22:$AP$22,MATCH(E622,'LF Base'!$B$1:$AP$1,0))</f>
        <v>0</v>
      </c>
    </row>
    <row r="623" spans="1:6" x14ac:dyDescent="0.25">
      <c r="A623" t="s">
        <v>76</v>
      </c>
      <c r="B623" t="s">
        <v>468</v>
      </c>
      <c r="E623">
        <f t="shared" si="28"/>
        <v>2006</v>
      </c>
      <c r="F623">
        <f>INDEX('LF Base'!$B$22:$AP$22,MATCH(E623,'LF Base'!$B$1:$AP$1,0))</f>
        <v>0</v>
      </c>
    </row>
    <row r="624" spans="1:6" x14ac:dyDescent="0.25">
      <c r="A624" t="s">
        <v>76</v>
      </c>
      <c r="B624" t="s">
        <v>468</v>
      </c>
      <c r="E624">
        <f t="shared" si="28"/>
        <v>2007</v>
      </c>
      <c r="F624">
        <f>INDEX('LF Base'!$B$22:$AP$22,MATCH(E624,'LF Base'!$B$1:$AP$1,0))</f>
        <v>0</v>
      </c>
    </row>
    <row r="625" spans="1:6" x14ac:dyDescent="0.25">
      <c r="A625" t="s">
        <v>76</v>
      </c>
      <c r="B625" t="s">
        <v>468</v>
      </c>
      <c r="E625">
        <f t="shared" si="28"/>
        <v>2008</v>
      </c>
      <c r="F625">
        <f>INDEX('LF Base'!$B$22:$AP$22,MATCH(E625,'LF Base'!$B$1:$AP$1,0))</f>
        <v>0</v>
      </c>
    </row>
    <row r="626" spans="1:6" x14ac:dyDescent="0.25">
      <c r="A626" t="s">
        <v>76</v>
      </c>
      <c r="B626" t="s">
        <v>468</v>
      </c>
      <c r="E626">
        <f t="shared" si="28"/>
        <v>2009</v>
      </c>
      <c r="F626">
        <f>INDEX('LF Base'!$B$22:$AP$22,MATCH(E626,'LF Base'!$B$1:$AP$1,0))</f>
        <v>0</v>
      </c>
    </row>
    <row r="627" spans="1:6" x14ac:dyDescent="0.25">
      <c r="A627" t="s">
        <v>76</v>
      </c>
      <c r="B627" t="s">
        <v>468</v>
      </c>
      <c r="E627">
        <f t="shared" si="28"/>
        <v>2010</v>
      </c>
      <c r="F627">
        <f>INDEX('LF Base'!$B$22:$AP$22,MATCH(E627,'LF Base'!$B$1:$AP$1,0))</f>
        <v>8.6165192969728501</v>
      </c>
    </row>
    <row r="628" spans="1:6" x14ac:dyDescent="0.25">
      <c r="A628" t="s">
        <v>76</v>
      </c>
      <c r="B628" t="s">
        <v>468</v>
      </c>
      <c r="E628">
        <f t="shared" si="28"/>
        <v>2011</v>
      </c>
      <c r="F628">
        <f>INDEX('LF Base'!$B$22:$AP$22,MATCH(E628,'LF Base'!$B$1:$AP$1,0))</f>
        <v>8.6165192969728501</v>
      </c>
    </row>
    <row r="629" spans="1:6" x14ac:dyDescent="0.25">
      <c r="A629" t="s">
        <v>76</v>
      </c>
      <c r="B629" t="s">
        <v>468</v>
      </c>
      <c r="E629">
        <f t="shared" si="28"/>
        <v>2012</v>
      </c>
      <c r="F629">
        <f>INDEX('LF Base'!$B$22:$AP$22,MATCH(E629,'LF Base'!$B$1:$AP$1,0))</f>
        <v>8.6165192969728501</v>
      </c>
    </row>
    <row r="630" spans="1:6" x14ac:dyDescent="0.25">
      <c r="A630" t="s">
        <v>76</v>
      </c>
      <c r="B630" t="s">
        <v>468</v>
      </c>
      <c r="E630">
        <f t="shared" si="28"/>
        <v>2013</v>
      </c>
      <c r="F630">
        <f>INDEX('LF Base'!$B$22:$AP$22,MATCH(E630,'LF Base'!$B$1:$AP$1,0))</f>
        <v>8.6165192969728501</v>
      </c>
    </row>
    <row r="631" spans="1:6" x14ac:dyDescent="0.25">
      <c r="A631" t="s">
        <v>76</v>
      </c>
      <c r="B631" t="s">
        <v>468</v>
      </c>
      <c r="E631">
        <f t="shared" si="28"/>
        <v>2014</v>
      </c>
      <c r="F631">
        <f>INDEX('LF Base'!$B$22:$AP$22,MATCH(E631,'LF Base'!$B$1:$AP$1,0))</f>
        <v>8.6165192969728501</v>
      </c>
    </row>
    <row r="632" spans="1:6" x14ac:dyDescent="0.25">
      <c r="A632" t="s">
        <v>76</v>
      </c>
      <c r="B632" t="s">
        <v>468</v>
      </c>
      <c r="E632">
        <f t="shared" si="28"/>
        <v>2015</v>
      </c>
      <c r="F632">
        <f>INDEX('LF Base'!$B$22:$AP$22,MATCH(E632,'LF Base'!$B$1:$AP$1,0))</f>
        <v>8.6165192969728501</v>
      </c>
    </row>
    <row r="633" spans="1:6" x14ac:dyDescent="0.25">
      <c r="A633" t="s">
        <v>76</v>
      </c>
      <c r="B633" t="s">
        <v>468</v>
      </c>
      <c r="E633">
        <f t="shared" si="28"/>
        <v>2016</v>
      </c>
      <c r="F633">
        <f>INDEX('LF Base'!$B$22:$AP$22,MATCH(E633,'LF Base'!$B$1:$AP$1,0))</f>
        <v>8.6165192969728501</v>
      </c>
    </row>
    <row r="634" spans="1:6" x14ac:dyDescent="0.25">
      <c r="A634" t="s">
        <v>76</v>
      </c>
      <c r="B634" t="s">
        <v>468</v>
      </c>
      <c r="E634">
        <f t="shared" si="28"/>
        <v>2017</v>
      </c>
      <c r="F634">
        <f>INDEX('LF Base'!$B$22:$AP$22,MATCH(E634,'LF Base'!$B$1:$AP$1,0))</f>
        <v>8.6165192969728501</v>
      </c>
    </row>
    <row r="635" spans="1:6" x14ac:dyDescent="0.25">
      <c r="A635" t="s">
        <v>76</v>
      </c>
      <c r="B635" t="s">
        <v>468</v>
      </c>
      <c r="E635">
        <f t="shared" si="28"/>
        <v>2018</v>
      </c>
      <c r="F635">
        <f>INDEX('LF Base'!$B$22:$AP$22,MATCH(E635,'LF Base'!$B$1:$AP$1,0))</f>
        <v>8.6165192969728501</v>
      </c>
    </row>
    <row r="636" spans="1:6" x14ac:dyDescent="0.25">
      <c r="A636" t="s">
        <v>76</v>
      </c>
      <c r="B636" t="s">
        <v>468</v>
      </c>
      <c r="E636">
        <f t="shared" si="28"/>
        <v>2019</v>
      </c>
      <c r="F636">
        <f>INDEX('LF Base'!$B$22:$AP$22,MATCH(E636,'LF Base'!$B$1:$AP$1,0))</f>
        <v>8.6165192969728501</v>
      </c>
    </row>
    <row r="637" spans="1:6" x14ac:dyDescent="0.25">
      <c r="A637" t="s">
        <v>76</v>
      </c>
      <c r="B637" t="s">
        <v>468</v>
      </c>
      <c r="E637">
        <f t="shared" si="28"/>
        <v>2020</v>
      </c>
      <c r="F637">
        <f>INDEX('LF Base'!$B$22:$AP$22,MATCH(E637,'LF Base'!$B$1:$AP$1,0))</f>
        <v>8.6165192969728501</v>
      </c>
    </row>
    <row r="638" spans="1:6" x14ac:dyDescent="0.25">
      <c r="A638" t="s">
        <v>76</v>
      </c>
      <c r="B638" t="s">
        <v>468</v>
      </c>
      <c r="E638">
        <f t="shared" si="28"/>
        <v>2021</v>
      </c>
      <c r="F638">
        <f>INDEX('LF Base'!$B$22:$AP$22,MATCH(E638,'LF Base'!$B$1:$AP$1,0))</f>
        <v>8.6165192969728501</v>
      </c>
    </row>
    <row r="639" spans="1:6" x14ac:dyDescent="0.25">
      <c r="A639" t="s">
        <v>76</v>
      </c>
      <c r="B639" t="s">
        <v>468</v>
      </c>
      <c r="E639">
        <f t="shared" si="28"/>
        <v>2022</v>
      </c>
      <c r="F639">
        <f>INDEX('LF Base'!$B$22:$AP$22,MATCH(E639,'LF Base'!$B$1:$AP$1,0))</f>
        <v>8.6165192969728501</v>
      </c>
    </row>
    <row r="640" spans="1:6" x14ac:dyDescent="0.25">
      <c r="A640" t="s">
        <v>76</v>
      </c>
      <c r="B640" t="s">
        <v>468</v>
      </c>
      <c r="E640">
        <f t="shared" si="28"/>
        <v>2023</v>
      </c>
      <c r="F640">
        <f>INDEX('LF Base'!$B$22:$AP$22,MATCH(E640,'LF Base'!$B$1:$AP$1,0))</f>
        <v>8.6165192969728501</v>
      </c>
    </row>
    <row r="641" spans="1:6" x14ac:dyDescent="0.25">
      <c r="A641" t="s">
        <v>76</v>
      </c>
      <c r="B641" t="s">
        <v>468</v>
      </c>
      <c r="E641">
        <f t="shared" si="28"/>
        <v>2024</v>
      </c>
      <c r="F641">
        <f>INDEX('LF Base'!$B$22:$AP$22,MATCH(E641,'LF Base'!$B$1:$AP$1,0))</f>
        <v>8.6165192969728501</v>
      </c>
    </row>
    <row r="642" spans="1:6" x14ac:dyDescent="0.25">
      <c r="A642" t="s">
        <v>76</v>
      </c>
      <c r="B642" t="s">
        <v>468</v>
      </c>
      <c r="E642">
        <f t="shared" si="28"/>
        <v>2025</v>
      </c>
      <c r="F642">
        <f>INDEX('LF Base'!$B$22:$AP$22,MATCH(E642,'LF Base'!$B$1:$AP$1,0))</f>
        <v>8.6165192969728501</v>
      </c>
    </row>
    <row r="643" spans="1:6" x14ac:dyDescent="0.25">
      <c r="A643" t="s">
        <v>76</v>
      </c>
      <c r="B643" t="s">
        <v>468</v>
      </c>
      <c r="E643">
        <f t="shared" si="28"/>
        <v>2026</v>
      </c>
      <c r="F643">
        <f>INDEX('LF Base'!$B$22:$AP$22,MATCH(E643,'LF Base'!$B$1:$AP$1,0))</f>
        <v>8.6165192969728501</v>
      </c>
    </row>
    <row r="644" spans="1:6" x14ac:dyDescent="0.25">
      <c r="A644" t="s">
        <v>76</v>
      </c>
      <c r="B644" t="s">
        <v>468</v>
      </c>
      <c r="E644">
        <f t="shared" si="28"/>
        <v>2027</v>
      </c>
      <c r="F644">
        <f>INDEX('LF Base'!$B$22:$AP$22,MATCH(E644,'LF Base'!$B$1:$AP$1,0))</f>
        <v>8.6165192969728501</v>
      </c>
    </row>
    <row r="645" spans="1:6" x14ac:dyDescent="0.25">
      <c r="A645" t="s">
        <v>76</v>
      </c>
      <c r="B645" t="s">
        <v>468</v>
      </c>
      <c r="E645">
        <f t="shared" si="28"/>
        <v>2028</v>
      </c>
      <c r="F645">
        <f>INDEX('LF Base'!$B$22:$AP$22,MATCH(E645,'LF Base'!$B$1:$AP$1,0))</f>
        <v>8.6165192969728501</v>
      </c>
    </row>
    <row r="646" spans="1:6" x14ac:dyDescent="0.25">
      <c r="A646" t="s">
        <v>76</v>
      </c>
      <c r="B646" t="s">
        <v>468</v>
      </c>
      <c r="E646">
        <f t="shared" si="28"/>
        <v>2029</v>
      </c>
      <c r="F646">
        <f>INDEX('LF Base'!$B$22:$AP$22,MATCH(E646,'LF Base'!$B$1:$AP$1,0))</f>
        <v>8.6165192969728501</v>
      </c>
    </row>
    <row r="647" spans="1:6" x14ac:dyDescent="0.25">
      <c r="A647" t="s">
        <v>76</v>
      </c>
      <c r="B647" t="s">
        <v>468</v>
      </c>
      <c r="E647">
        <f t="shared" si="28"/>
        <v>2030</v>
      </c>
      <c r="F647">
        <f>INDEX('LF Base'!$B$22:$AP$22,MATCH(E647,'LF Base'!$B$1:$AP$1,0))</f>
        <v>8.6165192969728501</v>
      </c>
    </row>
    <row r="648" spans="1:6" x14ac:dyDescent="0.25">
      <c r="A648" t="s">
        <v>76</v>
      </c>
      <c r="B648" t="s">
        <v>468</v>
      </c>
      <c r="E648">
        <f t="shared" si="28"/>
        <v>2031</v>
      </c>
      <c r="F648">
        <f>INDEX('LF Base'!$B$22:$AP$22,MATCH(E648,'LF Base'!$B$1:$AP$1,0))</f>
        <v>8.6165192969728501</v>
      </c>
    </row>
    <row r="649" spans="1:6" x14ac:dyDescent="0.25">
      <c r="A649" t="s">
        <v>76</v>
      </c>
      <c r="B649" t="s">
        <v>468</v>
      </c>
      <c r="E649">
        <f t="shared" ref="E649:E655" si="29">E648+1</f>
        <v>2032</v>
      </c>
      <c r="F649">
        <f>INDEX('LF Base'!$B$22:$AP$22,MATCH(E649,'LF Base'!$B$1:$AP$1,0))</f>
        <v>8.6165192969728501</v>
      </c>
    </row>
    <row r="650" spans="1:6" x14ac:dyDescent="0.25">
      <c r="A650" t="s">
        <v>76</v>
      </c>
      <c r="B650" t="s">
        <v>468</v>
      </c>
      <c r="E650">
        <f t="shared" si="29"/>
        <v>2033</v>
      </c>
      <c r="F650">
        <f>INDEX('LF Base'!$B$22:$AP$22,MATCH(E650,'LF Base'!$B$1:$AP$1,0))</f>
        <v>8.6165192969728501</v>
      </c>
    </row>
    <row r="651" spans="1:6" x14ac:dyDescent="0.25">
      <c r="A651" t="s">
        <v>76</v>
      </c>
      <c r="B651" t="s">
        <v>468</v>
      </c>
      <c r="E651">
        <f t="shared" si="29"/>
        <v>2034</v>
      </c>
      <c r="F651">
        <f>INDEX('LF Base'!$B$22:$AP$22,MATCH(E651,'LF Base'!$B$1:$AP$1,0))</f>
        <v>8.6165192969728501</v>
      </c>
    </row>
    <row r="652" spans="1:6" x14ac:dyDescent="0.25">
      <c r="A652" t="s">
        <v>76</v>
      </c>
      <c r="B652" t="s">
        <v>468</v>
      </c>
      <c r="E652">
        <f t="shared" si="29"/>
        <v>2035</v>
      </c>
      <c r="F652">
        <f>INDEX('LF Base'!$B$22:$AP$22,MATCH(E652,'LF Base'!$B$1:$AP$1,0))</f>
        <v>8.6165192969728501</v>
      </c>
    </row>
    <row r="653" spans="1:6" x14ac:dyDescent="0.25">
      <c r="A653" t="s">
        <v>76</v>
      </c>
      <c r="B653" t="s">
        <v>468</v>
      </c>
      <c r="E653">
        <f t="shared" si="29"/>
        <v>2036</v>
      </c>
      <c r="F653">
        <f>INDEX('LF Base'!$B$22:$AP$22,MATCH(E653,'LF Base'!$B$1:$AP$1,0))</f>
        <v>8.6165192969728501</v>
      </c>
    </row>
    <row r="654" spans="1:6" x14ac:dyDescent="0.25">
      <c r="A654" t="s">
        <v>76</v>
      </c>
      <c r="B654" t="s">
        <v>468</v>
      </c>
      <c r="E654">
        <f t="shared" si="29"/>
        <v>2037</v>
      </c>
      <c r="F654">
        <f>INDEX('LF Base'!$B$22:$AP$22,MATCH(E654,'LF Base'!$B$1:$AP$1,0))</f>
        <v>8.6165192969728501</v>
      </c>
    </row>
    <row r="655" spans="1:6" x14ac:dyDescent="0.25">
      <c r="A655" t="s">
        <v>76</v>
      </c>
      <c r="B655" t="s">
        <v>468</v>
      </c>
      <c r="E655">
        <f t="shared" si="29"/>
        <v>2038</v>
      </c>
      <c r="F655">
        <f>INDEX('LF Base'!$B$22:$AP$22,MATCH(E655,'LF Base'!$B$1:$AP$1,0))</f>
        <v>8.6165192969728501</v>
      </c>
    </row>
    <row r="656" spans="1:6" x14ac:dyDescent="0.25">
      <c r="A656" t="s">
        <v>76</v>
      </c>
      <c r="B656" t="s">
        <v>468</v>
      </c>
      <c r="E656">
        <f>E655+1</f>
        <v>2039</v>
      </c>
      <c r="F656">
        <f>INDEX('LF Base'!$B$22:$AP$22,MATCH(E656,'LF Base'!$B$1:$AP$1,0))</f>
        <v>8.6165192969728501</v>
      </c>
    </row>
    <row r="657" spans="1:6" x14ac:dyDescent="0.25">
      <c r="A657" t="s">
        <v>76</v>
      </c>
      <c r="B657" t="s">
        <v>468</v>
      </c>
      <c r="E657">
        <f>E656+1</f>
        <v>2040</v>
      </c>
      <c r="F657">
        <f>INDEX('LF Base'!$B$22:$AP$22,MATCH(E657,'LF Base'!$B$1:$AP$1,0))</f>
        <v>8.6165192969728501</v>
      </c>
    </row>
    <row r="658" spans="1:6" x14ac:dyDescent="0.25">
      <c r="A658" t="s">
        <v>76</v>
      </c>
      <c r="B658" t="s">
        <v>476</v>
      </c>
      <c r="E658">
        <v>2000</v>
      </c>
      <c r="F658" t="e">
        <f>INDEX('LF Base plus LCFS'!$B$22:$AP$22,MATCH(E658,#REF!,0))</f>
        <v>#REF!</v>
      </c>
    </row>
    <row r="659" spans="1:6" x14ac:dyDescent="0.25">
      <c r="A659" t="s">
        <v>76</v>
      </c>
      <c r="B659" t="s">
        <v>476</v>
      </c>
      <c r="E659">
        <f t="shared" ref="E659:E696" si="30">E658+1</f>
        <v>2001</v>
      </c>
      <c r="F659" t="e">
        <f>INDEX('LF Base plus LCFS'!$B$22:$AP$22,MATCH(E659,#REF!,0))</f>
        <v>#REF!</v>
      </c>
    </row>
    <row r="660" spans="1:6" x14ac:dyDescent="0.25">
      <c r="A660" t="s">
        <v>76</v>
      </c>
      <c r="B660" t="s">
        <v>476</v>
      </c>
      <c r="E660">
        <f t="shared" si="30"/>
        <v>2002</v>
      </c>
      <c r="F660" t="e">
        <f>INDEX('LF Base plus LCFS'!$B$22:$AP$22,MATCH(E660,#REF!,0))</f>
        <v>#REF!</v>
      </c>
    </row>
    <row r="661" spans="1:6" x14ac:dyDescent="0.25">
      <c r="A661" t="s">
        <v>76</v>
      </c>
      <c r="B661" t="s">
        <v>476</v>
      </c>
      <c r="E661">
        <f t="shared" si="30"/>
        <v>2003</v>
      </c>
      <c r="F661" t="e">
        <f>INDEX('LF Base plus LCFS'!$B$22:$AP$22,MATCH(E661,#REF!,0))</f>
        <v>#REF!</v>
      </c>
    </row>
    <row r="662" spans="1:6" x14ac:dyDescent="0.25">
      <c r="A662" t="s">
        <v>76</v>
      </c>
      <c r="B662" t="s">
        <v>476</v>
      </c>
      <c r="E662">
        <f t="shared" si="30"/>
        <v>2004</v>
      </c>
      <c r="F662" t="e">
        <f>INDEX('LF Base plus LCFS'!$B$22:$AP$22,MATCH(E662,#REF!,0))</f>
        <v>#REF!</v>
      </c>
    </row>
    <row r="663" spans="1:6" x14ac:dyDescent="0.25">
      <c r="A663" t="s">
        <v>76</v>
      </c>
      <c r="B663" t="s">
        <v>476</v>
      </c>
      <c r="E663">
        <f t="shared" si="30"/>
        <v>2005</v>
      </c>
      <c r="F663" t="e">
        <f>INDEX('LF Base plus LCFS'!$B$22:$AP$22,MATCH(E663,#REF!,0))</f>
        <v>#REF!</v>
      </c>
    </row>
    <row r="664" spans="1:6" x14ac:dyDescent="0.25">
      <c r="A664" t="s">
        <v>76</v>
      </c>
      <c r="B664" t="s">
        <v>476</v>
      </c>
      <c r="E664">
        <f t="shared" si="30"/>
        <v>2006</v>
      </c>
      <c r="F664" t="e">
        <f>INDEX('LF Base plus LCFS'!$B$22:$AP$22,MATCH(E664,#REF!,0))</f>
        <v>#REF!</v>
      </c>
    </row>
    <row r="665" spans="1:6" x14ac:dyDescent="0.25">
      <c r="A665" t="s">
        <v>76</v>
      </c>
      <c r="B665" t="s">
        <v>476</v>
      </c>
      <c r="E665">
        <f t="shared" si="30"/>
        <v>2007</v>
      </c>
      <c r="F665" t="e">
        <f>INDEX('LF Base plus LCFS'!$B$22:$AP$22,MATCH(E665,#REF!,0))</f>
        <v>#REF!</v>
      </c>
    </row>
    <row r="666" spans="1:6" x14ac:dyDescent="0.25">
      <c r="A666" t="s">
        <v>76</v>
      </c>
      <c r="B666" t="s">
        <v>476</v>
      </c>
      <c r="E666">
        <f t="shared" si="30"/>
        <v>2008</v>
      </c>
      <c r="F666" t="e">
        <f>INDEX('LF Base plus LCFS'!$B$22:$AP$22,MATCH(E666,#REF!,0))</f>
        <v>#REF!</v>
      </c>
    </row>
    <row r="667" spans="1:6" x14ac:dyDescent="0.25">
      <c r="A667" t="s">
        <v>76</v>
      </c>
      <c r="B667" t="s">
        <v>476</v>
      </c>
      <c r="E667">
        <f t="shared" si="30"/>
        <v>2009</v>
      </c>
      <c r="F667" t="e">
        <f>INDEX('LF Base plus LCFS'!$B$22:$AP$22,MATCH(E667,#REF!,0))</f>
        <v>#REF!</v>
      </c>
    </row>
    <row r="668" spans="1:6" x14ac:dyDescent="0.25">
      <c r="A668" t="s">
        <v>76</v>
      </c>
      <c r="B668" t="s">
        <v>476</v>
      </c>
      <c r="E668">
        <f t="shared" si="30"/>
        <v>2010</v>
      </c>
      <c r="F668" t="e">
        <f>INDEX('LF Base plus LCFS'!$B$22:$AP$22,MATCH(E668,#REF!,0))</f>
        <v>#REF!</v>
      </c>
    </row>
    <row r="669" spans="1:6" x14ac:dyDescent="0.25">
      <c r="A669" t="s">
        <v>76</v>
      </c>
      <c r="B669" t="s">
        <v>476</v>
      </c>
      <c r="E669">
        <f t="shared" si="30"/>
        <v>2011</v>
      </c>
      <c r="F669" t="e">
        <f>INDEX('LF Base plus LCFS'!$B$22:$AP$22,MATCH(E669,#REF!,0))</f>
        <v>#REF!</v>
      </c>
    </row>
    <row r="670" spans="1:6" x14ac:dyDescent="0.25">
      <c r="A670" t="s">
        <v>76</v>
      </c>
      <c r="B670" t="s">
        <v>476</v>
      </c>
      <c r="E670">
        <f t="shared" si="30"/>
        <v>2012</v>
      </c>
      <c r="F670" t="e">
        <f>INDEX('LF Base plus LCFS'!$B$22:$AP$22,MATCH(E670,#REF!,0))</f>
        <v>#REF!</v>
      </c>
    </row>
    <row r="671" spans="1:6" x14ac:dyDescent="0.25">
      <c r="A671" t="s">
        <v>76</v>
      </c>
      <c r="B671" t="s">
        <v>476</v>
      </c>
      <c r="E671">
        <f t="shared" si="30"/>
        <v>2013</v>
      </c>
      <c r="F671" t="e">
        <f>INDEX('LF Base plus LCFS'!$B$22:$AP$22,MATCH(E671,#REF!,0))</f>
        <v>#REF!</v>
      </c>
    </row>
    <row r="672" spans="1:6" x14ac:dyDescent="0.25">
      <c r="A672" t="s">
        <v>76</v>
      </c>
      <c r="B672" t="s">
        <v>476</v>
      </c>
      <c r="E672">
        <f t="shared" si="30"/>
        <v>2014</v>
      </c>
      <c r="F672" t="e">
        <f>INDEX('LF Base plus LCFS'!$B$22:$AP$22,MATCH(E672,#REF!,0))</f>
        <v>#REF!</v>
      </c>
    </row>
    <row r="673" spans="1:6" x14ac:dyDescent="0.25">
      <c r="A673" t="s">
        <v>76</v>
      </c>
      <c r="B673" t="s">
        <v>476</v>
      </c>
      <c r="E673">
        <f t="shared" si="30"/>
        <v>2015</v>
      </c>
      <c r="F673" t="e">
        <f>INDEX('LF Base plus LCFS'!$B$22:$AP$22,MATCH(E673,#REF!,0))</f>
        <v>#REF!</v>
      </c>
    </row>
    <row r="674" spans="1:6" x14ac:dyDescent="0.25">
      <c r="A674" t="s">
        <v>76</v>
      </c>
      <c r="B674" t="s">
        <v>476</v>
      </c>
      <c r="E674">
        <f t="shared" si="30"/>
        <v>2016</v>
      </c>
      <c r="F674" t="e">
        <f>INDEX('LF Base plus LCFS'!$B$22:$AP$22,MATCH(E674,#REF!,0))</f>
        <v>#REF!</v>
      </c>
    </row>
    <row r="675" spans="1:6" x14ac:dyDescent="0.25">
      <c r="A675" t="s">
        <v>76</v>
      </c>
      <c r="B675" t="s">
        <v>476</v>
      </c>
      <c r="E675">
        <f t="shared" si="30"/>
        <v>2017</v>
      </c>
      <c r="F675" t="e">
        <f>INDEX('LF Base plus LCFS'!$B$22:$AP$22,MATCH(E675,#REF!,0))</f>
        <v>#REF!</v>
      </c>
    </row>
    <row r="676" spans="1:6" x14ac:dyDescent="0.25">
      <c r="A676" t="s">
        <v>76</v>
      </c>
      <c r="B676" t="s">
        <v>476</v>
      </c>
      <c r="E676">
        <f t="shared" si="30"/>
        <v>2018</v>
      </c>
      <c r="F676" t="e">
        <f>INDEX('LF Base plus LCFS'!$B$22:$AP$22,MATCH(E676,#REF!,0))</f>
        <v>#REF!</v>
      </c>
    </row>
    <row r="677" spans="1:6" x14ac:dyDescent="0.25">
      <c r="A677" t="s">
        <v>76</v>
      </c>
      <c r="B677" t="s">
        <v>476</v>
      </c>
      <c r="E677">
        <f t="shared" si="30"/>
        <v>2019</v>
      </c>
      <c r="F677" t="e">
        <f>INDEX('LF Base plus LCFS'!$B$22:$AP$22,MATCH(E677,#REF!,0))</f>
        <v>#REF!</v>
      </c>
    </row>
    <row r="678" spans="1:6" x14ac:dyDescent="0.25">
      <c r="A678" t="s">
        <v>76</v>
      </c>
      <c r="B678" t="s">
        <v>476</v>
      </c>
      <c r="E678">
        <f t="shared" si="30"/>
        <v>2020</v>
      </c>
      <c r="F678" t="e">
        <f>INDEX('LF Base plus LCFS'!$B$22:$AP$22,MATCH(E678,#REF!,0))</f>
        <v>#REF!</v>
      </c>
    </row>
    <row r="679" spans="1:6" x14ac:dyDescent="0.25">
      <c r="A679" t="s">
        <v>76</v>
      </c>
      <c r="B679" t="s">
        <v>476</v>
      </c>
      <c r="E679">
        <f t="shared" si="30"/>
        <v>2021</v>
      </c>
      <c r="F679" t="e">
        <f>INDEX('LF Base plus LCFS'!$B$22:$AP$22,MATCH(E679,#REF!,0))</f>
        <v>#REF!</v>
      </c>
    </row>
    <row r="680" spans="1:6" x14ac:dyDescent="0.25">
      <c r="A680" t="s">
        <v>76</v>
      </c>
      <c r="B680" t="s">
        <v>476</v>
      </c>
      <c r="E680">
        <f t="shared" si="30"/>
        <v>2022</v>
      </c>
      <c r="F680" t="e">
        <f>INDEX('LF Base plus LCFS'!$B$22:$AP$22,MATCH(E680,#REF!,0))</f>
        <v>#REF!</v>
      </c>
    </row>
    <row r="681" spans="1:6" x14ac:dyDescent="0.25">
      <c r="A681" t="s">
        <v>76</v>
      </c>
      <c r="B681" t="s">
        <v>476</v>
      </c>
      <c r="E681">
        <f t="shared" si="30"/>
        <v>2023</v>
      </c>
      <c r="F681" t="e">
        <f>INDEX('LF Base plus LCFS'!$B$22:$AP$22,MATCH(E681,#REF!,0))</f>
        <v>#REF!</v>
      </c>
    </row>
    <row r="682" spans="1:6" x14ac:dyDescent="0.25">
      <c r="A682" t="s">
        <v>76</v>
      </c>
      <c r="B682" t="s">
        <v>476</v>
      </c>
      <c r="E682">
        <f t="shared" si="30"/>
        <v>2024</v>
      </c>
      <c r="F682" t="e">
        <f>INDEX('LF Base plus LCFS'!$B$22:$AP$22,MATCH(E682,#REF!,0))</f>
        <v>#REF!</v>
      </c>
    </row>
    <row r="683" spans="1:6" x14ac:dyDescent="0.25">
      <c r="A683" t="s">
        <v>76</v>
      </c>
      <c r="B683" t="s">
        <v>476</v>
      </c>
      <c r="E683">
        <f t="shared" si="30"/>
        <v>2025</v>
      </c>
      <c r="F683" t="e">
        <f>INDEX('LF Base plus LCFS'!$B$22:$AP$22,MATCH(E683,#REF!,0))</f>
        <v>#REF!</v>
      </c>
    </row>
    <row r="684" spans="1:6" x14ac:dyDescent="0.25">
      <c r="A684" t="s">
        <v>76</v>
      </c>
      <c r="B684" t="s">
        <v>476</v>
      </c>
      <c r="E684">
        <f t="shared" si="30"/>
        <v>2026</v>
      </c>
      <c r="F684" t="e">
        <f>INDEX('LF Base plus LCFS'!$B$22:$AP$22,MATCH(E684,#REF!,0))</f>
        <v>#REF!</v>
      </c>
    </row>
    <row r="685" spans="1:6" x14ac:dyDescent="0.25">
      <c r="A685" t="s">
        <v>76</v>
      </c>
      <c r="B685" t="s">
        <v>476</v>
      </c>
      <c r="E685">
        <f t="shared" si="30"/>
        <v>2027</v>
      </c>
      <c r="F685" t="e">
        <f>INDEX('LF Base plus LCFS'!$B$22:$AP$22,MATCH(E685,#REF!,0))</f>
        <v>#REF!</v>
      </c>
    </row>
    <row r="686" spans="1:6" x14ac:dyDescent="0.25">
      <c r="A686" t="s">
        <v>76</v>
      </c>
      <c r="B686" t="s">
        <v>476</v>
      </c>
      <c r="E686">
        <f t="shared" si="30"/>
        <v>2028</v>
      </c>
      <c r="F686" t="e">
        <f>INDEX('LF Base plus LCFS'!$B$22:$AP$22,MATCH(E686,#REF!,0))</f>
        <v>#REF!</v>
      </c>
    </row>
    <row r="687" spans="1:6" x14ac:dyDescent="0.25">
      <c r="A687" t="s">
        <v>76</v>
      </c>
      <c r="B687" t="s">
        <v>476</v>
      </c>
      <c r="E687">
        <f t="shared" si="30"/>
        <v>2029</v>
      </c>
      <c r="F687" t="e">
        <f>INDEX('LF Base plus LCFS'!$B$22:$AP$22,MATCH(E687,#REF!,0))</f>
        <v>#REF!</v>
      </c>
    </row>
    <row r="688" spans="1:6" x14ac:dyDescent="0.25">
      <c r="A688" t="s">
        <v>76</v>
      </c>
      <c r="B688" t="s">
        <v>476</v>
      </c>
      <c r="E688">
        <f t="shared" si="30"/>
        <v>2030</v>
      </c>
      <c r="F688" t="e">
        <f>INDEX('LF Base plus LCFS'!$B$22:$AP$22,MATCH(E688,#REF!,0))</f>
        <v>#REF!</v>
      </c>
    </row>
    <row r="689" spans="1:6" x14ac:dyDescent="0.25">
      <c r="A689" t="s">
        <v>76</v>
      </c>
      <c r="B689" t="s">
        <v>476</v>
      </c>
      <c r="E689">
        <f t="shared" si="30"/>
        <v>2031</v>
      </c>
      <c r="F689" t="e">
        <f>INDEX('LF Base plus LCFS'!$B$22:$AP$22,MATCH(E689,#REF!,0))</f>
        <v>#REF!</v>
      </c>
    </row>
    <row r="690" spans="1:6" x14ac:dyDescent="0.25">
      <c r="A690" t="s">
        <v>76</v>
      </c>
      <c r="B690" t="s">
        <v>476</v>
      </c>
      <c r="E690">
        <f t="shared" si="30"/>
        <v>2032</v>
      </c>
      <c r="F690" t="e">
        <f>INDEX('LF Base plus LCFS'!$B$22:$AP$22,MATCH(E690,#REF!,0))</f>
        <v>#REF!</v>
      </c>
    </row>
    <row r="691" spans="1:6" x14ac:dyDescent="0.25">
      <c r="A691" t="s">
        <v>76</v>
      </c>
      <c r="B691" t="s">
        <v>476</v>
      </c>
      <c r="E691">
        <f t="shared" si="30"/>
        <v>2033</v>
      </c>
      <c r="F691" t="e">
        <f>INDEX('LF Base plus LCFS'!$B$22:$AP$22,MATCH(E691,#REF!,0))</f>
        <v>#REF!</v>
      </c>
    </row>
    <row r="692" spans="1:6" x14ac:dyDescent="0.25">
      <c r="A692" t="s">
        <v>76</v>
      </c>
      <c r="B692" t="s">
        <v>476</v>
      </c>
      <c r="E692">
        <f t="shared" si="30"/>
        <v>2034</v>
      </c>
      <c r="F692" t="e">
        <f>INDEX('LF Base plus LCFS'!$B$22:$AP$22,MATCH(E692,#REF!,0))</f>
        <v>#REF!</v>
      </c>
    </row>
    <row r="693" spans="1:6" x14ac:dyDescent="0.25">
      <c r="A693" t="s">
        <v>76</v>
      </c>
      <c r="B693" t="s">
        <v>476</v>
      </c>
      <c r="E693">
        <f t="shared" si="30"/>
        <v>2035</v>
      </c>
      <c r="F693" t="e">
        <f>INDEX('LF Base plus LCFS'!$B$22:$AP$22,MATCH(E693,#REF!,0))</f>
        <v>#REF!</v>
      </c>
    </row>
    <row r="694" spans="1:6" x14ac:dyDescent="0.25">
      <c r="A694" t="s">
        <v>76</v>
      </c>
      <c r="B694" t="s">
        <v>476</v>
      </c>
      <c r="E694">
        <f t="shared" si="30"/>
        <v>2036</v>
      </c>
      <c r="F694" t="e">
        <f>INDEX('LF Base plus LCFS'!$B$22:$AP$22,MATCH(E694,#REF!,0))</f>
        <v>#REF!</v>
      </c>
    </row>
    <row r="695" spans="1:6" x14ac:dyDescent="0.25">
      <c r="A695" t="s">
        <v>76</v>
      </c>
      <c r="B695" t="s">
        <v>476</v>
      </c>
      <c r="E695">
        <f t="shared" si="30"/>
        <v>2037</v>
      </c>
      <c r="F695" t="e">
        <f>INDEX('LF Base plus LCFS'!$B$22:$AP$22,MATCH(E695,#REF!,0))</f>
        <v>#REF!</v>
      </c>
    </row>
    <row r="696" spans="1:6" x14ac:dyDescent="0.25">
      <c r="A696" t="s">
        <v>76</v>
      </c>
      <c r="B696" t="s">
        <v>476</v>
      </c>
      <c r="E696">
        <f t="shared" si="30"/>
        <v>2038</v>
      </c>
      <c r="F696" t="e">
        <f>INDEX('LF Base plus LCFS'!$B$22:$AP$22,MATCH(E696,#REF!,0))</f>
        <v>#REF!</v>
      </c>
    </row>
    <row r="697" spans="1:6" x14ac:dyDescent="0.25">
      <c r="A697" t="s">
        <v>76</v>
      </c>
      <c r="B697" t="s">
        <v>476</v>
      </c>
      <c r="E697">
        <f>E696+1</f>
        <v>2039</v>
      </c>
      <c r="F697" t="e">
        <f>INDEX('LF Base plus LCFS'!$B$22:$AP$22,MATCH(E697,#REF!,0))</f>
        <v>#REF!</v>
      </c>
    </row>
    <row r="698" spans="1:6" x14ac:dyDescent="0.25">
      <c r="A698" t="s">
        <v>76</v>
      </c>
      <c r="B698" t="s">
        <v>476</v>
      </c>
      <c r="E698">
        <f>E697+1</f>
        <v>2040</v>
      </c>
      <c r="F698" t="e">
        <f>INDEX('LF Base plus LCFS'!$B$22:$AP$22,MATCH(E698,#REF!,0))</f>
        <v>#REF!</v>
      </c>
    </row>
    <row r="699" spans="1:6" x14ac:dyDescent="0.25">
      <c r="A699" t="s">
        <v>75</v>
      </c>
      <c r="B699" t="s">
        <v>468</v>
      </c>
      <c r="E699">
        <v>2000</v>
      </c>
      <c r="F699">
        <f>INDEX('LF Base'!$B$24:$AP$24,MATCH(E699,'LF Base'!$B$1:$AP$1,0))</f>
        <v>0</v>
      </c>
    </row>
    <row r="700" spans="1:6" x14ac:dyDescent="0.25">
      <c r="A700" t="s">
        <v>75</v>
      </c>
      <c r="B700" t="s">
        <v>468</v>
      </c>
      <c r="E700">
        <f t="shared" ref="E700:E730" si="31">E699+1</f>
        <v>2001</v>
      </c>
      <c r="F700">
        <f>INDEX('LF Base'!$B$24:$AP$24,MATCH(E700,'LF Base'!$B$1:$AP$1,0))</f>
        <v>0</v>
      </c>
    </row>
    <row r="701" spans="1:6" x14ac:dyDescent="0.25">
      <c r="A701" t="s">
        <v>75</v>
      </c>
      <c r="B701" t="s">
        <v>468</v>
      </c>
      <c r="E701">
        <f t="shared" si="31"/>
        <v>2002</v>
      </c>
      <c r="F701">
        <f>INDEX('LF Base'!$B$24:$AP$24,MATCH(E701,'LF Base'!$B$1:$AP$1,0))</f>
        <v>0</v>
      </c>
    </row>
    <row r="702" spans="1:6" x14ac:dyDescent="0.25">
      <c r="A702" t="s">
        <v>75</v>
      </c>
      <c r="B702" t="s">
        <v>468</v>
      </c>
      <c r="E702">
        <f t="shared" si="31"/>
        <v>2003</v>
      </c>
      <c r="F702">
        <f>INDEX('LF Base'!$B$24:$AP$24,MATCH(E702,'LF Base'!$B$1:$AP$1,0))</f>
        <v>0</v>
      </c>
    </row>
    <row r="703" spans="1:6" x14ac:dyDescent="0.25">
      <c r="A703" t="s">
        <v>75</v>
      </c>
      <c r="B703" t="s">
        <v>468</v>
      </c>
      <c r="E703">
        <f t="shared" si="31"/>
        <v>2004</v>
      </c>
      <c r="F703">
        <f>INDEX('LF Base'!$B$24:$AP$24,MATCH(E703,'LF Base'!$B$1:$AP$1,0))</f>
        <v>0</v>
      </c>
    </row>
    <row r="704" spans="1:6" x14ac:dyDescent="0.25">
      <c r="A704" t="s">
        <v>75</v>
      </c>
      <c r="B704" t="s">
        <v>468</v>
      </c>
      <c r="E704">
        <f t="shared" si="31"/>
        <v>2005</v>
      </c>
      <c r="F704">
        <f>INDEX('LF Base'!$B$24:$AP$24,MATCH(E704,'LF Base'!$B$1:$AP$1,0))</f>
        <v>0</v>
      </c>
    </row>
    <row r="705" spans="1:6" x14ac:dyDescent="0.25">
      <c r="A705" t="s">
        <v>75</v>
      </c>
      <c r="B705" t="s">
        <v>468</v>
      </c>
      <c r="E705">
        <f t="shared" si="31"/>
        <v>2006</v>
      </c>
      <c r="F705">
        <f>INDEX('LF Base'!$B$24:$AP$24,MATCH(E705,'LF Base'!$B$1:$AP$1,0))</f>
        <v>2.5846458024691366</v>
      </c>
    </row>
    <row r="706" spans="1:6" x14ac:dyDescent="0.25">
      <c r="A706" t="s">
        <v>75</v>
      </c>
      <c r="B706" t="s">
        <v>468</v>
      </c>
      <c r="E706">
        <f t="shared" si="31"/>
        <v>2007</v>
      </c>
      <c r="F706">
        <f>INDEX('LF Base'!$B$24:$AP$24,MATCH(E706,'LF Base'!$B$1:$AP$1,0))</f>
        <v>2.5846458024691366</v>
      </c>
    </row>
    <row r="707" spans="1:6" x14ac:dyDescent="0.25">
      <c r="A707" t="s">
        <v>75</v>
      </c>
      <c r="B707" t="s">
        <v>468</v>
      </c>
      <c r="E707">
        <f t="shared" si="31"/>
        <v>2008</v>
      </c>
      <c r="F707">
        <f>INDEX('LF Base'!$B$24:$AP$24,MATCH(E707,'LF Base'!$B$1:$AP$1,0))</f>
        <v>2.5846458024691366</v>
      </c>
    </row>
    <row r="708" spans="1:6" x14ac:dyDescent="0.25">
      <c r="A708" t="s">
        <v>75</v>
      </c>
      <c r="B708" t="s">
        <v>468</v>
      </c>
      <c r="E708">
        <f t="shared" si="31"/>
        <v>2009</v>
      </c>
      <c r="F708">
        <f>INDEX('LF Base'!$B$24:$AP$24,MATCH(E708,'LF Base'!$B$1:$AP$1,0))</f>
        <v>2.5846458024691366</v>
      </c>
    </row>
    <row r="709" spans="1:6" x14ac:dyDescent="0.25">
      <c r="A709" t="s">
        <v>75</v>
      </c>
      <c r="B709" t="s">
        <v>468</v>
      </c>
      <c r="E709">
        <f t="shared" si="31"/>
        <v>2010</v>
      </c>
      <c r="F709">
        <f>INDEX('LF Base'!$B$24:$AP$24,MATCH(E709,'LF Base'!$B$1:$AP$1,0))</f>
        <v>2.5846458024691366</v>
      </c>
    </row>
    <row r="710" spans="1:6" x14ac:dyDescent="0.25">
      <c r="A710" t="s">
        <v>75</v>
      </c>
      <c r="B710" t="s">
        <v>468</v>
      </c>
      <c r="E710">
        <f t="shared" si="31"/>
        <v>2011</v>
      </c>
      <c r="F710">
        <f>INDEX('LF Base'!$B$24:$AP$24,MATCH(E710,'LF Base'!$B$1:$AP$1,0))</f>
        <v>2.5846458024691366</v>
      </c>
    </row>
    <row r="711" spans="1:6" x14ac:dyDescent="0.25">
      <c r="A711" t="s">
        <v>75</v>
      </c>
      <c r="B711" t="s">
        <v>468</v>
      </c>
      <c r="E711">
        <f t="shared" si="31"/>
        <v>2012</v>
      </c>
      <c r="F711">
        <f>INDEX('LF Base'!$B$24:$AP$24,MATCH(E711,'LF Base'!$B$1:$AP$1,0))</f>
        <v>2.5846458024691366</v>
      </c>
    </row>
    <row r="712" spans="1:6" x14ac:dyDescent="0.25">
      <c r="A712" t="s">
        <v>75</v>
      </c>
      <c r="B712" t="s">
        <v>468</v>
      </c>
      <c r="E712">
        <f t="shared" si="31"/>
        <v>2013</v>
      </c>
      <c r="F712">
        <f>INDEX('LF Base'!$B$24:$AP$24,MATCH(E712,'LF Base'!$B$1:$AP$1,0))</f>
        <v>2.5846458024691366</v>
      </c>
    </row>
    <row r="713" spans="1:6" x14ac:dyDescent="0.25">
      <c r="A713" t="s">
        <v>75</v>
      </c>
      <c r="B713" t="s">
        <v>468</v>
      </c>
      <c r="E713">
        <f t="shared" si="31"/>
        <v>2014</v>
      </c>
      <c r="F713">
        <f>INDEX('LF Base'!$B$24:$AP$24,MATCH(E713,'LF Base'!$B$1:$AP$1,0))</f>
        <v>2.5846458024691366</v>
      </c>
    </row>
    <row r="714" spans="1:6" x14ac:dyDescent="0.25">
      <c r="A714" t="s">
        <v>75</v>
      </c>
      <c r="B714" t="s">
        <v>468</v>
      </c>
      <c r="E714">
        <f t="shared" si="31"/>
        <v>2015</v>
      </c>
      <c r="F714">
        <f>INDEX('LF Base'!$B$24:$AP$24,MATCH(E714,'LF Base'!$B$1:$AP$1,0))</f>
        <v>2.5846458024691366</v>
      </c>
    </row>
    <row r="715" spans="1:6" x14ac:dyDescent="0.25">
      <c r="A715" t="s">
        <v>75</v>
      </c>
      <c r="B715" t="s">
        <v>468</v>
      </c>
      <c r="E715">
        <f t="shared" si="31"/>
        <v>2016</v>
      </c>
      <c r="F715">
        <f>INDEX('LF Base'!$B$24:$AP$24,MATCH(E715,'LF Base'!$B$1:$AP$1,0))</f>
        <v>2.5846458024691366</v>
      </c>
    </row>
    <row r="716" spans="1:6" x14ac:dyDescent="0.25">
      <c r="A716" t="s">
        <v>75</v>
      </c>
      <c r="B716" t="s">
        <v>468</v>
      </c>
      <c r="E716">
        <f t="shared" si="31"/>
        <v>2017</v>
      </c>
      <c r="F716">
        <f>INDEX('LF Base'!$B$24:$AP$24,MATCH(E716,'LF Base'!$B$1:$AP$1,0))</f>
        <v>2.5846458024691366</v>
      </c>
    </row>
    <row r="717" spans="1:6" x14ac:dyDescent="0.25">
      <c r="A717" t="s">
        <v>75</v>
      </c>
      <c r="B717" t="s">
        <v>468</v>
      </c>
      <c r="E717">
        <f t="shared" si="31"/>
        <v>2018</v>
      </c>
      <c r="F717">
        <f>INDEX('LF Base'!$B$24:$AP$24,MATCH(E717,'LF Base'!$B$1:$AP$1,0))</f>
        <v>2.5846458024691366</v>
      </c>
    </row>
    <row r="718" spans="1:6" x14ac:dyDescent="0.25">
      <c r="A718" t="s">
        <v>75</v>
      </c>
      <c r="B718" t="s">
        <v>468</v>
      </c>
      <c r="E718">
        <f t="shared" si="31"/>
        <v>2019</v>
      </c>
      <c r="F718">
        <f>INDEX('LF Base'!$B$24:$AP$24,MATCH(E718,'LF Base'!$B$1:$AP$1,0))</f>
        <v>2.5846458024691366</v>
      </c>
    </row>
    <row r="719" spans="1:6" x14ac:dyDescent="0.25">
      <c r="A719" t="s">
        <v>75</v>
      </c>
      <c r="B719" t="s">
        <v>468</v>
      </c>
      <c r="E719">
        <f t="shared" si="31"/>
        <v>2020</v>
      </c>
      <c r="F719">
        <f>INDEX('LF Base'!$B$24:$AP$24,MATCH(E719,'LF Base'!$B$1:$AP$1,0))</f>
        <v>2.5846458024691366</v>
      </c>
    </row>
    <row r="720" spans="1:6" x14ac:dyDescent="0.25">
      <c r="A720" t="s">
        <v>75</v>
      </c>
      <c r="B720" t="s">
        <v>468</v>
      </c>
      <c r="E720">
        <f t="shared" si="31"/>
        <v>2021</v>
      </c>
      <c r="F720">
        <f>INDEX('LF Base'!$B$24:$AP$24,MATCH(E720,'LF Base'!$B$1:$AP$1,0))</f>
        <v>2.5846458024691366</v>
      </c>
    </row>
    <row r="721" spans="1:6" x14ac:dyDescent="0.25">
      <c r="A721" t="s">
        <v>75</v>
      </c>
      <c r="B721" t="s">
        <v>468</v>
      </c>
      <c r="E721">
        <f t="shared" si="31"/>
        <v>2022</v>
      </c>
      <c r="F721">
        <f>INDEX('LF Base'!$B$24:$AP$24,MATCH(E721,'LF Base'!$B$1:$AP$1,0))</f>
        <v>2.5846458024691366</v>
      </c>
    </row>
    <row r="722" spans="1:6" x14ac:dyDescent="0.25">
      <c r="A722" t="s">
        <v>75</v>
      </c>
      <c r="B722" t="s">
        <v>468</v>
      </c>
      <c r="E722">
        <f t="shared" si="31"/>
        <v>2023</v>
      </c>
      <c r="F722">
        <f>INDEX('LF Base'!$B$24:$AP$24,MATCH(E722,'LF Base'!$B$1:$AP$1,0))</f>
        <v>2.5846458024691366</v>
      </c>
    </row>
    <row r="723" spans="1:6" x14ac:dyDescent="0.25">
      <c r="A723" t="s">
        <v>75</v>
      </c>
      <c r="B723" t="s">
        <v>468</v>
      </c>
      <c r="E723">
        <f t="shared" si="31"/>
        <v>2024</v>
      </c>
      <c r="F723">
        <f>INDEX('LF Base'!$B$24:$AP$24,MATCH(E723,'LF Base'!$B$1:$AP$1,0))</f>
        <v>2.5846458024691366</v>
      </c>
    </row>
    <row r="724" spans="1:6" x14ac:dyDescent="0.25">
      <c r="A724" t="s">
        <v>75</v>
      </c>
      <c r="B724" t="s">
        <v>468</v>
      </c>
      <c r="E724">
        <f t="shared" si="31"/>
        <v>2025</v>
      </c>
      <c r="F724">
        <f>INDEX('LF Base'!$B$24:$AP$24,MATCH(E724,'LF Base'!$B$1:$AP$1,0))</f>
        <v>2.5846458024691366</v>
      </c>
    </row>
    <row r="725" spans="1:6" x14ac:dyDescent="0.25">
      <c r="A725" t="s">
        <v>75</v>
      </c>
      <c r="B725" t="s">
        <v>468</v>
      </c>
      <c r="E725">
        <f t="shared" si="31"/>
        <v>2026</v>
      </c>
      <c r="F725">
        <f>INDEX('LF Base'!$B$24:$AP$24,MATCH(E725,'LF Base'!$B$1:$AP$1,0))</f>
        <v>2.5846458024691366</v>
      </c>
    </row>
    <row r="726" spans="1:6" x14ac:dyDescent="0.25">
      <c r="A726" t="s">
        <v>75</v>
      </c>
      <c r="B726" t="s">
        <v>468</v>
      </c>
      <c r="E726">
        <f t="shared" si="31"/>
        <v>2027</v>
      </c>
      <c r="F726">
        <f>INDEX('LF Base'!$B$24:$AP$24,MATCH(E726,'LF Base'!$B$1:$AP$1,0))</f>
        <v>2.5846458024691366</v>
      </c>
    </row>
    <row r="727" spans="1:6" x14ac:dyDescent="0.25">
      <c r="A727" t="s">
        <v>75</v>
      </c>
      <c r="B727" t="s">
        <v>468</v>
      </c>
      <c r="E727">
        <f t="shared" si="31"/>
        <v>2028</v>
      </c>
      <c r="F727">
        <f>INDEX('LF Base'!$B$24:$AP$24,MATCH(E727,'LF Base'!$B$1:$AP$1,0))</f>
        <v>2.5846458024691366</v>
      </c>
    </row>
    <row r="728" spans="1:6" x14ac:dyDescent="0.25">
      <c r="A728" t="s">
        <v>75</v>
      </c>
      <c r="B728" t="s">
        <v>468</v>
      </c>
      <c r="E728">
        <f t="shared" si="31"/>
        <v>2029</v>
      </c>
      <c r="F728">
        <f>INDEX('LF Base'!$B$24:$AP$24,MATCH(E728,'LF Base'!$B$1:$AP$1,0))</f>
        <v>2.5846458024691366</v>
      </c>
    </row>
    <row r="729" spans="1:6" x14ac:dyDescent="0.25">
      <c r="A729" t="s">
        <v>75</v>
      </c>
      <c r="B729" t="s">
        <v>468</v>
      </c>
      <c r="E729">
        <f t="shared" si="31"/>
        <v>2030</v>
      </c>
      <c r="F729">
        <f>INDEX('LF Base'!$B$24:$AP$24,MATCH(E729,'LF Base'!$B$1:$AP$1,0))</f>
        <v>2.5846458024691366</v>
      </c>
    </row>
    <row r="730" spans="1:6" x14ac:dyDescent="0.25">
      <c r="A730" t="s">
        <v>75</v>
      </c>
      <c r="B730" t="s">
        <v>468</v>
      </c>
      <c r="E730">
        <f t="shared" si="31"/>
        <v>2031</v>
      </c>
      <c r="F730">
        <f>INDEX('LF Base'!$B$24:$AP$24,MATCH(E730,'LF Base'!$B$1:$AP$1,0))</f>
        <v>2.5846458024691366</v>
      </c>
    </row>
    <row r="731" spans="1:6" x14ac:dyDescent="0.25">
      <c r="A731" t="s">
        <v>75</v>
      </c>
      <c r="B731" t="s">
        <v>468</v>
      </c>
      <c r="E731">
        <f t="shared" ref="E731:E737" si="32">E730+1</f>
        <v>2032</v>
      </c>
      <c r="F731">
        <f>INDEX('LF Base'!$B$24:$AP$24,MATCH(E731,'LF Base'!$B$1:$AP$1,0))</f>
        <v>2.5846458024691366</v>
      </c>
    </row>
    <row r="732" spans="1:6" x14ac:dyDescent="0.25">
      <c r="A732" t="s">
        <v>75</v>
      </c>
      <c r="B732" t="s">
        <v>468</v>
      </c>
      <c r="E732">
        <f t="shared" si="32"/>
        <v>2033</v>
      </c>
      <c r="F732">
        <f>INDEX('LF Base'!$B$24:$AP$24,MATCH(E732,'LF Base'!$B$1:$AP$1,0))</f>
        <v>2.5846458024691366</v>
      </c>
    </row>
    <row r="733" spans="1:6" x14ac:dyDescent="0.25">
      <c r="A733" t="s">
        <v>75</v>
      </c>
      <c r="B733" t="s">
        <v>468</v>
      </c>
      <c r="E733">
        <f t="shared" si="32"/>
        <v>2034</v>
      </c>
      <c r="F733">
        <f>INDEX('LF Base'!$B$24:$AP$24,MATCH(E733,'LF Base'!$B$1:$AP$1,0))</f>
        <v>2.5846458024691366</v>
      </c>
    </row>
    <row r="734" spans="1:6" x14ac:dyDescent="0.25">
      <c r="A734" t="s">
        <v>75</v>
      </c>
      <c r="B734" t="s">
        <v>468</v>
      </c>
      <c r="E734">
        <f t="shared" si="32"/>
        <v>2035</v>
      </c>
      <c r="F734">
        <f>INDEX('LF Base'!$B$24:$AP$24,MATCH(E734,'LF Base'!$B$1:$AP$1,0))</f>
        <v>2.5846458024691366</v>
      </c>
    </row>
    <row r="735" spans="1:6" x14ac:dyDescent="0.25">
      <c r="A735" t="s">
        <v>75</v>
      </c>
      <c r="B735" t="s">
        <v>468</v>
      </c>
      <c r="E735">
        <f t="shared" si="32"/>
        <v>2036</v>
      </c>
      <c r="F735">
        <f>INDEX('LF Base'!$B$24:$AP$24,MATCH(E735,'LF Base'!$B$1:$AP$1,0))</f>
        <v>2.5846458024691366</v>
      </c>
    </row>
    <row r="736" spans="1:6" x14ac:dyDescent="0.25">
      <c r="A736" t="s">
        <v>75</v>
      </c>
      <c r="B736" t="s">
        <v>468</v>
      </c>
      <c r="E736">
        <f t="shared" si="32"/>
        <v>2037</v>
      </c>
      <c r="F736">
        <f>INDEX('LF Base'!$B$24:$AP$24,MATCH(E736,'LF Base'!$B$1:$AP$1,0))</f>
        <v>2.5846458024691366</v>
      </c>
    </row>
    <row r="737" spans="1:6" x14ac:dyDescent="0.25">
      <c r="A737" t="s">
        <v>75</v>
      </c>
      <c r="B737" t="s">
        <v>468</v>
      </c>
      <c r="E737">
        <f t="shared" si="32"/>
        <v>2038</v>
      </c>
      <c r="F737">
        <f>INDEX('LF Base'!$B$24:$AP$24,MATCH(E737,'LF Base'!$B$1:$AP$1,0))</f>
        <v>2.5846458024691366</v>
      </c>
    </row>
    <row r="738" spans="1:6" x14ac:dyDescent="0.25">
      <c r="A738" t="s">
        <v>75</v>
      </c>
      <c r="B738" t="s">
        <v>468</v>
      </c>
      <c r="E738">
        <f>E737+1</f>
        <v>2039</v>
      </c>
      <c r="F738">
        <f>INDEX('LF Base'!$B$24:$AP$24,MATCH(E738,'LF Base'!$B$1:$AP$1,0))</f>
        <v>2.5846458024691366</v>
      </c>
    </row>
    <row r="739" spans="1:6" x14ac:dyDescent="0.25">
      <c r="A739" t="s">
        <v>75</v>
      </c>
      <c r="B739" t="s">
        <v>468</v>
      </c>
      <c r="E739">
        <f>E738+1</f>
        <v>2040</v>
      </c>
      <c r="F739">
        <f>INDEX('LF Base'!$B$24:$AP$24,MATCH(E739,'LF Base'!$B$1:$AP$1,0))</f>
        <v>2.5846458024691366</v>
      </c>
    </row>
    <row r="740" spans="1:6" s="63" customFormat="1" x14ac:dyDescent="0.25">
      <c r="A740" s="63" t="s">
        <v>533</v>
      </c>
      <c r="B740" s="63" t="s">
        <v>468</v>
      </c>
      <c r="E740" s="63">
        <v>2000</v>
      </c>
      <c r="F740" s="63">
        <f>INDEX('CF Base'!$B$16:$AP$16,MATCH(E740,'CF Base'!$B$1:$AP$1,0))</f>
        <v>7.307862968896452</v>
      </c>
    </row>
    <row r="741" spans="1:6" s="63" customFormat="1" x14ac:dyDescent="0.25">
      <c r="A741" s="63" t="s">
        <v>533</v>
      </c>
      <c r="B741" s="63" t="s">
        <v>468</v>
      </c>
      <c r="E741" s="63">
        <f t="shared" ref="E741:E778" si="33">E740+1</f>
        <v>2001</v>
      </c>
      <c r="F741" s="63">
        <f>INDEX('CF Base'!$B$16:$AP$16,MATCH(E741,'CF Base'!$B$1:$AP$1,0))</f>
        <v>8.4319098867934557</v>
      </c>
    </row>
    <row r="742" spans="1:6" s="63" customFormat="1" x14ac:dyDescent="0.25">
      <c r="A742" s="63" t="s">
        <v>533</v>
      </c>
      <c r="B742" s="63" t="s">
        <v>468</v>
      </c>
      <c r="E742" s="63">
        <f t="shared" si="33"/>
        <v>2002</v>
      </c>
      <c r="F742" s="63">
        <f>INDEX('CF Base'!$B$16:$AP$16,MATCH(E742,'CF Base'!$B$1:$AP$1,0))</f>
        <v>6.4096225562210405</v>
      </c>
    </row>
    <row r="743" spans="1:6" s="63" customFormat="1" x14ac:dyDescent="0.25">
      <c r="A743" s="63" t="s">
        <v>533</v>
      </c>
      <c r="B743" s="63" t="s">
        <v>468</v>
      </c>
      <c r="E743" s="63">
        <f t="shared" si="33"/>
        <v>2003</v>
      </c>
      <c r="F743" s="63">
        <f>INDEX('CF Base'!$B$16:$AP$16,MATCH(E743,'CF Base'!$B$1:$AP$1,0))</f>
        <v>7.6509351339134364</v>
      </c>
    </row>
    <row r="744" spans="1:6" s="63" customFormat="1" x14ac:dyDescent="0.25">
      <c r="A744" s="63" t="s">
        <v>533</v>
      </c>
      <c r="B744" s="63" t="s">
        <v>468</v>
      </c>
      <c r="E744" s="63">
        <f t="shared" si="33"/>
        <v>2004</v>
      </c>
      <c r="F744" s="63">
        <f>INDEX('CF Base'!$B$16:$AP$16,MATCH(E744,'CF Base'!$B$1:$AP$1,0))</f>
        <v>8.5523954185584277</v>
      </c>
    </row>
    <row r="745" spans="1:6" s="63" customFormat="1" x14ac:dyDescent="0.25">
      <c r="A745" s="63" t="s">
        <v>533</v>
      </c>
      <c r="B745" s="63" t="s">
        <v>468</v>
      </c>
      <c r="E745" s="63">
        <f t="shared" si="33"/>
        <v>2005</v>
      </c>
      <c r="F745" s="63">
        <f>INDEX('CF Base'!$B$16:$AP$16,MATCH(E745,'CF Base'!$B$1:$AP$1,0))</f>
        <v>10.632640444583304</v>
      </c>
    </row>
    <row r="746" spans="1:6" s="63" customFormat="1" x14ac:dyDescent="0.25">
      <c r="A746" s="63" t="s">
        <v>533</v>
      </c>
      <c r="B746" s="63" t="s">
        <v>468</v>
      </c>
      <c r="E746" s="63">
        <f t="shared" si="33"/>
        <v>2006</v>
      </c>
      <c r="F746" s="63">
        <f>INDEX('CF Base'!$B$16:$AP$16,MATCH(E746,'CF Base'!$B$1:$AP$1,0))</f>
        <v>9.7817633099120549</v>
      </c>
    </row>
    <row r="747" spans="1:6" s="63" customFormat="1" x14ac:dyDescent="0.25">
      <c r="A747" s="63" t="s">
        <v>533</v>
      </c>
      <c r="B747" s="63" t="s">
        <v>468</v>
      </c>
      <c r="E747" s="63">
        <f t="shared" si="33"/>
        <v>2007</v>
      </c>
      <c r="F747" s="63">
        <f>INDEX('CF Base'!$B$16:$AP$16,MATCH(E747,'CF Base'!$B$1:$AP$1,0))</f>
        <v>9.2701152672618363</v>
      </c>
    </row>
    <row r="748" spans="1:6" s="63" customFormat="1" x14ac:dyDescent="0.25">
      <c r="A748" s="63" t="s">
        <v>533</v>
      </c>
      <c r="B748" s="63" t="s">
        <v>468</v>
      </c>
      <c r="E748" s="63">
        <f t="shared" si="33"/>
        <v>2008</v>
      </c>
      <c r="F748" s="63">
        <f>INDEX('CF Base'!$B$16:$AP$16,MATCH(E748,'CF Base'!$B$1:$AP$1,0))</f>
        <v>12.32639696742071</v>
      </c>
    </row>
    <row r="749" spans="1:6" s="63" customFormat="1" x14ac:dyDescent="0.25">
      <c r="A749" s="63" t="s">
        <v>533</v>
      </c>
      <c r="B749" s="63" t="s">
        <v>468</v>
      </c>
      <c r="E749" s="63">
        <f t="shared" si="33"/>
        <v>2009</v>
      </c>
      <c r="F749" s="63">
        <f>INDEX('CF Base'!$B$16:$AP$16,MATCH(E749,'CF Base'!$B$1:$AP$1,0))</f>
        <v>8.6132613854672861</v>
      </c>
    </row>
    <row r="750" spans="1:6" s="63" customFormat="1" x14ac:dyDescent="0.25">
      <c r="A750" s="63" t="s">
        <v>533</v>
      </c>
      <c r="B750" s="63" t="s">
        <v>468</v>
      </c>
      <c r="E750" s="63">
        <f t="shared" si="33"/>
        <v>2010</v>
      </c>
      <c r="F750" s="63">
        <f>INDEX('CF Base'!$B$16:$AP$16,MATCH(E750,'CF Base'!$B$1:$AP$1,0))</f>
        <v>6.4916773580264966</v>
      </c>
    </row>
    <row r="751" spans="1:6" s="63" customFormat="1" x14ac:dyDescent="0.25">
      <c r="A751" s="63" t="s">
        <v>533</v>
      </c>
      <c r="B751" s="63" t="s">
        <v>468</v>
      </c>
      <c r="E751" s="63">
        <f t="shared" si="33"/>
        <v>2011</v>
      </c>
      <c r="F751" s="63">
        <f>INDEX('CF Base'!$B$16:$AP$16,MATCH(E751,'CF Base'!$B$1:$AP$1,0))</f>
        <v>7.5361622782235287</v>
      </c>
    </row>
    <row r="752" spans="1:6" s="63" customFormat="1" x14ac:dyDescent="0.25">
      <c r="A752" s="63" t="s">
        <v>533</v>
      </c>
      <c r="B752" s="63" t="s">
        <v>468</v>
      </c>
      <c r="E752" s="63">
        <f t="shared" si="33"/>
        <v>2012</v>
      </c>
      <c r="F752" s="63">
        <f>INDEX('CF Base'!$B$16:$AP$16,MATCH(E752,'CF Base'!$B$1:$AP$1,0))</f>
        <v>7.9333490656970191</v>
      </c>
    </row>
    <row r="753" spans="1:6" s="63" customFormat="1" x14ac:dyDescent="0.25">
      <c r="A753" s="63" t="s">
        <v>533</v>
      </c>
      <c r="B753" s="63" t="s">
        <v>468</v>
      </c>
      <c r="E753" s="63">
        <f t="shared" si="33"/>
        <v>2013</v>
      </c>
      <c r="F753" s="63">
        <f>INDEX('CF Base'!$B$16:$AP$16,MATCH(E753,'CF Base'!$B$1:$AP$1,0))</f>
        <v>9.5291591605565262</v>
      </c>
    </row>
    <row r="754" spans="1:6" s="63" customFormat="1" x14ac:dyDescent="0.25">
      <c r="A754" s="63" t="s">
        <v>533</v>
      </c>
      <c r="B754" s="63" t="s">
        <v>468</v>
      </c>
      <c r="E754" s="63">
        <f t="shared" si="33"/>
        <v>2014</v>
      </c>
      <c r="F754" s="63">
        <f>INDEX('CF Base'!$B$16:$AP$16,MATCH(E754,'CF Base'!$B$1:$AP$1,0))</f>
        <v>9.3984759826633919</v>
      </c>
    </row>
    <row r="755" spans="1:6" s="63" customFormat="1" x14ac:dyDescent="0.25">
      <c r="A755" s="63" t="s">
        <v>533</v>
      </c>
      <c r="B755" s="63" t="s">
        <v>468</v>
      </c>
      <c r="E755" s="63">
        <f t="shared" si="33"/>
        <v>2015</v>
      </c>
      <c r="F755" s="63">
        <f>INDEX('CF Base'!$B$16:$AP$16,MATCH(E755,'CF Base'!$B$1:$AP$1,0))</f>
        <v>9.5343988430320739</v>
      </c>
    </row>
    <row r="756" spans="1:6" s="63" customFormat="1" x14ac:dyDescent="0.25">
      <c r="A756" s="63" t="s">
        <v>533</v>
      </c>
      <c r="B756" s="63" t="s">
        <v>468</v>
      </c>
      <c r="E756" s="63">
        <f t="shared" si="33"/>
        <v>2016</v>
      </c>
      <c r="F756" s="63">
        <f>INDEX('CF Base'!$B$16:$AP$16,MATCH(E756,'CF Base'!$B$1:$AP$1,0))</f>
        <v>9.6703217034008091</v>
      </c>
    </row>
    <row r="757" spans="1:6" s="63" customFormat="1" x14ac:dyDescent="0.25">
      <c r="A757" s="63" t="s">
        <v>533</v>
      </c>
      <c r="B757" s="63" t="s">
        <v>468</v>
      </c>
      <c r="E757" s="63">
        <f t="shared" si="33"/>
        <v>2017</v>
      </c>
      <c r="F757" s="63">
        <f>INDEX('CF Base'!$B$16:$AP$16,MATCH(E757,'CF Base'!$B$1:$AP$1,0))</f>
        <v>9.8062445637695426</v>
      </c>
    </row>
    <row r="758" spans="1:6" s="63" customFormat="1" x14ac:dyDescent="0.25">
      <c r="A758" s="63" t="s">
        <v>533</v>
      </c>
      <c r="B758" s="63" t="s">
        <v>468</v>
      </c>
      <c r="E758" s="63">
        <f t="shared" si="33"/>
        <v>2018</v>
      </c>
      <c r="F758" s="63">
        <f>INDEX('CF Base'!$B$16:$AP$16,MATCH(E758,'CF Base'!$B$1:$AP$1,0))</f>
        <v>9.9421674241382263</v>
      </c>
    </row>
    <row r="759" spans="1:6" s="63" customFormat="1" x14ac:dyDescent="0.25">
      <c r="A759" s="63" t="s">
        <v>533</v>
      </c>
      <c r="B759" s="63" t="s">
        <v>468</v>
      </c>
      <c r="E759" s="63">
        <f t="shared" si="33"/>
        <v>2019</v>
      </c>
      <c r="F759" s="63">
        <f>INDEX('CF Base'!$B$16:$AP$16,MATCH(E759,'CF Base'!$B$1:$AP$1,0))</f>
        <v>10.07809028450696</v>
      </c>
    </row>
    <row r="760" spans="1:6" s="63" customFormat="1" x14ac:dyDescent="0.25">
      <c r="A760" s="63" t="s">
        <v>533</v>
      </c>
      <c r="B760" s="63" t="s">
        <v>468</v>
      </c>
      <c r="E760" s="63">
        <f t="shared" si="33"/>
        <v>2020</v>
      </c>
      <c r="F760" s="63">
        <f>INDEX('CF Base'!$B$16:$AP$16,MATCH(E760,'CF Base'!$B$1:$AP$1,0))</f>
        <v>10.214013144875642</v>
      </c>
    </row>
    <row r="761" spans="1:6" s="63" customFormat="1" x14ac:dyDescent="0.25">
      <c r="A761" s="63" t="s">
        <v>533</v>
      </c>
      <c r="B761" s="63" t="s">
        <v>468</v>
      </c>
      <c r="E761" s="63">
        <f t="shared" si="33"/>
        <v>2021</v>
      </c>
      <c r="F761" s="63">
        <f>INDEX('CF Base'!$B$16:$AP$16,MATCH(E761,'CF Base'!$B$1:$AP$1,0))</f>
        <v>10.349936005244377</v>
      </c>
    </row>
    <row r="762" spans="1:6" s="63" customFormat="1" x14ac:dyDescent="0.25">
      <c r="A762" s="63" t="s">
        <v>533</v>
      </c>
      <c r="B762" s="63" t="s">
        <v>468</v>
      </c>
      <c r="E762" s="63">
        <f t="shared" si="33"/>
        <v>2022</v>
      </c>
      <c r="F762" s="63">
        <f>INDEX('CF Base'!$B$16:$AP$16,MATCH(E762,'CF Base'!$B$1:$AP$1,0))</f>
        <v>10.485858865613059</v>
      </c>
    </row>
    <row r="763" spans="1:6" s="63" customFormat="1" x14ac:dyDescent="0.25">
      <c r="A763" s="63" t="s">
        <v>533</v>
      </c>
      <c r="B763" s="63" t="s">
        <v>468</v>
      </c>
      <c r="E763" s="63">
        <f t="shared" si="33"/>
        <v>2023</v>
      </c>
      <c r="F763" s="63">
        <f>INDEX('CF Base'!$B$16:$AP$16,MATCH(E763,'CF Base'!$B$1:$AP$1,0))</f>
        <v>10.621781725981794</v>
      </c>
    </row>
    <row r="764" spans="1:6" s="63" customFormat="1" x14ac:dyDescent="0.25">
      <c r="A764" s="63" t="s">
        <v>533</v>
      </c>
      <c r="B764" s="63" t="s">
        <v>468</v>
      </c>
      <c r="E764" s="63">
        <f t="shared" si="33"/>
        <v>2024</v>
      </c>
      <c r="F764" s="63">
        <f>INDEX('CF Base'!$B$16:$AP$16,MATCH(E764,'CF Base'!$B$1:$AP$1,0))</f>
        <v>10.757704586350476</v>
      </c>
    </row>
    <row r="765" spans="1:6" s="63" customFormat="1" x14ac:dyDescent="0.25">
      <c r="A765" s="63" t="s">
        <v>533</v>
      </c>
      <c r="B765" s="63" t="s">
        <v>468</v>
      </c>
      <c r="E765" s="63">
        <f t="shared" si="33"/>
        <v>2025</v>
      </c>
      <c r="F765" s="63">
        <f>INDEX('CF Base'!$B$16:$AP$16,MATCH(E765,'CF Base'!$B$1:$AP$1,0))</f>
        <v>10.89362744671921</v>
      </c>
    </row>
    <row r="766" spans="1:6" s="63" customFormat="1" x14ac:dyDescent="0.25">
      <c r="A766" s="63" t="s">
        <v>533</v>
      </c>
      <c r="B766" s="63" t="s">
        <v>468</v>
      </c>
      <c r="E766" s="63">
        <f t="shared" si="33"/>
        <v>2026</v>
      </c>
      <c r="F766" s="63">
        <f>INDEX('CF Base'!$B$16:$AP$16,MATCH(E766,'CF Base'!$B$1:$AP$1,0))</f>
        <v>11.029550307087893</v>
      </c>
    </row>
    <row r="767" spans="1:6" s="63" customFormat="1" x14ac:dyDescent="0.25">
      <c r="A767" s="63" t="s">
        <v>533</v>
      </c>
      <c r="B767" s="63" t="s">
        <v>468</v>
      </c>
      <c r="E767" s="63">
        <f t="shared" si="33"/>
        <v>2027</v>
      </c>
      <c r="F767" s="63">
        <f>INDEX('CF Base'!$B$16:$AP$16,MATCH(E767,'CF Base'!$B$1:$AP$1,0))</f>
        <v>11.165473167456627</v>
      </c>
    </row>
    <row r="768" spans="1:6" s="63" customFormat="1" x14ac:dyDescent="0.25">
      <c r="A768" s="63" t="s">
        <v>533</v>
      </c>
      <c r="B768" s="63" t="s">
        <v>468</v>
      </c>
      <c r="E768" s="63">
        <f t="shared" si="33"/>
        <v>2028</v>
      </c>
      <c r="F768" s="63">
        <f>INDEX('CF Base'!$B$16:$AP$16,MATCH(E768,'CF Base'!$B$1:$AP$1,0))</f>
        <v>11.301396027825309</v>
      </c>
    </row>
    <row r="769" spans="1:6" s="63" customFormat="1" x14ac:dyDescent="0.25">
      <c r="A769" s="63" t="s">
        <v>533</v>
      </c>
      <c r="B769" s="63" t="s">
        <v>468</v>
      </c>
      <c r="E769" s="63">
        <f t="shared" si="33"/>
        <v>2029</v>
      </c>
      <c r="F769" s="63">
        <f>INDEX('CF Base'!$B$16:$AP$16,MATCH(E769,'CF Base'!$B$1:$AP$1,0))</f>
        <v>11.437318888194044</v>
      </c>
    </row>
    <row r="770" spans="1:6" s="63" customFormat="1" x14ac:dyDescent="0.25">
      <c r="A770" s="63" t="s">
        <v>533</v>
      </c>
      <c r="B770" s="63" t="s">
        <v>468</v>
      </c>
      <c r="E770" s="63">
        <f t="shared" si="33"/>
        <v>2030</v>
      </c>
      <c r="F770" s="63">
        <f>INDEX('CF Base'!$B$16:$AP$16,MATCH(E770,'CF Base'!$B$1:$AP$1,0))</f>
        <v>11.573241748562726</v>
      </c>
    </row>
    <row r="771" spans="1:6" s="63" customFormat="1" x14ac:dyDescent="0.25">
      <c r="A771" s="63" t="s">
        <v>533</v>
      </c>
      <c r="B771" s="63" t="s">
        <v>468</v>
      </c>
      <c r="E771" s="63">
        <f t="shared" si="33"/>
        <v>2031</v>
      </c>
      <c r="F771" s="63">
        <f>INDEX('CF Base'!$B$16:$AP$16,MATCH(E771,'CF Base'!$B$1:$AP$1,0))</f>
        <v>11.709164608931461</v>
      </c>
    </row>
    <row r="772" spans="1:6" s="63" customFormat="1" x14ac:dyDescent="0.25">
      <c r="A772" s="63" t="s">
        <v>533</v>
      </c>
      <c r="B772" s="63" t="s">
        <v>468</v>
      </c>
      <c r="E772" s="63">
        <f t="shared" si="33"/>
        <v>2032</v>
      </c>
      <c r="F772" s="63">
        <f>INDEX('CF Base'!$B$16:$AP$16,MATCH(E772,'CF Base'!$B$1:$AP$1,0))</f>
        <v>11.845087469300195</v>
      </c>
    </row>
    <row r="773" spans="1:6" s="63" customFormat="1" x14ac:dyDescent="0.25">
      <c r="A773" s="63" t="s">
        <v>533</v>
      </c>
      <c r="B773" s="63" t="s">
        <v>468</v>
      </c>
      <c r="E773" s="63">
        <f t="shared" si="33"/>
        <v>2033</v>
      </c>
      <c r="F773" s="63">
        <f>INDEX('CF Base'!$B$16:$AP$16,MATCH(E773,'CF Base'!$B$1:$AP$1,0))</f>
        <v>11.981010329668877</v>
      </c>
    </row>
    <row r="774" spans="1:6" s="63" customFormat="1" x14ac:dyDescent="0.25">
      <c r="A774" s="63" t="s">
        <v>533</v>
      </c>
      <c r="B774" s="63" t="s">
        <v>468</v>
      </c>
      <c r="E774" s="63">
        <f t="shared" si="33"/>
        <v>2034</v>
      </c>
      <c r="F774" s="63">
        <f>INDEX('CF Base'!$B$16:$AP$16,MATCH(E774,'CF Base'!$B$1:$AP$1,0))</f>
        <v>12.116933190037612</v>
      </c>
    </row>
    <row r="775" spans="1:6" s="63" customFormat="1" x14ac:dyDescent="0.25">
      <c r="A775" s="63" t="s">
        <v>533</v>
      </c>
      <c r="B775" s="63" t="s">
        <v>468</v>
      </c>
      <c r="E775" s="63">
        <f t="shared" si="33"/>
        <v>2035</v>
      </c>
      <c r="F775" s="63">
        <f>INDEX('CF Base'!$B$16:$AP$16,MATCH(E775,'CF Base'!$B$1:$AP$1,0))</f>
        <v>12.252856050406294</v>
      </c>
    </row>
    <row r="776" spans="1:6" s="63" customFormat="1" x14ac:dyDescent="0.25">
      <c r="A776" s="63" t="s">
        <v>533</v>
      </c>
      <c r="B776" s="63" t="s">
        <v>468</v>
      </c>
      <c r="E776" s="63">
        <f t="shared" si="33"/>
        <v>2036</v>
      </c>
      <c r="F776" s="63">
        <f>INDEX('CF Base'!$B$16:$AP$16,MATCH(E776,'CF Base'!$B$1:$AP$1,0))</f>
        <v>12.388778910775029</v>
      </c>
    </row>
    <row r="777" spans="1:6" s="63" customFormat="1" x14ac:dyDescent="0.25">
      <c r="A777" s="63" t="s">
        <v>533</v>
      </c>
      <c r="B777" s="63" t="s">
        <v>468</v>
      </c>
      <c r="E777" s="63">
        <f t="shared" si="33"/>
        <v>2037</v>
      </c>
      <c r="F777" s="63">
        <f>INDEX('CF Base'!$B$16:$AP$16,MATCH(E777,'CF Base'!$B$1:$AP$1,0))</f>
        <v>12.524701771143711</v>
      </c>
    </row>
    <row r="778" spans="1:6" s="63" customFormat="1" x14ac:dyDescent="0.25">
      <c r="A778" s="63" t="s">
        <v>533</v>
      </c>
      <c r="B778" s="63" t="s">
        <v>468</v>
      </c>
      <c r="E778" s="63">
        <f t="shared" si="33"/>
        <v>2038</v>
      </c>
      <c r="F778" s="63">
        <f>INDEX('CF Base'!$B$16:$AP$16,MATCH(E778,'CF Base'!$B$1:$AP$1,0))</f>
        <v>12.660624631512446</v>
      </c>
    </row>
    <row r="779" spans="1:6" s="63" customFormat="1" x14ac:dyDescent="0.25">
      <c r="A779" s="63" t="s">
        <v>533</v>
      </c>
      <c r="B779" s="63" t="s">
        <v>468</v>
      </c>
      <c r="E779" s="63">
        <f>E778+1</f>
        <v>2039</v>
      </c>
      <c r="F779" s="63">
        <f>INDEX('CF Base'!$B$16:$AP$16,MATCH(E779,'CF Base'!$B$1:$AP$1,0))</f>
        <v>12.796547491881128</v>
      </c>
    </row>
    <row r="780" spans="1:6" s="63" customFormat="1" x14ac:dyDescent="0.25">
      <c r="A780" s="63" t="s">
        <v>533</v>
      </c>
      <c r="B780" s="63" t="s">
        <v>468</v>
      </c>
      <c r="E780" s="63">
        <f>E779+1</f>
        <v>2040</v>
      </c>
      <c r="F780" s="63">
        <f>INDEX('CF Base'!$B$16:$AP$16,MATCH(E780,'CF Base'!$B$1:$AP$1,0))</f>
        <v>12.932470352249862</v>
      </c>
    </row>
    <row r="781" spans="1:6" x14ac:dyDescent="0.25">
      <c r="A781" t="s">
        <v>44</v>
      </c>
      <c r="B781" t="s">
        <v>468</v>
      </c>
      <c r="C781" t="s">
        <v>111</v>
      </c>
      <c r="D781" t="s">
        <v>113</v>
      </c>
      <c r="E781">
        <v>2000</v>
      </c>
      <c r="F781">
        <f>INDEX('LF Base'!$B$26:$AP$26,MATCH(E781,'LF Base'!$B$1:$AP$1,0))</f>
        <v>0</v>
      </c>
    </row>
    <row r="782" spans="1:6" x14ac:dyDescent="0.25">
      <c r="A782" t="s">
        <v>44</v>
      </c>
      <c r="B782" t="s">
        <v>468</v>
      </c>
      <c r="C782" t="s">
        <v>111</v>
      </c>
      <c r="D782" t="s">
        <v>113</v>
      </c>
      <c r="E782">
        <f t="shared" ref="E782:E812" si="34">E781+1</f>
        <v>2001</v>
      </c>
      <c r="F782">
        <f>INDEX('LF Base'!$B$26:$AP$26,MATCH(E782,'LF Base'!$B$1:$AP$1,0))</f>
        <v>0</v>
      </c>
    </row>
    <row r="783" spans="1:6" x14ac:dyDescent="0.25">
      <c r="A783" t="s">
        <v>44</v>
      </c>
      <c r="B783" t="s">
        <v>468</v>
      </c>
      <c r="C783" t="s">
        <v>111</v>
      </c>
      <c r="D783" t="s">
        <v>113</v>
      </c>
      <c r="E783">
        <f t="shared" si="34"/>
        <v>2002</v>
      </c>
      <c r="F783">
        <f>INDEX('LF Base'!$B$26:$AP$26,MATCH(E783,'LF Base'!$B$1:$AP$1,0))</f>
        <v>0</v>
      </c>
    </row>
    <row r="784" spans="1:6" x14ac:dyDescent="0.25">
      <c r="A784" t="s">
        <v>44</v>
      </c>
      <c r="B784" t="s">
        <v>468</v>
      </c>
      <c r="C784" t="s">
        <v>111</v>
      </c>
      <c r="D784" t="s">
        <v>113</v>
      </c>
      <c r="E784">
        <f t="shared" si="34"/>
        <v>2003</v>
      </c>
      <c r="F784">
        <f>INDEX('LF Base'!$B$26:$AP$26,MATCH(E784,'LF Base'!$B$1:$AP$1,0))</f>
        <v>0</v>
      </c>
    </row>
    <row r="785" spans="1:6" x14ac:dyDescent="0.25">
      <c r="A785" t="s">
        <v>44</v>
      </c>
      <c r="B785" t="s">
        <v>468</v>
      </c>
      <c r="C785" t="s">
        <v>111</v>
      </c>
      <c r="D785" t="s">
        <v>113</v>
      </c>
      <c r="E785">
        <f t="shared" si="34"/>
        <v>2004</v>
      </c>
      <c r="F785">
        <f>INDEX('LF Base'!$B$26:$AP$26,MATCH(E785,'LF Base'!$B$1:$AP$1,0))</f>
        <v>0</v>
      </c>
    </row>
    <row r="786" spans="1:6" x14ac:dyDescent="0.25">
      <c r="A786" t="s">
        <v>44</v>
      </c>
      <c r="B786" t="s">
        <v>468</v>
      </c>
      <c r="C786" t="s">
        <v>111</v>
      </c>
      <c r="D786" t="s">
        <v>113</v>
      </c>
      <c r="E786">
        <f t="shared" si="34"/>
        <v>2005</v>
      </c>
      <c r="F786">
        <f>INDEX('LF Base'!$B$26:$AP$26,MATCH(E786,'LF Base'!$B$1:$AP$1,0))</f>
        <v>0</v>
      </c>
    </row>
    <row r="787" spans="1:6" x14ac:dyDescent="0.25">
      <c r="A787" t="s">
        <v>44</v>
      </c>
      <c r="B787" t="s">
        <v>468</v>
      </c>
      <c r="C787" t="s">
        <v>111</v>
      </c>
      <c r="D787" t="s">
        <v>113</v>
      </c>
      <c r="E787">
        <f t="shared" si="34"/>
        <v>2006</v>
      </c>
      <c r="F787">
        <f>INDEX('LF Base'!$B$26:$AP$26,MATCH(E787,'LF Base'!$B$1:$AP$1,0))</f>
        <v>0</v>
      </c>
    </row>
    <row r="788" spans="1:6" x14ac:dyDescent="0.25">
      <c r="A788" t="s">
        <v>44</v>
      </c>
      <c r="B788" t="s">
        <v>468</v>
      </c>
      <c r="C788" t="s">
        <v>111</v>
      </c>
      <c r="D788" t="s">
        <v>113</v>
      </c>
      <c r="E788">
        <f t="shared" si="34"/>
        <v>2007</v>
      </c>
      <c r="F788">
        <f>INDEX('LF Base'!$B$26:$AP$26,MATCH(E788,'LF Base'!$B$1:$AP$1,0))</f>
        <v>0</v>
      </c>
    </row>
    <row r="789" spans="1:6" x14ac:dyDescent="0.25">
      <c r="A789" t="s">
        <v>44</v>
      </c>
      <c r="B789" t="s">
        <v>468</v>
      </c>
      <c r="C789" t="s">
        <v>111</v>
      </c>
      <c r="D789" t="s">
        <v>113</v>
      </c>
      <c r="E789">
        <f t="shared" si="34"/>
        <v>2008</v>
      </c>
      <c r="F789">
        <f>INDEX('LF Base'!$B$26:$AP$26,MATCH(E789,'LF Base'!$B$1:$AP$1,0))</f>
        <v>0</v>
      </c>
    </row>
    <row r="790" spans="1:6" x14ac:dyDescent="0.25">
      <c r="A790" t="s">
        <v>44</v>
      </c>
      <c r="B790" t="s">
        <v>468</v>
      </c>
      <c r="C790" t="s">
        <v>111</v>
      </c>
      <c r="D790" t="s">
        <v>113</v>
      </c>
      <c r="E790">
        <f t="shared" si="34"/>
        <v>2009</v>
      </c>
      <c r="F790">
        <f>INDEX('LF Base'!$B$26:$AP$26,MATCH(E790,'LF Base'!$B$1:$AP$1,0))</f>
        <v>0</v>
      </c>
    </row>
    <row r="791" spans="1:6" x14ac:dyDescent="0.25">
      <c r="A791" t="s">
        <v>44</v>
      </c>
      <c r="B791" t="s">
        <v>468</v>
      </c>
      <c r="C791" t="s">
        <v>111</v>
      </c>
      <c r="D791" t="s">
        <v>113</v>
      </c>
      <c r="E791">
        <f t="shared" si="34"/>
        <v>2010</v>
      </c>
      <c r="F791">
        <f>INDEX('LF Base'!$B$26:$AP$26,MATCH(E791,'LF Base'!$B$1:$AP$1,0))</f>
        <v>0</v>
      </c>
    </row>
    <row r="792" spans="1:6" x14ac:dyDescent="0.25">
      <c r="A792" t="s">
        <v>44</v>
      </c>
      <c r="B792" t="s">
        <v>468</v>
      </c>
      <c r="C792" t="s">
        <v>111</v>
      </c>
      <c r="D792" t="s">
        <v>113</v>
      </c>
      <c r="E792">
        <f t="shared" si="34"/>
        <v>2011</v>
      </c>
      <c r="F792">
        <f>INDEX('LF Base'!$B$26:$AP$26,MATCH(E792,'LF Base'!$B$1:$AP$1,0))</f>
        <v>0</v>
      </c>
    </row>
    <row r="793" spans="1:6" x14ac:dyDescent="0.25">
      <c r="A793" t="s">
        <v>44</v>
      </c>
      <c r="B793" t="s">
        <v>468</v>
      </c>
      <c r="C793" t="s">
        <v>111</v>
      </c>
      <c r="D793" t="s">
        <v>113</v>
      </c>
      <c r="E793">
        <f t="shared" si="34"/>
        <v>2012</v>
      </c>
      <c r="F793">
        <f>INDEX('LF Base'!$B$26:$AP$26,MATCH(E793,'LF Base'!$B$1:$AP$1,0))</f>
        <v>0</v>
      </c>
    </row>
    <row r="794" spans="1:6" x14ac:dyDescent="0.25">
      <c r="A794" t="s">
        <v>44</v>
      </c>
      <c r="B794" t="s">
        <v>468</v>
      </c>
      <c r="C794" t="s">
        <v>111</v>
      </c>
      <c r="D794" t="s">
        <v>113</v>
      </c>
      <c r="E794">
        <f t="shared" si="34"/>
        <v>2013</v>
      </c>
      <c r="F794">
        <f>INDEX('LF Base'!$B$26:$AP$26,MATCH(E794,'LF Base'!$B$1:$AP$1,0))</f>
        <v>0</v>
      </c>
    </row>
    <row r="795" spans="1:6" x14ac:dyDescent="0.25">
      <c r="A795" t="s">
        <v>44</v>
      </c>
      <c r="B795" t="s">
        <v>468</v>
      </c>
      <c r="C795" t="s">
        <v>111</v>
      </c>
      <c r="D795" t="s">
        <v>113</v>
      </c>
      <c r="E795">
        <f t="shared" si="34"/>
        <v>2014</v>
      </c>
      <c r="F795">
        <f>INDEX('LF Base'!$B$26:$AP$26,MATCH(E795,'LF Base'!$B$1:$AP$1,0))</f>
        <v>0</v>
      </c>
    </row>
    <row r="796" spans="1:6" x14ac:dyDescent="0.25">
      <c r="A796" t="s">
        <v>44</v>
      </c>
      <c r="B796" t="s">
        <v>468</v>
      </c>
      <c r="C796" t="s">
        <v>111</v>
      </c>
      <c r="D796" t="s">
        <v>113</v>
      </c>
      <c r="E796">
        <f t="shared" si="34"/>
        <v>2015</v>
      </c>
      <c r="F796">
        <f>INDEX('LF Base'!$B$26:$AP$26,MATCH(E796,'LF Base'!$B$1:$AP$1,0))</f>
        <v>0</v>
      </c>
    </row>
    <row r="797" spans="1:6" x14ac:dyDescent="0.25">
      <c r="A797" t="s">
        <v>44</v>
      </c>
      <c r="B797" t="s">
        <v>468</v>
      </c>
      <c r="C797" t="s">
        <v>111</v>
      </c>
      <c r="D797" t="s">
        <v>113</v>
      </c>
      <c r="E797">
        <f t="shared" si="34"/>
        <v>2016</v>
      </c>
      <c r="F797">
        <f>INDEX('LF Base'!$B$26:$AP$26,MATCH(E797,'LF Base'!$B$1:$AP$1,0))</f>
        <v>0</v>
      </c>
    </row>
    <row r="798" spans="1:6" x14ac:dyDescent="0.25">
      <c r="A798" t="s">
        <v>44</v>
      </c>
      <c r="B798" t="s">
        <v>468</v>
      </c>
      <c r="C798" t="s">
        <v>111</v>
      </c>
      <c r="D798" t="s">
        <v>113</v>
      </c>
      <c r="E798">
        <f t="shared" si="34"/>
        <v>2017</v>
      </c>
      <c r="F798">
        <f>INDEX('LF Base'!$B$26:$AP$26,MATCH(E798,'LF Base'!$B$1:$AP$1,0))</f>
        <v>0</v>
      </c>
    </row>
    <row r="799" spans="1:6" x14ac:dyDescent="0.25">
      <c r="A799" t="s">
        <v>44</v>
      </c>
      <c r="B799" t="s">
        <v>468</v>
      </c>
      <c r="C799" t="s">
        <v>111</v>
      </c>
      <c r="D799" t="s">
        <v>113</v>
      </c>
      <c r="E799">
        <f t="shared" si="34"/>
        <v>2018</v>
      </c>
      <c r="F799">
        <f>INDEX('LF Base'!$B$26:$AP$26,MATCH(E799,'LF Base'!$B$1:$AP$1,0))</f>
        <v>0</v>
      </c>
    </row>
    <row r="800" spans="1:6" x14ac:dyDescent="0.25">
      <c r="A800" t="s">
        <v>44</v>
      </c>
      <c r="B800" t="s">
        <v>468</v>
      </c>
      <c r="C800" t="s">
        <v>111</v>
      </c>
      <c r="D800" t="s">
        <v>113</v>
      </c>
      <c r="E800">
        <f t="shared" si="34"/>
        <v>2019</v>
      </c>
      <c r="F800">
        <f>INDEX('LF Base'!$B$26:$AP$26,MATCH(E800,'LF Base'!$B$1:$AP$1,0))</f>
        <v>0</v>
      </c>
    </row>
    <row r="801" spans="1:6" x14ac:dyDescent="0.25">
      <c r="A801" t="s">
        <v>44</v>
      </c>
      <c r="B801" t="s">
        <v>468</v>
      </c>
      <c r="C801" t="s">
        <v>111</v>
      </c>
      <c r="D801" t="s">
        <v>113</v>
      </c>
      <c r="E801">
        <f t="shared" si="34"/>
        <v>2020</v>
      </c>
      <c r="F801">
        <f>INDEX('LF Base'!$B$26:$AP$26,MATCH(E801,'LF Base'!$B$1:$AP$1,0))</f>
        <v>0</v>
      </c>
    </row>
    <row r="802" spans="1:6" x14ac:dyDescent="0.25">
      <c r="A802" t="s">
        <v>44</v>
      </c>
      <c r="B802" t="s">
        <v>468</v>
      </c>
      <c r="C802" t="s">
        <v>111</v>
      </c>
      <c r="D802" t="s">
        <v>113</v>
      </c>
      <c r="E802">
        <f t="shared" si="34"/>
        <v>2021</v>
      </c>
      <c r="F802">
        <f>INDEX('LF Base'!$B$26:$AP$26,MATCH(E802,'LF Base'!$B$1:$AP$1,0))</f>
        <v>0</v>
      </c>
    </row>
    <row r="803" spans="1:6" x14ac:dyDescent="0.25">
      <c r="A803" t="s">
        <v>44</v>
      </c>
      <c r="B803" t="s">
        <v>468</v>
      </c>
      <c r="C803" t="s">
        <v>111</v>
      </c>
      <c r="D803" t="s">
        <v>113</v>
      </c>
      <c r="E803">
        <f t="shared" si="34"/>
        <v>2022</v>
      </c>
      <c r="F803">
        <f>INDEX('LF Base'!$B$26:$AP$26,MATCH(E803,'LF Base'!$B$1:$AP$1,0))</f>
        <v>0</v>
      </c>
    </row>
    <row r="804" spans="1:6" x14ac:dyDescent="0.25">
      <c r="A804" t="s">
        <v>44</v>
      </c>
      <c r="B804" t="s">
        <v>468</v>
      </c>
      <c r="C804" t="s">
        <v>111</v>
      </c>
      <c r="D804" t="s">
        <v>113</v>
      </c>
      <c r="E804">
        <f t="shared" si="34"/>
        <v>2023</v>
      </c>
      <c r="F804">
        <f>INDEX('LF Base'!$B$26:$AP$26,MATCH(E804,'LF Base'!$B$1:$AP$1,0))</f>
        <v>0</v>
      </c>
    </row>
    <row r="805" spans="1:6" x14ac:dyDescent="0.25">
      <c r="A805" t="s">
        <v>44</v>
      </c>
      <c r="B805" t="s">
        <v>468</v>
      </c>
      <c r="C805" t="s">
        <v>111</v>
      </c>
      <c r="D805" t="s">
        <v>113</v>
      </c>
      <c r="E805">
        <f t="shared" si="34"/>
        <v>2024</v>
      </c>
      <c r="F805">
        <f>INDEX('LF Base'!$B$26:$AP$26,MATCH(E805,'LF Base'!$B$1:$AP$1,0))</f>
        <v>0</v>
      </c>
    </row>
    <row r="806" spans="1:6" x14ac:dyDescent="0.25">
      <c r="A806" t="s">
        <v>44</v>
      </c>
      <c r="B806" t="s">
        <v>468</v>
      </c>
      <c r="C806" t="s">
        <v>111</v>
      </c>
      <c r="D806" t="s">
        <v>113</v>
      </c>
      <c r="E806">
        <f t="shared" si="34"/>
        <v>2025</v>
      </c>
      <c r="F806">
        <f>INDEX('LF Base'!$B$26:$AP$26,MATCH(E806,'LF Base'!$B$1:$AP$1,0))</f>
        <v>0</v>
      </c>
    </row>
    <row r="807" spans="1:6" x14ac:dyDescent="0.25">
      <c r="A807" t="s">
        <v>44</v>
      </c>
      <c r="B807" t="s">
        <v>468</v>
      </c>
      <c r="C807" t="s">
        <v>111</v>
      </c>
      <c r="D807" t="s">
        <v>113</v>
      </c>
      <c r="E807">
        <f t="shared" si="34"/>
        <v>2026</v>
      </c>
      <c r="F807">
        <f>INDEX('LF Base'!$B$26:$AP$26,MATCH(E807,'LF Base'!$B$1:$AP$1,0))</f>
        <v>0</v>
      </c>
    </row>
    <row r="808" spans="1:6" x14ac:dyDescent="0.25">
      <c r="A808" t="s">
        <v>44</v>
      </c>
      <c r="B808" t="s">
        <v>468</v>
      </c>
      <c r="C808" t="s">
        <v>111</v>
      </c>
      <c r="D808" t="s">
        <v>113</v>
      </c>
      <c r="E808">
        <f t="shared" si="34"/>
        <v>2027</v>
      </c>
      <c r="F808">
        <f>INDEX('LF Base'!$B$26:$AP$26,MATCH(E808,'LF Base'!$B$1:$AP$1,0))</f>
        <v>0</v>
      </c>
    </row>
    <row r="809" spans="1:6" x14ac:dyDescent="0.25">
      <c r="A809" t="s">
        <v>44</v>
      </c>
      <c r="B809" t="s">
        <v>468</v>
      </c>
      <c r="C809" t="s">
        <v>111</v>
      </c>
      <c r="D809" t="s">
        <v>113</v>
      </c>
      <c r="E809">
        <f t="shared" si="34"/>
        <v>2028</v>
      </c>
      <c r="F809">
        <f>INDEX('LF Base'!$B$26:$AP$26,MATCH(E809,'LF Base'!$B$1:$AP$1,0))</f>
        <v>0</v>
      </c>
    </row>
    <row r="810" spans="1:6" x14ac:dyDescent="0.25">
      <c r="A810" t="s">
        <v>44</v>
      </c>
      <c r="B810" t="s">
        <v>468</v>
      </c>
      <c r="C810" t="s">
        <v>111</v>
      </c>
      <c r="D810" t="s">
        <v>113</v>
      </c>
      <c r="E810">
        <f t="shared" si="34"/>
        <v>2029</v>
      </c>
      <c r="F810">
        <f>INDEX('LF Base'!$B$26:$AP$26,MATCH(E810,'LF Base'!$B$1:$AP$1,0))</f>
        <v>0</v>
      </c>
    </row>
    <row r="811" spans="1:6" x14ac:dyDescent="0.25">
      <c r="A811" t="s">
        <v>44</v>
      </c>
      <c r="B811" t="s">
        <v>468</v>
      </c>
      <c r="C811" t="s">
        <v>111</v>
      </c>
      <c r="D811" t="s">
        <v>113</v>
      </c>
      <c r="E811">
        <f t="shared" si="34"/>
        <v>2030</v>
      </c>
      <c r="F811">
        <f>INDEX('LF Base'!$B$26:$AP$26,MATCH(E811,'LF Base'!$B$1:$AP$1,0))</f>
        <v>0</v>
      </c>
    </row>
    <row r="812" spans="1:6" x14ac:dyDescent="0.25">
      <c r="A812" t="s">
        <v>44</v>
      </c>
      <c r="B812" t="s">
        <v>468</v>
      </c>
      <c r="C812" t="s">
        <v>111</v>
      </c>
      <c r="D812" t="s">
        <v>113</v>
      </c>
      <c r="E812">
        <f t="shared" si="34"/>
        <v>2031</v>
      </c>
      <c r="F812">
        <f>INDEX('LF Base'!$B$26:$AP$26,MATCH(E812,'LF Base'!$B$1:$AP$1,0))</f>
        <v>0</v>
      </c>
    </row>
    <row r="813" spans="1:6" x14ac:dyDescent="0.25">
      <c r="A813" t="s">
        <v>44</v>
      </c>
      <c r="B813" t="s">
        <v>468</v>
      </c>
      <c r="C813" t="s">
        <v>111</v>
      </c>
      <c r="D813" t="s">
        <v>113</v>
      </c>
      <c r="E813">
        <f t="shared" ref="E813:E819" si="35">E812+1</f>
        <v>2032</v>
      </c>
      <c r="F813">
        <f>INDEX('LF Base'!$B$26:$AP$26,MATCH(E813,'LF Base'!$B$1:$AP$1,0))</f>
        <v>0</v>
      </c>
    </row>
    <row r="814" spans="1:6" x14ac:dyDescent="0.25">
      <c r="A814" t="s">
        <v>44</v>
      </c>
      <c r="B814" t="s">
        <v>468</v>
      </c>
      <c r="C814" t="s">
        <v>111</v>
      </c>
      <c r="D814" t="s">
        <v>113</v>
      </c>
      <c r="E814">
        <f t="shared" si="35"/>
        <v>2033</v>
      </c>
      <c r="F814">
        <f>INDEX('LF Base'!$B$26:$AP$26,MATCH(E814,'LF Base'!$B$1:$AP$1,0))</f>
        <v>0</v>
      </c>
    </row>
    <row r="815" spans="1:6" x14ac:dyDescent="0.25">
      <c r="A815" t="s">
        <v>44</v>
      </c>
      <c r="B815" t="s">
        <v>468</v>
      </c>
      <c r="C815" t="s">
        <v>111</v>
      </c>
      <c r="D815" t="s">
        <v>113</v>
      </c>
      <c r="E815">
        <f t="shared" si="35"/>
        <v>2034</v>
      </c>
      <c r="F815">
        <f>INDEX('LF Base'!$B$26:$AP$26,MATCH(E815,'LF Base'!$B$1:$AP$1,0))</f>
        <v>0</v>
      </c>
    </row>
    <row r="816" spans="1:6" x14ac:dyDescent="0.25">
      <c r="A816" t="s">
        <v>44</v>
      </c>
      <c r="B816" t="s">
        <v>468</v>
      </c>
      <c r="C816" t="s">
        <v>111</v>
      </c>
      <c r="D816" t="s">
        <v>113</v>
      </c>
      <c r="E816">
        <f t="shared" si="35"/>
        <v>2035</v>
      </c>
      <c r="F816">
        <f>INDEX('LF Base'!$B$26:$AP$26,MATCH(E816,'LF Base'!$B$1:$AP$1,0))</f>
        <v>0</v>
      </c>
    </row>
    <row r="817" spans="1:6" x14ac:dyDescent="0.25">
      <c r="A817" t="s">
        <v>44</v>
      </c>
      <c r="B817" t="s">
        <v>468</v>
      </c>
      <c r="C817" t="s">
        <v>111</v>
      </c>
      <c r="D817" t="s">
        <v>113</v>
      </c>
      <c r="E817">
        <f t="shared" si="35"/>
        <v>2036</v>
      </c>
      <c r="F817">
        <f>INDEX('LF Base'!$B$26:$AP$26,MATCH(E817,'LF Base'!$B$1:$AP$1,0))</f>
        <v>0</v>
      </c>
    </row>
    <row r="818" spans="1:6" x14ac:dyDescent="0.25">
      <c r="A818" t="s">
        <v>44</v>
      </c>
      <c r="B818" t="s">
        <v>468</v>
      </c>
      <c r="C818" t="s">
        <v>111</v>
      </c>
      <c r="D818" t="s">
        <v>113</v>
      </c>
      <c r="E818">
        <f t="shared" si="35"/>
        <v>2037</v>
      </c>
      <c r="F818">
        <f>INDEX('LF Base'!$B$26:$AP$26,MATCH(E818,'LF Base'!$B$1:$AP$1,0))</f>
        <v>0</v>
      </c>
    </row>
    <row r="819" spans="1:6" x14ac:dyDescent="0.25">
      <c r="A819" t="s">
        <v>44</v>
      </c>
      <c r="B819" t="s">
        <v>468</v>
      </c>
      <c r="C819" t="s">
        <v>111</v>
      </c>
      <c r="D819" t="s">
        <v>113</v>
      </c>
      <c r="E819">
        <f t="shared" si="35"/>
        <v>2038</v>
      </c>
      <c r="F819">
        <f>INDEX('LF Base'!$B$26:$AP$26,MATCH(E819,'LF Base'!$B$1:$AP$1,0))</f>
        <v>0</v>
      </c>
    </row>
    <row r="820" spans="1:6" x14ac:dyDescent="0.25">
      <c r="A820" t="s">
        <v>44</v>
      </c>
      <c r="B820" t="s">
        <v>468</v>
      </c>
      <c r="C820" t="s">
        <v>111</v>
      </c>
      <c r="D820" t="s">
        <v>113</v>
      </c>
      <c r="E820">
        <f>E819+1</f>
        <v>2039</v>
      </c>
      <c r="F820">
        <f>INDEX('LF Base'!$B$26:$AP$26,MATCH(E820,'LF Base'!$B$1:$AP$1,0))</f>
        <v>0</v>
      </c>
    </row>
    <row r="821" spans="1:6" x14ac:dyDescent="0.25">
      <c r="A821" t="s">
        <v>44</v>
      </c>
      <c r="B821" t="s">
        <v>468</v>
      </c>
      <c r="C821" t="s">
        <v>111</v>
      </c>
      <c r="D821" t="s">
        <v>113</v>
      </c>
      <c r="E821">
        <f>E820+1</f>
        <v>2040</v>
      </c>
      <c r="F821">
        <f>INDEX('LF Base'!$B$26:$AP$26,MATCH(E821,'LF Base'!$B$1:$AP$1,0))</f>
        <v>0</v>
      </c>
    </row>
    <row r="822" spans="1:6" x14ac:dyDescent="0.25">
      <c r="A822" t="s">
        <v>44</v>
      </c>
      <c r="B822" t="s">
        <v>468</v>
      </c>
      <c r="C822" t="s">
        <v>112</v>
      </c>
      <c r="D822" t="s">
        <v>113</v>
      </c>
      <c r="E822">
        <v>2000</v>
      </c>
      <c r="F822">
        <f>INDEX('LF Base'!$B$27:$AP$27,MATCH(E822,'LF Base'!$B$1:$AP$1,0))</f>
        <v>0</v>
      </c>
    </row>
    <row r="823" spans="1:6" x14ac:dyDescent="0.25">
      <c r="A823" t="s">
        <v>44</v>
      </c>
      <c r="B823" t="s">
        <v>468</v>
      </c>
      <c r="C823" t="s">
        <v>112</v>
      </c>
      <c r="D823" t="s">
        <v>113</v>
      </c>
      <c r="E823">
        <f t="shared" ref="E823:E853" si="36">E822+1</f>
        <v>2001</v>
      </c>
      <c r="F823">
        <f>INDEX('LF Base'!$B$27:$AP$27,MATCH(E823,'LF Base'!$B$1:$AP$1,0))</f>
        <v>0</v>
      </c>
    </row>
    <row r="824" spans="1:6" x14ac:dyDescent="0.25">
      <c r="A824" t="s">
        <v>44</v>
      </c>
      <c r="B824" t="s">
        <v>468</v>
      </c>
      <c r="C824" t="s">
        <v>112</v>
      </c>
      <c r="D824" t="s">
        <v>113</v>
      </c>
      <c r="E824">
        <f t="shared" si="36"/>
        <v>2002</v>
      </c>
      <c r="F824">
        <f>INDEX('LF Base'!$B$27:$AP$27,MATCH(E824,'LF Base'!$B$1:$AP$1,0))</f>
        <v>0</v>
      </c>
    </row>
    <row r="825" spans="1:6" x14ac:dyDescent="0.25">
      <c r="A825" t="s">
        <v>44</v>
      </c>
      <c r="B825" t="s">
        <v>468</v>
      </c>
      <c r="C825" t="s">
        <v>112</v>
      </c>
      <c r="D825" t="s">
        <v>113</v>
      </c>
      <c r="E825">
        <f t="shared" si="36"/>
        <v>2003</v>
      </c>
      <c r="F825">
        <f>INDEX('LF Base'!$B$27:$AP$27,MATCH(E825,'LF Base'!$B$1:$AP$1,0))</f>
        <v>0</v>
      </c>
    </row>
    <row r="826" spans="1:6" x14ac:dyDescent="0.25">
      <c r="A826" t="s">
        <v>44</v>
      </c>
      <c r="B826" t="s">
        <v>468</v>
      </c>
      <c r="C826" t="s">
        <v>112</v>
      </c>
      <c r="D826" t="s">
        <v>113</v>
      </c>
      <c r="E826">
        <f t="shared" si="36"/>
        <v>2004</v>
      </c>
      <c r="F826">
        <f>INDEX('LF Base'!$B$27:$AP$27,MATCH(E826,'LF Base'!$B$1:$AP$1,0))</f>
        <v>0</v>
      </c>
    </row>
    <row r="827" spans="1:6" x14ac:dyDescent="0.25">
      <c r="A827" t="s">
        <v>44</v>
      </c>
      <c r="B827" t="s">
        <v>468</v>
      </c>
      <c r="C827" t="s">
        <v>112</v>
      </c>
      <c r="D827" t="s">
        <v>113</v>
      </c>
      <c r="E827">
        <f t="shared" si="36"/>
        <v>2005</v>
      </c>
      <c r="F827">
        <f>INDEX('LF Base'!$B$27:$AP$27,MATCH(E827,'LF Base'!$B$1:$AP$1,0))</f>
        <v>0</v>
      </c>
    </row>
    <row r="828" spans="1:6" x14ac:dyDescent="0.25">
      <c r="A828" t="s">
        <v>44</v>
      </c>
      <c r="B828" t="s">
        <v>468</v>
      </c>
      <c r="C828" t="s">
        <v>112</v>
      </c>
      <c r="D828" t="s">
        <v>113</v>
      </c>
      <c r="E828">
        <f t="shared" si="36"/>
        <v>2006</v>
      </c>
      <c r="F828">
        <f>INDEX('LF Base'!$B$27:$AP$27,MATCH(E828,'LF Base'!$B$1:$AP$1,0))</f>
        <v>0</v>
      </c>
    </row>
    <row r="829" spans="1:6" x14ac:dyDescent="0.25">
      <c r="A829" t="s">
        <v>44</v>
      </c>
      <c r="B829" t="s">
        <v>468</v>
      </c>
      <c r="C829" t="s">
        <v>112</v>
      </c>
      <c r="D829" t="s">
        <v>113</v>
      </c>
      <c r="E829">
        <f t="shared" si="36"/>
        <v>2007</v>
      </c>
      <c r="F829">
        <f>INDEX('LF Base'!$B$27:$AP$27,MATCH(E829,'LF Base'!$B$1:$AP$1,0))</f>
        <v>0</v>
      </c>
    </row>
    <row r="830" spans="1:6" x14ac:dyDescent="0.25">
      <c r="A830" t="s">
        <v>44</v>
      </c>
      <c r="B830" t="s">
        <v>468</v>
      </c>
      <c r="C830" t="s">
        <v>112</v>
      </c>
      <c r="D830" t="s">
        <v>113</v>
      </c>
      <c r="E830">
        <f t="shared" si="36"/>
        <v>2008</v>
      </c>
      <c r="F830">
        <f>INDEX('LF Base'!$B$27:$AP$27,MATCH(E830,'LF Base'!$B$1:$AP$1,0))</f>
        <v>0</v>
      </c>
    </row>
    <row r="831" spans="1:6" x14ac:dyDescent="0.25">
      <c r="A831" t="s">
        <v>44</v>
      </c>
      <c r="B831" t="s">
        <v>468</v>
      </c>
      <c r="C831" t="s">
        <v>112</v>
      </c>
      <c r="D831" t="s">
        <v>113</v>
      </c>
      <c r="E831">
        <f t="shared" si="36"/>
        <v>2009</v>
      </c>
      <c r="F831">
        <f>INDEX('LF Base'!$B$27:$AP$27,MATCH(E831,'LF Base'!$B$1:$AP$1,0))</f>
        <v>0</v>
      </c>
    </row>
    <row r="832" spans="1:6" x14ac:dyDescent="0.25">
      <c r="A832" t="s">
        <v>44</v>
      </c>
      <c r="B832" t="s">
        <v>468</v>
      </c>
      <c r="C832" t="s">
        <v>112</v>
      </c>
      <c r="D832" t="s">
        <v>113</v>
      </c>
      <c r="E832">
        <f t="shared" si="36"/>
        <v>2010</v>
      </c>
      <c r="F832">
        <f>INDEX('LF Base'!$B$27:$AP$27,MATCH(E832,'LF Base'!$B$1:$AP$1,0))</f>
        <v>0</v>
      </c>
    </row>
    <row r="833" spans="1:6" x14ac:dyDescent="0.25">
      <c r="A833" t="s">
        <v>44</v>
      </c>
      <c r="B833" t="s">
        <v>468</v>
      </c>
      <c r="C833" t="s">
        <v>112</v>
      </c>
      <c r="D833" t="s">
        <v>113</v>
      </c>
      <c r="E833">
        <f t="shared" si="36"/>
        <v>2011</v>
      </c>
      <c r="F833">
        <f>INDEX('LF Base'!$B$27:$AP$27,MATCH(E833,'LF Base'!$B$1:$AP$1,0))</f>
        <v>0</v>
      </c>
    </row>
    <row r="834" spans="1:6" x14ac:dyDescent="0.25">
      <c r="A834" t="s">
        <v>44</v>
      </c>
      <c r="B834" t="s">
        <v>468</v>
      </c>
      <c r="C834" t="s">
        <v>112</v>
      </c>
      <c r="D834" t="s">
        <v>113</v>
      </c>
      <c r="E834">
        <f t="shared" si="36"/>
        <v>2012</v>
      </c>
      <c r="F834">
        <f>INDEX('LF Base'!$B$27:$AP$27,MATCH(E834,'LF Base'!$B$1:$AP$1,0))</f>
        <v>0</v>
      </c>
    </row>
    <row r="835" spans="1:6" x14ac:dyDescent="0.25">
      <c r="A835" t="s">
        <v>44</v>
      </c>
      <c r="B835" t="s">
        <v>468</v>
      </c>
      <c r="C835" t="s">
        <v>112</v>
      </c>
      <c r="D835" t="s">
        <v>113</v>
      </c>
      <c r="E835">
        <f t="shared" si="36"/>
        <v>2013</v>
      </c>
      <c r="F835">
        <f>INDEX('LF Base'!$B$27:$AP$27,MATCH(E835,'LF Base'!$B$1:$AP$1,0))</f>
        <v>0</v>
      </c>
    </row>
    <row r="836" spans="1:6" x14ac:dyDescent="0.25">
      <c r="A836" t="s">
        <v>44</v>
      </c>
      <c r="B836" t="s">
        <v>468</v>
      </c>
      <c r="C836" t="s">
        <v>112</v>
      </c>
      <c r="D836" t="s">
        <v>113</v>
      </c>
      <c r="E836">
        <f t="shared" si="36"/>
        <v>2014</v>
      </c>
      <c r="F836">
        <f>INDEX('LF Base'!$B$27:$AP$27,MATCH(E836,'LF Base'!$B$1:$AP$1,0))</f>
        <v>0</v>
      </c>
    </row>
    <row r="837" spans="1:6" x14ac:dyDescent="0.25">
      <c r="A837" t="s">
        <v>44</v>
      </c>
      <c r="B837" t="s">
        <v>468</v>
      </c>
      <c r="C837" t="s">
        <v>112</v>
      </c>
      <c r="D837" t="s">
        <v>113</v>
      </c>
      <c r="E837">
        <f t="shared" si="36"/>
        <v>2015</v>
      </c>
      <c r="F837">
        <f>INDEX('LF Base'!$B$27:$AP$27,MATCH(E837,'LF Base'!$B$1:$AP$1,0))</f>
        <v>0</v>
      </c>
    </row>
    <row r="838" spans="1:6" x14ac:dyDescent="0.25">
      <c r="A838" t="s">
        <v>44</v>
      </c>
      <c r="B838" t="s">
        <v>468</v>
      </c>
      <c r="C838" t="s">
        <v>112</v>
      </c>
      <c r="D838" t="s">
        <v>113</v>
      </c>
      <c r="E838">
        <f t="shared" si="36"/>
        <v>2016</v>
      </c>
      <c r="F838">
        <f>INDEX('LF Base'!$B$27:$AP$27,MATCH(E838,'LF Base'!$B$1:$AP$1,0))</f>
        <v>0</v>
      </c>
    </row>
    <row r="839" spans="1:6" x14ac:dyDescent="0.25">
      <c r="A839" t="s">
        <v>44</v>
      </c>
      <c r="B839" t="s">
        <v>468</v>
      </c>
      <c r="C839" t="s">
        <v>112</v>
      </c>
      <c r="D839" t="s">
        <v>113</v>
      </c>
      <c r="E839">
        <f t="shared" si="36"/>
        <v>2017</v>
      </c>
      <c r="F839">
        <f>INDEX('LF Base'!$B$27:$AP$27,MATCH(E839,'LF Base'!$B$1:$AP$1,0))</f>
        <v>0</v>
      </c>
    </row>
    <row r="840" spans="1:6" x14ac:dyDescent="0.25">
      <c r="A840" t="s">
        <v>44</v>
      </c>
      <c r="B840" t="s">
        <v>468</v>
      </c>
      <c r="C840" t="s">
        <v>112</v>
      </c>
      <c r="D840" t="s">
        <v>113</v>
      </c>
      <c r="E840">
        <f t="shared" si="36"/>
        <v>2018</v>
      </c>
      <c r="F840">
        <f>INDEX('LF Base'!$B$27:$AP$27,MATCH(E840,'LF Base'!$B$1:$AP$1,0))</f>
        <v>0</v>
      </c>
    </row>
    <row r="841" spans="1:6" x14ac:dyDescent="0.25">
      <c r="A841" t="s">
        <v>44</v>
      </c>
      <c r="B841" t="s">
        <v>468</v>
      </c>
      <c r="C841" t="s">
        <v>112</v>
      </c>
      <c r="D841" t="s">
        <v>113</v>
      </c>
      <c r="E841">
        <f t="shared" si="36"/>
        <v>2019</v>
      </c>
      <c r="F841">
        <f>INDEX('LF Base'!$B$27:$AP$27,MATCH(E841,'LF Base'!$B$1:$AP$1,0))</f>
        <v>0</v>
      </c>
    </row>
    <row r="842" spans="1:6" x14ac:dyDescent="0.25">
      <c r="A842" t="s">
        <v>44</v>
      </c>
      <c r="B842" t="s">
        <v>468</v>
      </c>
      <c r="C842" t="s">
        <v>112</v>
      </c>
      <c r="D842" t="s">
        <v>113</v>
      </c>
      <c r="E842">
        <f t="shared" si="36"/>
        <v>2020</v>
      </c>
      <c r="F842">
        <f>INDEX('LF Base'!$B$27:$AP$27,MATCH(E842,'LF Base'!$B$1:$AP$1,0))</f>
        <v>0</v>
      </c>
    </row>
    <row r="843" spans="1:6" x14ac:dyDescent="0.25">
      <c r="A843" t="s">
        <v>44</v>
      </c>
      <c r="B843" t="s">
        <v>468</v>
      </c>
      <c r="C843" t="s">
        <v>112</v>
      </c>
      <c r="D843" t="s">
        <v>113</v>
      </c>
      <c r="E843">
        <f t="shared" si="36"/>
        <v>2021</v>
      </c>
      <c r="F843">
        <f>INDEX('LF Base'!$B$27:$AP$27,MATCH(E843,'LF Base'!$B$1:$AP$1,0))</f>
        <v>0</v>
      </c>
    </row>
    <row r="844" spans="1:6" x14ac:dyDescent="0.25">
      <c r="A844" t="s">
        <v>44</v>
      </c>
      <c r="B844" t="s">
        <v>468</v>
      </c>
      <c r="C844" t="s">
        <v>112</v>
      </c>
      <c r="D844" t="s">
        <v>113</v>
      </c>
      <c r="E844">
        <f t="shared" si="36"/>
        <v>2022</v>
      </c>
      <c r="F844">
        <f>INDEX('LF Base'!$B$27:$AP$27,MATCH(E844,'LF Base'!$B$1:$AP$1,0))</f>
        <v>0</v>
      </c>
    </row>
    <row r="845" spans="1:6" x14ac:dyDescent="0.25">
      <c r="A845" t="s">
        <v>44</v>
      </c>
      <c r="B845" t="s">
        <v>468</v>
      </c>
      <c r="C845" t="s">
        <v>112</v>
      </c>
      <c r="D845" t="s">
        <v>113</v>
      </c>
      <c r="E845">
        <f t="shared" si="36"/>
        <v>2023</v>
      </c>
      <c r="F845">
        <f>INDEX('LF Base'!$B$27:$AP$27,MATCH(E845,'LF Base'!$B$1:$AP$1,0))</f>
        <v>0</v>
      </c>
    </row>
    <row r="846" spans="1:6" x14ac:dyDescent="0.25">
      <c r="A846" t="s">
        <v>44</v>
      </c>
      <c r="B846" t="s">
        <v>468</v>
      </c>
      <c r="C846" t="s">
        <v>112</v>
      </c>
      <c r="D846" t="s">
        <v>113</v>
      </c>
      <c r="E846">
        <f t="shared" si="36"/>
        <v>2024</v>
      </c>
      <c r="F846">
        <f>INDEX('LF Base'!$B$27:$AP$27,MATCH(E846,'LF Base'!$B$1:$AP$1,0))</f>
        <v>0</v>
      </c>
    </row>
    <row r="847" spans="1:6" x14ac:dyDescent="0.25">
      <c r="A847" t="s">
        <v>44</v>
      </c>
      <c r="B847" t="s">
        <v>468</v>
      </c>
      <c r="C847" t="s">
        <v>112</v>
      </c>
      <c r="D847" t="s">
        <v>113</v>
      </c>
      <c r="E847">
        <f t="shared" si="36"/>
        <v>2025</v>
      </c>
      <c r="F847">
        <f>INDEX('LF Base'!$B$27:$AP$27,MATCH(E847,'LF Base'!$B$1:$AP$1,0))</f>
        <v>0</v>
      </c>
    </row>
    <row r="848" spans="1:6" x14ac:dyDescent="0.25">
      <c r="A848" t="s">
        <v>44</v>
      </c>
      <c r="B848" t="s">
        <v>468</v>
      </c>
      <c r="C848" t="s">
        <v>112</v>
      </c>
      <c r="D848" t="s">
        <v>113</v>
      </c>
      <c r="E848">
        <f t="shared" si="36"/>
        <v>2026</v>
      </c>
      <c r="F848">
        <f>INDEX('LF Base'!$B$27:$AP$27,MATCH(E848,'LF Base'!$B$1:$AP$1,0))</f>
        <v>0</v>
      </c>
    </row>
    <row r="849" spans="1:6" x14ac:dyDescent="0.25">
      <c r="A849" t="s">
        <v>44</v>
      </c>
      <c r="B849" t="s">
        <v>468</v>
      </c>
      <c r="C849" t="s">
        <v>112</v>
      </c>
      <c r="D849" t="s">
        <v>113</v>
      </c>
      <c r="E849">
        <f t="shared" si="36"/>
        <v>2027</v>
      </c>
      <c r="F849">
        <f>INDEX('LF Base'!$B$27:$AP$27,MATCH(E849,'LF Base'!$B$1:$AP$1,0))</f>
        <v>0</v>
      </c>
    </row>
    <row r="850" spans="1:6" x14ac:dyDescent="0.25">
      <c r="A850" t="s">
        <v>44</v>
      </c>
      <c r="B850" t="s">
        <v>468</v>
      </c>
      <c r="C850" t="s">
        <v>112</v>
      </c>
      <c r="D850" t="s">
        <v>113</v>
      </c>
      <c r="E850">
        <f t="shared" si="36"/>
        <v>2028</v>
      </c>
      <c r="F850">
        <f>INDEX('LF Base'!$B$27:$AP$27,MATCH(E850,'LF Base'!$B$1:$AP$1,0))</f>
        <v>0</v>
      </c>
    </row>
    <row r="851" spans="1:6" x14ac:dyDescent="0.25">
      <c r="A851" t="s">
        <v>44</v>
      </c>
      <c r="B851" t="s">
        <v>468</v>
      </c>
      <c r="C851" t="s">
        <v>112</v>
      </c>
      <c r="D851" t="s">
        <v>113</v>
      </c>
      <c r="E851">
        <f t="shared" si="36"/>
        <v>2029</v>
      </c>
      <c r="F851">
        <f>INDEX('LF Base'!$B$27:$AP$27,MATCH(E851,'LF Base'!$B$1:$AP$1,0))</f>
        <v>0</v>
      </c>
    </row>
    <row r="852" spans="1:6" x14ac:dyDescent="0.25">
      <c r="A852" t="s">
        <v>44</v>
      </c>
      <c r="B852" t="s">
        <v>468</v>
      </c>
      <c r="C852" t="s">
        <v>112</v>
      </c>
      <c r="D852" t="s">
        <v>113</v>
      </c>
      <c r="E852">
        <f t="shared" si="36"/>
        <v>2030</v>
      </c>
      <c r="F852">
        <f>INDEX('LF Base'!$B$27:$AP$27,MATCH(E852,'LF Base'!$B$1:$AP$1,0))</f>
        <v>0</v>
      </c>
    </row>
    <row r="853" spans="1:6" x14ac:dyDescent="0.25">
      <c r="A853" t="s">
        <v>44</v>
      </c>
      <c r="B853" t="s">
        <v>468</v>
      </c>
      <c r="C853" t="s">
        <v>112</v>
      </c>
      <c r="D853" t="s">
        <v>113</v>
      </c>
      <c r="E853">
        <f t="shared" si="36"/>
        <v>2031</v>
      </c>
      <c r="F853">
        <f>INDEX('LF Base'!$B$27:$AP$27,MATCH(E853,'LF Base'!$B$1:$AP$1,0))</f>
        <v>0</v>
      </c>
    </row>
    <row r="854" spans="1:6" x14ac:dyDescent="0.25">
      <c r="A854" t="s">
        <v>44</v>
      </c>
      <c r="B854" t="s">
        <v>468</v>
      </c>
      <c r="C854" t="s">
        <v>112</v>
      </c>
      <c r="D854" t="s">
        <v>113</v>
      </c>
      <c r="E854">
        <f t="shared" ref="E854:E860" si="37">E853+1</f>
        <v>2032</v>
      </c>
      <c r="F854">
        <f>INDEX('LF Base'!$B$27:$AP$27,MATCH(E854,'LF Base'!$B$1:$AP$1,0))</f>
        <v>0</v>
      </c>
    </row>
    <row r="855" spans="1:6" x14ac:dyDescent="0.25">
      <c r="A855" t="s">
        <v>44</v>
      </c>
      <c r="B855" t="s">
        <v>468</v>
      </c>
      <c r="C855" t="s">
        <v>112</v>
      </c>
      <c r="D855" t="s">
        <v>113</v>
      </c>
      <c r="E855">
        <f t="shared" si="37"/>
        <v>2033</v>
      </c>
      <c r="F855">
        <f>INDEX('LF Base'!$B$27:$AP$27,MATCH(E855,'LF Base'!$B$1:$AP$1,0))</f>
        <v>0</v>
      </c>
    </row>
    <row r="856" spans="1:6" x14ac:dyDescent="0.25">
      <c r="A856" t="s">
        <v>44</v>
      </c>
      <c r="B856" t="s">
        <v>468</v>
      </c>
      <c r="C856" t="s">
        <v>112</v>
      </c>
      <c r="D856" t="s">
        <v>113</v>
      </c>
      <c r="E856">
        <f t="shared" si="37"/>
        <v>2034</v>
      </c>
      <c r="F856">
        <f>INDEX('LF Base'!$B$27:$AP$27,MATCH(E856,'LF Base'!$B$1:$AP$1,0))</f>
        <v>0</v>
      </c>
    </row>
    <row r="857" spans="1:6" x14ac:dyDescent="0.25">
      <c r="A857" t="s">
        <v>44</v>
      </c>
      <c r="B857" t="s">
        <v>468</v>
      </c>
      <c r="C857" t="s">
        <v>112</v>
      </c>
      <c r="D857" t="s">
        <v>113</v>
      </c>
      <c r="E857">
        <f t="shared" si="37"/>
        <v>2035</v>
      </c>
      <c r="F857">
        <f>INDEX('LF Base'!$B$27:$AP$27,MATCH(E857,'LF Base'!$B$1:$AP$1,0))</f>
        <v>0</v>
      </c>
    </row>
    <row r="858" spans="1:6" x14ac:dyDescent="0.25">
      <c r="A858" t="s">
        <v>44</v>
      </c>
      <c r="B858" t="s">
        <v>468</v>
      </c>
      <c r="C858" t="s">
        <v>112</v>
      </c>
      <c r="D858" t="s">
        <v>113</v>
      </c>
      <c r="E858">
        <f t="shared" si="37"/>
        <v>2036</v>
      </c>
      <c r="F858">
        <f>INDEX('LF Base'!$B$27:$AP$27,MATCH(E858,'LF Base'!$B$1:$AP$1,0))</f>
        <v>0</v>
      </c>
    </row>
    <row r="859" spans="1:6" x14ac:dyDescent="0.25">
      <c r="A859" t="s">
        <v>44</v>
      </c>
      <c r="B859" t="s">
        <v>468</v>
      </c>
      <c r="C859" t="s">
        <v>112</v>
      </c>
      <c r="D859" t="s">
        <v>113</v>
      </c>
      <c r="E859">
        <f t="shared" si="37"/>
        <v>2037</v>
      </c>
      <c r="F859">
        <f>INDEX('LF Base'!$B$27:$AP$27,MATCH(E859,'LF Base'!$B$1:$AP$1,0))</f>
        <v>0</v>
      </c>
    </row>
    <row r="860" spans="1:6" x14ac:dyDescent="0.25">
      <c r="A860" t="s">
        <v>44</v>
      </c>
      <c r="B860" t="s">
        <v>468</v>
      </c>
      <c r="C860" t="s">
        <v>112</v>
      </c>
      <c r="D860" t="s">
        <v>113</v>
      </c>
      <c r="E860">
        <f t="shared" si="37"/>
        <v>2038</v>
      </c>
      <c r="F860">
        <f>INDEX('LF Base'!$B$27:$AP$27,MATCH(E860,'LF Base'!$B$1:$AP$1,0))</f>
        <v>0</v>
      </c>
    </row>
    <row r="861" spans="1:6" x14ac:dyDescent="0.25">
      <c r="A861" t="s">
        <v>44</v>
      </c>
      <c r="B861" t="s">
        <v>468</v>
      </c>
      <c r="C861" t="s">
        <v>112</v>
      </c>
      <c r="D861" t="s">
        <v>113</v>
      </c>
      <c r="E861">
        <f>E860+1</f>
        <v>2039</v>
      </c>
      <c r="F861">
        <f>INDEX('LF Base'!$B$27:$AP$27,MATCH(E861,'LF Base'!$B$1:$AP$1,0))</f>
        <v>0</v>
      </c>
    </row>
    <row r="862" spans="1:6" x14ac:dyDescent="0.25">
      <c r="A862" t="s">
        <v>44</v>
      </c>
      <c r="B862" t="s">
        <v>468</v>
      </c>
      <c r="C862" t="s">
        <v>112</v>
      </c>
      <c r="D862" t="s">
        <v>113</v>
      </c>
      <c r="E862">
        <f>E861+1</f>
        <v>2040</v>
      </c>
      <c r="F862">
        <f>INDEX('LF Base'!$B$27:$AP$27,MATCH(E862,'LF Base'!$B$1:$AP$1,0))</f>
        <v>0</v>
      </c>
    </row>
    <row r="863" spans="1:6" x14ac:dyDescent="0.25">
      <c r="A863" t="s">
        <v>44</v>
      </c>
      <c r="B863" t="s">
        <v>468</v>
      </c>
      <c r="C863" t="s">
        <v>111</v>
      </c>
      <c r="D863" t="s">
        <v>114</v>
      </c>
      <c r="E863">
        <v>2000</v>
      </c>
      <c r="F863">
        <f>INDEX('LF Base'!$B$28:$AP$28,MATCH(E863,'LF Base'!$B$1:$AP$1,0))</f>
        <v>0</v>
      </c>
    </row>
    <row r="864" spans="1:6" x14ac:dyDescent="0.25">
      <c r="A864" t="s">
        <v>44</v>
      </c>
      <c r="B864" t="s">
        <v>468</v>
      </c>
      <c r="C864" t="s">
        <v>111</v>
      </c>
      <c r="D864" t="s">
        <v>114</v>
      </c>
      <c r="E864">
        <f t="shared" ref="E864:E894" si="38">E863+1</f>
        <v>2001</v>
      </c>
      <c r="F864">
        <f>INDEX('LF Base'!$B$28:$AP$28,MATCH(E864,'LF Base'!$B$1:$AP$1,0))</f>
        <v>0</v>
      </c>
    </row>
    <row r="865" spans="1:6" x14ac:dyDescent="0.25">
      <c r="A865" t="s">
        <v>44</v>
      </c>
      <c r="B865" t="s">
        <v>468</v>
      </c>
      <c r="C865" t="s">
        <v>111</v>
      </c>
      <c r="D865" t="s">
        <v>114</v>
      </c>
      <c r="E865">
        <f t="shared" si="38"/>
        <v>2002</v>
      </c>
      <c r="F865">
        <f>INDEX('LF Base'!$B$28:$AP$28,MATCH(E865,'LF Base'!$B$1:$AP$1,0))</f>
        <v>0</v>
      </c>
    </row>
    <row r="866" spans="1:6" x14ac:dyDescent="0.25">
      <c r="A866" t="s">
        <v>44</v>
      </c>
      <c r="B866" t="s">
        <v>468</v>
      </c>
      <c r="C866" t="s">
        <v>111</v>
      </c>
      <c r="D866" t="s">
        <v>114</v>
      </c>
      <c r="E866">
        <f t="shared" si="38"/>
        <v>2003</v>
      </c>
      <c r="F866">
        <f>INDEX('LF Base'!$B$28:$AP$28,MATCH(E866,'LF Base'!$B$1:$AP$1,0))</f>
        <v>0</v>
      </c>
    </row>
    <row r="867" spans="1:6" x14ac:dyDescent="0.25">
      <c r="A867" t="s">
        <v>44</v>
      </c>
      <c r="B867" t="s">
        <v>468</v>
      </c>
      <c r="C867" t="s">
        <v>111</v>
      </c>
      <c r="D867" t="s">
        <v>114</v>
      </c>
      <c r="E867">
        <f t="shared" si="38"/>
        <v>2004</v>
      </c>
      <c r="F867">
        <f>INDEX('LF Base'!$B$28:$AP$28,MATCH(E867,'LF Base'!$B$1:$AP$1,0))</f>
        <v>0</v>
      </c>
    </row>
    <row r="868" spans="1:6" x14ac:dyDescent="0.25">
      <c r="A868" t="s">
        <v>44</v>
      </c>
      <c r="B868" t="s">
        <v>468</v>
      </c>
      <c r="C868" t="s">
        <v>111</v>
      </c>
      <c r="D868" t="s">
        <v>114</v>
      </c>
      <c r="E868">
        <f t="shared" si="38"/>
        <v>2005</v>
      </c>
      <c r="F868">
        <f>INDEX('LF Base'!$B$28:$AP$28,MATCH(E868,'LF Base'!$B$1:$AP$1,0))</f>
        <v>0</v>
      </c>
    </row>
    <row r="869" spans="1:6" x14ac:dyDescent="0.25">
      <c r="A869" t="s">
        <v>44</v>
      </c>
      <c r="B869" t="s">
        <v>468</v>
      </c>
      <c r="C869" t="s">
        <v>111</v>
      </c>
      <c r="D869" t="s">
        <v>114</v>
      </c>
      <c r="E869">
        <f t="shared" si="38"/>
        <v>2006</v>
      </c>
      <c r="F869">
        <f>INDEX('LF Base'!$B$28:$AP$28,MATCH(E869,'LF Base'!$B$1:$AP$1,0))</f>
        <v>0</v>
      </c>
    </row>
    <row r="870" spans="1:6" x14ac:dyDescent="0.25">
      <c r="A870" t="s">
        <v>44</v>
      </c>
      <c r="B870" t="s">
        <v>468</v>
      </c>
      <c r="C870" t="s">
        <v>111</v>
      </c>
      <c r="D870" t="s">
        <v>114</v>
      </c>
      <c r="E870">
        <f t="shared" si="38"/>
        <v>2007</v>
      </c>
      <c r="F870">
        <f>INDEX('LF Base'!$B$28:$AP$28,MATCH(E870,'LF Base'!$B$1:$AP$1,0))</f>
        <v>0</v>
      </c>
    </row>
    <row r="871" spans="1:6" x14ac:dyDescent="0.25">
      <c r="A871" t="s">
        <v>44</v>
      </c>
      <c r="B871" t="s">
        <v>468</v>
      </c>
      <c r="C871" t="s">
        <v>111</v>
      </c>
      <c r="D871" t="s">
        <v>114</v>
      </c>
      <c r="E871">
        <f t="shared" si="38"/>
        <v>2008</v>
      </c>
      <c r="F871">
        <f>INDEX('LF Base'!$B$28:$AP$28,MATCH(E871,'LF Base'!$B$1:$AP$1,0))</f>
        <v>0</v>
      </c>
    </row>
    <row r="872" spans="1:6" x14ac:dyDescent="0.25">
      <c r="A872" t="s">
        <v>44</v>
      </c>
      <c r="B872" t="s">
        <v>468</v>
      </c>
      <c r="C872" t="s">
        <v>111</v>
      </c>
      <c r="D872" t="s">
        <v>114</v>
      </c>
      <c r="E872">
        <f t="shared" si="38"/>
        <v>2009</v>
      </c>
      <c r="F872">
        <f>INDEX('LF Base'!$B$28:$AP$28,MATCH(E872,'LF Base'!$B$1:$AP$1,0))</f>
        <v>0</v>
      </c>
    </row>
    <row r="873" spans="1:6" x14ac:dyDescent="0.25">
      <c r="A873" t="s">
        <v>44</v>
      </c>
      <c r="B873" t="s">
        <v>468</v>
      </c>
      <c r="C873" t="s">
        <v>111</v>
      </c>
      <c r="D873" t="s">
        <v>114</v>
      </c>
      <c r="E873">
        <f t="shared" si="38"/>
        <v>2010</v>
      </c>
      <c r="F873">
        <f>INDEX('LF Base'!$B$28:$AP$28,MATCH(E873,'LF Base'!$B$1:$AP$1,0))</f>
        <v>0</v>
      </c>
    </row>
    <row r="874" spans="1:6" x14ac:dyDescent="0.25">
      <c r="A874" t="s">
        <v>44</v>
      </c>
      <c r="B874" t="s">
        <v>468</v>
      </c>
      <c r="C874" t="s">
        <v>111</v>
      </c>
      <c r="D874" t="s">
        <v>114</v>
      </c>
      <c r="E874">
        <f t="shared" si="38"/>
        <v>2011</v>
      </c>
      <c r="F874">
        <f>INDEX('LF Base'!$B$28:$AP$28,MATCH(E874,'LF Base'!$B$1:$AP$1,0))</f>
        <v>0</v>
      </c>
    </row>
    <row r="875" spans="1:6" x14ac:dyDescent="0.25">
      <c r="A875" t="s">
        <v>44</v>
      </c>
      <c r="B875" t="s">
        <v>468</v>
      </c>
      <c r="C875" t="s">
        <v>111</v>
      </c>
      <c r="D875" t="s">
        <v>114</v>
      </c>
      <c r="E875">
        <f t="shared" si="38"/>
        <v>2012</v>
      </c>
      <c r="F875">
        <f>INDEX('LF Base'!$B$28:$AP$28,MATCH(E875,'LF Base'!$B$1:$AP$1,0))</f>
        <v>0</v>
      </c>
    </row>
    <row r="876" spans="1:6" x14ac:dyDescent="0.25">
      <c r="A876" t="s">
        <v>44</v>
      </c>
      <c r="B876" t="s">
        <v>468</v>
      </c>
      <c r="C876" t="s">
        <v>111</v>
      </c>
      <c r="D876" t="s">
        <v>114</v>
      </c>
      <c r="E876">
        <f t="shared" si="38"/>
        <v>2013</v>
      </c>
      <c r="F876">
        <f>INDEX('LF Base'!$B$28:$AP$28,MATCH(E876,'LF Base'!$B$1:$AP$1,0))</f>
        <v>0</v>
      </c>
    </row>
    <row r="877" spans="1:6" x14ac:dyDescent="0.25">
      <c r="A877" t="s">
        <v>44</v>
      </c>
      <c r="B877" t="s">
        <v>468</v>
      </c>
      <c r="C877" t="s">
        <v>111</v>
      </c>
      <c r="D877" t="s">
        <v>114</v>
      </c>
      <c r="E877">
        <f t="shared" si="38"/>
        <v>2014</v>
      </c>
      <c r="F877">
        <f>INDEX('LF Base'!$B$28:$AP$28,MATCH(E877,'LF Base'!$B$1:$AP$1,0))</f>
        <v>0</v>
      </c>
    </row>
    <row r="878" spans="1:6" x14ac:dyDescent="0.25">
      <c r="A878" t="s">
        <v>44</v>
      </c>
      <c r="B878" t="s">
        <v>468</v>
      </c>
      <c r="C878" t="s">
        <v>111</v>
      </c>
      <c r="D878" t="s">
        <v>114</v>
      </c>
      <c r="E878">
        <f t="shared" si="38"/>
        <v>2015</v>
      </c>
      <c r="F878">
        <f>INDEX('LF Base'!$B$28:$AP$28,MATCH(E878,'LF Base'!$B$1:$AP$1,0))</f>
        <v>1.456E-3</v>
      </c>
    </row>
    <row r="879" spans="1:6" x14ac:dyDescent="0.25">
      <c r="A879" t="s">
        <v>44</v>
      </c>
      <c r="B879" t="s">
        <v>468</v>
      </c>
      <c r="C879" t="s">
        <v>111</v>
      </c>
      <c r="D879" t="s">
        <v>114</v>
      </c>
      <c r="E879">
        <f t="shared" si="38"/>
        <v>2016</v>
      </c>
      <c r="F879">
        <f>INDEX('LF Base'!$B$28:$AP$28,MATCH(E879,'LF Base'!$B$1:$AP$1,0))</f>
        <v>1.456E-3</v>
      </c>
    </row>
    <row r="880" spans="1:6" x14ac:dyDescent="0.25">
      <c r="A880" t="s">
        <v>44</v>
      </c>
      <c r="B880" t="s">
        <v>468</v>
      </c>
      <c r="C880" t="s">
        <v>111</v>
      </c>
      <c r="D880" t="s">
        <v>114</v>
      </c>
      <c r="E880">
        <f t="shared" si="38"/>
        <v>2017</v>
      </c>
      <c r="F880">
        <f>INDEX('LF Base'!$B$28:$AP$28,MATCH(E880,'LF Base'!$B$1:$AP$1,0))</f>
        <v>1.456E-3</v>
      </c>
    </row>
    <row r="881" spans="1:6" x14ac:dyDescent="0.25">
      <c r="A881" t="s">
        <v>44</v>
      </c>
      <c r="B881" t="s">
        <v>468</v>
      </c>
      <c r="C881" t="s">
        <v>111</v>
      </c>
      <c r="D881" t="s">
        <v>114</v>
      </c>
      <c r="E881">
        <f t="shared" si="38"/>
        <v>2018</v>
      </c>
      <c r="F881">
        <f>INDEX('LF Base'!$B$28:$AP$28,MATCH(E881,'LF Base'!$B$1:$AP$1,0))</f>
        <v>1.456E-3</v>
      </c>
    </row>
    <row r="882" spans="1:6" x14ac:dyDescent="0.25">
      <c r="A882" t="s">
        <v>44</v>
      </c>
      <c r="B882" t="s">
        <v>468</v>
      </c>
      <c r="C882" t="s">
        <v>111</v>
      </c>
      <c r="D882" t="s">
        <v>114</v>
      </c>
      <c r="E882">
        <f t="shared" si="38"/>
        <v>2019</v>
      </c>
      <c r="F882">
        <f>INDEX('LF Base'!$B$28:$AP$28,MATCH(E882,'LF Base'!$B$1:$AP$1,0))</f>
        <v>1.456E-3</v>
      </c>
    </row>
    <row r="883" spans="1:6" x14ac:dyDescent="0.25">
      <c r="A883" t="s">
        <v>44</v>
      </c>
      <c r="B883" t="s">
        <v>468</v>
      </c>
      <c r="C883" t="s">
        <v>111</v>
      </c>
      <c r="D883" t="s">
        <v>114</v>
      </c>
      <c r="E883">
        <f t="shared" si="38"/>
        <v>2020</v>
      </c>
      <c r="F883">
        <f>INDEX('LF Base'!$B$28:$AP$28,MATCH(E883,'LF Base'!$B$1:$AP$1,0))</f>
        <v>1.456E-3</v>
      </c>
    </row>
    <row r="884" spans="1:6" x14ac:dyDescent="0.25">
      <c r="A884" t="s">
        <v>44</v>
      </c>
      <c r="B884" t="s">
        <v>468</v>
      </c>
      <c r="C884" t="s">
        <v>111</v>
      </c>
      <c r="D884" t="s">
        <v>114</v>
      </c>
      <c r="E884">
        <f t="shared" si="38"/>
        <v>2021</v>
      </c>
      <c r="F884">
        <f>INDEX('LF Base'!$B$28:$AP$28,MATCH(E884,'LF Base'!$B$1:$AP$1,0))</f>
        <v>1.456E-3</v>
      </c>
    </row>
    <row r="885" spans="1:6" x14ac:dyDescent="0.25">
      <c r="A885" t="s">
        <v>44</v>
      </c>
      <c r="B885" t="s">
        <v>468</v>
      </c>
      <c r="C885" t="s">
        <v>111</v>
      </c>
      <c r="D885" t="s">
        <v>114</v>
      </c>
      <c r="E885">
        <f t="shared" si="38"/>
        <v>2022</v>
      </c>
      <c r="F885">
        <f>INDEX('LF Base'!$B$28:$AP$28,MATCH(E885,'LF Base'!$B$1:$AP$1,0))</f>
        <v>1.456E-3</v>
      </c>
    </row>
    <row r="886" spans="1:6" x14ac:dyDescent="0.25">
      <c r="A886" t="s">
        <v>44</v>
      </c>
      <c r="B886" t="s">
        <v>468</v>
      </c>
      <c r="C886" t="s">
        <v>111</v>
      </c>
      <c r="D886" t="s">
        <v>114</v>
      </c>
      <c r="E886">
        <f t="shared" si="38"/>
        <v>2023</v>
      </c>
      <c r="F886">
        <f>INDEX('LF Base'!$B$28:$AP$28,MATCH(E886,'LF Base'!$B$1:$AP$1,0))</f>
        <v>1.456E-3</v>
      </c>
    </row>
    <row r="887" spans="1:6" x14ac:dyDescent="0.25">
      <c r="A887" t="s">
        <v>44</v>
      </c>
      <c r="B887" t="s">
        <v>468</v>
      </c>
      <c r="C887" t="s">
        <v>111</v>
      </c>
      <c r="D887" t="s">
        <v>114</v>
      </c>
      <c r="E887">
        <f t="shared" si="38"/>
        <v>2024</v>
      </c>
      <c r="F887">
        <f>INDEX('LF Base'!$B$28:$AP$28,MATCH(E887,'LF Base'!$B$1:$AP$1,0))</f>
        <v>1.456E-3</v>
      </c>
    </row>
    <row r="888" spans="1:6" x14ac:dyDescent="0.25">
      <c r="A888" t="s">
        <v>44</v>
      </c>
      <c r="B888" t="s">
        <v>468</v>
      </c>
      <c r="C888" t="s">
        <v>111</v>
      </c>
      <c r="D888" t="s">
        <v>114</v>
      </c>
      <c r="E888">
        <f t="shared" si="38"/>
        <v>2025</v>
      </c>
      <c r="F888">
        <f>INDEX('LF Base'!$B$28:$AP$28,MATCH(E888,'LF Base'!$B$1:$AP$1,0))</f>
        <v>1.456E-3</v>
      </c>
    </row>
    <row r="889" spans="1:6" x14ac:dyDescent="0.25">
      <c r="A889" t="s">
        <v>44</v>
      </c>
      <c r="B889" t="s">
        <v>468</v>
      </c>
      <c r="C889" t="s">
        <v>111</v>
      </c>
      <c r="D889" t="s">
        <v>114</v>
      </c>
      <c r="E889">
        <f t="shared" si="38"/>
        <v>2026</v>
      </c>
      <c r="F889">
        <f>INDEX('LF Base'!$B$28:$AP$28,MATCH(E889,'LF Base'!$B$1:$AP$1,0))</f>
        <v>1.456E-3</v>
      </c>
    </row>
    <row r="890" spans="1:6" x14ac:dyDescent="0.25">
      <c r="A890" t="s">
        <v>44</v>
      </c>
      <c r="B890" t="s">
        <v>468</v>
      </c>
      <c r="C890" t="s">
        <v>111</v>
      </c>
      <c r="D890" t="s">
        <v>114</v>
      </c>
      <c r="E890">
        <f t="shared" si="38"/>
        <v>2027</v>
      </c>
      <c r="F890">
        <f>INDEX('LF Base'!$B$28:$AP$28,MATCH(E890,'LF Base'!$B$1:$AP$1,0))</f>
        <v>1.456E-3</v>
      </c>
    </row>
    <row r="891" spans="1:6" x14ac:dyDescent="0.25">
      <c r="A891" t="s">
        <v>44</v>
      </c>
      <c r="B891" t="s">
        <v>468</v>
      </c>
      <c r="C891" t="s">
        <v>111</v>
      </c>
      <c r="D891" t="s">
        <v>114</v>
      </c>
      <c r="E891">
        <f t="shared" si="38"/>
        <v>2028</v>
      </c>
      <c r="F891">
        <f>INDEX('LF Base'!$B$28:$AP$28,MATCH(E891,'LF Base'!$B$1:$AP$1,0))</f>
        <v>1.456E-3</v>
      </c>
    </row>
    <row r="892" spans="1:6" x14ac:dyDescent="0.25">
      <c r="A892" t="s">
        <v>44</v>
      </c>
      <c r="B892" t="s">
        <v>468</v>
      </c>
      <c r="C892" t="s">
        <v>111</v>
      </c>
      <c r="D892" t="s">
        <v>114</v>
      </c>
      <c r="E892">
        <f t="shared" si="38"/>
        <v>2029</v>
      </c>
      <c r="F892">
        <f>INDEX('LF Base'!$B$28:$AP$28,MATCH(E892,'LF Base'!$B$1:$AP$1,0))</f>
        <v>1.456E-3</v>
      </c>
    </row>
    <row r="893" spans="1:6" x14ac:dyDescent="0.25">
      <c r="A893" t="s">
        <v>44</v>
      </c>
      <c r="B893" t="s">
        <v>468</v>
      </c>
      <c r="C893" t="s">
        <v>111</v>
      </c>
      <c r="D893" t="s">
        <v>114</v>
      </c>
      <c r="E893">
        <f t="shared" si="38"/>
        <v>2030</v>
      </c>
      <c r="F893">
        <f>INDEX('LF Base'!$B$28:$AP$28,MATCH(E893,'LF Base'!$B$1:$AP$1,0))</f>
        <v>1.456E-3</v>
      </c>
    </row>
    <row r="894" spans="1:6" x14ac:dyDescent="0.25">
      <c r="A894" t="s">
        <v>44</v>
      </c>
      <c r="B894" t="s">
        <v>468</v>
      </c>
      <c r="C894" t="s">
        <v>111</v>
      </c>
      <c r="D894" t="s">
        <v>114</v>
      </c>
      <c r="E894">
        <f t="shared" si="38"/>
        <v>2031</v>
      </c>
      <c r="F894">
        <f>INDEX('LF Base'!$B$28:$AP$28,MATCH(E894,'LF Base'!$B$1:$AP$1,0))</f>
        <v>1.456E-3</v>
      </c>
    </row>
    <row r="895" spans="1:6" x14ac:dyDescent="0.25">
      <c r="A895" t="s">
        <v>44</v>
      </c>
      <c r="B895" t="s">
        <v>468</v>
      </c>
      <c r="C895" t="s">
        <v>111</v>
      </c>
      <c r="D895" t="s">
        <v>114</v>
      </c>
      <c r="E895">
        <f t="shared" ref="E895:E901" si="39">E894+1</f>
        <v>2032</v>
      </c>
      <c r="F895">
        <f>INDEX('LF Base'!$B$28:$AP$28,MATCH(E895,'LF Base'!$B$1:$AP$1,0))</f>
        <v>1.456E-3</v>
      </c>
    </row>
    <row r="896" spans="1:6" x14ac:dyDescent="0.25">
      <c r="A896" t="s">
        <v>44</v>
      </c>
      <c r="B896" t="s">
        <v>468</v>
      </c>
      <c r="C896" t="s">
        <v>111</v>
      </c>
      <c r="D896" t="s">
        <v>114</v>
      </c>
      <c r="E896">
        <f t="shared" si="39"/>
        <v>2033</v>
      </c>
      <c r="F896">
        <f>INDEX('LF Base'!$B$28:$AP$28,MATCH(E896,'LF Base'!$B$1:$AP$1,0))</f>
        <v>1.456E-3</v>
      </c>
    </row>
    <row r="897" spans="1:6" x14ac:dyDescent="0.25">
      <c r="A897" t="s">
        <v>44</v>
      </c>
      <c r="B897" t="s">
        <v>468</v>
      </c>
      <c r="C897" t="s">
        <v>111</v>
      </c>
      <c r="D897" t="s">
        <v>114</v>
      </c>
      <c r="E897">
        <f t="shared" si="39"/>
        <v>2034</v>
      </c>
      <c r="F897">
        <f>INDEX('LF Base'!$B$28:$AP$28,MATCH(E897,'LF Base'!$B$1:$AP$1,0))</f>
        <v>1.456E-3</v>
      </c>
    </row>
    <row r="898" spans="1:6" x14ac:dyDescent="0.25">
      <c r="A898" t="s">
        <v>44</v>
      </c>
      <c r="B898" t="s">
        <v>468</v>
      </c>
      <c r="C898" t="s">
        <v>111</v>
      </c>
      <c r="D898" t="s">
        <v>114</v>
      </c>
      <c r="E898">
        <f t="shared" si="39"/>
        <v>2035</v>
      </c>
      <c r="F898">
        <f>INDEX('LF Base'!$B$28:$AP$28,MATCH(E898,'LF Base'!$B$1:$AP$1,0))</f>
        <v>1.456E-3</v>
      </c>
    </row>
    <row r="899" spans="1:6" x14ac:dyDescent="0.25">
      <c r="A899" t="s">
        <v>44</v>
      </c>
      <c r="B899" t="s">
        <v>468</v>
      </c>
      <c r="C899" t="s">
        <v>111</v>
      </c>
      <c r="D899" t="s">
        <v>114</v>
      </c>
      <c r="E899">
        <f t="shared" si="39"/>
        <v>2036</v>
      </c>
      <c r="F899">
        <f>INDEX('LF Base'!$B$28:$AP$28,MATCH(E899,'LF Base'!$B$1:$AP$1,0))</f>
        <v>1.456E-3</v>
      </c>
    </row>
    <row r="900" spans="1:6" x14ac:dyDescent="0.25">
      <c r="A900" t="s">
        <v>44</v>
      </c>
      <c r="B900" t="s">
        <v>468</v>
      </c>
      <c r="C900" t="s">
        <v>111</v>
      </c>
      <c r="D900" t="s">
        <v>114</v>
      </c>
      <c r="E900">
        <f t="shared" si="39"/>
        <v>2037</v>
      </c>
      <c r="F900">
        <f>INDEX('LF Base'!$B$28:$AP$28,MATCH(E900,'LF Base'!$B$1:$AP$1,0))</f>
        <v>1.456E-3</v>
      </c>
    </row>
    <row r="901" spans="1:6" x14ac:dyDescent="0.25">
      <c r="A901" t="s">
        <v>44</v>
      </c>
      <c r="B901" t="s">
        <v>468</v>
      </c>
      <c r="C901" t="s">
        <v>111</v>
      </c>
      <c r="D901" t="s">
        <v>114</v>
      </c>
      <c r="E901">
        <f t="shared" si="39"/>
        <v>2038</v>
      </c>
      <c r="F901">
        <f>INDEX('LF Base'!$B$28:$AP$28,MATCH(E901,'LF Base'!$B$1:$AP$1,0))</f>
        <v>1.456E-3</v>
      </c>
    </row>
    <row r="902" spans="1:6" x14ac:dyDescent="0.25">
      <c r="A902" t="s">
        <v>44</v>
      </c>
      <c r="B902" t="s">
        <v>468</v>
      </c>
      <c r="C902" t="s">
        <v>111</v>
      </c>
      <c r="D902" t="s">
        <v>114</v>
      </c>
      <c r="E902">
        <f>E901+1</f>
        <v>2039</v>
      </c>
      <c r="F902">
        <f>INDEX('LF Base'!$B$28:$AP$28,MATCH(E902,'LF Base'!$B$1:$AP$1,0))</f>
        <v>1.456E-3</v>
      </c>
    </row>
    <row r="903" spans="1:6" x14ac:dyDescent="0.25">
      <c r="A903" t="s">
        <v>44</v>
      </c>
      <c r="B903" t="s">
        <v>468</v>
      </c>
      <c r="C903" t="s">
        <v>111</v>
      </c>
      <c r="D903" t="s">
        <v>114</v>
      </c>
      <c r="E903">
        <f>E902+1</f>
        <v>2040</v>
      </c>
      <c r="F903">
        <f>INDEX('LF Base'!$B$28:$AP$28,MATCH(E903,'LF Base'!$B$1:$AP$1,0))</f>
        <v>1.456E-3</v>
      </c>
    </row>
    <row r="904" spans="1:6" x14ac:dyDescent="0.25">
      <c r="A904" t="s">
        <v>44</v>
      </c>
      <c r="B904" t="s">
        <v>468</v>
      </c>
      <c r="C904" t="s">
        <v>112</v>
      </c>
      <c r="D904" t="s">
        <v>114</v>
      </c>
      <c r="E904">
        <v>2000</v>
      </c>
      <c r="F904">
        <f>INDEX('LF Base'!$B$29:$AP$29,MATCH(E904,'LF Base'!$B$1:$AP$1,0))</f>
        <v>0</v>
      </c>
    </row>
    <row r="905" spans="1:6" x14ac:dyDescent="0.25">
      <c r="A905" t="s">
        <v>44</v>
      </c>
      <c r="B905" t="s">
        <v>468</v>
      </c>
      <c r="C905" t="s">
        <v>112</v>
      </c>
      <c r="D905" t="s">
        <v>114</v>
      </c>
      <c r="E905">
        <f t="shared" ref="E905:E935" si="40">E904+1</f>
        <v>2001</v>
      </c>
      <c r="F905">
        <f>INDEX('LF Base'!$B$29:$AP$29,MATCH(E905,'LF Base'!$B$1:$AP$1,0))</f>
        <v>0</v>
      </c>
    </row>
    <row r="906" spans="1:6" x14ac:dyDescent="0.25">
      <c r="A906" t="s">
        <v>44</v>
      </c>
      <c r="B906" t="s">
        <v>468</v>
      </c>
      <c r="C906" t="s">
        <v>112</v>
      </c>
      <c r="D906" t="s">
        <v>114</v>
      </c>
      <c r="E906">
        <f t="shared" si="40"/>
        <v>2002</v>
      </c>
      <c r="F906">
        <f>INDEX('LF Base'!$B$29:$AP$29,MATCH(E906,'LF Base'!$B$1:$AP$1,0))</f>
        <v>0</v>
      </c>
    </row>
    <row r="907" spans="1:6" x14ac:dyDescent="0.25">
      <c r="A907" t="s">
        <v>44</v>
      </c>
      <c r="B907" t="s">
        <v>468</v>
      </c>
      <c r="C907" t="s">
        <v>112</v>
      </c>
      <c r="D907" t="s">
        <v>114</v>
      </c>
      <c r="E907">
        <f t="shared" si="40"/>
        <v>2003</v>
      </c>
      <c r="F907">
        <f>INDEX('LF Base'!$B$29:$AP$29,MATCH(E907,'LF Base'!$B$1:$AP$1,0))</f>
        <v>0</v>
      </c>
    </row>
    <row r="908" spans="1:6" x14ac:dyDescent="0.25">
      <c r="A908" t="s">
        <v>44</v>
      </c>
      <c r="B908" t="s">
        <v>468</v>
      </c>
      <c r="C908" t="s">
        <v>112</v>
      </c>
      <c r="D908" t="s">
        <v>114</v>
      </c>
      <c r="E908">
        <f t="shared" si="40"/>
        <v>2004</v>
      </c>
      <c r="F908">
        <f>INDEX('LF Base'!$B$29:$AP$29,MATCH(E908,'LF Base'!$B$1:$AP$1,0))</f>
        <v>0</v>
      </c>
    </row>
    <row r="909" spans="1:6" x14ac:dyDescent="0.25">
      <c r="A909" t="s">
        <v>44</v>
      </c>
      <c r="B909" t="s">
        <v>468</v>
      </c>
      <c r="C909" t="s">
        <v>112</v>
      </c>
      <c r="D909" t="s">
        <v>114</v>
      </c>
      <c r="E909">
        <f t="shared" si="40"/>
        <v>2005</v>
      </c>
      <c r="F909">
        <f>INDEX('LF Base'!$B$29:$AP$29,MATCH(E909,'LF Base'!$B$1:$AP$1,0))</f>
        <v>0</v>
      </c>
    </row>
    <row r="910" spans="1:6" x14ac:dyDescent="0.25">
      <c r="A910" t="s">
        <v>44</v>
      </c>
      <c r="B910" t="s">
        <v>468</v>
      </c>
      <c r="C910" t="s">
        <v>112</v>
      </c>
      <c r="D910" t="s">
        <v>114</v>
      </c>
      <c r="E910">
        <f t="shared" si="40"/>
        <v>2006</v>
      </c>
      <c r="F910">
        <f>INDEX('LF Base'!$B$29:$AP$29,MATCH(E910,'LF Base'!$B$1:$AP$1,0))</f>
        <v>0</v>
      </c>
    </row>
    <row r="911" spans="1:6" x14ac:dyDescent="0.25">
      <c r="A911" t="s">
        <v>44</v>
      </c>
      <c r="B911" t="s">
        <v>468</v>
      </c>
      <c r="C911" t="s">
        <v>112</v>
      </c>
      <c r="D911" t="s">
        <v>114</v>
      </c>
      <c r="E911">
        <f t="shared" si="40"/>
        <v>2007</v>
      </c>
      <c r="F911">
        <f>INDEX('LF Base'!$B$29:$AP$29,MATCH(E911,'LF Base'!$B$1:$AP$1,0))</f>
        <v>0</v>
      </c>
    </row>
    <row r="912" spans="1:6" x14ac:dyDescent="0.25">
      <c r="A912" t="s">
        <v>44</v>
      </c>
      <c r="B912" t="s">
        <v>468</v>
      </c>
      <c r="C912" t="s">
        <v>112</v>
      </c>
      <c r="D912" t="s">
        <v>114</v>
      </c>
      <c r="E912">
        <f t="shared" si="40"/>
        <v>2008</v>
      </c>
      <c r="F912">
        <f>INDEX('LF Base'!$B$29:$AP$29,MATCH(E912,'LF Base'!$B$1:$AP$1,0))</f>
        <v>0</v>
      </c>
    </row>
    <row r="913" spans="1:6" x14ac:dyDescent="0.25">
      <c r="A913" t="s">
        <v>44</v>
      </c>
      <c r="B913" t="s">
        <v>468</v>
      </c>
      <c r="C913" t="s">
        <v>112</v>
      </c>
      <c r="D913" t="s">
        <v>114</v>
      </c>
      <c r="E913">
        <f t="shared" si="40"/>
        <v>2009</v>
      </c>
      <c r="F913">
        <f>INDEX('LF Base'!$B$29:$AP$29,MATCH(E913,'LF Base'!$B$1:$AP$1,0))</f>
        <v>0</v>
      </c>
    </row>
    <row r="914" spans="1:6" x14ac:dyDescent="0.25">
      <c r="A914" t="s">
        <v>44</v>
      </c>
      <c r="B914" t="s">
        <v>468</v>
      </c>
      <c r="C914" t="s">
        <v>112</v>
      </c>
      <c r="D914" t="s">
        <v>114</v>
      </c>
      <c r="E914">
        <f t="shared" si="40"/>
        <v>2010</v>
      </c>
      <c r="F914">
        <f>INDEX('LF Base'!$B$29:$AP$29,MATCH(E914,'LF Base'!$B$1:$AP$1,0))</f>
        <v>0</v>
      </c>
    </row>
    <row r="915" spans="1:6" x14ac:dyDescent="0.25">
      <c r="A915" t="s">
        <v>44</v>
      </c>
      <c r="B915" t="s">
        <v>468</v>
      </c>
      <c r="C915" t="s">
        <v>112</v>
      </c>
      <c r="D915" t="s">
        <v>114</v>
      </c>
      <c r="E915">
        <f t="shared" si="40"/>
        <v>2011</v>
      </c>
      <c r="F915">
        <f>INDEX('LF Base'!$B$29:$AP$29,MATCH(E915,'LF Base'!$B$1:$AP$1,0))</f>
        <v>0</v>
      </c>
    </row>
    <row r="916" spans="1:6" x14ac:dyDescent="0.25">
      <c r="A916" t="s">
        <v>44</v>
      </c>
      <c r="B916" t="s">
        <v>468</v>
      </c>
      <c r="C916" t="s">
        <v>112</v>
      </c>
      <c r="D916" t="s">
        <v>114</v>
      </c>
      <c r="E916">
        <f t="shared" si="40"/>
        <v>2012</v>
      </c>
      <c r="F916">
        <f>INDEX('LF Base'!$B$29:$AP$29,MATCH(E916,'LF Base'!$B$1:$AP$1,0))</f>
        <v>0</v>
      </c>
    </row>
    <row r="917" spans="1:6" x14ac:dyDescent="0.25">
      <c r="A917" t="s">
        <v>44</v>
      </c>
      <c r="B917" t="s">
        <v>468</v>
      </c>
      <c r="C917" t="s">
        <v>112</v>
      </c>
      <c r="D917" t="s">
        <v>114</v>
      </c>
      <c r="E917">
        <f t="shared" si="40"/>
        <v>2013</v>
      </c>
      <c r="F917">
        <f>INDEX('LF Base'!$B$29:$AP$29,MATCH(E917,'LF Base'!$B$1:$AP$1,0))</f>
        <v>0</v>
      </c>
    </row>
    <row r="918" spans="1:6" x14ac:dyDescent="0.25">
      <c r="A918" t="s">
        <v>44</v>
      </c>
      <c r="B918" t="s">
        <v>468</v>
      </c>
      <c r="C918" t="s">
        <v>112</v>
      </c>
      <c r="D918" t="s">
        <v>114</v>
      </c>
      <c r="E918">
        <f t="shared" si="40"/>
        <v>2014</v>
      </c>
      <c r="F918">
        <f>INDEX('LF Base'!$B$29:$AP$29,MATCH(E918,'LF Base'!$B$1:$AP$1,0))</f>
        <v>0</v>
      </c>
    </row>
    <row r="919" spans="1:6" x14ac:dyDescent="0.25">
      <c r="A919" t="s">
        <v>44</v>
      </c>
      <c r="B919" t="s">
        <v>468</v>
      </c>
      <c r="C919" t="s">
        <v>112</v>
      </c>
      <c r="D919" t="s">
        <v>114</v>
      </c>
      <c r="E919">
        <f t="shared" si="40"/>
        <v>2015</v>
      </c>
      <c r="F919">
        <f>INDEX('LF Base'!$B$29:$AP$29,MATCH(E919,'LF Base'!$B$1:$AP$1,0))</f>
        <v>1.456E-3</v>
      </c>
    </row>
    <row r="920" spans="1:6" x14ac:dyDescent="0.25">
      <c r="A920" t="s">
        <v>44</v>
      </c>
      <c r="B920" t="s">
        <v>468</v>
      </c>
      <c r="C920" t="s">
        <v>112</v>
      </c>
      <c r="D920" t="s">
        <v>114</v>
      </c>
      <c r="E920">
        <f t="shared" si="40"/>
        <v>2016</v>
      </c>
      <c r="F920">
        <f>INDEX('LF Base'!$B$29:$AP$29,MATCH(E920,'LF Base'!$B$1:$AP$1,0))</f>
        <v>1.456E-3</v>
      </c>
    </row>
    <row r="921" spans="1:6" x14ac:dyDescent="0.25">
      <c r="A921" t="s">
        <v>44</v>
      </c>
      <c r="B921" t="s">
        <v>468</v>
      </c>
      <c r="C921" t="s">
        <v>112</v>
      </c>
      <c r="D921" t="s">
        <v>114</v>
      </c>
      <c r="E921">
        <f t="shared" si="40"/>
        <v>2017</v>
      </c>
      <c r="F921">
        <f>INDEX('LF Base'!$B$29:$AP$29,MATCH(E921,'LF Base'!$B$1:$AP$1,0))</f>
        <v>1.456E-3</v>
      </c>
    </row>
    <row r="922" spans="1:6" x14ac:dyDescent="0.25">
      <c r="A922" t="s">
        <v>44</v>
      </c>
      <c r="B922" t="s">
        <v>468</v>
      </c>
      <c r="C922" t="s">
        <v>112</v>
      </c>
      <c r="D922" t="s">
        <v>114</v>
      </c>
      <c r="E922">
        <f t="shared" si="40"/>
        <v>2018</v>
      </c>
      <c r="F922">
        <f>INDEX('LF Base'!$B$29:$AP$29,MATCH(E922,'LF Base'!$B$1:$AP$1,0))</f>
        <v>1.456E-3</v>
      </c>
    </row>
    <row r="923" spans="1:6" x14ac:dyDescent="0.25">
      <c r="A923" t="s">
        <v>44</v>
      </c>
      <c r="B923" t="s">
        <v>468</v>
      </c>
      <c r="C923" t="s">
        <v>112</v>
      </c>
      <c r="D923" t="s">
        <v>114</v>
      </c>
      <c r="E923">
        <f t="shared" si="40"/>
        <v>2019</v>
      </c>
      <c r="F923">
        <f>INDEX('LF Base'!$B$29:$AP$29,MATCH(E923,'LF Base'!$B$1:$AP$1,0))</f>
        <v>1.456E-3</v>
      </c>
    </row>
    <row r="924" spans="1:6" x14ac:dyDescent="0.25">
      <c r="A924" t="s">
        <v>44</v>
      </c>
      <c r="B924" t="s">
        <v>468</v>
      </c>
      <c r="C924" t="s">
        <v>112</v>
      </c>
      <c r="D924" t="s">
        <v>114</v>
      </c>
      <c r="E924">
        <f t="shared" si="40"/>
        <v>2020</v>
      </c>
      <c r="F924">
        <f>INDEX('LF Base'!$B$29:$AP$29,MATCH(E924,'LF Base'!$B$1:$AP$1,0))</f>
        <v>1.456E-3</v>
      </c>
    </row>
    <row r="925" spans="1:6" x14ac:dyDescent="0.25">
      <c r="A925" t="s">
        <v>44</v>
      </c>
      <c r="B925" t="s">
        <v>468</v>
      </c>
      <c r="C925" t="s">
        <v>112</v>
      </c>
      <c r="D925" t="s">
        <v>114</v>
      </c>
      <c r="E925">
        <f t="shared" si="40"/>
        <v>2021</v>
      </c>
      <c r="F925">
        <f>INDEX('LF Base'!$B$29:$AP$29,MATCH(E925,'LF Base'!$B$1:$AP$1,0))</f>
        <v>1.456E-3</v>
      </c>
    </row>
    <row r="926" spans="1:6" x14ac:dyDescent="0.25">
      <c r="A926" t="s">
        <v>44</v>
      </c>
      <c r="B926" t="s">
        <v>468</v>
      </c>
      <c r="C926" t="s">
        <v>112</v>
      </c>
      <c r="D926" t="s">
        <v>114</v>
      </c>
      <c r="E926">
        <f t="shared" si="40"/>
        <v>2022</v>
      </c>
      <c r="F926">
        <f>INDEX('LF Base'!$B$29:$AP$29,MATCH(E926,'LF Base'!$B$1:$AP$1,0))</f>
        <v>1.456E-3</v>
      </c>
    </row>
    <row r="927" spans="1:6" x14ac:dyDescent="0.25">
      <c r="A927" t="s">
        <v>44</v>
      </c>
      <c r="B927" t="s">
        <v>468</v>
      </c>
      <c r="C927" t="s">
        <v>112</v>
      </c>
      <c r="D927" t="s">
        <v>114</v>
      </c>
      <c r="E927">
        <f t="shared" si="40"/>
        <v>2023</v>
      </c>
      <c r="F927">
        <f>INDEX('LF Base'!$B$29:$AP$29,MATCH(E927,'LF Base'!$B$1:$AP$1,0))</f>
        <v>1.456E-3</v>
      </c>
    </row>
    <row r="928" spans="1:6" x14ac:dyDescent="0.25">
      <c r="A928" t="s">
        <v>44</v>
      </c>
      <c r="B928" t="s">
        <v>468</v>
      </c>
      <c r="C928" t="s">
        <v>112</v>
      </c>
      <c r="D928" t="s">
        <v>114</v>
      </c>
      <c r="E928">
        <f t="shared" si="40"/>
        <v>2024</v>
      </c>
      <c r="F928">
        <f>INDEX('LF Base'!$B$29:$AP$29,MATCH(E928,'LF Base'!$B$1:$AP$1,0))</f>
        <v>1.456E-3</v>
      </c>
    </row>
    <row r="929" spans="1:6" x14ac:dyDescent="0.25">
      <c r="A929" t="s">
        <v>44</v>
      </c>
      <c r="B929" t="s">
        <v>468</v>
      </c>
      <c r="C929" t="s">
        <v>112</v>
      </c>
      <c r="D929" t="s">
        <v>114</v>
      </c>
      <c r="E929">
        <f t="shared" si="40"/>
        <v>2025</v>
      </c>
      <c r="F929">
        <f>INDEX('LF Base'!$B$29:$AP$29,MATCH(E929,'LF Base'!$B$1:$AP$1,0))</f>
        <v>1.456E-3</v>
      </c>
    </row>
    <row r="930" spans="1:6" x14ac:dyDescent="0.25">
      <c r="A930" t="s">
        <v>44</v>
      </c>
      <c r="B930" t="s">
        <v>468</v>
      </c>
      <c r="C930" t="s">
        <v>112</v>
      </c>
      <c r="D930" t="s">
        <v>114</v>
      </c>
      <c r="E930">
        <f t="shared" si="40"/>
        <v>2026</v>
      </c>
      <c r="F930">
        <f>INDEX('LF Base'!$B$29:$AP$29,MATCH(E930,'LF Base'!$B$1:$AP$1,0))</f>
        <v>1.456E-3</v>
      </c>
    </row>
    <row r="931" spans="1:6" x14ac:dyDescent="0.25">
      <c r="A931" t="s">
        <v>44</v>
      </c>
      <c r="B931" t="s">
        <v>468</v>
      </c>
      <c r="C931" t="s">
        <v>112</v>
      </c>
      <c r="D931" t="s">
        <v>114</v>
      </c>
      <c r="E931">
        <f t="shared" si="40"/>
        <v>2027</v>
      </c>
      <c r="F931">
        <f>INDEX('LF Base'!$B$29:$AP$29,MATCH(E931,'LF Base'!$B$1:$AP$1,0))</f>
        <v>1.456E-3</v>
      </c>
    </row>
    <row r="932" spans="1:6" x14ac:dyDescent="0.25">
      <c r="A932" t="s">
        <v>44</v>
      </c>
      <c r="B932" t="s">
        <v>468</v>
      </c>
      <c r="C932" t="s">
        <v>112</v>
      </c>
      <c r="D932" t="s">
        <v>114</v>
      </c>
      <c r="E932">
        <f t="shared" si="40"/>
        <v>2028</v>
      </c>
      <c r="F932">
        <f>INDEX('LF Base'!$B$29:$AP$29,MATCH(E932,'LF Base'!$B$1:$AP$1,0))</f>
        <v>1.456E-3</v>
      </c>
    </row>
    <row r="933" spans="1:6" x14ac:dyDescent="0.25">
      <c r="A933" t="s">
        <v>44</v>
      </c>
      <c r="B933" t="s">
        <v>468</v>
      </c>
      <c r="C933" t="s">
        <v>112</v>
      </c>
      <c r="D933" t="s">
        <v>114</v>
      </c>
      <c r="E933">
        <f t="shared" si="40"/>
        <v>2029</v>
      </c>
      <c r="F933">
        <f>INDEX('LF Base'!$B$29:$AP$29,MATCH(E933,'LF Base'!$B$1:$AP$1,0))</f>
        <v>1.456E-3</v>
      </c>
    </row>
    <row r="934" spans="1:6" x14ac:dyDescent="0.25">
      <c r="A934" t="s">
        <v>44</v>
      </c>
      <c r="B934" t="s">
        <v>468</v>
      </c>
      <c r="C934" t="s">
        <v>112</v>
      </c>
      <c r="D934" t="s">
        <v>114</v>
      </c>
      <c r="E934">
        <f t="shared" si="40"/>
        <v>2030</v>
      </c>
      <c r="F934">
        <f>INDEX('LF Base'!$B$29:$AP$29,MATCH(E934,'LF Base'!$B$1:$AP$1,0))</f>
        <v>1.456E-3</v>
      </c>
    </row>
    <row r="935" spans="1:6" x14ac:dyDescent="0.25">
      <c r="A935" t="s">
        <v>44</v>
      </c>
      <c r="B935" t="s">
        <v>468</v>
      </c>
      <c r="C935" t="s">
        <v>112</v>
      </c>
      <c r="D935" t="s">
        <v>114</v>
      </c>
      <c r="E935">
        <f t="shared" si="40"/>
        <v>2031</v>
      </c>
      <c r="F935">
        <f>INDEX('LF Base'!$B$29:$AP$29,MATCH(E935,'LF Base'!$B$1:$AP$1,0))</f>
        <v>1.456E-3</v>
      </c>
    </row>
    <row r="936" spans="1:6" x14ac:dyDescent="0.25">
      <c r="A936" t="s">
        <v>44</v>
      </c>
      <c r="B936" t="s">
        <v>468</v>
      </c>
      <c r="C936" t="s">
        <v>112</v>
      </c>
      <c r="D936" t="s">
        <v>114</v>
      </c>
      <c r="E936">
        <f t="shared" ref="E936:E942" si="41">E935+1</f>
        <v>2032</v>
      </c>
      <c r="F936">
        <f>INDEX('LF Base'!$B$29:$AP$29,MATCH(E936,'LF Base'!$B$1:$AP$1,0))</f>
        <v>1.456E-3</v>
      </c>
    </row>
    <row r="937" spans="1:6" x14ac:dyDescent="0.25">
      <c r="A937" t="s">
        <v>44</v>
      </c>
      <c r="B937" t="s">
        <v>468</v>
      </c>
      <c r="C937" t="s">
        <v>112</v>
      </c>
      <c r="D937" t="s">
        <v>114</v>
      </c>
      <c r="E937">
        <f t="shared" si="41"/>
        <v>2033</v>
      </c>
      <c r="F937">
        <f>INDEX('LF Base'!$B$29:$AP$29,MATCH(E937,'LF Base'!$B$1:$AP$1,0))</f>
        <v>1.456E-3</v>
      </c>
    </row>
    <row r="938" spans="1:6" x14ac:dyDescent="0.25">
      <c r="A938" t="s">
        <v>44</v>
      </c>
      <c r="B938" t="s">
        <v>468</v>
      </c>
      <c r="C938" t="s">
        <v>112</v>
      </c>
      <c r="D938" t="s">
        <v>114</v>
      </c>
      <c r="E938">
        <f t="shared" si="41"/>
        <v>2034</v>
      </c>
      <c r="F938">
        <f>INDEX('LF Base'!$B$29:$AP$29,MATCH(E938,'LF Base'!$B$1:$AP$1,0))</f>
        <v>1.456E-3</v>
      </c>
    </row>
    <row r="939" spans="1:6" x14ac:dyDescent="0.25">
      <c r="A939" t="s">
        <v>44</v>
      </c>
      <c r="B939" t="s">
        <v>468</v>
      </c>
      <c r="C939" t="s">
        <v>112</v>
      </c>
      <c r="D939" t="s">
        <v>114</v>
      </c>
      <c r="E939">
        <f t="shared" si="41"/>
        <v>2035</v>
      </c>
      <c r="F939">
        <f>INDEX('LF Base'!$B$29:$AP$29,MATCH(E939,'LF Base'!$B$1:$AP$1,0))</f>
        <v>1.456E-3</v>
      </c>
    </row>
    <row r="940" spans="1:6" x14ac:dyDescent="0.25">
      <c r="A940" t="s">
        <v>44</v>
      </c>
      <c r="B940" t="s">
        <v>468</v>
      </c>
      <c r="C940" t="s">
        <v>112</v>
      </c>
      <c r="D940" t="s">
        <v>114</v>
      </c>
      <c r="E940">
        <f t="shared" si="41"/>
        <v>2036</v>
      </c>
      <c r="F940">
        <f>INDEX('LF Base'!$B$29:$AP$29,MATCH(E940,'LF Base'!$B$1:$AP$1,0))</f>
        <v>1.456E-3</v>
      </c>
    </row>
    <row r="941" spans="1:6" x14ac:dyDescent="0.25">
      <c r="A941" t="s">
        <v>44</v>
      </c>
      <c r="B941" t="s">
        <v>468</v>
      </c>
      <c r="C941" t="s">
        <v>112</v>
      </c>
      <c r="D941" t="s">
        <v>114</v>
      </c>
      <c r="E941">
        <f t="shared" si="41"/>
        <v>2037</v>
      </c>
      <c r="F941">
        <f>INDEX('LF Base'!$B$29:$AP$29,MATCH(E941,'LF Base'!$B$1:$AP$1,0))</f>
        <v>1.456E-3</v>
      </c>
    </row>
    <row r="942" spans="1:6" x14ac:dyDescent="0.25">
      <c r="A942" t="s">
        <v>44</v>
      </c>
      <c r="B942" t="s">
        <v>468</v>
      </c>
      <c r="C942" t="s">
        <v>112</v>
      </c>
      <c r="D942" t="s">
        <v>114</v>
      </c>
      <c r="E942">
        <f t="shared" si="41"/>
        <v>2038</v>
      </c>
      <c r="F942">
        <f>INDEX('LF Base'!$B$29:$AP$29,MATCH(E942,'LF Base'!$B$1:$AP$1,0))</f>
        <v>1.456E-3</v>
      </c>
    </row>
    <row r="943" spans="1:6" x14ac:dyDescent="0.25">
      <c r="A943" t="s">
        <v>44</v>
      </c>
      <c r="B943" t="s">
        <v>468</v>
      </c>
      <c r="C943" t="s">
        <v>112</v>
      </c>
      <c r="D943" t="s">
        <v>114</v>
      </c>
      <c r="E943">
        <f>E942+1</f>
        <v>2039</v>
      </c>
      <c r="F943">
        <f>INDEX('LF Base'!$B$29:$AP$29,MATCH(E943,'LF Base'!$B$1:$AP$1,0))</f>
        <v>1.456E-3</v>
      </c>
    </row>
    <row r="944" spans="1:6" x14ac:dyDescent="0.25">
      <c r="A944" t="s">
        <v>44</v>
      </c>
      <c r="B944" t="s">
        <v>468</v>
      </c>
      <c r="C944" t="s">
        <v>112</v>
      </c>
      <c r="D944" t="s">
        <v>114</v>
      </c>
      <c r="E944">
        <f>E943+1</f>
        <v>2040</v>
      </c>
      <c r="F944">
        <f>INDEX('LF Base'!$B$29:$AP$29,MATCH(E944,'LF Base'!$B$1:$AP$1,0))</f>
        <v>1.456E-3</v>
      </c>
    </row>
    <row r="945" spans="1:6" x14ac:dyDescent="0.25">
      <c r="A945" t="s">
        <v>4</v>
      </c>
      <c r="B945" t="s">
        <v>468</v>
      </c>
      <c r="C945" t="s">
        <v>111</v>
      </c>
      <c r="D945" t="s">
        <v>113</v>
      </c>
      <c r="F945">
        <f>'LF Input Meta Data'!J8</f>
        <v>31</v>
      </c>
    </row>
    <row r="946" spans="1:6" x14ac:dyDescent="0.25">
      <c r="A946" t="s">
        <v>4</v>
      </c>
      <c r="B946" t="s">
        <v>468</v>
      </c>
      <c r="C946" t="s">
        <v>112</v>
      </c>
      <c r="D946" t="s">
        <v>113</v>
      </c>
      <c r="F946">
        <f>'LF Input Meta Data'!J9</f>
        <v>15</v>
      </c>
    </row>
    <row r="947" spans="1:6" x14ac:dyDescent="0.25">
      <c r="A947" t="s">
        <v>4</v>
      </c>
      <c r="B947" t="s">
        <v>468</v>
      </c>
      <c r="C947" t="s">
        <v>111</v>
      </c>
      <c r="D947" t="s">
        <v>114</v>
      </c>
      <c r="F947">
        <f>'LF Input Meta Data'!J10</f>
        <v>122</v>
      </c>
    </row>
    <row r="948" spans="1:6" x14ac:dyDescent="0.25">
      <c r="A948" t="s">
        <v>4</v>
      </c>
      <c r="B948" t="s">
        <v>468</v>
      </c>
      <c r="C948" t="s">
        <v>112</v>
      </c>
      <c r="D948" t="s">
        <v>114</v>
      </c>
      <c r="F948">
        <f>'LF Input Meta Data'!J11</f>
        <v>44</v>
      </c>
    </row>
    <row r="949" spans="1:6" x14ac:dyDescent="0.25">
      <c r="A949" t="s">
        <v>15</v>
      </c>
      <c r="B949" t="s">
        <v>468</v>
      </c>
      <c r="C949" t="s">
        <v>111</v>
      </c>
      <c r="D949" t="s">
        <v>113</v>
      </c>
      <c r="F949">
        <f>'LF Input Meta Data'!J12</f>
        <v>1</v>
      </c>
    </row>
    <row r="950" spans="1:6" x14ac:dyDescent="0.25">
      <c r="A950" t="s">
        <v>15</v>
      </c>
      <c r="B950" t="s">
        <v>468</v>
      </c>
      <c r="C950" t="s">
        <v>112</v>
      </c>
      <c r="D950" t="s">
        <v>113</v>
      </c>
      <c r="F950">
        <f>'LF Input Meta Data'!J13</f>
        <v>37</v>
      </c>
    </row>
    <row r="951" spans="1:6" x14ac:dyDescent="0.25">
      <c r="A951" t="s">
        <v>15</v>
      </c>
      <c r="B951" t="s">
        <v>468</v>
      </c>
      <c r="C951" t="s">
        <v>111</v>
      </c>
      <c r="D951" t="s">
        <v>114</v>
      </c>
      <c r="F951">
        <f>'LF Input Meta Data'!J14</f>
        <v>2</v>
      </c>
    </row>
    <row r="952" spans="1:6" x14ac:dyDescent="0.25">
      <c r="A952" t="s">
        <v>15</v>
      </c>
      <c r="B952" t="s">
        <v>468</v>
      </c>
      <c r="C952" t="s">
        <v>112</v>
      </c>
      <c r="D952" t="s">
        <v>114</v>
      </c>
      <c r="F952">
        <f>'LF Input Meta Data'!J15</f>
        <v>2</v>
      </c>
    </row>
    <row r="953" spans="1:6" x14ac:dyDescent="0.25">
      <c r="A953" t="s">
        <v>12</v>
      </c>
      <c r="B953" t="s">
        <v>468</v>
      </c>
      <c r="C953" t="s">
        <v>111</v>
      </c>
      <c r="D953" t="s">
        <v>113</v>
      </c>
      <c r="F953">
        <f>'LF Input Meta Data'!J16</f>
        <v>0</v>
      </c>
    </row>
    <row r="954" spans="1:6" x14ac:dyDescent="0.25">
      <c r="A954" t="s">
        <v>12</v>
      </c>
      <c r="B954" t="s">
        <v>468</v>
      </c>
      <c r="C954" t="s">
        <v>112</v>
      </c>
      <c r="D954" t="s">
        <v>113</v>
      </c>
      <c r="F954">
        <f>'LF Input Meta Data'!J17</f>
        <v>0</v>
      </c>
    </row>
    <row r="955" spans="1:6" x14ac:dyDescent="0.25">
      <c r="A955" t="s">
        <v>12</v>
      </c>
      <c r="B955" t="s">
        <v>468</v>
      </c>
      <c r="C955" t="s">
        <v>111</v>
      </c>
      <c r="D955" t="s">
        <v>114</v>
      </c>
      <c r="F955">
        <f>'LF Input Meta Data'!J18</f>
        <v>0</v>
      </c>
    </row>
    <row r="956" spans="1:6" x14ac:dyDescent="0.25">
      <c r="A956" t="s">
        <v>12</v>
      </c>
      <c r="B956" t="s">
        <v>468</v>
      </c>
      <c r="C956" t="s">
        <v>112</v>
      </c>
      <c r="D956" t="s">
        <v>114</v>
      </c>
      <c r="F956">
        <f>'LF Input Meta Data'!J19</f>
        <v>0</v>
      </c>
    </row>
    <row r="957" spans="1:6" x14ac:dyDescent="0.25">
      <c r="A957" t="s">
        <v>13</v>
      </c>
      <c r="B957" t="s">
        <v>468</v>
      </c>
      <c r="C957" t="s">
        <v>111</v>
      </c>
      <c r="D957" t="s">
        <v>113</v>
      </c>
      <c r="F957">
        <f>'LF Input Meta Data'!J20</f>
        <v>97</v>
      </c>
    </row>
    <row r="958" spans="1:6" x14ac:dyDescent="0.25">
      <c r="A958" t="s">
        <v>13</v>
      </c>
      <c r="B958" t="s">
        <v>468</v>
      </c>
      <c r="C958" t="s">
        <v>112</v>
      </c>
      <c r="D958" t="s">
        <v>113</v>
      </c>
      <c r="F958">
        <f>'LF Input Meta Data'!J21</f>
        <v>216</v>
      </c>
    </row>
    <row r="959" spans="1:6" x14ac:dyDescent="0.25">
      <c r="A959" t="s">
        <v>13</v>
      </c>
      <c r="B959" t="s">
        <v>468</v>
      </c>
      <c r="C959" t="s">
        <v>111</v>
      </c>
      <c r="D959" t="s">
        <v>114</v>
      </c>
      <c r="F959">
        <f>'LF Input Meta Data'!J22</f>
        <v>55</v>
      </c>
    </row>
    <row r="960" spans="1:6" x14ac:dyDescent="0.25">
      <c r="A960" t="s">
        <v>13</v>
      </c>
      <c r="B960" t="s">
        <v>468</v>
      </c>
      <c r="C960" t="s">
        <v>112</v>
      </c>
      <c r="D960" t="s">
        <v>114</v>
      </c>
      <c r="F960">
        <f>'LF Input Meta Data'!J23</f>
        <v>70</v>
      </c>
    </row>
    <row r="961" spans="1:6" x14ac:dyDescent="0.25">
      <c r="A961" t="s">
        <v>6</v>
      </c>
      <c r="B961" t="s">
        <v>468</v>
      </c>
      <c r="C961" t="s">
        <v>111</v>
      </c>
      <c r="D961" t="s">
        <v>113</v>
      </c>
      <c r="F961">
        <f>'LF Input Meta Data'!J24</f>
        <v>0</v>
      </c>
    </row>
    <row r="962" spans="1:6" x14ac:dyDescent="0.25">
      <c r="A962" t="s">
        <v>6</v>
      </c>
      <c r="B962" t="s">
        <v>468</v>
      </c>
      <c r="C962" t="s">
        <v>112</v>
      </c>
      <c r="D962" t="s">
        <v>113</v>
      </c>
      <c r="F962">
        <f>'LF Input Meta Data'!J25</f>
        <v>0</v>
      </c>
    </row>
    <row r="963" spans="1:6" x14ac:dyDescent="0.25">
      <c r="A963" t="s">
        <v>6</v>
      </c>
      <c r="B963" t="s">
        <v>468</v>
      </c>
      <c r="C963" t="s">
        <v>111</v>
      </c>
      <c r="D963" t="s">
        <v>114</v>
      </c>
      <c r="F963">
        <f>'LF Input Meta Data'!J26</f>
        <v>0</v>
      </c>
    </row>
    <row r="964" spans="1:6" x14ac:dyDescent="0.25">
      <c r="A964" t="s">
        <v>6</v>
      </c>
      <c r="B964" t="s">
        <v>468</v>
      </c>
      <c r="C964" t="s">
        <v>112</v>
      </c>
      <c r="D964" t="s">
        <v>114</v>
      </c>
      <c r="F964">
        <f>'LF Input Meta Data'!J27</f>
        <v>0</v>
      </c>
    </row>
    <row r="965" spans="1:6" x14ac:dyDescent="0.25">
      <c r="A965" t="s">
        <v>14</v>
      </c>
      <c r="B965" t="s">
        <v>468</v>
      </c>
      <c r="C965" t="s">
        <v>111</v>
      </c>
      <c r="D965" t="s">
        <v>113</v>
      </c>
      <c r="F965">
        <f>'LF Input Meta Data'!J28</f>
        <v>0</v>
      </c>
    </row>
    <row r="966" spans="1:6" x14ac:dyDescent="0.25">
      <c r="A966" t="s">
        <v>14</v>
      </c>
      <c r="B966" t="s">
        <v>468</v>
      </c>
      <c r="C966" t="s">
        <v>112</v>
      </c>
      <c r="D966" t="s">
        <v>113</v>
      </c>
      <c r="F966">
        <f>'LF Input Meta Data'!J29</f>
        <v>0</v>
      </c>
    </row>
    <row r="967" spans="1:6" x14ac:dyDescent="0.25">
      <c r="A967" t="s">
        <v>14</v>
      </c>
      <c r="B967" t="s">
        <v>468</v>
      </c>
      <c r="C967" t="s">
        <v>111</v>
      </c>
      <c r="D967" t="s">
        <v>114</v>
      </c>
      <c r="F967">
        <f>'LF Input Meta Data'!J30</f>
        <v>0</v>
      </c>
    </row>
    <row r="968" spans="1:6" x14ac:dyDescent="0.25">
      <c r="A968" t="s">
        <v>14</v>
      </c>
      <c r="B968" t="s">
        <v>468</v>
      </c>
      <c r="C968" t="s">
        <v>112</v>
      </c>
      <c r="D968" t="s">
        <v>114</v>
      </c>
      <c r="F968">
        <f>'LF Input Meta Data'!J31</f>
        <v>0</v>
      </c>
    </row>
    <row r="969" spans="1:6" x14ac:dyDescent="0.25">
      <c r="A969" t="s">
        <v>7</v>
      </c>
      <c r="B969" t="s">
        <v>468</v>
      </c>
      <c r="C969" t="s">
        <v>111</v>
      </c>
      <c r="D969" t="s">
        <v>113</v>
      </c>
      <c r="F969">
        <f>'LF Input Meta Data'!J32</f>
        <v>0</v>
      </c>
    </row>
    <row r="970" spans="1:6" x14ac:dyDescent="0.25">
      <c r="A970" t="s">
        <v>7</v>
      </c>
      <c r="B970" t="s">
        <v>468</v>
      </c>
      <c r="C970" t="s">
        <v>112</v>
      </c>
      <c r="D970" t="s">
        <v>113</v>
      </c>
      <c r="F970">
        <f>'LF Input Meta Data'!J33</f>
        <v>0</v>
      </c>
    </row>
    <row r="971" spans="1:6" x14ac:dyDescent="0.25">
      <c r="A971" t="s">
        <v>7</v>
      </c>
      <c r="B971" t="s">
        <v>468</v>
      </c>
      <c r="C971" t="s">
        <v>111</v>
      </c>
      <c r="D971" t="s">
        <v>114</v>
      </c>
      <c r="F971">
        <f>'LF Input Meta Data'!J34</f>
        <v>0</v>
      </c>
    </row>
    <row r="972" spans="1:6" x14ac:dyDescent="0.25">
      <c r="A972" t="s">
        <v>7</v>
      </c>
      <c r="B972" t="s">
        <v>468</v>
      </c>
      <c r="C972" t="s">
        <v>112</v>
      </c>
      <c r="D972" t="s">
        <v>114</v>
      </c>
      <c r="F972">
        <f>'LF Input Meta Data'!J35</f>
        <v>0</v>
      </c>
    </row>
    <row r="973" spans="1:6" x14ac:dyDescent="0.25">
      <c r="A973" t="s">
        <v>8</v>
      </c>
      <c r="B973" t="s">
        <v>468</v>
      </c>
      <c r="C973" t="s">
        <v>111</v>
      </c>
      <c r="D973" t="s">
        <v>113</v>
      </c>
      <c r="F973">
        <f>'LF Input Meta Data'!J36</f>
        <v>0</v>
      </c>
    </row>
    <row r="974" spans="1:6" x14ac:dyDescent="0.25">
      <c r="A974" t="s">
        <v>8</v>
      </c>
      <c r="B974" t="s">
        <v>468</v>
      </c>
      <c r="C974" t="s">
        <v>112</v>
      </c>
      <c r="D974" t="s">
        <v>113</v>
      </c>
      <c r="F974">
        <f>'LF Input Meta Data'!J37</f>
        <v>80</v>
      </c>
    </row>
    <row r="975" spans="1:6" x14ac:dyDescent="0.25">
      <c r="A975" t="s">
        <v>8</v>
      </c>
      <c r="B975" t="s">
        <v>468</v>
      </c>
      <c r="C975" t="s">
        <v>111</v>
      </c>
      <c r="D975" t="s">
        <v>114</v>
      </c>
      <c r="F975">
        <f>'LF Input Meta Data'!J38</f>
        <v>1</v>
      </c>
    </row>
    <row r="976" spans="1:6" x14ac:dyDescent="0.25">
      <c r="A976" t="s">
        <v>8</v>
      </c>
      <c r="B976" t="s">
        <v>468</v>
      </c>
      <c r="C976" t="s">
        <v>112</v>
      </c>
      <c r="D976" t="s">
        <v>114</v>
      </c>
      <c r="F976">
        <f>'LF Input Meta Data'!J39</f>
        <v>247</v>
      </c>
    </row>
    <row r="977" spans="1:6" x14ac:dyDescent="0.25">
      <c r="A977" t="s">
        <v>5</v>
      </c>
      <c r="B977" t="s">
        <v>468</v>
      </c>
      <c r="C977" t="s">
        <v>111</v>
      </c>
      <c r="D977" t="s">
        <v>113</v>
      </c>
      <c r="F977">
        <f>'LF Input Meta Data'!J40</f>
        <v>0</v>
      </c>
    </row>
    <row r="978" spans="1:6" x14ac:dyDescent="0.25">
      <c r="A978" t="s">
        <v>5</v>
      </c>
      <c r="B978" t="s">
        <v>468</v>
      </c>
      <c r="C978" t="s">
        <v>112</v>
      </c>
      <c r="D978" t="s">
        <v>113</v>
      </c>
      <c r="F978">
        <f>'LF Input Meta Data'!J41</f>
        <v>0</v>
      </c>
    </row>
    <row r="979" spans="1:6" x14ac:dyDescent="0.25">
      <c r="A979" t="s">
        <v>5</v>
      </c>
      <c r="B979" t="s">
        <v>468</v>
      </c>
      <c r="C979" t="s">
        <v>111</v>
      </c>
      <c r="D979" t="s">
        <v>114</v>
      </c>
      <c r="F979">
        <f>'LF Input Meta Data'!J42</f>
        <v>0</v>
      </c>
    </row>
    <row r="980" spans="1:6" x14ac:dyDescent="0.25">
      <c r="A980" t="s">
        <v>5</v>
      </c>
      <c r="B980" t="s">
        <v>468</v>
      </c>
      <c r="C980" t="s">
        <v>112</v>
      </c>
      <c r="D980" t="s">
        <v>114</v>
      </c>
      <c r="F980">
        <f>'LF Input Meta Data'!J43</f>
        <v>0</v>
      </c>
    </row>
    <row r="981" spans="1:6" x14ac:dyDescent="0.25">
      <c r="A981" t="s">
        <v>1</v>
      </c>
      <c r="B981" t="s">
        <v>468</v>
      </c>
      <c r="C981" t="s">
        <v>111</v>
      </c>
      <c r="D981" t="s">
        <v>113</v>
      </c>
      <c r="F981">
        <f>'LF Input Meta Data'!J44</f>
        <v>55</v>
      </c>
    </row>
    <row r="982" spans="1:6" x14ac:dyDescent="0.25">
      <c r="A982" t="s">
        <v>1</v>
      </c>
      <c r="B982" t="s">
        <v>468</v>
      </c>
      <c r="C982" t="s">
        <v>112</v>
      </c>
      <c r="D982" t="s">
        <v>113</v>
      </c>
      <c r="F982">
        <f>'LF Input Meta Data'!J45</f>
        <v>0</v>
      </c>
    </row>
    <row r="983" spans="1:6" x14ac:dyDescent="0.25">
      <c r="A983" t="s">
        <v>1</v>
      </c>
      <c r="B983" t="s">
        <v>468</v>
      </c>
      <c r="C983" t="s">
        <v>111</v>
      </c>
      <c r="D983" t="s">
        <v>114</v>
      </c>
      <c r="F983">
        <f>'LF Input Meta Data'!J46</f>
        <v>1071</v>
      </c>
    </row>
    <row r="984" spans="1:6" x14ac:dyDescent="0.25">
      <c r="A984" t="s">
        <v>1</v>
      </c>
      <c r="B984" t="s">
        <v>468</v>
      </c>
      <c r="C984" t="s">
        <v>112</v>
      </c>
      <c r="D984" t="s">
        <v>114</v>
      </c>
      <c r="F984">
        <f>'LF Input Meta Data'!J47</f>
        <v>165</v>
      </c>
    </row>
    <row r="985" spans="1:6" x14ac:dyDescent="0.25">
      <c r="A985" t="s">
        <v>158</v>
      </c>
      <c r="B985" t="s">
        <v>468</v>
      </c>
      <c r="C985" t="s">
        <v>111</v>
      </c>
      <c r="D985" t="s">
        <v>113</v>
      </c>
      <c r="F985">
        <f>'LF Input Meta Data'!J48</f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P34"/>
  <sheetViews>
    <sheetView topLeftCell="A9" workbookViewId="0">
      <selection activeCell="I30" sqref="I30"/>
    </sheetView>
  </sheetViews>
  <sheetFormatPr defaultRowHeight="15" x14ac:dyDescent="0.25"/>
  <cols>
    <col min="1" max="1" width="38.140625" customWidth="1"/>
    <col min="2" max="2" width="50.140625" bestFit="1" customWidth="1"/>
    <col min="3" max="3" width="6.140625" bestFit="1" customWidth="1"/>
    <col min="5" max="5" width="34" bestFit="1" customWidth="1"/>
    <col min="6" max="6" width="6.140625" bestFit="1" customWidth="1"/>
    <col min="7" max="7" width="12.42578125" bestFit="1" customWidth="1"/>
    <col min="8" max="8" width="8.5703125" bestFit="1" customWidth="1"/>
    <col min="9" max="9" width="47.5703125" customWidth="1"/>
  </cols>
  <sheetData>
    <row r="1" spans="1:9" ht="24" thickBot="1" x14ac:dyDescent="0.4">
      <c r="A1" s="60" t="s">
        <v>498</v>
      </c>
    </row>
    <row r="2" spans="1:9" ht="32.25" thickBot="1" x14ac:dyDescent="0.3">
      <c r="A2" s="44"/>
      <c r="B2" s="92" t="s">
        <v>479</v>
      </c>
      <c r="D2" s="73" t="s">
        <v>0</v>
      </c>
      <c r="E2" s="73" t="s">
        <v>152</v>
      </c>
      <c r="F2" s="73" t="s">
        <v>157</v>
      </c>
      <c r="G2" s="73" t="s">
        <v>16</v>
      </c>
      <c r="H2" s="73" t="s">
        <v>106</v>
      </c>
      <c r="I2" s="73" t="s">
        <v>482</v>
      </c>
    </row>
    <row r="3" spans="1:9" ht="48" thickBot="1" x14ac:dyDescent="0.3">
      <c r="A3" s="97" t="s">
        <v>480</v>
      </c>
      <c r="B3" s="57" t="s">
        <v>493</v>
      </c>
      <c r="D3" s="86" t="s">
        <v>471</v>
      </c>
      <c r="E3" s="89" t="s">
        <v>472</v>
      </c>
      <c r="F3" s="89">
        <v>11.26</v>
      </c>
      <c r="G3" s="89" t="s">
        <v>486</v>
      </c>
      <c r="H3" s="89" t="s">
        <v>59</v>
      </c>
      <c r="I3" s="89" t="s">
        <v>469</v>
      </c>
    </row>
    <row r="4" spans="1:9" ht="48" thickBot="1" x14ac:dyDescent="0.3">
      <c r="A4" s="98"/>
      <c r="B4" s="57" t="s">
        <v>494</v>
      </c>
      <c r="D4" s="86" t="s">
        <v>489</v>
      </c>
      <c r="E4" s="89" t="s">
        <v>489</v>
      </c>
      <c r="F4" s="89">
        <v>13.45</v>
      </c>
      <c r="G4" s="89" t="s">
        <v>486</v>
      </c>
      <c r="H4" s="89" t="s">
        <v>59</v>
      </c>
      <c r="I4" s="89" t="s">
        <v>469</v>
      </c>
    </row>
    <row r="5" spans="1:9" ht="18.75" thickBot="1" x14ac:dyDescent="0.3">
      <c r="A5" s="99"/>
      <c r="B5" s="58" t="s">
        <v>481</v>
      </c>
      <c r="D5" s="86" t="s">
        <v>473</v>
      </c>
      <c r="E5" s="89" t="s">
        <v>483</v>
      </c>
      <c r="F5" s="91">
        <v>88</v>
      </c>
      <c r="G5" s="89" t="s">
        <v>486</v>
      </c>
      <c r="H5" s="89" t="s">
        <v>59</v>
      </c>
      <c r="I5" s="89" t="s">
        <v>470</v>
      </c>
    </row>
    <row r="6" spans="1:9" ht="48" thickBot="1" x14ac:dyDescent="0.3">
      <c r="A6" s="97" t="s">
        <v>505</v>
      </c>
      <c r="B6" s="57" t="s">
        <v>495</v>
      </c>
      <c r="D6" s="86" t="s">
        <v>474</v>
      </c>
      <c r="E6" s="90" t="s">
        <v>484</v>
      </c>
      <c r="F6" s="83">
        <v>50</v>
      </c>
      <c r="G6" s="89" t="s">
        <v>485</v>
      </c>
      <c r="H6" s="89" t="s">
        <v>475</v>
      </c>
      <c r="I6" s="89" t="s">
        <v>478</v>
      </c>
    </row>
    <row r="7" spans="1:9" ht="90.75" thickBot="1" x14ac:dyDescent="0.3">
      <c r="A7" s="98"/>
      <c r="B7" s="57" t="s">
        <v>502</v>
      </c>
      <c r="D7" s="86" t="s">
        <v>487</v>
      </c>
      <c r="E7" s="89" t="s">
        <v>503</v>
      </c>
      <c r="F7" s="84">
        <f>(F5-F3)/1000*F6</f>
        <v>3.8369999999999993</v>
      </c>
      <c r="G7" s="89" t="s">
        <v>272</v>
      </c>
      <c r="H7" s="89" t="s">
        <v>59</v>
      </c>
      <c r="I7" s="89" t="s">
        <v>477</v>
      </c>
    </row>
    <row r="8" spans="1:9" ht="32.25" thickBot="1" x14ac:dyDescent="0.3">
      <c r="A8" s="99"/>
      <c r="B8" s="57" t="s">
        <v>496</v>
      </c>
      <c r="D8" s="86" t="s">
        <v>488</v>
      </c>
      <c r="E8" s="89" t="s">
        <v>504</v>
      </c>
      <c r="F8" s="89">
        <f>(F5-F4)/1000*F6</f>
        <v>3.7274999999999996</v>
      </c>
      <c r="G8" s="89" t="s">
        <v>272</v>
      </c>
      <c r="H8" s="89" t="s">
        <v>59</v>
      </c>
      <c r="I8" s="89" t="s">
        <v>477</v>
      </c>
    </row>
    <row r="9" spans="1:9" x14ac:dyDescent="0.25">
      <c r="A9" s="97" t="s">
        <v>490</v>
      </c>
      <c r="B9" s="58" t="s">
        <v>491</v>
      </c>
    </row>
    <row r="10" spans="1:9" x14ac:dyDescent="0.25">
      <c r="A10" s="100"/>
      <c r="B10" s="58" t="s">
        <v>492</v>
      </c>
    </row>
    <row r="15" spans="1:9" x14ac:dyDescent="0.25">
      <c r="F15" s="56"/>
      <c r="H15" s="56">
        <v>1.75</v>
      </c>
      <c r="I15" s="56"/>
    </row>
    <row r="16" spans="1:9" ht="30" x14ac:dyDescent="0.25">
      <c r="F16" s="56"/>
      <c r="G16" t="s">
        <v>1542</v>
      </c>
      <c r="H16" s="56">
        <f>1.05506*H15</f>
        <v>1.8463550000000002</v>
      </c>
      <c r="I16" s="56"/>
    </row>
    <row r="17" spans="1:16" x14ac:dyDescent="0.25">
      <c r="F17" s="56"/>
      <c r="H17" s="56"/>
      <c r="I17" s="56"/>
    </row>
    <row r="18" spans="1:16" x14ac:dyDescent="0.25">
      <c r="F18" s="56"/>
      <c r="H18" s="56">
        <v>88</v>
      </c>
      <c r="I18" s="56"/>
    </row>
    <row r="19" spans="1:16" x14ac:dyDescent="0.25">
      <c r="F19" s="56"/>
      <c r="G19" t="s">
        <v>1543</v>
      </c>
      <c r="H19" s="56">
        <f>0.3048*H18</f>
        <v>26.822400000000002</v>
      </c>
      <c r="I19" s="56"/>
    </row>
    <row r="22" spans="1:16" x14ac:dyDescent="0.25">
      <c r="H22">
        <v>25</v>
      </c>
    </row>
    <row r="23" spans="1:16" x14ac:dyDescent="0.25">
      <c r="G23" t="s">
        <v>1544</v>
      </c>
      <c r="H23">
        <f>0.907185*H22</f>
        <v>22.679625000000001</v>
      </c>
    </row>
    <row r="26" spans="1:16" x14ac:dyDescent="0.25">
      <c r="H26">
        <v>5</v>
      </c>
    </row>
    <row r="27" spans="1:16" x14ac:dyDescent="0.25">
      <c r="G27" t="s">
        <v>1545</v>
      </c>
      <c r="H27">
        <f>1.60934*H26</f>
        <v>8.0466999999999995</v>
      </c>
    </row>
    <row r="29" spans="1:16" ht="23.25" x14ac:dyDescent="0.35">
      <c r="A29" s="60" t="s">
        <v>499</v>
      </c>
      <c r="I29">
        <f>180/1.60934</f>
        <v>111.84709259696521</v>
      </c>
    </row>
    <row r="30" spans="1:16" ht="24" thickBot="1" x14ac:dyDescent="0.4">
      <c r="A30" s="44"/>
      <c r="B30" s="59" t="s">
        <v>497</v>
      </c>
    </row>
    <row r="31" spans="1:16" ht="60.75" thickBot="1" x14ac:dyDescent="0.3">
      <c r="A31" s="101" t="s">
        <v>480</v>
      </c>
      <c r="B31" s="55" t="s">
        <v>500</v>
      </c>
      <c r="C31" s="72" t="s">
        <v>1025</v>
      </c>
      <c r="E31" s="88" t="s">
        <v>45</v>
      </c>
      <c r="F31" s="83">
        <v>0</v>
      </c>
      <c r="G31" s="83">
        <v>5.0000000000000001E-3</v>
      </c>
      <c r="H31" s="83">
        <v>0.01</v>
      </c>
      <c r="I31" s="83">
        <v>1.4999999999999999E-2</v>
      </c>
      <c r="J31" s="83">
        <v>0.02</v>
      </c>
      <c r="K31" s="83">
        <v>2.5000000000000001E-2</v>
      </c>
      <c r="L31" s="83">
        <v>0.03</v>
      </c>
      <c r="M31" s="83">
        <v>3.5000000000000003E-2</v>
      </c>
      <c r="N31" s="83">
        <v>0.04</v>
      </c>
      <c r="O31" s="83">
        <v>4.4999999999999998E-2</v>
      </c>
      <c r="P31" s="83">
        <v>0.05</v>
      </c>
    </row>
    <row r="32" spans="1:16" ht="60.75" thickBot="1" x14ac:dyDescent="0.3">
      <c r="A32" s="102"/>
      <c r="B32" s="55" t="s">
        <v>501</v>
      </c>
      <c r="C32" s="72" t="s">
        <v>1025</v>
      </c>
      <c r="E32" s="88" t="s">
        <v>45</v>
      </c>
      <c r="F32" s="83">
        <v>0</v>
      </c>
      <c r="G32" s="83">
        <v>6.2500000000000003E-3</v>
      </c>
      <c r="H32" s="83">
        <v>1.2500000000000001E-2</v>
      </c>
      <c r="I32" s="83">
        <v>1.8749999999999999E-2</v>
      </c>
      <c r="J32" s="83">
        <v>2.5000000000000001E-2</v>
      </c>
      <c r="K32" s="83">
        <v>3.125E-2</v>
      </c>
      <c r="L32" s="83">
        <v>3.7499999999999999E-2</v>
      </c>
      <c r="M32" s="83">
        <v>4.3750000000000004E-2</v>
      </c>
      <c r="N32" s="83">
        <v>0.05</v>
      </c>
      <c r="O32" s="83">
        <v>5.6249999999999994E-2</v>
      </c>
      <c r="P32" s="83">
        <v>6.25E-2</v>
      </c>
    </row>
    <row r="33" spans="1:2" ht="60" x14ac:dyDescent="0.25">
      <c r="A33" s="101" t="s">
        <v>1024</v>
      </c>
      <c r="B33" s="55" t="s">
        <v>507</v>
      </c>
    </row>
    <row r="34" spans="1:2" ht="45" x14ac:dyDescent="0.25">
      <c r="A34" s="101"/>
      <c r="B34" s="57" t="s">
        <v>508</v>
      </c>
    </row>
  </sheetData>
  <mergeCells count="5">
    <mergeCell ref="A3:A5"/>
    <mergeCell ref="A6:A8"/>
    <mergeCell ref="A9:A10"/>
    <mergeCell ref="A31:A32"/>
    <mergeCell ref="A33:A3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016"/>
  <sheetViews>
    <sheetView topLeftCell="A568" zoomScaleNormal="100" workbookViewId="0">
      <selection activeCell="H601" sqref="H601"/>
    </sheetView>
  </sheetViews>
  <sheetFormatPr defaultRowHeight="15" x14ac:dyDescent="0.25"/>
  <cols>
    <col min="1" max="1" width="61.7109375" style="63" bestFit="1" customWidth="1"/>
    <col min="2" max="2" width="10" style="63" bestFit="1" customWidth="1"/>
    <col min="3" max="42" width="12" style="63" bestFit="1" customWidth="1"/>
    <col min="43" max="16384" width="9.140625" style="63"/>
  </cols>
  <sheetData>
    <row r="1" spans="1:42" x14ac:dyDescent="0.25">
      <c r="B1" s="63">
        <v>2000</v>
      </c>
      <c r="C1" s="63">
        <f>B1+1</f>
        <v>2001</v>
      </c>
      <c r="D1" s="63">
        <f t="shared" ref="D1:AP1" si="0">C1+1</f>
        <v>2002</v>
      </c>
      <c r="E1" s="63">
        <f t="shared" si="0"/>
        <v>2003</v>
      </c>
      <c r="F1" s="63">
        <f t="shared" si="0"/>
        <v>2004</v>
      </c>
      <c r="G1" s="63">
        <f t="shared" si="0"/>
        <v>2005</v>
      </c>
      <c r="H1" s="63">
        <f t="shared" si="0"/>
        <v>2006</v>
      </c>
      <c r="I1" s="63">
        <f t="shared" si="0"/>
        <v>2007</v>
      </c>
      <c r="J1" s="63">
        <f t="shared" si="0"/>
        <v>2008</v>
      </c>
      <c r="K1" s="63">
        <f t="shared" si="0"/>
        <v>2009</v>
      </c>
      <c r="L1" s="63">
        <f t="shared" si="0"/>
        <v>2010</v>
      </c>
      <c r="M1" s="63">
        <f t="shared" si="0"/>
        <v>2011</v>
      </c>
      <c r="N1" s="63">
        <f t="shared" si="0"/>
        <v>2012</v>
      </c>
      <c r="O1" s="63">
        <f t="shared" si="0"/>
        <v>2013</v>
      </c>
      <c r="P1" s="63">
        <f t="shared" si="0"/>
        <v>2014</v>
      </c>
      <c r="Q1" s="63">
        <f t="shared" si="0"/>
        <v>2015</v>
      </c>
      <c r="R1" s="63">
        <f t="shared" si="0"/>
        <v>2016</v>
      </c>
      <c r="S1" s="63">
        <f t="shared" si="0"/>
        <v>2017</v>
      </c>
      <c r="T1" s="63">
        <f t="shared" si="0"/>
        <v>2018</v>
      </c>
      <c r="U1" s="63">
        <f t="shared" si="0"/>
        <v>2019</v>
      </c>
      <c r="V1" s="63">
        <f t="shared" si="0"/>
        <v>2020</v>
      </c>
      <c r="W1" s="63">
        <f t="shared" si="0"/>
        <v>2021</v>
      </c>
      <c r="X1" s="63">
        <f t="shared" si="0"/>
        <v>2022</v>
      </c>
      <c r="Y1" s="63">
        <f t="shared" si="0"/>
        <v>2023</v>
      </c>
      <c r="Z1" s="63">
        <f t="shared" si="0"/>
        <v>2024</v>
      </c>
      <c r="AA1" s="63">
        <f t="shared" si="0"/>
        <v>2025</v>
      </c>
      <c r="AB1" s="63">
        <f t="shared" si="0"/>
        <v>2026</v>
      </c>
      <c r="AC1" s="63">
        <f t="shared" si="0"/>
        <v>2027</v>
      </c>
      <c r="AD1" s="63">
        <f t="shared" si="0"/>
        <v>2028</v>
      </c>
      <c r="AE1" s="63">
        <f t="shared" si="0"/>
        <v>2029</v>
      </c>
      <c r="AF1" s="63">
        <f t="shared" si="0"/>
        <v>2030</v>
      </c>
      <c r="AG1" s="63">
        <f t="shared" si="0"/>
        <v>2031</v>
      </c>
      <c r="AH1" s="63">
        <f t="shared" si="0"/>
        <v>2032</v>
      </c>
      <c r="AI1" s="63">
        <f t="shared" si="0"/>
        <v>2033</v>
      </c>
      <c r="AJ1" s="63">
        <f t="shared" si="0"/>
        <v>2034</v>
      </c>
      <c r="AK1" s="63">
        <f t="shared" si="0"/>
        <v>2035</v>
      </c>
      <c r="AL1" s="63">
        <f t="shared" si="0"/>
        <v>2036</v>
      </c>
      <c r="AM1" s="63">
        <f t="shared" si="0"/>
        <v>2037</v>
      </c>
      <c r="AN1" s="63">
        <f t="shared" si="0"/>
        <v>2038</v>
      </c>
      <c r="AO1" s="63">
        <f t="shared" si="0"/>
        <v>2039</v>
      </c>
      <c r="AP1" s="63">
        <f t="shared" si="0"/>
        <v>2040</v>
      </c>
    </row>
    <row r="2" spans="1:42" x14ac:dyDescent="0.25">
      <c r="A2" s="8" t="s">
        <v>72</v>
      </c>
      <c r="B2" s="63">
        <v>29.053299519297223</v>
      </c>
      <c r="C2" s="63">
        <v>29.330086886166672</v>
      </c>
      <c r="D2" s="63">
        <v>28.386840268691664</v>
      </c>
      <c r="E2" s="63">
        <v>28.824375535841668</v>
      </c>
      <c r="F2" s="63">
        <v>28.577365232777776</v>
      </c>
      <c r="G2" s="63">
        <v>29.330202698844445</v>
      </c>
      <c r="H2" s="63">
        <v>31.208249513999998</v>
      </c>
      <c r="I2" s="63">
        <v>31.065589240000001</v>
      </c>
      <c r="J2" s="63">
        <v>31.598870128055552</v>
      </c>
      <c r="K2" s="63">
        <v>32.605543762499998</v>
      </c>
      <c r="L2" s="63">
        <v>32.044678300000001</v>
      </c>
      <c r="M2" s="63">
        <v>31.570437863583329</v>
      </c>
      <c r="N2" s="63">
        <v>31.345970055138888</v>
      </c>
      <c r="O2" s="63">
        <v>31.911578022833329</v>
      </c>
      <c r="P2" s="63">
        <v>31.950339083777777</v>
      </c>
      <c r="Q2" s="63">
        <v>32.549766744888892</v>
      </c>
      <c r="R2" s="63">
        <v>33.301540911555556</v>
      </c>
      <c r="S2" s="63">
        <v>33.502082790924945</v>
      </c>
      <c r="T2" s="63">
        <v>33.703832333491896</v>
      </c>
      <c r="U2" s="63">
        <v>33.906796811804185</v>
      </c>
      <c r="V2" s="63">
        <v>34.11098354220487</v>
      </c>
      <c r="W2" s="63">
        <v>34.316399885096025</v>
      </c>
      <c r="X2" s="63">
        <v>34.523053245204075</v>
      </c>
      <c r="Y2" s="63">
        <v>34.73095107184669</v>
      </c>
      <c r="Z2" s="63">
        <v>34.940100859201358</v>
      </c>
      <c r="AA2" s="63">
        <v>35.150510146575463</v>
      </c>
      <c r="AB2" s="63">
        <v>35.362186518678136</v>
      </c>
      <c r="AC2" s="63">
        <v>35.575137605893623</v>
      </c>
      <c r="AD2" s="63">
        <v>35.789371084556315</v>
      </c>
      <c r="AE2" s="63">
        <v>36.004894677227504</v>
      </c>
      <c r="AF2" s="63">
        <v>36.221716152973777</v>
      </c>
      <c r="AG2" s="63">
        <v>36.439843327646983</v>
      </c>
      <c r="AH2" s="63">
        <v>36.659284064166073</v>
      </c>
      <c r="AI2" s="63">
        <v>36.880046272800485</v>
      </c>
      <c r="AJ2" s="63">
        <v>37.102137911455287</v>
      </c>
      <c r="AK2" s="63">
        <v>37.325566985958069</v>
      </c>
      <c r="AL2" s="63">
        <v>37.550341550347511</v>
      </c>
      <c r="AM2" s="63">
        <v>37.776469707163706</v>
      </c>
      <c r="AN2" s="63">
        <v>38.003959607740235</v>
      </c>
      <c r="AO2" s="63">
        <v>38.232819452498056</v>
      </c>
      <c r="AP2" s="63">
        <v>38.463057491240995</v>
      </c>
    </row>
    <row r="3" spans="1:42" x14ac:dyDescent="0.25">
      <c r="A3" s="8"/>
    </row>
    <row r="4" spans="1:42" x14ac:dyDescent="0.25">
      <c r="A4" s="8" t="s">
        <v>78</v>
      </c>
      <c r="B4" s="63">
        <f>'Base Policies'!B31</f>
        <v>0</v>
      </c>
      <c r="C4" s="63">
        <f>'Base Policies'!C31</f>
        <v>0</v>
      </c>
      <c r="D4" s="63">
        <f>'Base Policies'!D31</f>
        <v>0</v>
      </c>
      <c r="E4" s="63">
        <f>'Base Policies'!E31</f>
        <v>0</v>
      </c>
      <c r="F4" s="63">
        <f>'Base Policies'!F31</f>
        <v>0</v>
      </c>
      <c r="G4" s="63">
        <f>'Base Policies'!G31</f>
        <v>0</v>
      </c>
      <c r="H4" s="63">
        <f>'Base Policies'!H31</f>
        <v>0</v>
      </c>
      <c r="I4" s="63">
        <f>'Base Policies'!I31</f>
        <v>0</v>
      </c>
      <c r="J4" s="63">
        <f>'Base Policies'!J31</f>
        <v>0</v>
      </c>
      <c r="K4" s="63">
        <f>'Base Policies'!K31</f>
        <v>0</v>
      </c>
      <c r="L4" s="63">
        <f>'Base Policies'!L31</f>
        <v>8.6037364798426719</v>
      </c>
      <c r="M4" s="63">
        <f>'Base Policies'!M31</f>
        <v>8.6037364798426719</v>
      </c>
      <c r="N4" s="63">
        <f>'Base Policies'!N31</f>
        <v>8.6037364798426719</v>
      </c>
      <c r="O4" s="63">
        <f>'Base Policies'!O31</f>
        <v>8.6037364798426719</v>
      </c>
      <c r="P4" s="63">
        <f>'Base Policies'!P31</f>
        <v>8.6037364798426719</v>
      </c>
      <c r="Q4" s="63">
        <f>'Base Policies'!Q31</f>
        <v>8.6037364798426719</v>
      </c>
      <c r="R4" s="63">
        <f>'Base Policies'!R31</f>
        <v>8.6037364798426719</v>
      </c>
      <c r="S4" s="63">
        <f>'Base Policies'!S31</f>
        <v>8.6037364798426719</v>
      </c>
      <c r="T4" s="63">
        <f>'Base Policies'!T31</f>
        <v>8.6037364798426719</v>
      </c>
      <c r="U4" s="63">
        <f>'Base Policies'!U31</f>
        <v>8.6037364798426719</v>
      </c>
      <c r="V4" s="63">
        <f>'Base Policies'!V31</f>
        <v>8.6037364798426719</v>
      </c>
      <c r="W4" s="63">
        <f>'Base Policies'!W31</f>
        <v>8.6037364798426719</v>
      </c>
      <c r="X4" s="63">
        <f>'Base Policies'!X31</f>
        <v>8.6037364798426719</v>
      </c>
      <c r="Y4" s="63">
        <f>'Base Policies'!Y31</f>
        <v>8.6037364798426719</v>
      </c>
      <c r="Z4" s="63">
        <f>'Base Policies'!Z31</f>
        <v>8.6037364798426719</v>
      </c>
      <c r="AA4" s="63">
        <f>'Base Policies'!AA31</f>
        <v>8.6037364798426719</v>
      </c>
      <c r="AB4" s="63">
        <f>'Base Policies'!AB31</f>
        <v>8.6037364798426719</v>
      </c>
      <c r="AC4" s="63">
        <f>'Base Policies'!AC31</f>
        <v>8.6037364798426719</v>
      </c>
      <c r="AD4" s="63">
        <f>'Base Policies'!AD31</f>
        <v>8.6037364798426719</v>
      </c>
      <c r="AE4" s="63">
        <f>'Base Policies'!AE31</f>
        <v>8.6037364798426719</v>
      </c>
      <c r="AF4" s="63">
        <f>'Base Policies'!AF31</f>
        <v>8.6037364798426719</v>
      </c>
      <c r="AG4" s="63">
        <f>'Base Policies'!AG31</f>
        <v>8.6037364798426719</v>
      </c>
      <c r="AH4" s="63">
        <f>'Base Policies'!AH31</f>
        <v>8.6037364798426719</v>
      </c>
      <c r="AI4" s="63">
        <f>'Base Policies'!AI31</f>
        <v>8.6037364798426719</v>
      </c>
      <c r="AJ4" s="63">
        <f>'Base Policies'!AJ31</f>
        <v>8.6037364798426719</v>
      </c>
      <c r="AK4" s="63">
        <f>'Base Policies'!AK31</f>
        <v>8.6037364798426719</v>
      </c>
      <c r="AL4" s="63">
        <f>'Base Policies'!AL31</f>
        <v>8.6037364798426719</v>
      </c>
      <c r="AM4" s="63">
        <f>'Base Policies'!AM31</f>
        <v>8.6037364798426719</v>
      </c>
      <c r="AN4" s="63">
        <f>'Base Policies'!AN31</f>
        <v>8.6037364798426719</v>
      </c>
      <c r="AO4" s="63">
        <f>'Base Policies'!AO31</f>
        <v>8.6037364798426719</v>
      </c>
      <c r="AP4" s="63">
        <f>'Base Policies'!AP31</f>
        <v>8.6037364798426719</v>
      </c>
    </row>
    <row r="5" spans="1:42" x14ac:dyDescent="0.25">
      <c r="A5" s="8"/>
    </row>
    <row r="6" spans="1:42" x14ac:dyDescent="0.25">
      <c r="A6" s="8" t="s">
        <v>77</v>
      </c>
      <c r="B6" s="63">
        <f>'Base Policies'!B35</f>
        <v>3.333333333333333</v>
      </c>
      <c r="C6" s="63">
        <f>'Base Policies'!C35</f>
        <v>3.333333333333333</v>
      </c>
      <c r="D6" s="63">
        <f>'Base Policies'!D35</f>
        <v>3.333333333333333</v>
      </c>
      <c r="E6" s="63">
        <f>'Base Policies'!E35</f>
        <v>3.333333333333333</v>
      </c>
      <c r="F6" s="63">
        <f>'Base Policies'!F35</f>
        <v>3.333333333333333</v>
      </c>
      <c r="G6" s="63">
        <f>'Base Policies'!G35</f>
        <v>3.333333333333333</v>
      </c>
      <c r="H6" s="63">
        <f>'Base Policies'!H35</f>
        <v>3.333333333333333</v>
      </c>
      <c r="I6" s="63">
        <f>'Base Policies'!I35</f>
        <v>3.333333333333333</v>
      </c>
      <c r="J6" s="63">
        <f>'Base Policies'!J35</f>
        <v>3.333333333333333</v>
      </c>
      <c r="K6" s="63">
        <f>'Base Policies'!K35</f>
        <v>3.333333333333333</v>
      </c>
      <c r="L6" s="63">
        <f>'Base Policies'!L35</f>
        <v>3.333333333333333</v>
      </c>
      <c r="M6" s="63">
        <f>'Base Policies'!M35</f>
        <v>3.333333333333333</v>
      </c>
      <c r="N6" s="63">
        <f>'Base Policies'!N35</f>
        <v>3.333333333333333</v>
      </c>
      <c r="O6" s="63">
        <f>'Base Policies'!O35</f>
        <v>3.333333333333333</v>
      </c>
      <c r="P6" s="63">
        <f>'Base Policies'!P35</f>
        <v>3.333333333333333</v>
      </c>
      <c r="Q6" s="63">
        <f>'Base Policies'!Q35</f>
        <v>3.333333333333333</v>
      </c>
      <c r="R6" s="63">
        <f>'Base Policies'!R35</f>
        <v>3.333333333333333</v>
      </c>
      <c r="S6" s="63">
        <f>'Base Policies'!S35</f>
        <v>3.333333333333333</v>
      </c>
      <c r="T6" s="63">
        <f>'Base Policies'!T35</f>
        <v>3.333333333333333</v>
      </c>
      <c r="U6" s="63">
        <f>'Base Policies'!U35</f>
        <v>3.333333333333333</v>
      </c>
      <c r="V6" s="63">
        <f>'Base Policies'!V35</f>
        <v>3.333333333333333</v>
      </c>
      <c r="W6" s="63">
        <f>'Base Policies'!W35</f>
        <v>3.333333333333333</v>
      </c>
      <c r="X6" s="63">
        <f>'Base Policies'!X35</f>
        <v>3.333333333333333</v>
      </c>
      <c r="Y6" s="63">
        <f>'Base Policies'!Y35</f>
        <v>3.333333333333333</v>
      </c>
      <c r="Z6" s="63">
        <f>'Base Policies'!Z35</f>
        <v>3.333333333333333</v>
      </c>
      <c r="AA6" s="63">
        <f>'Base Policies'!AA35</f>
        <v>3.333333333333333</v>
      </c>
      <c r="AB6" s="63">
        <f>'Base Policies'!AB35</f>
        <v>3.333333333333333</v>
      </c>
      <c r="AC6" s="63">
        <f>'Base Policies'!AC35</f>
        <v>3.333333333333333</v>
      </c>
      <c r="AD6" s="63">
        <f>'Base Policies'!AD35</f>
        <v>3.333333333333333</v>
      </c>
      <c r="AE6" s="63">
        <f>'Base Policies'!AE35</f>
        <v>3.333333333333333</v>
      </c>
      <c r="AF6" s="63">
        <f>'Base Policies'!AF35</f>
        <v>3.333333333333333</v>
      </c>
      <c r="AG6" s="63">
        <f>'Base Policies'!AG35</f>
        <v>3.333333333333333</v>
      </c>
      <c r="AH6" s="63">
        <f>'Base Policies'!AH35</f>
        <v>3.333333333333333</v>
      </c>
      <c r="AI6" s="63">
        <f>'Base Policies'!AI35</f>
        <v>3.333333333333333</v>
      </c>
      <c r="AJ6" s="63">
        <f>'Base Policies'!AJ35</f>
        <v>3.333333333333333</v>
      </c>
      <c r="AK6" s="63">
        <f>'Base Policies'!AK35</f>
        <v>3.333333333333333</v>
      </c>
      <c r="AL6" s="63">
        <f>'Base Policies'!AL35</f>
        <v>3.333333333333333</v>
      </c>
      <c r="AM6" s="63">
        <f>'Base Policies'!AM35</f>
        <v>3.333333333333333</v>
      </c>
      <c r="AN6" s="63">
        <f>'Base Policies'!AN35</f>
        <v>3.333333333333333</v>
      </c>
      <c r="AO6" s="63">
        <f>'Base Policies'!AO35</f>
        <v>3.333333333333333</v>
      </c>
      <c r="AP6" s="63">
        <f>'Base Policies'!AP35</f>
        <v>3.333333333333333</v>
      </c>
    </row>
    <row r="7" spans="1:42" x14ac:dyDescent="0.25">
      <c r="A7" s="8"/>
    </row>
    <row r="8" spans="1:42" x14ac:dyDescent="0.25">
      <c r="A8" s="8" t="s">
        <v>260</v>
      </c>
      <c r="B8" s="63">
        <v>0</v>
      </c>
      <c r="C8" s="63">
        <v>0</v>
      </c>
      <c r="D8" s="63">
        <v>0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3">
        <v>0</v>
      </c>
      <c r="R8" s="63">
        <v>0.01</v>
      </c>
      <c r="S8" s="63">
        <f t="shared" ref="S8:AF8" si="1">R8+0.01</f>
        <v>0.02</v>
      </c>
      <c r="T8" s="63">
        <f t="shared" si="1"/>
        <v>0.03</v>
      </c>
      <c r="U8" s="63">
        <f t="shared" si="1"/>
        <v>0.04</v>
      </c>
      <c r="V8" s="63">
        <f t="shared" si="1"/>
        <v>0.05</v>
      </c>
      <c r="W8" s="63">
        <f t="shared" si="1"/>
        <v>6.0000000000000005E-2</v>
      </c>
      <c r="X8" s="63">
        <f t="shared" si="1"/>
        <v>7.0000000000000007E-2</v>
      </c>
      <c r="Y8" s="63">
        <f t="shared" si="1"/>
        <v>0.08</v>
      </c>
      <c r="Z8" s="63">
        <f t="shared" si="1"/>
        <v>0.09</v>
      </c>
      <c r="AA8" s="63">
        <f t="shared" si="1"/>
        <v>9.9999999999999992E-2</v>
      </c>
      <c r="AB8" s="63">
        <f t="shared" si="1"/>
        <v>0.10999999999999999</v>
      </c>
      <c r="AC8" s="63">
        <f t="shared" si="1"/>
        <v>0.11999999999999998</v>
      </c>
      <c r="AD8" s="63">
        <f t="shared" si="1"/>
        <v>0.12999999999999998</v>
      </c>
      <c r="AE8" s="63">
        <f t="shared" si="1"/>
        <v>0.13999999999999999</v>
      </c>
      <c r="AF8" s="63">
        <f t="shared" si="1"/>
        <v>0.15</v>
      </c>
      <c r="AG8" s="63">
        <f t="shared" ref="AG8:AP8" si="2">AF8</f>
        <v>0.15</v>
      </c>
      <c r="AH8" s="63">
        <f t="shared" si="2"/>
        <v>0.15</v>
      </c>
      <c r="AI8" s="63">
        <f t="shared" si="2"/>
        <v>0.15</v>
      </c>
      <c r="AJ8" s="63">
        <f t="shared" si="2"/>
        <v>0.15</v>
      </c>
      <c r="AK8" s="63">
        <f t="shared" si="2"/>
        <v>0.15</v>
      </c>
      <c r="AL8" s="63">
        <f t="shared" si="2"/>
        <v>0.15</v>
      </c>
      <c r="AM8" s="63">
        <f t="shared" si="2"/>
        <v>0.15</v>
      </c>
      <c r="AN8" s="63">
        <f t="shared" si="2"/>
        <v>0.15</v>
      </c>
      <c r="AO8" s="63">
        <f t="shared" si="2"/>
        <v>0.15</v>
      </c>
      <c r="AP8" s="63">
        <f t="shared" si="2"/>
        <v>0.15</v>
      </c>
    </row>
    <row r="9" spans="1:42" x14ac:dyDescent="0.25">
      <c r="A9" s="8"/>
    </row>
    <row r="10" spans="1:42" x14ac:dyDescent="0.25">
      <c r="A10" s="8" t="s">
        <v>70</v>
      </c>
      <c r="B10" s="63">
        <v>9.9448170681710089</v>
      </c>
      <c r="C10" s="63">
        <v>12.556371865724264</v>
      </c>
      <c r="D10" s="63">
        <v>11.236040276160644</v>
      </c>
      <c r="E10" s="63">
        <v>12.440758293838861</v>
      </c>
      <c r="F10" s="63">
        <v>13.704171381404526</v>
      </c>
      <c r="G10" s="63">
        <v>16.915407632323735</v>
      </c>
      <c r="H10" s="63">
        <v>16.720932290555602</v>
      </c>
      <c r="I10" s="63">
        <v>16.684213940552187</v>
      </c>
      <c r="J10" s="63">
        <v>17.225602256514534</v>
      </c>
      <c r="K10" s="63">
        <v>14.343462503484805</v>
      </c>
      <c r="L10" s="63">
        <v>15.558634939897338</v>
      </c>
      <c r="M10" s="63">
        <v>16.205373981206641</v>
      </c>
      <c r="N10" s="63">
        <v>16.31914265566834</v>
      </c>
      <c r="O10" s="63">
        <v>16.243706849899141</v>
      </c>
      <c r="P10" s="63">
        <v>16.162121386050934</v>
      </c>
      <c r="Q10" s="63">
        <v>15.841519211531837</v>
      </c>
      <c r="R10" s="63">
        <v>15.828737821217137</v>
      </c>
      <c r="S10" s="63">
        <v>15.891641225318654</v>
      </c>
      <c r="T10" s="63">
        <v>15.95479460754807</v>
      </c>
      <c r="U10" s="63">
        <v>16.018198961318468</v>
      </c>
      <c r="V10" s="63">
        <v>16.081855283990748</v>
      </c>
      <c r="W10" s="63">
        <v>16.145764576889331</v>
      </c>
      <c r="X10" s="63">
        <v>16.209927845317885</v>
      </c>
      <c r="Y10" s="63">
        <v>16.27434609857518</v>
      </c>
      <c r="Z10" s="63">
        <v>16.339020349970916</v>
      </c>
      <c r="AA10" s="63">
        <v>16.403951616841699</v>
      </c>
      <c r="AB10" s="63">
        <v>16.469140920567025</v>
      </c>
      <c r="AC10" s="63">
        <v>16.534589286585362</v>
      </c>
      <c r="AD10" s="63">
        <v>16.600297744410252</v>
      </c>
      <c r="AE10" s="63">
        <v>16.666267327646537</v>
      </c>
      <c r="AF10" s="63">
        <v>16.732499074006601</v>
      </c>
      <c r="AG10" s="63">
        <v>16.798994025326706</v>
      </c>
      <c r="AH10" s="63">
        <v>16.865753227583351</v>
      </c>
      <c r="AI10" s="63">
        <v>16.93277773090977</v>
      </c>
      <c r="AJ10" s="63">
        <v>17.000068589612404</v>
      </c>
      <c r="AK10" s="63">
        <v>17.067626862187524</v>
      </c>
      <c r="AL10" s="63">
        <v>17.135453611337859</v>
      </c>
      <c r="AM10" s="63">
        <v>17.203549903989316</v>
      </c>
      <c r="AN10" s="63">
        <v>17.271916811307769</v>
      </c>
      <c r="AO10" s="63">
        <v>17.340555408715904</v>
      </c>
      <c r="AP10" s="63">
        <v>17.409466775910143</v>
      </c>
    </row>
    <row r="11" spans="1:42" x14ac:dyDescent="0.25">
      <c r="A11" s="8"/>
    </row>
    <row r="12" spans="1:42" x14ac:dyDescent="0.25">
      <c r="A12" s="8" t="s">
        <v>76</v>
      </c>
      <c r="B12" s="63">
        <f>'Base Policies'!B29</f>
        <v>0</v>
      </c>
      <c r="C12" s="63">
        <f>'Base Policies'!C29</f>
        <v>0</v>
      </c>
      <c r="D12" s="63">
        <f>'Base Policies'!D29</f>
        <v>0</v>
      </c>
      <c r="E12" s="63">
        <f>'Base Policies'!E29</f>
        <v>0</v>
      </c>
      <c r="F12" s="63">
        <f>'Base Policies'!F29</f>
        <v>0</v>
      </c>
      <c r="G12" s="63">
        <f>'Base Policies'!G29</f>
        <v>0</v>
      </c>
      <c r="H12" s="63">
        <f>'Base Policies'!H29</f>
        <v>0</v>
      </c>
      <c r="I12" s="63">
        <f>'Base Policies'!I29</f>
        <v>0</v>
      </c>
      <c r="J12" s="63">
        <f>'Base Policies'!J29</f>
        <v>0</v>
      </c>
      <c r="K12" s="63">
        <f>'Base Policies'!K29</f>
        <v>0</v>
      </c>
      <c r="L12" s="63">
        <f>'Base Policies'!L29</f>
        <v>8.6165192969728501</v>
      </c>
      <c r="M12" s="63">
        <f>'Base Policies'!M29</f>
        <v>8.6165192969728501</v>
      </c>
      <c r="N12" s="63">
        <f>'Base Policies'!N29</f>
        <v>8.6165192969728501</v>
      </c>
      <c r="O12" s="63">
        <f>'Base Policies'!O29</f>
        <v>8.6165192969728501</v>
      </c>
      <c r="P12" s="63">
        <f>'Base Policies'!P29</f>
        <v>8.6165192969728501</v>
      </c>
      <c r="Q12" s="63">
        <f>'Base Policies'!Q29</f>
        <v>8.6165192969728501</v>
      </c>
      <c r="R12" s="63">
        <f>'Base Policies'!R29</f>
        <v>8.6165192969728501</v>
      </c>
      <c r="S12" s="63">
        <f>'Base Policies'!S29</f>
        <v>8.6165192969728501</v>
      </c>
      <c r="T12" s="63">
        <f>'Base Policies'!T29</f>
        <v>8.6165192969728501</v>
      </c>
      <c r="U12" s="63">
        <f>'Base Policies'!U29</f>
        <v>8.6165192969728501</v>
      </c>
      <c r="V12" s="63">
        <f>'Base Policies'!V29</f>
        <v>8.6165192969728501</v>
      </c>
      <c r="W12" s="63">
        <f>'Base Policies'!W29</f>
        <v>8.6165192969728501</v>
      </c>
      <c r="X12" s="63">
        <f>'Base Policies'!X29</f>
        <v>8.6165192969728501</v>
      </c>
      <c r="Y12" s="63">
        <f>'Base Policies'!Y29</f>
        <v>8.6165192969728501</v>
      </c>
      <c r="Z12" s="63">
        <f>'Base Policies'!Z29</f>
        <v>8.6165192969728501</v>
      </c>
      <c r="AA12" s="63">
        <f>'Base Policies'!AA29</f>
        <v>8.6165192969728501</v>
      </c>
      <c r="AB12" s="63">
        <f>'Base Policies'!AB29</f>
        <v>8.6165192969728501</v>
      </c>
      <c r="AC12" s="63">
        <f>'Base Policies'!AC29</f>
        <v>8.6165192969728501</v>
      </c>
      <c r="AD12" s="63">
        <f>'Base Policies'!AD29</f>
        <v>8.6165192969728501</v>
      </c>
      <c r="AE12" s="63">
        <f>'Base Policies'!AE29</f>
        <v>8.6165192969728501</v>
      </c>
      <c r="AF12" s="63">
        <f>'Base Policies'!AF29</f>
        <v>8.6165192969728501</v>
      </c>
      <c r="AG12" s="63">
        <f>'Base Policies'!AG29</f>
        <v>8.6165192969728501</v>
      </c>
      <c r="AH12" s="63">
        <f>'Base Policies'!AH29</f>
        <v>8.6165192969728501</v>
      </c>
      <c r="AI12" s="63">
        <f>'Base Policies'!AI29</f>
        <v>8.6165192969728501</v>
      </c>
      <c r="AJ12" s="63">
        <f>'Base Policies'!AJ29</f>
        <v>8.6165192969728501</v>
      </c>
      <c r="AK12" s="63">
        <f>'Base Policies'!AK29</f>
        <v>8.6165192969728501</v>
      </c>
      <c r="AL12" s="63">
        <f>'Base Policies'!AL29</f>
        <v>8.6165192969728501</v>
      </c>
      <c r="AM12" s="63">
        <f>'Base Policies'!AM29</f>
        <v>8.6165192969728501</v>
      </c>
      <c r="AN12" s="63">
        <f>'Base Policies'!AN29</f>
        <v>8.6165192969728501</v>
      </c>
      <c r="AO12" s="63">
        <f>'Base Policies'!AO29</f>
        <v>8.6165192969728501</v>
      </c>
      <c r="AP12" s="63">
        <f>'Base Policies'!AP29</f>
        <v>8.6165192969728501</v>
      </c>
    </row>
    <row r="13" spans="1:42" x14ac:dyDescent="0.25">
      <c r="A13" s="8"/>
    </row>
    <row r="14" spans="1:42" x14ac:dyDescent="0.25">
      <c r="A14" s="8" t="s">
        <v>75</v>
      </c>
      <c r="B14" s="63">
        <f>'Base Policies'!B33</f>
        <v>0</v>
      </c>
      <c r="C14" s="63">
        <f>'Base Policies'!C33</f>
        <v>0</v>
      </c>
      <c r="D14" s="63">
        <f>'Base Policies'!D33</f>
        <v>0</v>
      </c>
      <c r="E14" s="63">
        <f>'Base Policies'!E33</f>
        <v>0</v>
      </c>
      <c r="F14" s="63">
        <f>'Base Policies'!F33</f>
        <v>0</v>
      </c>
      <c r="G14" s="63">
        <f>'Base Policies'!G33</f>
        <v>0</v>
      </c>
      <c r="H14" s="63">
        <f>'Base Policies'!H33</f>
        <v>2.5846458024691366</v>
      </c>
      <c r="I14" s="63">
        <f>'Base Policies'!I33</f>
        <v>2.5846458024691366</v>
      </c>
      <c r="J14" s="63">
        <f>'Base Policies'!J33</f>
        <v>2.5846458024691366</v>
      </c>
      <c r="K14" s="63">
        <f>'Base Policies'!K33</f>
        <v>2.5846458024691366</v>
      </c>
      <c r="L14" s="63">
        <f>'Base Policies'!L33</f>
        <v>2.5846458024691366</v>
      </c>
      <c r="M14" s="63">
        <f>'Base Policies'!M33</f>
        <v>2.5846458024691366</v>
      </c>
      <c r="N14" s="63">
        <f>'Base Policies'!N33</f>
        <v>2.5846458024691366</v>
      </c>
      <c r="O14" s="63">
        <f>'Base Policies'!O33</f>
        <v>2.5846458024691366</v>
      </c>
      <c r="P14" s="63">
        <f>'Base Policies'!P33</f>
        <v>2.5846458024691366</v>
      </c>
      <c r="Q14" s="63">
        <f>'Base Policies'!Q33</f>
        <v>2.5846458024691366</v>
      </c>
      <c r="R14" s="63">
        <f>'Base Policies'!R33</f>
        <v>2.5846458024691366</v>
      </c>
      <c r="S14" s="63">
        <f>'Base Policies'!S33</f>
        <v>2.5846458024691366</v>
      </c>
      <c r="T14" s="63">
        <f>'Base Policies'!T33</f>
        <v>2.5846458024691366</v>
      </c>
      <c r="U14" s="63">
        <f>'Base Policies'!U33</f>
        <v>2.5846458024691366</v>
      </c>
      <c r="V14" s="63">
        <f>'Base Policies'!V33</f>
        <v>2.5846458024691366</v>
      </c>
      <c r="W14" s="63">
        <f>'Base Policies'!W33</f>
        <v>2.5846458024691366</v>
      </c>
      <c r="X14" s="63">
        <f>'Base Policies'!X33</f>
        <v>2.5846458024691366</v>
      </c>
      <c r="Y14" s="63">
        <f>'Base Policies'!Y33</f>
        <v>2.5846458024691366</v>
      </c>
      <c r="Z14" s="63">
        <f>'Base Policies'!Z33</f>
        <v>2.5846458024691366</v>
      </c>
      <c r="AA14" s="63">
        <f>'Base Policies'!AA33</f>
        <v>2.5846458024691366</v>
      </c>
      <c r="AB14" s="63">
        <f>'Base Policies'!AB33</f>
        <v>2.5846458024691366</v>
      </c>
      <c r="AC14" s="63">
        <f>'Base Policies'!AC33</f>
        <v>2.5846458024691366</v>
      </c>
      <c r="AD14" s="63">
        <f>'Base Policies'!AD33</f>
        <v>2.5846458024691366</v>
      </c>
      <c r="AE14" s="63">
        <f>'Base Policies'!AE33</f>
        <v>2.5846458024691366</v>
      </c>
      <c r="AF14" s="63">
        <f>'Base Policies'!AF33</f>
        <v>2.5846458024691366</v>
      </c>
      <c r="AG14" s="63">
        <f>'Base Policies'!AG33</f>
        <v>2.5846458024691366</v>
      </c>
      <c r="AH14" s="63">
        <f>'Base Policies'!AH33</f>
        <v>2.5846458024691366</v>
      </c>
      <c r="AI14" s="63">
        <f>'Base Policies'!AI33</f>
        <v>2.5846458024691366</v>
      </c>
      <c r="AJ14" s="63">
        <f>'Base Policies'!AJ33</f>
        <v>2.5846458024691366</v>
      </c>
      <c r="AK14" s="63">
        <f>'Base Policies'!AK33</f>
        <v>2.5846458024691366</v>
      </c>
      <c r="AL14" s="63">
        <f>'Base Policies'!AL33</f>
        <v>2.5846458024691366</v>
      </c>
      <c r="AM14" s="63">
        <f>'Base Policies'!AM33</f>
        <v>2.5846458024691366</v>
      </c>
      <c r="AN14" s="63">
        <f>'Base Policies'!AN33</f>
        <v>2.5846458024691366</v>
      </c>
      <c r="AO14" s="63">
        <f>'Base Policies'!AO33</f>
        <v>2.5846458024691366</v>
      </c>
      <c r="AP14" s="63">
        <f>'Base Policies'!AP33</f>
        <v>2.5846458024691366</v>
      </c>
    </row>
    <row r="15" spans="1:42" x14ac:dyDescent="0.25">
      <c r="A15" s="8"/>
    </row>
    <row r="16" spans="1:42" x14ac:dyDescent="0.25">
      <c r="A16" s="8" t="s">
        <v>533</v>
      </c>
      <c r="B16" s="63">
        <v>7.307862968896452</v>
      </c>
      <c r="C16" s="63">
        <v>8.4319098867934557</v>
      </c>
      <c r="D16" s="63">
        <v>6.4096225562210405</v>
      </c>
      <c r="E16" s="63">
        <v>7.6509351339134364</v>
      </c>
      <c r="F16" s="63">
        <v>8.5523954185584277</v>
      </c>
      <c r="G16" s="63">
        <v>10.632640444583304</v>
      </c>
      <c r="H16" s="63">
        <v>9.7817633099120549</v>
      </c>
      <c r="I16" s="63">
        <v>9.2701152672618363</v>
      </c>
      <c r="J16" s="63">
        <v>12.32639696742071</v>
      </c>
      <c r="K16" s="63">
        <v>8.6132613854672861</v>
      </c>
      <c r="L16" s="63">
        <v>6.4916773580264966</v>
      </c>
      <c r="M16" s="63">
        <v>7.5361622782235287</v>
      </c>
      <c r="N16" s="63">
        <v>7.9333490656970191</v>
      </c>
      <c r="O16" s="63">
        <v>9.5291591605565262</v>
      </c>
      <c r="P16" s="63">
        <v>9.3984759826633919</v>
      </c>
      <c r="Q16" s="63">
        <v>9.5343988430320739</v>
      </c>
      <c r="R16" s="63">
        <v>9.6703217034008091</v>
      </c>
      <c r="S16" s="63">
        <v>9.8062445637695426</v>
      </c>
      <c r="T16" s="63">
        <v>9.9421674241382263</v>
      </c>
      <c r="U16" s="63">
        <v>10.07809028450696</v>
      </c>
      <c r="V16" s="63">
        <v>10.214013144875642</v>
      </c>
      <c r="W16" s="63">
        <v>10.349936005244377</v>
      </c>
      <c r="X16" s="63">
        <v>10.485858865613059</v>
      </c>
      <c r="Y16" s="63">
        <v>10.621781725981794</v>
      </c>
      <c r="Z16" s="63">
        <v>10.757704586350476</v>
      </c>
      <c r="AA16" s="63">
        <v>10.89362744671921</v>
      </c>
      <c r="AB16" s="63">
        <v>11.029550307087893</v>
      </c>
      <c r="AC16" s="63">
        <v>11.165473167456627</v>
      </c>
      <c r="AD16" s="63">
        <v>11.301396027825309</v>
      </c>
      <c r="AE16" s="63">
        <v>11.437318888194044</v>
      </c>
      <c r="AF16" s="63">
        <v>11.573241748562726</v>
      </c>
      <c r="AG16" s="63">
        <v>11.709164608931461</v>
      </c>
      <c r="AH16" s="63">
        <v>11.845087469300195</v>
      </c>
      <c r="AI16" s="63">
        <v>11.981010329668877</v>
      </c>
      <c r="AJ16" s="63">
        <v>12.116933190037612</v>
      </c>
      <c r="AK16" s="63">
        <v>12.252856050406294</v>
      </c>
      <c r="AL16" s="63">
        <v>12.388778910775029</v>
      </c>
      <c r="AM16" s="63">
        <v>12.524701771143711</v>
      </c>
      <c r="AN16" s="63">
        <v>12.660624631512446</v>
      </c>
      <c r="AO16" s="63">
        <v>12.796547491881128</v>
      </c>
      <c r="AP16" s="63">
        <v>12.932470352249862</v>
      </c>
    </row>
    <row r="17" spans="1:42" x14ac:dyDescent="0.25">
      <c r="A17" s="8"/>
    </row>
    <row r="18" spans="1:42" x14ac:dyDescent="0.25">
      <c r="A18" s="8" t="s">
        <v>534</v>
      </c>
      <c r="B18" s="63">
        <f>B12</f>
        <v>0</v>
      </c>
      <c r="C18" s="63">
        <f t="shared" ref="C18:AP18" si="3">C12</f>
        <v>0</v>
      </c>
      <c r="D18" s="63">
        <f t="shared" si="3"/>
        <v>0</v>
      </c>
      <c r="E18" s="63">
        <f t="shared" si="3"/>
        <v>0</v>
      </c>
      <c r="F18" s="63">
        <f t="shared" si="3"/>
        <v>0</v>
      </c>
      <c r="G18" s="63">
        <f t="shared" si="3"/>
        <v>0</v>
      </c>
      <c r="H18" s="63">
        <f t="shared" si="3"/>
        <v>0</v>
      </c>
      <c r="I18" s="63">
        <f t="shared" si="3"/>
        <v>0</v>
      </c>
      <c r="J18" s="63">
        <f t="shared" si="3"/>
        <v>0</v>
      </c>
      <c r="K18" s="63">
        <f t="shared" si="3"/>
        <v>0</v>
      </c>
      <c r="L18" s="63">
        <f t="shared" si="3"/>
        <v>8.6165192969728501</v>
      </c>
      <c r="M18" s="63">
        <f t="shared" si="3"/>
        <v>8.6165192969728501</v>
      </c>
      <c r="N18" s="63">
        <f t="shared" si="3"/>
        <v>8.6165192969728501</v>
      </c>
      <c r="O18" s="63">
        <f t="shared" si="3"/>
        <v>8.6165192969728501</v>
      </c>
      <c r="P18" s="63">
        <f t="shared" si="3"/>
        <v>8.6165192969728501</v>
      </c>
      <c r="Q18" s="63">
        <f t="shared" si="3"/>
        <v>8.6165192969728501</v>
      </c>
      <c r="R18" s="63">
        <f t="shared" si="3"/>
        <v>8.6165192969728501</v>
      </c>
      <c r="S18" s="63">
        <f t="shared" si="3"/>
        <v>8.6165192969728501</v>
      </c>
      <c r="T18" s="63">
        <f t="shared" si="3"/>
        <v>8.6165192969728501</v>
      </c>
      <c r="U18" s="63">
        <f t="shared" si="3"/>
        <v>8.6165192969728501</v>
      </c>
      <c r="V18" s="63">
        <f t="shared" si="3"/>
        <v>8.6165192969728501</v>
      </c>
      <c r="W18" s="63">
        <f t="shared" si="3"/>
        <v>8.6165192969728501</v>
      </c>
      <c r="X18" s="63">
        <f t="shared" si="3"/>
        <v>8.6165192969728501</v>
      </c>
      <c r="Y18" s="63">
        <f t="shared" si="3"/>
        <v>8.6165192969728501</v>
      </c>
      <c r="Z18" s="63">
        <f t="shared" si="3"/>
        <v>8.6165192969728501</v>
      </c>
      <c r="AA18" s="63">
        <f t="shared" si="3"/>
        <v>8.6165192969728501</v>
      </c>
      <c r="AB18" s="63">
        <f t="shared" si="3"/>
        <v>8.6165192969728501</v>
      </c>
      <c r="AC18" s="63">
        <f t="shared" si="3"/>
        <v>8.6165192969728501</v>
      </c>
      <c r="AD18" s="63">
        <f t="shared" si="3"/>
        <v>8.6165192969728501</v>
      </c>
      <c r="AE18" s="63">
        <f t="shared" si="3"/>
        <v>8.6165192969728501</v>
      </c>
      <c r="AF18" s="63">
        <f t="shared" si="3"/>
        <v>8.6165192969728501</v>
      </c>
      <c r="AG18" s="63">
        <f t="shared" si="3"/>
        <v>8.6165192969728501</v>
      </c>
      <c r="AH18" s="63">
        <f t="shared" si="3"/>
        <v>8.6165192969728501</v>
      </c>
      <c r="AI18" s="63">
        <f t="shared" si="3"/>
        <v>8.6165192969728501</v>
      </c>
      <c r="AJ18" s="63">
        <f t="shared" si="3"/>
        <v>8.6165192969728501</v>
      </c>
      <c r="AK18" s="63">
        <f t="shared" si="3"/>
        <v>8.6165192969728501</v>
      </c>
      <c r="AL18" s="63">
        <f t="shared" si="3"/>
        <v>8.6165192969728501</v>
      </c>
      <c r="AM18" s="63">
        <f t="shared" si="3"/>
        <v>8.6165192969728501</v>
      </c>
      <c r="AN18" s="63">
        <f t="shared" si="3"/>
        <v>8.6165192969728501</v>
      </c>
      <c r="AO18" s="63">
        <f t="shared" si="3"/>
        <v>8.6165192969728501</v>
      </c>
      <c r="AP18" s="63">
        <f t="shared" si="3"/>
        <v>8.6165192969728501</v>
      </c>
    </row>
    <row r="19" spans="1:42" x14ac:dyDescent="0.25">
      <c r="A19" s="8"/>
    </row>
    <row r="20" spans="1:42" x14ac:dyDescent="0.25">
      <c r="A20" s="8" t="s">
        <v>535</v>
      </c>
      <c r="B20" s="63">
        <f>B14</f>
        <v>0</v>
      </c>
      <c r="C20" s="63">
        <f t="shared" ref="C20:AP20" si="4">C14</f>
        <v>0</v>
      </c>
      <c r="D20" s="63">
        <f t="shared" si="4"/>
        <v>0</v>
      </c>
      <c r="E20" s="63">
        <f t="shared" si="4"/>
        <v>0</v>
      </c>
      <c r="F20" s="63">
        <f t="shared" si="4"/>
        <v>0</v>
      </c>
      <c r="G20" s="63">
        <f t="shared" si="4"/>
        <v>0</v>
      </c>
      <c r="H20" s="63">
        <f t="shared" si="4"/>
        <v>2.5846458024691366</v>
      </c>
      <c r="I20" s="63">
        <f t="shared" si="4"/>
        <v>2.5846458024691366</v>
      </c>
      <c r="J20" s="63">
        <f t="shared" si="4"/>
        <v>2.5846458024691366</v>
      </c>
      <c r="K20" s="63">
        <f t="shared" si="4"/>
        <v>2.5846458024691366</v>
      </c>
      <c r="L20" s="63">
        <f t="shared" si="4"/>
        <v>2.5846458024691366</v>
      </c>
      <c r="M20" s="63">
        <f t="shared" si="4"/>
        <v>2.5846458024691366</v>
      </c>
      <c r="N20" s="63">
        <f t="shared" si="4"/>
        <v>2.5846458024691366</v>
      </c>
      <c r="O20" s="63">
        <f t="shared" si="4"/>
        <v>2.5846458024691366</v>
      </c>
      <c r="P20" s="63">
        <f t="shared" si="4"/>
        <v>2.5846458024691366</v>
      </c>
      <c r="Q20" s="63">
        <f t="shared" si="4"/>
        <v>2.5846458024691366</v>
      </c>
      <c r="R20" s="63">
        <f t="shared" si="4"/>
        <v>2.5846458024691366</v>
      </c>
      <c r="S20" s="63">
        <f t="shared" si="4"/>
        <v>2.5846458024691366</v>
      </c>
      <c r="T20" s="63">
        <f t="shared" si="4"/>
        <v>2.5846458024691366</v>
      </c>
      <c r="U20" s="63">
        <f t="shared" si="4"/>
        <v>2.5846458024691366</v>
      </c>
      <c r="V20" s="63">
        <f t="shared" si="4"/>
        <v>2.5846458024691366</v>
      </c>
      <c r="W20" s="63">
        <f t="shared" si="4"/>
        <v>2.5846458024691366</v>
      </c>
      <c r="X20" s="63">
        <f t="shared" si="4"/>
        <v>2.5846458024691366</v>
      </c>
      <c r="Y20" s="63">
        <f t="shared" si="4"/>
        <v>2.5846458024691366</v>
      </c>
      <c r="Z20" s="63">
        <f t="shared" si="4"/>
        <v>2.5846458024691366</v>
      </c>
      <c r="AA20" s="63">
        <f t="shared" si="4"/>
        <v>2.5846458024691366</v>
      </c>
      <c r="AB20" s="63">
        <f t="shared" si="4"/>
        <v>2.5846458024691366</v>
      </c>
      <c r="AC20" s="63">
        <f t="shared" si="4"/>
        <v>2.5846458024691366</v>
      </c>
      <c r="AD20" s="63">
        <f t="shared" si="4"/>
        <v>2.5846458024691366</v>
      </c>
      <c r="AE20" s="63">
        <f t="shared" si="4"/>
        <v>2.5846458024691366</v>
      </c>
      <c r="AF20" s="63">
        <f t="shared" si="4"/>
        <v>2.5846458024691366</v>
      </c>
      <c r="AG20" s="63">
        <f t="shared" si="4"/>
        <v>2.5846458024691366</v>
      </c>
      <c r="AH20" s="63">
        <f t="shared" si="4"/>
        <v>2.5846458024691366</v>
      </c>
      <c r="AI20" s="63">
        <f t="shared" si="4"/>
        <v>2.5846458024691366</v>
      </c>
      <c r="AJ20" s="63">
        <f t="shared" si="4"/>
        <v>2.5846458024691366</v>
      </c>
      <c r="AK20" s="63">
        <f t="shared" si="4"/>
        <v>2.5846458024691366</v>
      </c>
      <c r="AL20" s="63">
        <f t="shared" si="4"/>
        <v>2.5846458024691366</v>
      </c>
      <c r="AM20" s="63">
        <f t="shared" si="4"/>
        <v>2.5846458024691366</v>
      </c>
      <c r="AN20" s="63">
        <f t="shared" si="4"/>
        <v>2.5846458024691366</v>
      </c>
      <c r="AO20" s="63">
        <f t="shared" si="4"/>
        <v>2.5846458024691366</v>
      </c>
      <c r="AP20" s="63">
        <f t="shared" si="4"/>
        <v>2.5846458024691366</v>
      </c>
    </row>
    <row r="21" spans="1:42" x14ac:dyDescent="0.25">
      <c r="A21" s="8"/>
    </row>
    <row r="22" spans="1:42" x14ac:dyDescent="0.25">
      <c r="A22" s="8" t="s">
        <v>536</v>
      </c>
      <c r="B22" s="63">
        <v>0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0.01</v>
      </c>
      <c r="S22" s="63">
        <f t="shared" ref="S22" si="5">R22+0.01</f>
        <v>0.02</v>
      </c>
      <c r="T22" s="63">
        <f t="shared" ref="T22" si="6">S22+0.01</f>
        <v>0.03</v>
      </c>
      <c r="U22" s="63">
        <f t="shared" ref="U22" si="7">T22+0.01</f>
        <v>0.04</v>
      </c>
      <c r="V22" s="63">
        <f t="shared" ref="V22" si="8">U22+0.01</f>
        <v>0.05</v>
      </c>
      <c r="W22" s="63">
        <f t="shared" ref="W22" si="9">V22+0.01</f>
        <v>6.0000000000000005E-2</v>
      </c>
      <c r="X22" s="63">
        <f t="shared" ref="X22" si="10">W22+0.01</f>
        <v>7.0000000000000007E-2</v>
      </c>
      <c r="Y22" s="63">
        <f t="shared" ref="Y22" si="11">X22+0.01</f>
        <v>0.08</v>
      </c>
      <c r="Z22" s="63">
        <f t="shared" ref="Z22" si="12">Y22+0.01</f>
        <v>0.09</v>
      </c>
      <c r="AA22" s="63">
        <f t="shared" ref="AA22" si="13">Z22+0.01</f>
        <v>9.9999999999999992E-2</v>
      </c>
      <c r="AB22" s="63">
        <f t="shared" ref="AB22" si="14">AA22+0.01</f>
        <v>0.10999999999999999</v>
      </c>
      <c r="AC22" s="63">
        <f t="shared" ref="AC22" si="15">AB22+0.01</f>
        <v>0.11999999999999998</v>
      </c>
      <c r="AD22" s="63">
        <f t="shared" ref="AD22" si="16">AC22+0.01</f>
        <v>0.12999999999999998</v>
      </c>
      <c r="AE22" s="63">
        <f t="shared" ref="AE22" si="17">AD22+0.01</f>
        <v>0.13999999999999999</v>
      </c>
      <c r="AF22" s="63">
        <f t="shared" ref="AF22" si="18">AE22+0.01</f>
        <v>0.15</v>
      </c>
      <c r="AG22" s="63">
        <f t="shared" ref="AG22" si="19">AF22</f>
        <v>0.15</v>
      </c>
      <c r="AH22" s="63">
        <f t="shared" ref="AH22" si="20">AG22</f>
        <v>0.15</v>
      </c>
      <c r="AI22" s="63">
        <f t="shared" ref="AI22" si="21">AH22</f>
        <v>0.15</v>
      </c>
      <c r="AJ22" s="63">
        <f t="shared" ref="AJ22" si="22">AI22</f>
        <v>0.15</v>
      </c>
      <c r="AK22" s="63">
        <f t="shared" ref="AK22" si="23">AJ22</f>
        <v>0.15</v>
      </c>
      <c r="AL22" s="63">
        <f t="shared" ref="AL22" si="24">AK22</f>
        <v>0.15</v>
      </c>
      <c r="AM22" s="63">
        <f t="shared" ref="AM22" si="25">AL22</f>
        <v>0.15</v>
      </c>
      <c r="AN22" s="63">
        <f t="shared" ref="AN22" si="26">AM22</f>
        <v>0.15</v>
      </c>
      <c r="AO22" s="63">
        <f t="shared" ref="AO22" si="27">AN22</f>
        <v>0.15</v>
      </c>
      <c r="AP22" s="63">
        <f>AO22</f>
        <v>0.15</v>
      </c>
    </row>
    <row r="23" spans="1:42" x14ac:dyDescent="0.25">
      <c r="A23" s="8"/>
    </row>
    <row r="24" spans="1:42" x14ac:dyDescent="0.25">
      <c r="A24" s="63" t="s">
        <v>575</v>
      </c>
      <c r="B24" s="65">
        <v>0.35</v>
      </c>
    </row>
    <row r="25" spans="1:42" x14ac:dyDescent="0.25">
      <c r="A25" s="63" t="s">
        <v>576</v>
      </c>
      <c r="B25" s="65">
        <v>0.99</v>
      </c>
    </row>
    <row r="26" spans="1:42" x14ac:dyDescent="0.25">
      <c r="A26" s="63" t="s">
        <v>577</v>
      </c>
      <c r="B26" s="65">
        <v>0.99</v>
      </c>
    </row>
    <row r="27" spans="1:42" x14ac:dyDescent="0.25">
      <c r="A27" s="63" t="s">
        <v>1052</v>
      </c>
      <c r="B27" s="65">
        <v>0</v>
      </c>
    </row>
    <row r="28" spans="1:42" x14ac:dyDescent="0.25">
      <c r="A28" s="63" t="s">
        <v>580</v>
      </c>
      <c r="B28" s="65">
        <v>0.35</v>
      </c>
    </row>
    <row r="29" spans="1:42" x14ac:dyDescent="0.25">
      <c r="A29" s="63" t="s">
        <v>579</v>
      </c>
      <c r="B29" s="65">
        <v>0.99</v>
      </c>
    </row>
    <row r="30" spans="1:42" x14ac:dyDescent="0.25">
      <c r="A30" s="63" t="s">
        <v>578</v>
      </c>
      <c r="B30" s="65">
        <v>0.99</v>
      </c>
    </row>
    <row r="31" spans="1:42" x14ac:dyDescent="0.25">
      <c r="A31" s="63" t="s">
        <v>1053</v>
      </c>
      <c r="B31" s="65">
        <v>0</v>
      </c>
    </row>
    <row r="32" spans="1:42" x14ac:dyDescent="0.25">
      <c r="A32" s="63" t="s">
        <v>581</v>
      </c>
      <c r="B32" s="65">
        <v>0.35</v>
      </c>
    </row>
    <row r="33" spans="1:2" x14ac:dyDescent="0.25">
      <c r="A33" s="63" t="s">
        <v>582</v>
      </c>
      <c r="B33" s="65">
        <v>0.99</v>
      </c>
    </row>
    <row r="34" spans="1:2" x14ac:dyDescent="0.25">
      <c r="A34" s="63" t="s">
        <v>583</v>
      </c>
      <c r="B34" s="65">
        <v>0.99</v>
      </c>
    </row>
    <row r="35" spans="1:2" x14ac:dyDescent="0.25">
      <c r="A35" s="63" t="s">
        <v>1054</v>
      </c>
      <c r="B35" s="65">
        <v>0</v>
      </c>
    </row>
    <row r="37" spans="1:2" x14ac:dyDescent="0.25">
      <c r="A37" s="63" t="s">
        <v>584</v>
      </c>
      <c r="B37" s="8">
        <v>0</v>
      </c>
    </row>
    <row r="38" spans="1:2" x14ac:dyDescent="0.25">
      <c r="A38" s="63" t="s">
        <v>585</v>
      </c>
      <c r="B38" s="8">
        <v>0</v>
      </c>
    </row>
    <row r="39" spans="1:2" x14ac:dyDescent="0.25">
      <c r="A39" s="63" t="s">
        <v>586</v>
      </c>
      <c r="B39" s="8">
        <v>0</v>
      </c>
    </row>
    <row r="40" spans="1:2" x14ac:dyDescent="0.25">
      <c r="A40" s="63" t="s">
        <v>1055</v>
      </c>
      <c r="B40" s="8">
        <v>0</v>
      </c>
    </row>
    <row r="41" spans="1:2" x14ac:dyDescent="0.25">
      <c r="A41" s="63" t="s">
        <v>587</v>
      </c>
      <c r="B41" s="8">
        <v>0</v>
      </c>
    </row>
    <row r="42" spans="1:2" x14ac:dyDescent="0.25">
      <c r="A42" s="63" t="s">
        <v>588</v>
      </c>
      <c r="B42" s="8">
        <v>0</v>
      </c>
    </row>
    <row r="43" spans="1:2" x14ac:dyDescent="0.25">
      <c r="A43" s="63" t="s">
        <v>589</v>
      </c>
      <c r="B43" s="8">
        <v>0</v>
      </c>
    </row>
    <row r="44" spans="1:2" x14ac:dyDescent="0.25">
      <c r="A44" s="63" t="s">
        <v>1056</v>
      </c>
      <c r="B44" s="8">
        <v>0</v>
      </c>
    </row>
    <row r="45" spans="1:2" x14ac:dyDescent="0.25">
      <c r="A45" s="63" t="s">
        <v>590</v>
      </c>
      <c r="B45" s="63">
        <v>72065.531914893611</v>
      </c>
    </row>
    <row r="46" spans="1:2" x14ac:dyDescent="0.25">
      <c r="A46" s="63" t="s">
        <v>591</v>
      </c>
      <c r="B46" s="63">
        <v>72065.531914893611</v>
      </c>
    </row>
    <row r="47" spans="1:2" x14ac:dyDescent="0.25">
      <c r="A47" s="63" t="s">
        <v>592</v>
      </c>
      <c r="B47" s="63">
        <v>72065.531914893611</v>
      </c>
    </row>
    <row r="48" spans="1:2" x14ac:dyDescent="0.25">
      <c r="A48" s="63" t="s">
        <v>1057</v>
      </c>
      <c r="B48" s="63">
        <v>0</v>
      </c>
    </row>
    <row r="49" spans="1:2" x14ac:dyDescent="0.25">
      <c r="A49" s="63" t="s">
        <v>593</v>
      </c>
      <c r="B49" s="63">
        <v>344859.90802547772</v>
      </c>
    </row>
    <row r="50" spans="1:2" x14ac:dyDescent="0.25">
      <c r="A50" s="63" t="s">
        <v>594</v>
      </c>
      <c r="B50" s="63">
        <v>344859.90802547772</v>
      </c>
    </row>
    <row r="51" spans="1:2" x14ac:dyDescent="0.25">
      <c r="A51" s="63" t="s">
        <v>595</v>
      </c>
      <c r="B51" s="63">
        <v>344859.90802547772</v>
      </c>
    </row>
    <row r="52" spans="1:2" x14ac:dyDescent="0.25">
      <c r="A52" s="63" t="s">
        <v>1058</v>
      </c>
      <c r="B52" s="63">
        <v>0</v>
      </c>
    </row>
    <row r="53" spans="1:2" x14ac:dyDescent="0.25">
      <c r="A53" s="63" t="s">
        <v>596</v>
      </c>
      <c r="B53" s="63">
        <v>409129.20063694264</v>
      </c>
    </row>
    <row r="54" spans="1:2" x14ac:dyDescent="0.25">
      <c r="A54" s="63" t="s">
        <v>597</v>
      </c>
      <c r="B54" s="63">
        <v>409129.20063694264</v>
      </c>
    </row>
    <row r="55" spans="1:2" x14ac:dyDescent="0.25">
      <c r="A55" s="63" t="s">
        <v>598</v>
      </c>
      <c r="B55" s="63">
        <v>409129.20063694264</v>
      </c>
    </row>
    <row r="56" spans="1:2" x14ac:dyDescent="0.25">
      <c r="A56" s="63" t="s">
        <v>1059</v>
      </c>
      <c r="B56" s="63">
        <v>0</v>
      </c>
    </row>
    <row r="57" spans="1:2" x14ac:dyDescent="0.25">
      <c r="A57" s="63" t="s">
        <v>599</v>
      </c>
      <c r="B57" s="63">
        <v>409129.20063694264</v>
      </c>
    </row>
    <row r="58" spans="1:2" x14ac:dyDescent="0.25">
      <c r="A58" s="63" t="s">
        <v>600</v>
      </c>
      <c r="B58" s="63">
        <v>409129.20063694264</v>
      </c>
    </row>
    <row r="59" spans="1:2" x14ac:dyDescent="0.25">
      <c r="A59" s="63" t="s">
        <v>601</v>
      </c>
      <c r="B59" s="63">
        <v>409129.20063694264</v>
      </c>
    </row>
    <row r="60" spans="1:2" x14ac:dyDescent="0.25">
      <c r="A60" s="63" t="s">
        <v>1074</v>
      </c>
      <c r="B60" s="63">
        <v>0</v>
      </c>
    </row>
    <row r="61" spans="1:2" x14ac:dyDescent="0.25">
      <c r="A61" s="63" t="s">
        <v>602</v>
      </c>
      <c r="B61" s="63">
        <v>156587.2535217391</v>
      </c>
    </row>
    <row r="62" spans="1:2" x14ac:dyDescent="0.25">
      <c r="A62" s="63" t="s">
        <v>603</v>
      </c>
      <c r="B62" s="63">
        <v>156587.2535217391</v>
      </c>
    </row>
    <row r="63" spans="1:2" x14ac:dyDescent="0.25">
      <c r="A63" s="63" t="s">
        <v>604</v>
      </c>
      <c r="B63" s="63">
        <v>156587.2535217391</v>
      </c>
    </row>
    <row r="64" spans="1:2" x14ac:dyDescent="0.25">
      <c r="A64" s="63" t="s">
        <v>1075</v>
      </c>
      <c r="B64" s="63">
        <v>0</v>
      </c>
    </row>
    <row r="65" spans="1:2" x14ac:dyDescent="0.25">
      <c r="A65" s="63" t="s">
        <v>605</v>
      </c>
      <c r="B65" s="63">
        <v>156587.2535217391</v>
      </c>
    </row>
    <row r="66" spans="1:2" x14ac:dyDescent="0.25">
      <c r="A66" s="63" t="s">
        <v>606</v>
      </c>
      <c r="B66" s="63">
        <v>156587.2535217391</v>
      </c>
    </row>
    <row r="67" spans="1:2" x14ac:dyDescent="0.25">
      <c r="A67" s="63" t="s">
        <v>607</v>
      </c>
      <c r="B67" s="63">
        <v>156587.2535217391</v>
      </c>
    </row>
    <row r="68" spans="1:2" x14ac:dyDescent="0.25">
      <c r="A68" s="63" t="s">
        <v>1076</v>
      </c>
      <c r="B68" s="63">
        <v>0</v>
      </c>
    </row>
    <row r="69" spans="1:2" x14ac:dyDescent="0.25">
      <c r="A69" s="63" t="s">
        <v>608</v>
      </c>
      <c r="B69" s="63">
        <v>156587.2535217391</v>
      </c>
    </row>
    <row r="70" spans="1:2" x14ac:dyDescent="0.25">
      <c r="A70" s="63" t="s">
        <v>609</v>
      </c>
      <c r="B70" s="63">
        <v>156587.2535217391</v>
      </c>
    </row>
    <row r="71" spans="1:2" x14ac:dyDescent="0.25">
      <c r="A71" s="63" t="s">
        <v>610</v>
      </c>
      <c r="B71" s="63">
        <v>156587.2535217391</v>
      </c>
    </row>
    <row r="72" spans="1:2" x14ac:dyDescent="0.25">
      <c r="A72" s="63" t="s">
        <v>1077</v>
      </c>
      <c r="B72" s="63">
        <v>0</v>
      </c>
    </row>
    <row r="73" spans="1:2" x14ac:dyDescent="0.25">
      <c r="A73" s="63" t="s">
        <v>611</v>
      </c>
      <c r="B73" s="8">
        <v>0</v>
      </c>
    </row>
    <row r="74" spans="1:2" x14ac:dyDescent="0.25">
      <c r="A74" s="63" t="s">
        <v>612</v>
      </c>
      <c r="B74" s="8">
        <v>0</v>
      </c>
    </row>
    <row r="75" spans="1:2" x14ac:dyDescent="0.25">
      <c r="A75" s="63" t="s">
        <v>613</v>
      </c>
      <c r="B75" s="8">
        <v>0</v>
      </c>
    </row>
    <row r="76" spans="1:2" x14ac:dyDescent="0.25">
      <c r="A76" s="63" t="s">
        <v>1078</v>
      </c>
      <c r="B76" s="8">
        <v>0</v>
      </c>
    </row>
    <row r="77" spans="1:2" x14ac:dyDescent="0.25">
      <c r="A77" s="63" t="s">
        <v>614</v>
      </c>
      <c r="B77" s="8">
        <v>0</v>
      </c>
    </row>
    <row r="78" spans="1:2" x14ac:dyDescent="0.25">
      <c r="A78" s="63" t="s">
        <v>615</v>
      </c>
      <c r="B78" s="8">
        <v>0</v>
      </c>
    </row>
    <row r="79" spans="1:2" x14ac:dyDescent="0.25">
      <c r="A79" s="63" t="s">
        <v>616</v>
      </c>
      <c r="B79" s="8">
        <v>0</v>
      </c>
    </row>
    <row r="80" spans="1:2" x14ac:dyDescent="0.25">
      <c r="A80" s="63" t="s">
        <v>1079</v>
      </c>
      <c r="B80" s="8">
        <v>0</v>
      </c>
    </row>
    <row r="81" spans="1:2" x14ac:dyDescent="0.25">
      <c r="A81" s="63" t="s">
        <v>617</v>
      </c>
      <c r="B81" s="63">
        <v>141934.78095238094</v>
      </c>
    </row>
    <row r="82" spans="1:2" x14ac:dyDescent="0.25">
      <c r="A82" s="63" t="s">
        <v>618</v>
      </c>
      <c r="B82" s="63">
        <v>141934.78095238094</v>
      </c>
    </row>
    <row r="83" spans="1:2" x14ac:dyDescent="0.25">
      <c r="A83" s="63" t="s">
        <v>619</v>
      </c>
      <c r="B83" s="63">
        <v>141934.78095238094</v>
      </c>
    </row>
    <row r="84" spans="1:2" x14ac:dyDescent="0.25">
      <c r="A84" s="63" t="s">
        <v>1080</v>
      </c>
      <c r="B84" s="63">
        <v>0</v>
      </c>
    </row>
    <row r="85" spans="1:2" x14ac:dyDescent="0.25">
      <c r="A85" s="63" t="s">
        <v>620</v>
      </c>
      <c r="B85" s="63">
        <v>670501.61684210529</v>
      </c>
    </row>
    <row r="86" spans="1:2" x14ac:dyDescent="0.25">
      <c r="A86" s="63" t="s">
        <v>621</v>
      </c>
      <c r="B86" s="63">
        <v>670501.61684210529</v>
      </c>
    </row>
    <row r="87" spans="1:2" x14ac:dyDescent="0.25">
      <c r="A87" s="63" t="s">
        <v>622</v>
      </c>
      <c r="B87" s="63">
        <v>670501.61684210529</v>
      </c>
    </row>
    <row r="88" spans="1:2" x14ac:dyDescent="0.25">
      <c r="A88" s="63" t="s">
        <v>1081</v>
      </c>
      <c r="B88" s="63">
        <v>0</v>
      </c>
    </row>
    <row r="89" spans="1:2" x14ac:dyDescent="0.25">
      <c r="A89" s="63" t="s">
        <v>623</v>
      </c>
      <c r="B89" s="63">
        <v>795458.63157894742</v>
      </c>
    </row>
    <row r="90" spans="1:2" x14ac:dyDescent="0.25">
      <c r="A90" s="63" t="s">
        <v>624</v>
      </c>
      <c r="B90" s="63">
        <v>795458.63157894742</v>
      </c>
    </row>
    <row r="91" spans="1:2" x14ac:dyDescent="0.25">
      <c r="A91" s="63" t="s">
        <v>625</v>
      </c>
      <c r="B91" s="63">
        <v>795458.63157894742</v>
      </c>
    </row>
    <row r="92" spans="1:2" x14ac:dyDescent="0.25">
      <c r="A92" s="63" t="s">
        <v>1073</v>
      </c>
      <c r="B92" s="63">
        <v>0</v>
      </c>
    </row>
    <row r="93" spans="1:2" x14ac:dyDescent="0.25">
      <c r="A93" s="63" t="s">
        <v>626</v>
      </c>
      <c r="B93" s="63">
        <v>795458.63157894742</v>
      </c>
    </row>
    <row r="94" spans="1:2" x14ac:dyDescent="0.25">
      <c r="A94" s="63" t="s">
        <v>627</v>
      </c>
      <c r="B94" s="63">
        <v>795458.63157894742</v>
      </c>
    </row>
    <row r="95" spans="1:2" x14ac:dyDescent="0.25">
      <c r="A95" s="63" t="s">
        <v>628</v>
      </c>
      <c r="B95" s="63">
        <v>795458.63157894742</v>
      </c>
    </row>
    <row r="96" spans="1:2" x14ac:dyDescent="0.25">
      <c r="A96" s="63" t="s">
        <v>1072</v>
      </c>
      <c r="B96" s="63">
        <v>0</v>
      </c>
    </row>
    <row r="97" spans="1:2" x14ac:dyDescent="0.25">
      <c r="A97" s="63" t="s">
        <v>629</v>
      </c>
      <c r="B97" s="63">
        <v>306421.90986363631</v>
      </c>
    </row>
    <row r="98" spans="1:2" x14ac:dyDescent="0.25">
      <c r="A98" s="63" t="s">
        <v>630</v>
      </c>
      <c r="B98" s="63">
        <v>306421.90986363631</v>
      </c>
    </row>
    <row r="99" spans="1:2" x14ac:dyDescent="0.25">
      <c r="A99" s="63" t="s">
        <v>631</v>
      </c>
      <c r="B99" s="63">
        <v>306421.90986363631</v>
      </c>
    </row>
    <row r="100" spans="1:2" x14ac:dyDescent="0.25">
      <c r="A100" s="63" t="s">
        <v>1071</v>
      </c>
      <c r="B100" s="63">
        <v>0</v>
      </c>
    </row>
    <row r="101" spans="1:2" x14ac:dyDescent="0.25">
      <c r="A101" s="63" t="s">
        <v>632</v>
      </c>
      <c r="B101" s="63">
        <v>306421.90986363631</v>
      </c>
    </row>
    <row r="102" spans="1:2" x14ac:dyDescent="0.25">
      <c r="A102" s="63" t="s">
        <v>633</v>
      </c>
      <c r="B102" s="63">
        <v>306421.90986363631</v>
      </c>
    </row>
    <row r="103" spans="1:2" x14ac:dyDescent="0.25">
      <c r="A103" s="63" t="s">
        <v>634</v>
      </c>
      <c r="B103" s="63">
        <v>306421.90986363631</v>
      </c>
    </row>
    <row r="104" spans="1:2" x14ac:dyDescent="0.25">
      <c r="A104" s="63" t="s">
        <v>1070</v>
      </c>
      <c r="B104" s="63">
        <v>0</v>
      </c>
    </row>
    <row r="105" spans="1:2" x14ac:dyDescent="0.25">
      <c r="A105" s="63" t="s">
        <v>635</v>
      </c>
      <c r="B105" s="63">
        <v>306421.90986363631</v>
      </c>
    </row>
    <row r="106" spans="1:2" x14ac:dyDescent="0.25">
      <c r="A106" s="63" t="s">
        <v>636</v>
      </c>
      <c r="B106" s="63">
        <v>306421.90986363631</v>
      </c>
    </row>
    <row r="107" spans="1:2" x14ac:dyDescent="0.25">
      <c r="A107" s="63" t="s">
        <v>637</v>
      </c>
      <c r="B107" s="63">
        <v>306421.90986363631</v>
      </c>
    </row>
    <row r="108" spans="1:2" x14ac:dyDescent="0.25">
      <c r="A108" s="63" t="s">
        <v>1069</v>
      </c>
      <c r="B108" s="63">
        <v>0</v>
      </c>
    </row>
    <row r="109" spans="1:2" x14ac:dyDescent="0.25">
      <c r="A109" s="63" t="s">
        <v>638</v>
      </c>
      <c r="B109" s="8">
        <v>0</v>
      </c>
    </row>
    <row r="110" spans="1:2" x14ac:dyDescent="0.25">
      <c r="A110" s="63" t="s">
        <v>639</v>
      </c>
      <c r="B110" s="8">
        <v>0</v>
      </c>
    </row>
    <row r="111" spans="1:2" x14ac:dyDescent="0.25">
      <c r="A111" s="63" t="s">
        <v>640</v>
      </c>
      <c r="B111" s="8">
        <v>0</v>
      </c>
    </row>
    <row r="112" spans="1:2" x14ac:dyDescent="0.25">
      <c r="A112" s="63" t="s">
        <v>1068</v>
      </c>
      <c r="B112" s="8">
        <v>0</v>
      </c>
    </row>
    <row r="113" spans="1:2" x14ac:dyDescent="0.25">
      <c r="A113" s="63" t="s">
        <v>641</v>
      </c>
      <c r="B113" s="8">
        <v>0</v>
      </c>
    </row>
    <row r="114" spans="1:2" x14ac:dyDescent="0.25">
      <c r="A114" s="63" t="s">
        <v>642</v>
      </c>
      <c r="B114" s="8">
        <v>0</v>
      </c>
    </row>
    <row r="115" spans="1:2" x14ac:dyDescent="0.25">
      <c r="A115" s="63" t="s">
        <v>643</v>
      </c>
      <c r="B115" s="8">
        <v>0</v>
      </c>
    </row>
    <row r="116" spans="1:2" x14ac:dyDescent="0.25">
      <c r="A116" s="63" t="s">
        <v>1067</v>
      </c>
      <c r="B116" s="8">
        <v>0</v>
      </c>
    </row>
    <row r="117" spans="1:2" x14ac:dyDescent="0.25">
      <c r="A117" s="63" t="s">
        <v>644</v>
      </c>
      <c r="B117" s="63">
        <v>349292.625</v>
      </c>
    </row>
    <row r="118" spans="1:2" x14ac:dyDescent="0.25">
      <c r="A118" s="63" t="s">
        <v>645</v>
      </c>
      <c r="B118" s="63">
        <v>349292.625</v>
      </c>
    </row>
    <row r="119" spans="1:2" x14ac:dyDescent="0.25">
      <c r="A119" s="63" t="s">
        <v>646</v>
      </c>
      <c r="B119" s="63">
        <v>349292.625</v>
      </c>
    </row>
    <row r="120" spans="1:2" x14ac:dyDescent="0.25">
      <c r="A120" s="63" t="s">
        <v>1066</v>
      </c>
      <c r="B120" s="63">
        <v>0</v>
      </c>
    </row>
    <row r="121" spans="1:2" x14ac:dyDescent="0.25">
      <c r="A121" s="63" t="s">
        <v>647</v>
      </c>
      <c r="B121" s="63">
        <v>1901596.6184615383</v>
      </c>
    </row>
    <row r="122" spans="1:2" x14ac:dyDescent="0.25">
      <c r="A122" s="63" t="s">
        <v>648</v>
      </c>
      <c r="B122" s="63">
        <v>1901596.6184615383</v>
      </c>
    </row>
    <row r="123" spans="1:2" x14ac:dyDescent="0.25">
      <c r="A123" s="63" t="s">
        <v>649</v>
      </c>
      <c r="B123" s="63">
        <v>1901596.6184615383</v>
      </c>
    </row>
    <row r="124" spans="1:2" x14ac:dyDescent="0.25">
      <c r="A124" s="63" t="s">
        <v>1065</v>
      </c>
      <c r="B124" s="63">
        <v>0</v>
      </c>
    </row>
    <row r="125" spans="1:2" x14ac:dyDescent="0.25">
      <c r="A125" s="63" t="s">
        <v>650</v>
      </c>
      <c r="B125" s="63">
        <v>2255984.782051282</v>
      </c>
    </row>
    <row r="126" spans="1:2" x14ac:dyDescent="0.25">
      <c r="A126" s="63" t="s">
        <v>651</v>
      </c>
      <c r="B126" s="63">
        <v>2255984.782051282</v>
      </c>
    </row>
    <row r="127" spans="1:2" x14ac:dyDescent="0.25">
      <c r="A127" s="63" t="s">
        <v>652</v>
      </c>
      <c r="B127" s="63">
        <v>2255984.782051282</v>
      </c>
    </row>
    <row r="128" spans="1:2" x14ac:dyDescent="0.25">
      <c r="A128" s="63" t="s">
        <v>1064</v>
      </c>
      <c r="B128" s="63">
        <v>0</v>
      </c>
    </row>
    <row r="129" spans="1:2" x14ac:dyDescent="0.25">
      <c r="A129" s="63" t="s">
        <v>653</v>
      </c>
      <c r="B129" s="63">
        <v>2255984.782051282</v>
      </c>
    </row>
    <row r="130" spans="1:2" x14ac:dyDescent="0.25">
      <c r="A130" s="63" t="s">
        <v>654</v>
      </c>
      <c r="B130" s="63">
        <v>2255984.782051282</v>
      </c>
    </row>
    <row r="131" spans="1:2" x14ac:dyDescent="0.25">
      <c r="A131" s="63" t="s">
        <v>655</v>
      </c>
      <c r="B131" s="63">
        <v>2255984.782051282</v>
      </c>
    </row>
    <row r="132" spans="1:2" x14ac:dyDescent="0.25">
      <c r="A132" s="63" t="s">
        <v>1063</v>
      </c>
      <c r="B132" s="63">
        <v>0</v>
      </c>
    </row>
    <row r="133" spans="1:2" x14ac:dyDescent="0.25">
      <c r="A133" s="63" t="s">
        <v>656</v>
      </c>
      <c r="B133" s="63">
        <v>1345178.1924333333</v>
      </c>
    </row>
    <row r="134" spans="1:2" x14ac:dyDescent="0.25">
      <c r="A134" s="63" t="s">
        <v>657</v>
      </c>
      <c r="B134" s="63">
        <v>1345178.1924333333</v>
      </c>
    </row>
    <row r="135" spans="1:2" x14ac:dyDescent="0.25">
      <c r="A135" s="63" t="s">
        <v>658</v>
      </c>
      <c r="B135" s="63">
        <v>1345178.1924333333</v>
      </c>
    </row>
    <row r="136" spans="1:2" x14ac:dyDescent="0.25">
      <c r="A136" s="63" t="s">
        <v>1062</v>
      </c>
      <c r="B136" s="63">
        <v>0</v>
      </c>
    </row>
    <row r="137" spans="1:2" x14ac:dyDescent="0.25">
      <c r="A137" s="63" t="s">
        <v>659</v>
      </c>
      <c r="B137" s="63">
        <v>1345178.1924333333</v>
      </c>
    </row>
    <row r="138" spans="1:2" x14ac:dyDescent="0.25">
      <c r="A138" s="63" t="s">
        <v>660</v>
      </c>
      <c r="B138" s="63">
        <v>1345178.1924333333</v>
      </c>
    </row>
    <row r="139" spans="1:2" x14ac:dyDescent="0.25">
      <c r="A139" s="63" t="s">
        <v>661</v>
      </c>
      <c r="B139" s="63">
        <v>1345178.1924333333</v>
      </c>
    </row>
    <row r="140" spans="1:2" x14ac:dyDescent="0.25">
      <c r="A140" s="63" t="s">
        <v>1061</v>
      </c>
      <c r="B140" s="63">
        <v>0</v>
      </c>
    </row>
    <row r="141" spans="1:2" x14ac:dyDescent="0.25">
      <c r="A141" s="63" t="s">
        <v>662</v>
      </c>
      <c r="B141" s="63">
        <v>1345178.1924333333</v>
      </c>
    </row>
    <row r="142" spans="1:2" x14ac:dyDescent="0.25">
      <c r="A142" s="63" t="s">
        <v>663</v>
      </c>
      <c r="B142" s="63">
        <v>1345178.1924333333</v>
      </c>
    </row>
    <row r="143" spans="1:2" x14ac:dyDescent="0.25">
      <c r="A143" s="63" t="s">
        <v>664</v>
      </c>
      <c r="B143" s="63">
        <v>1345178.1924333333</v>
      </c>
    </row>
    <row r="144" spans="1:2" x14ac:dyDescent="0.25">
      <c r="A144" s="63" t="s">
        <v>1060</v>
      </c>
      <c r="B144" s="63">
        <v>0</v>
      </c>
    </row>
    <row r="145" spans="1:2" x14ac:dyDescent="0.25">
      <c r="B145" s="8"/>
    </row>
    <row r="146" spans="1:2" x14ac:dyDescent="0.25">
      <c r="A146" s="63" t="s">
        <v>1212</v>
      </c>
      <c r="B146" s="8">
        <v>9999999</v>
      </c>
    </row>
    <row r="147" spans="1:2" x14ac:dyDescent="0.25">
      <c r="A147" s="63" t="s">
        <v>1213</v>
      </c>
      <c r="B147" s="8">
        <v>9999999</v>
      </c>
    </row>
    <row r="148" spans="1:2" x14ac:dyDescent="0.25">
      <c r="A148" s="63" t="s">
        <v>1214</v>
      </c>
      <c r="B148" s="8">
        <v>9999999</v>
      </c>
    </row>
    <row r="149" spans="1:2" x14ac:dyDescent="0.25">
      <c r="A149" s="63" t="s">
        <v>1215</v>
      </c>
      <c r="B149" s="8">
        <v>9999999</v>
      </c>
    </row>
    <row r="150" spans="1:2" x14ac:dyDescent="0.25">
      <c r="A150" s="63" t="s">
        <v>1216</v>
      </c>
      <c r="B150" s="8">
        <v>9999999</v>
      </c>
    </row>
    <row r="151" spans="1:2" x14ac:dyDescent="0.25">
      <c r="A151" s="63" t="s">
        <v>1217</v>
      </c>
      <c r="B151" s="8">
        <v>9999999</v>
      </c>
    </row>
    <row r="152" spans="1:2" x14ac:dyDescent="0.25">
      <c r="A152" s="63" t="s">
        <v>1218</v>
      </c>
      <c r="B152" s="8">
        <v>9999999</v>
      </c>
    </row>
    <row r="153" spans="1:2" x14ac:dyDescent="0.25">
      <c r="A153" s="63" t="s">
        <v>1219</v>
      </c>
      <c r="B153" s="8">
        <v>9999999</v>
      </c>
    </row>
    <row r="154" spans="1:2" x14ac:dyDescent="0.25">
      <c r="A154" s="63" t="s">
        <v>1220</v>
      </c>
      <c r="B154" s="63">
        <v>28146.668986799996</v>
      </c>
    </row>
    <row r="155" spans="1:2" x14ac:dyDescent="0.25">
      <c r="A155" s="63" t="s">
        <v>1221</v>
      </c>
      <c r="B155" s="63">
        <v>37611.668986799996</v>
      </c>
    </row>
    <row r="156" spans="1:2" x14ac:dyDescent="0.25">
      <c r="A156" s="63" t="s">
        <v>1222</v>
      </c>
      <c r="B156" s="63">
        <v>40639.915489199993</v>
      </c>
    </row>
    <row r="157" spans="1:2" x14ac:dyDescent="0.25">
      <c r="A157" s="63" t="s">
        <v>1223</v>
      </c>
      <c r="B157" s="8">
        <v>9999999</v>
      </c>
    </row>
    <row r="158" spans="1:2" x14ac:dyDescent="0.25">
      <c r="A158" s="63" t="s">
        <v>1224</v>
      </c>
      <c r="B158" s="63">
        <v>36083.275279999994</v>
      </c>
    </row>
    <row r="159" spans="1:2" x14ac:dyDescent="0.25">
      <c r="A159" s="63" t="s">
        <v>1225</v>
      </c>
      <c r="B159" s="63">
        <v>45548.275279999994</v>
      </c>
    </row>
    <row r="160" spans="1:2" x14ac:dyDescent="0.25">
      <c r="A160" s="63" t="s">
        <v>1226</v>
      </c>
      <c r="B160" s="63">
        <v>58884.329884555351</v>
      </c>
    </row>
    <row r="161" spans="1:2" x14ac:dyDescent="0.25">
      <c r="A161" s="63" t="s">
        <v>1227</v>
      </c>
      <c r="B161" s="8">
        <v>9999999</v>
      </c>
    </row>
    <row r="162" spans="1:2" x14ac:dyDescent="0.25">
      <c r="A162" s="63" t="s">
        <v>1228</v>
      </c>
      <c r="B162" s="63">
        <v>29301.337</v>
      </c>
    </row>
    <row r="163" spans="1:2" x14ac:dyDescent="0.25">
      <c r="A163" s="63" t="s">
        <v>1229</v>
      </c>
      <c r="B163" s="63">
        <v>38766.337</v>
      </c>
    </row>
    <row r="164" spans="1:2" x14ac:dyDescent="0.25">
      <c r="A164" s="63" t="s">
        <v>1230</v>
      </c>
      <c r="B164" s="63">
        <v>55961.3877784</v>
      </c>
    </row>
    <row r="165" spans="1:2" x14ac:dyDescent="0.25">
      <c r="A165" s="63" t="s">
        <v>1231</v>
      </c>
      <c r="B165" s="8">
        <v>9999999</v>
      </c>
    </row>
    <row r="166" spans="1:2" x14ac:dyDescent="0.25">
      <c r="A166" s="63" t="s">
        <v>1232</v>
      </c>
      <c r="B166" s="63">
        <v>40917.939399999996</v>
      </c>
    </row>
    <row r="167" spans="1:2" x14ac:dyDescent="0.25">
      <c r="A167" s="63" t="s">
        <v>1233</v>
      </c>
      <c r="B167" s="63">
        <v>50382.939399999996</v>
      </c>
    </row>
    <row r="168" spans="1:2" x14ac:dyDescent="0.25">
      <c r="A168" s="63" t="s">
        <v>1234</v>
      </c>
      <c r="B168" s="63">
        <v>67577.990178399996</v>
      </c>
    </row>
    <row r="169" spans="1:2" x14ac:dyDescent="0.25">
      <c r="A169" s="63" t="s">
        <v>1235</v>
      </c>
      <c r="B169" s="8">
        <v>9999999</v>
      </c>
    </row>
    <row r="170" spans="1:2" x14ac:dyDescent="0.25">
      <c r="A170" s="63" t="s">
        <v>1236</v>
      </c>
      <c r="B170" s="63">
        <v>28470.986959999995</v>
      </c>
    </row>
    <row r="171" spans="1:2" x14ac:dyDescent="0.25">
      <c r="A171" s="63" t="s">
        <v>1237</v>
      </c>
      <c r="B171" s="63">
        <v>37935.986959999995</v>
      </c>
    </row>
    <row r="172" spans="1:2" x14ac:dyDescent="0.25">
      <c r="A172" s="63" t="s">
        <v>1238</v>
      </c>
      <c r="B172" s="63">
        <v>45059.957881818278</v>
      </c>
    </row>
    <row r="173" spans="1:2" x14ac:dyDescent="0.25">
      <c r="A173" s="63" t="s">
        <v>1239</v>
      </c>
      <c r="B173" s="8">
        <v>9999999</v>
      </c>
    </row>
    <row r="174" spans="1:2" x14ac:dyDescent="0.25">
      <c r="A174" s="63" t="s">
        <v>1240</v>
      </c>
      <c r="B174" s="63">
        <v>18587.041189600001</v>
      </c>
    </row>
    <row r="175" spans="1:2" x14ac:dyDescent="0.25">
      <c r="A175" s="63" t="s">
        <v>1241</v>
      </c>
      <c r="B175" s="63">
        <v>28052.041189600001</v>
      </c>
    </row>
    <row r="176" spans="1:2" x14ac:dyDescent="0.25">
      <c r="A176" s="63" t="s">
        <v>1242</v>
      </c>
      <c r="B176" s="63">
        <v>34716.151383328004</v>
      </c>
    </row>
    <row r="177" spans="1:2" x14ac:dyDescent="0.25">
      <c r="A177" s="63" t="s">
        <v>1243</v>
      </c>
      <c r="B177" s="8">
        <v>9999999</v>
      </c>
    </row>
    <row r="178" spans="1:2" x14ac:dyDescent="0.25">
      <c r="A178" s="63" t="s">
        <v>1244</v>
      </c>
      <c r="B178" s="63">
        <v>29175.9846664</v>
      </c>
    </row>
    <row r="179" spans="1:2" x14ac:dyDescent="0.25">
      <c r="A179" s="63" t="s">
        <v>1245</v>
      </c>
      <c r="B179" s="63">
        <v>38640.9846664</v>
      </c>
    </row>
    <row r="180" spans="1:2" x14ac:dyDescent="0.25">
      <c r="A180" s="63" t="s">
        <v>1246</v>
      </c>
      <c r="B180" s="63">
        <v>45305.094860127996</v>
      </c>
    </row>
    <row r="181" spans="1:2" x14ac:dyDescent="0.25">
      <c r="A181" s="63" t="s">
        <v>1247</v>
      </c>
      <c r="B181" s="8">
        <v>9999999</v>
      </c>
    </row>
    <row r="182" spans="1:2" x14ac:dyDescent="0.25">
      <c r="A182" s="63" t="s">
        <v>1248</v>
      </c>
      <c r="B182" s="8">
        <v>9999999</v>
      </c>
    </row>
    <row r="183" spans="1:2" x14ac:dyDescent="0.25">
      <c r="A183" s="63" t="s">
        <v>1249</v>
      </c>
      <c r="B183" s="8">
        <v>9999999</v>
      </c>
    </row>
    <row r="184" spans="1:2" x14ac:dyDescent="0.25">
      <c r="A184" s="63" t="s">
        <v>1250</v>
      </c>
      <c r="B184" s="8">
        <v>9999999</v>
      </c>
    </row>
    <row r="185" spans="1:2" x14ac:dyDescent="0.25">
      <c r="A185" s="63" t="s">
        <v>1251</v>
      </c>
      <c r="B185" s="8">
        <v>9999999</v>
      </c>
    </row>
    <row r="186" spans="1:2" x14ac:dyDescent="0.25">
      <c r="A186" s="63" t="s">
        <v>1252</v>
      </c>
      <c r="B186" s="8">
        <v>9999999</v>
      </c>
    </row>
    <row r="187" spans="1:2" x14ac:dyDescent="0.25">
      <c r="A187" s="63" t="s">
        <v>1253</v>
      </c>
      <c r="B187" s="8">
        <v>9999999</v>
      </c>
    </row>
    <row r="188" spans="1:2" x14ac:dyDescent="0.25">
      <c r="A188" s="63" t="s">
        <v>1254</v>
      </c>
      <c r="B188" s="8">
        <v>9999999</v>
      </c>
    </row>
    <row r="189" spans="1:2" x14ac:dyDescent="0.25">
      <c r="A189" s="63" t="s">
        <v>1255</v>
      </c>
      <c r="B189" s="8">
        <v>9999999</v>
      </c>
    </row>
    <row r="190" spans="1:2" x14ac:dyDescent="0.25">
      <c r="A190" s="63" t="s">
        <v>1256</v>
      </c>
      <c r="B190" s="63">
        <v>32900.378804799999</v>
      </c>
    </row>
    <row r="191" spans="1:2" x14ac:dyDescent="0.25">
      <c r="A191" s="63" t="s">
        <v>1257</v>
      </c>
      <c r="B191" s="63">
        <v>42365.378804799999</v>
      </c>
    </row>
    <row r="192" spans="1:2" x14ac:dyDescent="0.25">
      <c r="A192" s="63" t="s">
        <v>1258</v>
      </c>
      <c r="B192" s="63">
        <v>48334.378331200001</v>
      </c>
    </row>
    <row r="193" spans="1:2" x14ac:dyDescent="0.25">
      <c r="A193" s="63" t="s">
        <v>1259</v>
      </c>
      <c r="B193" s="8">
        <v>9999999</v>
      </c>
    </row>
    <row r="194" spans="1:2" x14ac:dyDescent="0.25">
      <c r="A194" s="63" t="s">
        <v>1260</v>
      </c>
      <c r="B194" s="63">
        <v>46911.963279999996</v>
      </c>
    </row>
    <row r="195" spans="1:2" x14ac:dyDescent="0.25">
      <c r="A195" s="63" t="s">
        <v>1261</v>
      </c>
      <c r="B195" s="63">
        <v>56376.963279999996</v>
      </c>
    </row>
    <row r="196" spans="1:2" x14ac:dyDescent="0.25">
      <c r="A196" s="63" t="s">
        <v>1262</v>
      </c>
      <c r="B196" s="63">
        <v>86881.579166580821</v>
      </c>
    </row>
    <row r="197" spans="1:2" x14ac:dyDescent="0.25">
      <c r="A197" s="63" t="s">
        <v>1263</v>
      </c>
      <c r="B197" s="8">
        <v>9999999</v>
      </c>
    </row>
    <row r="198" spans="1:2" x14ac:dyDescent="0.25">
      <c r="A198" s="63" t="s">
        <v>1264</v>
      </c>
      <c r="B198" s="63">
        <v>44542.715359999995</v>
      </c>
    </row>
    <row r="199" spans="1:2" x14ac:dyDescent="0.25">
      <c r="A199" s="63" t="s">
        <v>1265</v>
      </c>
      <c r="B199" s="63">
        <v>54007.715359999995</v>
      </c>
    </row>
    <row r="200" spans="1:2" x14ac:dyDescent="0.25">
      <c r="A200" s="63" t="s">
        <v>1266</v>
      </c>
      <c r="B200" s="63">
        <v>87460.353603199997</v>
      </c>
    </row>
    <row r="201" spans="1:2" x14ac:dyDescent="0.25">
      <c r="A201" s="63" t="s">
        <v>1267</v>
      </c>
      <c r="B201" s="8">
        <v>9999999</v>
      </c>
    </row>
    <row r="202" spans="1:2" x14ac:dyDescent="0.25">
      <c r="A202" s="63" t="s">
        <v>1268</v>
      </c>
      <c r="B202" s="63">
        <v>57621.190639999993</v>
      </c>
    </row>
    <row r="203" spans="1:2" x14ac:dyDescent="0.25">
      <c r="A203" s="63" t="s">
        <v>1269</v>
      </c>
      <c r="B203" s="63">
        <v>67086.190639999986</v>
      </c>
    </row>
    <row r="204" spans="1:2" x14ac:dyDescent="0.25">
      <c r="A204" s="63" t="s">
        <v>1270</v>
      </c>
      <c r="B204" s="63">
        <v>100538.82888319998</v>
      </c>
    </row>
    <row r="205" spans="1:2" x14ac:dyDescent="0.25">
      <c r="A205" s="63" t="s">
        <v>1271</v>
      </c>
      <c r="B205" s="8">
        <v>9999999</v>
      </c>
    </row>
    <row r="206" spans="1:2" x14ac:dyDescent="0.25">
      <c r="A206" s="63" t="s">
        <v>1272</v>
      </c>
      <c r="B206" s="63">
        <v>32057.106639999998</v>
      </c>
    </row>
    <row r="207" spans="1:2" x14ac:dyDescent="0.25">
      <c r="A207" s="63" t="s">
        <v>1273</v>
      </c>
      <c r="B207" s="63">
        <v>41522.106639999998</v>
      </c>
    </row>
    <row r="208" spans="1:2" x14ac:dyDescent="0.25">
      <c r="A208" s="63" t="s">
        <v>1274</v>
      </c>
      <c r="B208" s="63">
        <v>54408.409905856002</v>
      </c>
    </row>
    <row r="209" spans="1:2" x14ac:dyDescent="0.25">
      <c r="A209" s="63" t="s">
        <v>1275</v>
      </c>
      <c r="B209" s="8">
        <v>9999999</v>
      </c>
    </row>
    <row r="210" spans="1:2" x14ac:dyDescent="0.25">
      <c r="A210" s="63" t="s">
        <v>1276</v>
      </c>
      <c r="B210" s="63">
        <v>23634.504639199997</v>
      </c>
    </row>
    <row r="211" spans="1:2" x14ac:dyDescent="0.25">
      <c r="A211" s="63" t="s">
        <v>1277</v>
      </c>
      <c r="B211" s="63">
        <v>33099.504639199993</v>
      </c>
    </row>
    <row r="212" spans="1:2" x14ac:dyDescent="0.25">
      <c r="A212" s="63" t="s">
        <v>1278</v>
      </c>
      <c r="B212" s="63">
        <v>45985.807905055997</v>
      </c>
    </row>
    <row r="213" spans="1:2" x14ac:dyDescent="0.25">
      <c r="A213" s="63" t="s">
        <v>1279</v>
      </c>
      <c r="B213" s="8">
        <v>9999999</v>
      </c>
    </row>
    <row r="214" spans="1:2" ht="15.75" customHeight="1" x14ac:dyDescent="0.25">
      <c r="A214" s="63" t="s">
        <v>1280</v>
      </c>
      <c r="B214" s="63">
        <v>34707.574272799997</v>
      </c>
    </row>
    <row r="215" spans="1:2" x14ac:dyDescent="0.25">
      <c r="A215" s="63" t="s">
        <v>1281</v>
      </c>
      <c r="B215" s="63">
        <v>44172.574272799997</v>
      </c>
    </row>
    <row r="216" spans="1:2" x14ac:dyDescent="0.25">
      <c r="A216" s="63" t="s">
        <v>1282</v>
      </c>
      <c r="B216" s="63">
        <v>57058.877538656001</v>
      </c>
    </row>
    <row r="217" spans="1:2" x14ac:dyDescent="0.25">
      <c r="A217" s="63" t="s">
        <v>1283</v>
      </c>
      <c r="B217" s="8">
        <v>9999999</v>
      </c>
    </row>
    <row r="218" spans="1:2" x14ac:dyDescent="0.25">
      <c r="A218" s="63" t="s">
        <v>1284</v>
      </c>
      <c r="B218" s="8">
        <v>9999999</v>
      </c>
    </row>
    <row r="219" spans="1:2" x14ac:dyDescent="0.25">
      <c r="A219" s="63" t="s">
        <v>1285</v>
      </c>
      <c r="B219" s="8">
        <v>9999999</v>
      </c>
    </row>
    <row r="220" spans="1:2" x14ac:dyDescent="0.25">
      <c r="A220" s="63" t="s">
        <v>1286</v>
      </c>
      <c r="B220" s="8">
        <v>9999999</v>
      </c>
    </row>
    <row r="221" spans="1:2" x14ac:dyDescent="0.25">
      <c r="A221" s="63" t="s">
        <v>1287</v>
      </c>
      <c r="B221" s="8">
        <v>9999999</v>
      </c>
    </row>
    <row r="222" spans="1:2" x14ac:dyDescent="0.25">
      <c r="A222" s="63" t="s">
        <v>1288</v>
      </c>
      <c r="B222" s="8">
        <v>9999999</v>
      </c>
    </row>
    <row r="223" spans="1:2" x14ac:dyDescent="0.25">
      <c r="A223" s="63" t="s">
        <v>1289</v>
      </c>
      <c r="B223" s="8">
        <v>9999999</v>
      </c>
    </row>
    <row r="224" spans="1:2" x14ac:dyDescent="0.25">
      <c r="A224" s="63" t="s">
        <v>1290</v>
      </c>
      <c r="B224" s="8">
        <v>9999999</v>
      </c>
    </row>
    <row r="225" spans="1:2" x14ac:dyDescent="0.25">
      <c r="A225" s="63" t="s">
        <v>1291</v>
      </c>
      <c r="B225" s="8">
        <v>9999999</v>
      </c>
    </row>
    <row r="226" spans="1:2" x14ac:dyDescent="0.25">
      <c r="A226" s="63" t="s">
        <v>1292</v>
      </c>
      <c r="B226" s="63">
        <v>59827.591278</v>
      </c>
    </row>
    <row r="227" spans="1:2" x14ac:dyDescent="0.25">
      <c r="A227" s="63" t="s">
        <v>1293</v>
      </c>
      <c r="B227" s="63">
        <v>76227.591278000007</v>
      </c>
    </row>
    <row r="228" spans="1:2" x14ac:dyDescent="0.25">
      <c r="A228" s="63" t="s">
        <v>1294</v>
      </c>
      <c r="B228" s="63">
        <v>98854.376942000003</v>
      </c>
    </row>
    <row r="229" spans="1:2" x14ac:dyDescent="0.25">
      <c r="A229" s="63" t="s">
        <v>1295</v>
      </c>
      <c r="B229" s="8">
        <v>9999999</v>
      </c>
    </row>
    <row r="230" spans="1:2" x14ac:dyDescent="0.25">
      <c r="A230" s="63" t="s">
        <v>1296</v>
      </c>
      <c r="B230" s="63">
        <v>87811.211279999989</v>
      </c>
    </row>
    <row r="231" spans="1:2" x14ac:dyDescent="0.25">
      <c r="A231" s="63" t="s">
        <v>1297</v>
      </c>
      <c r="B231" s="63">
        <v>104211.21127999999</v>
      </c>
    </row>
    <row r="232" spans="1:2" x14ac:dyDescent="0.25">
      <c r="A232" s="63" t="s">
        <v>1298</v>
      </c>
      <c r="B232" s="63">
        <v>190724.7601817773</v>
      </c>
    </row>
    <row r="233" spans="1:2" x14ac:dyDescent="0.25">
      <c r="A233" s="63" t="s">
        <v>1299</v>
      </c>
      <c r="B233" s="8">
        <v>9999999</v>
      </c>
    </row>
    <row r="234" spans="1:2" x14ac:dyDescent="0.25">
      <c r="A234" s="63" t="s">
        <v>1300</v>
      </c>
      <c r="B234" s="63">
        <v>102108.40691999999</v>
      </c>
    </row>
    <row r="235" spans="1:2" x14ac:dyDescent="0.25">
      <c r="A235" s="63" t="s">
        <v>1301</v>
      </c>
      <c r="B235" s="63">
        <v>118508.40691999999</v>
      </c>
    </row>
    <row r="236" spans="1:2" x14ac:dyDescent="0.25">
      <c r="A236" s="63" t="s">
        <v>1302</v>
      </c>
      <c r="B236" s="63">
        <v>213364.892204</v>
      </c>
    </row>
    <row r="237" spans="1:2" x14ac:dyDescent="0.25">
      <c r="A237" s="63" t="s">
        <v>1303</v>
      </c>
      <c r="B237" s="8">
        <v>9999999</v>
      </c>
    </row>
    <row r="238" spans="1:2" x14ac:dyDescent="0.25">
      <c r="A238" s="63" t="s">
        <v>1304</v>
      </c>
      <c r="B238" s="63">
        <v>120708.28067999998</v>
      </c>
    </row>
    <row r="239" spans="1:2" x14ac:dyDescent="0.25">
      <c r="A239" s="63" t="s">
        <v>1305</v>
      </c>
      <c r="B239" s="63">
        <v>137108.28067999997</v>
      </c>
    </row>
    <row r="240" spans="1:2" x14ac:dyDescent="0.25">
      <c r="A240" s="63" t="s">
        <v>1306</v>
      </c>
      <c r="B240" s="63">
        <v>231964.76596399996</v>
      </c>
    </row>
    <row r="241" spans="1:2" x14ac:dyDescent="0.25">
      <c r="A241" s="63" t="s">
        <v>1307</v>
      </c>
      <c r="B241" s="8">
        <v>9999999</v>
      </c>
    </row>
    <row r="242" spans="1:2" x14ac:dyDescent="0.25">
      <c r="A242" s="63" t="s">
        <v>1308</v>
      </c>
      <c r="B242" s="63">
        <v>63624.128879999997</v>
      </c>
    </row>
    <row r="243" spans="1:2" x14ac:dyDescent="0.25">
      <c r="A243" s="63" t="s">
        <v>1309</v>
      </c>
      <c r="B243" s="63">
        <v>80024.128880000004</v>
      </c>
    </row>
    <row r="244" spans="1:2" x14ac:dyDescent="0.25">
      <c r="A244" s="63" t="s">
        <v>1310</v>
      </c>
      <c r="B244" s="63">
        <v>147681.64019696001</v>
      </c>
    </row>
    <row r="245" spans="1:2" x14ac:dyDescent="0.25">
      <c r="A245" s="63" t="s">
        <v>1311</v>
      </c>
      <c r="B245" s="8">
        <v>9999999</v>
      </c>
    </row>
    <row r="246" spans="1:2" x14ac:dyDescent="0.25">
      <c r="A246" s="63" t="s">
        <v>1312</v>
      </c>
      <c r="B246" s="63">
        <v>68065.088441999993</v>
      </c>
    </row>
    <row r="247" spans="1:2" x14ac:dyDescent="0.25">
      <c r="A247" s="63" t="s">
        <v>1313</v>
      </c>
      <c r="B247" s="63">
        <v>84465.088441999993</v>
      </c>
    </row>
    <row r="248" spans="1:2" x14ac:dyDescent="0.25">
      <c r="A248" s="63" t="s">
        <v>1314</v>
      </c>
      <c r="B248" s="63">
        <v>152122.59975896002</v>
      </c>
    </row>
    <row r="249" spans="1:2" x14ac:dyDescent="0.25">
      <c r="A249" s="63" t="s">
        <v>1315</v>
      </c>
      <c r="B249" s="8">
        <v>9999999</v>
      </c>
    </row>
    <row r="250" spans="1:2" x14ac:dyDescent="0.25">
      <c r="A250" s="63" t="s">
        <v>1316</v>
      </c>
      <c r="B250" s="63">
        <v>83399.706078000003</v>
      </c>
    </row>
    <row r="251" spans="1:2" x14ac:dyDescent="0.25">
      <c r="A251" s="63" t="s">
        <v>1317</v>
      </c>
      <c r="B251" s="63">
        <v>99799.706078000003</v>
      </c>
    </row>
    <row r="252" spans="1:2" x14ac:dyDescent="0.25">
      <c r="A252" s="63" t="s">
        <v>1318</v>
      </c>
      <c r="B252" s="63">
        <v>167457.21739496</v>
      </c>
    </row>
    <row r="253" spans="1:2" x14ac:dyDescent="0.25">
      <c r="A253" s="63" t="s">
        <v>1319</v>
      </c>
      <c r="B253" s="8">
        <v>9999999</v>
      </c>
    </row>
    <row r="255" spans="1:2" x14ac:dyDescent="0.25">
      <c r="A255" s="63" t="s">
        <v>1320</v>
      </c>
      <c r="B255" s="8">
        <v>9999999</v>
      </c>
    </row>
    <row r="256" spans="1:2" x14ac:dyDescent="0.25">
      <c r="A256" s="63" t="s">
        <v>1321</v>
      </c>
      <c r="B256" s="8">
        <v>9999999</v>
      </c>
    </row>
    <row r="257" spans="1:2" x14ac:dyDescent="0.25">
      <c r="A257" s="63" t="s">
        <v>1322</v>
      </c>
      <c r="B257" s="8">
        <v>9999999</v>
      </c>
    </row>
    <row r="258" spans="1:2" x14ac:dyDescent="0.25">
      <c r="A258" s="63" t="s">
        <v>1323</v>
      </c>
      <c r="B258" s="8">
        <v>9999999</v>
      </c>
    </row>
    <row r="259" spans="1:2" x14ac:dyDescent="0.25">
      <c r="A259" s="63" t="s">
        <v>1324</v>
      </c>
      <c r="B259" s="8">
        <v>9999999</v>
      </c>
    </row>
    <row r="260" spans="1:2" x14ac:dyDescent="0.25">
      <c r="A260" s="63" t="s">
        <v>1325</v>
      </c>
      <c r="B260" s="8">
        <v>9999999</v>
      </c>
    </row>
    <row r="261" spans="1:2" x14ac:dyDescent="0.25">
      <c r="A261" s="63" t="s">
        <v>1326</v>
      </c>
      <c r="B261" s="8">
        <v>9999999</v>
      </c>
    </row>
    <row r="262" spans="1:2" x14ac:dyDescent="0.25">
      <c r="A262" s="63" t="s">
        <v>1327</v>
      </c>
      <c r="B262" s="8">
        <v>9999999</v>
      </c>
    </row>
    <row r="263" spans="1:2" x14ac:dyDescent="0.25">
      <c r="A263" s="63" t="s">
        <v>1328</v>
      </c>
      <c r="B263" s="63">
        <v>21813.668464769999</v>
      </c>
    </row>
    <row r="264" spans="1:2" x14ac:dyDescent="0.25">
      <c r="A264" s="63" t="s">
        <v>1329</v>
      </c>
      <c r="B264" s="63">
        <v>21813.668464769999</v>
      </c>
    </row>
    <row r="265" spans="1:2" x14ac:dyDescent="0.25">
      <c r="A265" s="63" t="s">
        <v>1330</v>
      </c>
      <c r="B265" s="63">
        <v>21813.668464769999</v>
      </c>
    </row>
    <row r="266" spans="1:2" x14ac:dyDescent="0.25">
      <c r="A266" s="63" t="s">
        <v>1331</v>
      </c>
      <c r="B266" s="8">
        <v>9999999</v>
      </c>
    </row>
    <row r="267" spans="1:2" x14ac:dyDescent="0.25">
      <c r="A267" s="63" t="s">
        <v>1332</v>
      </c>
      <c r="B267" s="63">
        <v>27964.538342</v>
      </c>
    </row>
    <row r="268" spans="1:2" x14ac:dyDescent="0.25">
      <c r="A268" s="63" t="s">
        <v>1333</v>
      </c>
      <c r="B268" s="63">
        <v>27964.538342</v>
      </c>
    </row>
    <row r="269" spans="1:2" x14ac:dyDescent="0.25">
      <c r="A269" s="63" t="s">
        <v>1334</v>
      </c>
      <c r="B269" s="63">
        <v>27964.538342</v>
      </c>
    </row>
    <row r="270" spans="1:2" x14ac:dyDescent="0.25">
      <c r="A270" s="63" t="s">
        <v>1335</v>
      </c>
      <c r="B270" s="8">
        <v>9999999</v>
      </c>
    </row>
    <row r="271" spans="1:2" x14ac:dyDescent="0.25">
      <c r="A271" s="63" t="s">
        <v>1336</v>
      </c>
      <c r="B271" s="63">
        <v>22708.536174999997</v>
      </c>
    </row>
    <row r="272" spans="1:2" x14ac:dyDescent="0.25">
      <c r="A272" s="63" t="s">
        <v>1337</v>
      </c>
      <c r="B272" s="63">
        <v>22708.536174999997</v>
      </c>
    </row>
    <row r="273" spans="1:2" x14ac:dyDescent="0.25">
      <c r="A273" s="63" t="s">
        <v>1338</v>
      </c>
      <c r="B273" s="63">
        <v>22708.536174999997</v>
      </c>
    </row>
    <row r="274" spans="1:2" x14ac:dyDescent="0.25">
      <c r="A274" s="63" t="s">
        <v>1339</v>
      </c>
      <c r="B274" s="8">
        <v>9999999</v>
      </c>
    </row>
    <row r="275" spans="1:2" x14ac:dyDescent="0.25">
      <c r="A275" s="63" t="s">
        <v>1340</v>
      </c>
      <c r="B275" s="63">
        <v>31711.403034999996</v>
      </c>
    </row>
    <row r="276" spans="1:2" x14ac:dyDescent="0.25">
      <c r="A276" s="63" t="s">
        <v>1341</v>
      </c>
      <c r="B276" s="63">
        <v>31711.403034999996</v>
      </c>
    </row>
    <row r="277" spans="1:2" x14ac:dyDescent="0.25">
      <c r="A277" s="63" t="s">
        <v>1342</v>
      </c>
      <c r="B277" s="63">
        <v>31711.403034999996</v>
      </c>
    </row>
    <row r="278" spans="1:2" x14ac:dyDescent="0.25">
      <c r="A278" s="63" t="s">
        <v>1343</v>
      </c>
      <c r="B278" s="8">
        <v>9999999</v>
      </c>
    </row>
    <row r="279" spans="1:2" x14ac:dyDescent="0.25">
      <c r="A279" s="63" t="s">
        <v>1344</v>
      </c>
      <c r="B279" s="63">
        <v>22065.014893999996</v>
      </c>
    </row>
    <row r="280" spans="1:2" x14ac:dyDescent="0.25">
      <c r="A280" s="63" t="s">
        <v>1345</v>
      </c>
      <c r="B280" s="63">
        <v>22065.014893999996</v>
      </c>
    </row>
    <row r="281" spans="1:2" x14ac:dyDescent="0.25">
      <c r="A281" s="63" t="s">
        <v>1346</v>
      </c>
      <c r="B281" s="63">
        <v>22065.014893999996</v>
      </c>
    </row>
    <row r="282" spans="1:2" x14ac:dyDescent="0.25">
      <c r="A282" s="63" t="s">
        <v>1347</v>
      </c>
      <c r="B282" s="8">
        <v>9999999</v>
      </c>
    </row>
    <row r="283" spans="1:2" x14ac:dyDescent="0.25">
      <c r="A283" s="63" t="s">
        <v>1348</v>
      </c>
      <c r="B283" s="63">
        <v>14404.956921939998</v>
      </c>
    </row>
    <row r="284" spans="1:2" x14ac:dyDescent="0.25">
      <c r="A284" s="63" t="s">
        <v>1349</v>
      </c>
      <c r="B284" s="63">
        <v>14404.956921939998</v>
      </c>
    </row>
    <row r="285" spans="1:2" x14ac:dyDescent="0.25">
      <c r="A285" s="63" t="s">
        <v>1350</v>
      </c>
      <c r="B285" s="63">
        <v>14404.956921939998</v>
      </c>
    </row>
    <row r="286" spans="1:2" x14ac:dyDescent="0.25">
      <c r="A286" s="63" t="s">
        <v>1351</v>
      </c>
      <c r="B286" s="8">
        <v>9999999</v>
      </c>
    </row>
    <row r="287" spans="1:2" x14ac:dyDescent="0.25">
      <c r="A287" s="63" t="s">
        <v>1352</v>
      </c>
      <c r="B287" s="63">
        <v>22611.388116459999</v>
      </c>
    </row>
    <row r="288" spans="1:2" x14ac:dyDescent="0.25">
      <c r="A288" s="63" t="s">
        <v>1353</v>
      </c>
      <c r="B288" s="63">
        <v>22611.388116459999</v>
      </c>
    </row>
    <row r="289" spans="1:2" x14ac:dyDescent="0.25">
      <c r="A289" s="63" t="s">
        <v>1354</v>
      </c>
      <c r="B289" s="63">
        <v>22611.388116459999</v>
      </c>
    </row>
    <row r="290" spans="1:2" x14ac:dyDescent="0.25">
      <c r="A290" s="63" t="s">
        <v>1355</v>
      </c>
      <c r="B290" s="8">
        <v>9999999</v>
      </c>
    </row>
    <row r="291" spans="1:2" x14ac:dyDescent="0.25">
      <c r="A291" s="63" t="s">
        <v>1356</v>
      </c>
      <c r="B291" s="8">
        <v>9999999</v>
      </c>
    </row>
    <row r="292" spans="1:2" x14ac:dyDescent="0.25">
      <c r="A292" s="63" t="s">
        <v>1357</v>
      </c>
      <c r="B292" s="8">
        <v>9999999</v>
      </c>
    </row>
    <row r="293" spans="1:2" x14ac:dyDescent="0.25">
      <c r="A293" s="63" t="s">
        <v>1358</v>
      </c>
      <c r="B293" s="8">
        <v>9999999</v>
      </c>
    </row>
    <row r="294" spans="1:2" x14ac:dyDescent="0.25">
      <c r="A294" s="63" t="s">
        <v>1359</v>
      </c>
      <c r="B294" s="8">
        <v>9999999</v>
      </c>
    </row>
    <row r="295" spans="1:2" x14ac:dyDescent="0.25">
      <c r="A295" s="63" t="s">
        <v>1360</v>
      </c>
      <c r="B295" s="8">
        <v>9999999</v>
      </c>
    </row>
    <row r="296" spans="1:2" x14ac:dyDescent="0.25">
      <c r="A296" s="63" t="s">
        <v>1361</v>
      </c>
      <c r="B296" s="8">
        <v>9999999</v>
      </c>
    </row>
    <row r="297" spans="1:2" x14ac:dyDescent="0.25">
      <c r="A297" s="63" t="s">
        <v>1362</v>
      </c>
      <c r="B297" s="8">
        <v>9999999</v>
      </c>
    </row>
    <row r="298" spans="1:2" x14ac:dyDescent="0.25">
      <c r="A298" s="63" t="s">
        <v>1363</v>
      </c>
      <c r="B298" s="8">
        <v>9999999</v>
      </c>
    </row>
    <row r="299" spans="1:2" ht="15.75" customHeight="1" x14ac:dyDescent="0.25">
      <c r="A299" s="63" t="s">
        <v>1364</v>
      </c>
      <c r="B299" s="63">
        <v>25497.793573719999</v>
      </c>
    </row>
    <row r="300" spans="1:2" x14ac:dyDescent="0.25">
      <c r="A300" s="63" t="s">
        <v>1365</v>
      </c>
      <c r="B300" s="63">
        <v>25497.793573719999</v>
      </c>
    </row>
    <row r="301" spans="1:2" x14ac:dyDescent="0.25">
      <c r="A301" s="63" t="s">
        <v>1366</v>
      </c>
      <c r="B301" s="63">
        <v>25497.793573719999</v>
      </c>
    </row>
    <row r="302" spans="1:2" x14ac:dyDescent="0.25">
      <c r="A302" s="63" t="s">
        <v>1367</v>
      </c>
      <c r="B302" s="8">
        <v>9999999</v>
      </c>
    </row>
    <row r="303" spans="1:2" x14ac:dyDescent="0.25">
      <c r="A303" s="63" t="s">
        <v>1368</v>
      </c>
      <c r="B303" s="63">
        <v>36356.771541999995</v>
      </c>
    </row>
    <row r="304" spans="1:2" x14ac:dyDescent="0.25">
      <c r="A304" s="63" t="s">
        <v>1369</v>
      </c>
      <c r="B304" s="63">
        <v>36356.771541999995</v>
      </c>
    </row>
    <row r="305" spans="1:2" x14ac:dyDescent="0.25">
      <c r="A305" s="63" t="s">
        <v>1370</v>
      </c>
      <c r="B305" s="63">
        <v>36356.771541999995</v>
      </c>
    </row>
    <row r="306" spans="1:2" x14ac:dyDescent="0.25">
      <c r="A306" s="63" t="s">
        <v>1371</v>
      </c>
      <c r="B306" s="8">
        <v>9999999</v>
      </c>
    </row>
    <row r="307" spans="1:2" x14ac:dyDescent="0.25">
      <c r="A307" s="63" t="s">
        <v>1372</v>
      </c>
      <c r="B307" s="63">
        <v>34520.604403999998</v>
      </c>
    </row>
    <row r="308" spans="1:2" x14ac:dyDescent="0.25">
      <c r="A308" s="63" t="s">
        <v>1373</v>
      </c>
      <c r="B308" s="63">
        <v>34520.604403999998</v>
      </c>
    </row>
    <row r="309" spans="1:2" x14ac:dyDescent="0.25">
      <c r="A309" s="63" t="s">
        <v>1374</v>
      </c>
      <c r="B309" s="63">
        <v>34520.604403999998</v>
      </c>
    </row>
    <row r="310" spans="1:2" x14ac:dyDescent="0.25">
      <c r="A310" s="63" t="s">
        <v>1375</v>
      </c>
      <c r="B310" s="8">
        <v>9999999</v>
      </c>
    </row>
    <row r="311" spans="1:2" x14ac:dyDescent="0.25">
      <c r="A311" s="63" t="s">
        <v>1376</v>
      </c>
      <c r="B311" s="63">
        <v>44656.422745999997</v>
      </c>
    </row>
    <row r="312" spans="1:2" x14ac:dyDescent="0.25">
      <c r="A312" s="63" t="s">
        <v>1377</v>
      </c>
      <c r="B312" s="63">
        <v>44656.422745999997</v>
      </c>
    </row>
    <row r="313" spans="1:2" x14ac:dyDescent="0.25">
      <c r="A313" s="63" t="s">
        <v>1378</v>
      </c>
      <c r="B313" s="63">
        <v>44656.422745999997</v>
      </c>
    </row>
    <row r="314" spans="1:2" x14ac:dyDescent="0.25">
      <c r="A314" s="63" t="s">
        <v>1379</v>
      </c>
      <c r="B314" s="8">
        <v>9999999</v>
      </c>
    </row>
    <row r="315" spans="1:2" x14ac:dyDescent="0.25">
      <c r="A315" s="63" t="s">
        <v>1380</v>
      </c>
      <c r="B315" s="63">
        <v>24844.257645999998</v>
      </c>
    </row>
    <row r="316" spans="1:2" x14ac:dyDescent="0.25">
      <c r="A316" s="63" t="s">
        <v>1381</v>
      </c>
      <c r="B316" s="63">
        <v>24844.257645999998</v>
      </c>
    </row>
    <row r="317" spans="1:2" x14ac:dyDescent="0.25">
      <c r="A317" s="63" t="s">
        <v>1382</v>
      </c>
      <c r="B317" s="63">
        <v>24844.257645999998</v>
      </c>
    </row>
    <row r="318" spans="1:2" x14ac:dyDescent="0.25">
      <c r="A318" s="63" t="s">
        <v>1383</v>
      </c>
      <c r="B318" s="8">
        <v>9999999</v>
      </c>
    </row>
    <row r="319" spans="1:2" x14ac:dyDescent="0.25">
      <c r="A319" s="63" t="s">
        <v>1384</v>
      </c>
      <c r="B319" s="63">
        <v>18316.741095379995</v>
      </c>
    </row>
    <row r="320" spans="1:2" x14ac:dyDescent="0.25">
      <c r="A320" s="63" t="s">
        <v>1385</v>
      </c>
      <c r="B320" s="63">
        <v>18316.741095379995</v>
      </c>
    </row>
    <row r="321" spans="1:2" x14ac:dyDescent="0.25">
      <c r="A321" s="63" t="s">
        <v>1386</v>
      </c>
      <c r="B321" s="63">
        <v>18316.741095379995</v>
      </c>
    </row>
    <row r="322" spans="1:2" x14ac:dyDescent="0.25">
      <c r="A322" s="63" t="s">
        <v>1387</v>
      </c>
      <c r="B322" s="8">
        <v>9999999</v>
      </c>
    </row>
    <row r="323" spans="1:2" x14ac:dyDescent="0.25">
      <c r="A323" s="63" t="s">
        <v>1388</v>
      </c>
      <c r="B323" s="63">
        <v>26898.370061419995</v>
      </c>
    </row>
    <row r="324" spans="1:2" x14ac:dyDescent="0.25">
      <c r="A324" s="63" t="s">
        <v>1389</v>
      </c>
      <c r="B324" s="63">
        <v>26898.370061419995</v>
      </c>
    </row>
    <row r="325" spans="1:2" x14ac:dyDescent="0.25">
      <c r="A325" s="63" t="s">
        <v>1390</v>
      </c>
      <c r="B325" s="63">
        <v>26898.370061419995</v>
      </c>
    </row>
    <row r="326" spans="1:2" x14ac:dyDescent="0.25">
      <c r="A326" s="63" t="s">
        <v>1391</v>
      </c>
      <c r="B326" s="8">
        <v>9999999</v>
      </c>
    </row>
    <row r="327" spans="1:2" x14ac:dyDescent="0.25">
      <c r="A327" s="63" t="s">
        <v>1392</v>
      </c>
      <c r="B327" s="8">
        <v>9999999</v>
      </c>
    </row>
    <row r="328" spans="1:2" x14ac:dyDescent="0.25">
      <c r="A328" s="63" t="s">
        <v>1393</v>
      </c>
      <c r="B328" s="8">
        <v>9999999</v>
      </c>
    </row>
    <row r="329" spans="1:2" x14ac:dyDescent="0.25">
      <c r="A329" s="63" t="s">
        <v>1394</v>
      </c>
      <c r="B329" s="8">
        <v>9999999</v>
      </c>
    </row>
    <row r="330" spans="1:2" x14ac:dyDescent="0.25">
      <c r="A330" s="63" t="s">
        <v>1395</v>
      </c>
      <c r="B330" s="8">
        <v>9999999</v>
      </c>
    </row>
    <row r="331" spans="1:2" x14ac:dyDescent="0.25">
      <c r="A331" s="63" t="s">
        <v>1396</v>
      </c>
      <c r="B331" s="8">
        <v>9999999</v>
      </c>
    </row>
    <row r="332" spans="1:2" x14ac:dyDescent="0.25">
      <c r="A332" s="63" t="s">
        <v>1397</v>
      </c>
      <c r="B332" s="8">
        <v>9999999</v>
      </c>
    </row>
    <row r="333" spans="1:2" x14ac:dyDescent="0.25">
      <c r="A333" s="63" t="s">
        <v>1398</v>
      </c>
      <c r="B333" s="8">
        <v>9999999</v>
      </c>
    </row>
    <row r="334" spans="1:2" x14ac:dyDescent="0.25">
      <c r="A334" s="63" t="s">
        <v>1399</v>
      </c>
      <c r="B334" s="8">
        <v>9999999</v>
      </c>
    </row>
    <row r="335" spans="1:2" x14ac:dyDescent="0.25">
      <c r="A335" s="63" t="s">
        <v>1400</v>
      </c>
      <c r="B335" s="63">
        <v>46366.383240449999</v>
      </c>
    </row>
    <row r="336" spans="1:2" x14ac:dyDescent="0.25">
      <c r="A336" s="63" t="s">
        <v>1401</v>
      </c>
      <c r="B336" s="63">
        <v>46366.383240449999</v>
      </c>
    </row>
    <row r="337" spans="1:2" x14ac:dyDescent="0.25">
      <c r="A337" s="63" t="s">
        <v>1402</v>
      </c>
      <c r="B337" s="63">
        <v>46366.383240449999</v>
      </c>
    </row>
    <row r="338" spans="1:2" x14ac:dyDescent="0.25">
      <c r="A338" s="63" t="s">
        <v>1403</v>
      </c>
      <c r="B338" s="8">
        <v>9999999</v>
      </c>
    </row>
    <row r="339" spans="1:2" x14ac:dyDescent="0.25">
      <c r="A339" s="63" t="s">
        <v>1404</v>
      </c>
      <c r="B339" s="63">
        <v>68053.688741999984</v>
      </c>
    </row>
    <row r="340" spans="1:2" x14ac:dyDescent="0.25">
      <c r="A340" s="63" t="s">
        <v>1405</v>
      </c>
      <c r="B340" s="63">
        <v>68053.688741999984</v>
      </c>
    </row>
    <row r="341" spans="1:2" x14ac:dyDescent="0.25">
      <c r="A341" s="63" t="s">
        <v>1406</v>
      </c>
      <c r="B341" s="63">
        <v>68053.688741999984</v>
      </c>
    </row>
    <row r="342" spans="1:2" x14ac:dyDescent="0.25">
      <c r="A342" s="63" t="s">
        <v>1407</v>
      </c>
      <c r="B342" s="8">
        <v>9999999</v>
      </c>
    </row>
    <row r="343" spans="1:2" x14ac:dyDescent="0.25">
      <c r="A343" s="63" t="s">
        <v>1408</v>
      </c>
      <c r="B343" s="63">
        <v>79134.015362999999</v>
      </c>
    </row>
    <row r="344" spans="1:2" x14ac:dyDescent="0.25">
      <c r="A344" s="63" t="s">
        <v>1409</v>
      </c>
      <c r="B344" s="63">
        <v>79134.015362999999</v>
      </c>
    </row>
    <row r="345" spans="1:2" x14ac:dyDescent="0.25">
      <c r="A345" s="63" t="s">
        <v>1410</v>
      </c>
      <c r="B345" s="63">
        <v>79134.015362999999</v>
      </c>
    </row>
    <row r="346" spans="1:2" x14ac:dyDescent="0.25">
      <c r="A346" s="63" t="s">
        <v>1411</v>
      </c>
      <c r="B346" s="8">
        <v>9999999</v>
      </c>
    </row>
    <row r="347" spans="1:2" x14ac:dyDescent="0.25">
      <c r="A347" s="63" t="s">
        <v>1412</v>
      </c>
      <c r="B347" s="63">
        <v>93548.917526999983</v>
      </c>
    </row>
    <row r="348" spans="1:2" x14ac:dyDescent="0.25">
      <c r="A348" s="63" t="s">
        <v>1413</v>
      </c>
      <c r="B348" s="63">
        <v>93548.917526999983</v>
      </c>
    </row>
    <row r="349" spans="1:2" x14ac:dyDescent="0.25">
      <c r="A349" s="63" t="s">
        <v>1414</v>
      </c>
      <c r="B349" s="63">
        <v>93548.917526999983</v>
      </c>
    </row>
    <row r="350" spans="1:2" x14ac:dyDescent="0.25">
      <c r="A350" s="63" t="s">
        <v>1415</v>
      </c>
      <c r="B350" s="8">
        <v>9999999</v>
      </c>
    </row>
    <row r="351" spans="1:2" x14ac:dyDescent="0.25">
      <c r="A351" s="63" t="s">
        <v>1416</v>
      </c>
      <c r="B351" s="63">
        <v>49308.699881999994</v>
      </c>
    </row>
    <row r="352" spans="1:2" x14ac:dyDescent="0.25">
      <c r="A352" s="63" t="s">
        <v>1417</v>
      </c>
      <c r="B352" s="63">
        <v>49308.699881999994</v>
      </c>
    </row>
    <row r="353" spans="1:2" x14ac:dyDescent="0.25">
      <c r="A353" s="63" t="s">
        <v>1418</v>
      </c>
      <c r="B353" s="63">
        <v>49308.699881999994</v>
      </c>
    </row>
    <row r="354" spans="1:2" x14ac:dyDescent="0.25">
      <c r="A354" s="63" t="s">
        <v>1419</v>
      </c>
      <c r="B354" s="8">
        <v>9999999</v>
      </c>
    </row>
    <row r="355" spans="1:2" x14ac:dyDescent="0.25">
      <c r="A355" s="63" t="s">
        <v>1420</v>
      </c>
      <c r="B355" s="63">
        <v>52750.443542549991</v>
      </c>
    </row>
    <row r="356" spans="1:2" x14ac:dyDescent="0.25">
      <c r="A356" s="63" t="s">
        <v>1421</v>
      </c>
      <c r="B356" s="63">
        <v>52750.443542549991</v>
      </c>
    </row>
    <row r="357" spans="1:2" x14ac:dyDescent="0.25">
      <c r="A357" s="63" t="s">
        <v>1422</v>
      </c>
      <c r="B357" s="63">
        <v>52750.443542549991</v>
      </c>
    </row>
    <row r="358" spans="1:2" x14ac:dyDescent="0.25">
      <c r="A358" s="63" t="s">
        <v>1423</v>
      </c>
      <c r="B358" s="8">
        <v>9999999</v>
      </c>
    </row>
    <row r="359" spans="1:2" x14ac:dyDescent="0.25">
      <c r="A359" s="63" t="s">
        <v>1424</v>
      </c>
      <c r="B359" s="63">
        <v>64634.772210449992</v>
      </c>
    </row>
    <row r="360" spans="1:2" x14ac:dyDescent="0.25">
      <c r="A360" s="63" t="s">
        <v>1425</v>
      </c>
      <c r="B360" s="63">
        <v>64634.772210449992</v>
      </c>
    </row>
    <row r="361" spans="1:2" x14ac:dyDescent="0.25">
      <c r="A361" s="63" t="s">
        <v>1426</v>
      </c>
      <c r="B361" s="63">
        <v>64634.772210449992</v>
      </c>
    </row>
    <row r="362" spans="1:2" x14ac:dyDescent="0.25">
      <c r="A362" s="63" t="s">
        <v>1427</v>
      </c>
      <c r="B362" s="8">
        <v>9999999</v>
      </c>
    </row>
    <row r="364" spans="1:2" x14ac:dyDescent="0.25">
      <c r="A364" s="63" t="s">
        <v>1428</v>
      </c>
      <c r="B364" s="8">
        <v>9999999</v>
      </c>
    </row>
    <row r="365" spans="1:2" x14ac:dyDescent="0.25">
      <c r="A365" s="63" t="s">
        <v>1429</v>
      </c>
      <c r="B365" s="8">
        <v>9999999</v>
      </c>
    </row>
    <row r="366" spans="1:2" x14ac:dyDescent="0.25">
      <c r="A366" s="63" t="s">
        <v>1430</v>
      </c>
      <c r="B366" s="8">
        <v>9999999</v>
      </c>
    </row>
    <row r="367" spans="1:2" x14ac:dyDescent="0.25">
      <c r="A367" s="63" t="s">
        <v>1431</v>
      </c>
      <c r="B367" s="8">
        <v>9999999</v>
      </c>
    </row>
    <row r="368" spans="1:2" x14ac:dyDescent="0.25">
      <c r="A368" s="63" t="s">
        <v>1432</v>
      </c>
      <c r="B368" s="8">
        <v>9999999</v>
      </c>
    </row>
    <row r="369" spans="1:2" x14ac:dyDescent="0.25">
      <c r="A369" s="63" t="s">
        <v>1433</v>
      </c>
      <c r="B369" s="8">
        <v>9999999</v>
      </c>
    </row>
    <row r="370" spans="1:2" x14ac:dyDescent="0.25">
      <c r="A370" s="63" t="s">
        <v>1434</v>
      </c>
      <c r="B370" s="8">
        <v>9999999</v>
      </c>
    </row>
    <row r="371" spans="1:2" x14ac:dyDescent="0.25">
      <c r="A371" s="63" t="s">
        <v>1435</v>
      </c>
      <c r="B371" s="8">
        <v>9999999</v>
      </c>
    </row>
    <row r="372" spans="1:2" x14ac:dyDescent="0.25">
      <c r="A372" s="63" t="s">
        <v>1436</v>
      </c>
      <c r="B372" s="63">
        <v>45034.670378879993</v>
      </c>
    </row>
    <row r="373" spans="1:2" x14ac:dyDescent="0.25">
      <c r="A373" s="63" t="s">
        <v>1437</v>
      </c>
      <c r="B373" s="63">
        <v>45034.670378879993</v>
      </c>
    </row>
    <row r="374" spans="1:2" x14ac:dyDescent="0.25">
      <c r="A374" s="63" t="s">
        <v>1438</v>
      </c>
      <c r="B374" s="63">
        <v>45034.670378879993</v>
      </c>
    </row>
    <row r="375" spans="1:2" x14ac:dyDescent="0.25">
      <c r="A375" s="63" t="s">
        <v>1439</v>
      </c>
      <c r="B375" s="8">
        <v>9999999</v>
      </c>
    </row>
    <row r="376" spans="1:2" x14ac:dyDescent="0.25">
      <c r="A376" s="63" t="s">
        <v>1440</v>
      </c>
      <c r="B376" s="63">
        <v>57733.240447999997</v>
      </c>
    </row>
    <row r="377" spans="1:2" x14ac:dyDescent="0.25">
      <c r="A377" s="63" t="s">
        <v>1441</v>
      </c>
      <c r="B377" s="63">
        <v>57733.240447999997</v>
      </c>
    </row>
    <row r="378" spans="1:2" x14ac:dyDescent="0.25">
      <c r="A378" s="63" t="s">
        <v>1442</v>
      </c>
      <c r="B378" s="63">
        <v>57733.240447999997</v>
      </c>
    </row>
    <row r="379" spans="1:2" x14ac:dyDescent="0.25">
      <c r="A379" s="63" t="s">
        <v>1443</v>
      </c>
      <c r="B379" s="8">
        <v>9999999</v>
      </c>
    </row>
    <row r="380" spans="1:2" x14ac:dyDescent="0.25">
      <c r="A380" s="63" t="s">
        <v>1444</v>
      </c>
      <c r="B380" s="63">
        <v>46882.139199999998</v>
      </c>
    </row>
    <row r="381" spans="1:2" x14ac:dyDescent="0.25">
      <c r="A381" s="63" t="s">
        <v>1445</v>
      </c>
      <c r="B381" s="63">
        <v>46882.139199999998</v>
      </c>
    </row>
    <row r="382" spans="1:2" x14ac:dyDescent="0.25">
      <c r="A382" s="63" t="s">
        <v>1446</v>
      </c>
      <c r="B382" s="63">
        <v>46882.139199999998</v>
      </c>
    </row>
    <row r="383" spans="1:2" x14ac:dyDescent="0.25">
      <c r="A383" s="63" t="s">
        <v>1447</v>
      </c>
      <c r="B383" s="8">
        <v>9999999</v>
      </c>
    </row>
    <row r="384" spans="1:2" x14ac:dyDescent="0.25">
      <c r="A384" s="63" t="s">
        <v>1448</v>
      </c>
      <c r="B384" s="63">
        <v>65468.703039999993</v>
      </c>
    </row>
    <row r="385" spans="1:2" x14ac:dyDescent="0.25">
      <c r="A385" s="63" t="s">
        <v>1449</v>
      </c>
      <c r="B385" s="63">
        <v>65468.703039999993</v>
      </c>
    </row>
    <row r="386" spans="1:2" x14ac:dyDescent="0.25">
      <c r="A386" s="63" t="s">
        <v>1450</v>
      </c>
      <c r="B386" s="63">
        <v>65468.703039999993</v>
      </c>
    </row>
    <row r="387" spans="1:2" x14ac:dyDescent="0.25">
      <c r="A387" s="63" t="s">
        <v>1451</v>
      </c>
      <c r="B387" s="8">
        <v>9999999</v>
      </c>
    </row>
    <row r="388" spans="1:2" x14ac:dyDescent="0.25">
      <c r="A388" s="63" t="s">
        <v>1452</v>
      </c>
      <c r="B388" s="63">
        <v>0</v>
      </c>
    </row>
    <row r="389" spans="1:2" x14ac:dyDescent="0.25">
      <c r="A389" s="63" t="s">
        <v>1453</v>
      </c>
      <c r="B389" s="63">
        <v>0</v>
      </c>
    </row>
    <row r="390" spans="1:2" x14ac:dyDescent="0.25">
      <c r="A390" s="63" t="s">
        <v>1454</v>
      </c>
      <c r="B390" s="63">
        <v>0</v>
      </c>
    </row>
    <row r="391" spans="1:2" x14ac:dyDescent="0.25">
      <c r="A391" s="63" t="s">
        <v>1455</v>
      </c>
      <c r="B391" s="8">
        <v>9999999</v>
      </c>
    </row>
    <row r="392" spans="1:2" x14ac:dyDescent="0.25">
      <c r="A392" s="63" t="s">
        <v>1456</v>
      </c>
      <c r="B392" s="63">
        <v>0</v>
      </c>
    </row>
    <row r="393" spans="1:2" x14ac:dyDescent="0.25">
      <c r="A393" s="63" t="s">
        <v>1457</v>
      </c>
      <c r="B393" s="63">
        <v>0</v>
      </c>
    </row>
    <row r="394" spans="1:2" x14ac:dyDescent="0.25">
      <c r="A394" s="63" t="s">
        <v>1458</v>
      </c>
      <c r="B394" s="63">
        <v>0</v>
      </c>
    </row>
    <row r="395" spans="1:2" x14ac:dyDescent="0.25">
      <c r="A395" s="63" t="s">
        <v>1459</v>
      </c>
      <c r="B395" s="8">
        <v>9999999</v>
      </c>
    </row>
    <row r="396" spans="1:2" x14ac:dyDescent="0.25">
      <c r="A396" s="63" t="s">
        <v>1460</v>
      </c>
      <c r="B396" s="63">
        <v>0</v>
      </c>
    </row>
    <row r="397" spans="1:2" x14ac:dyDescent="0.25">
      <c r="A397" s="63" t="s">
        <v>1461</v>
      </c>
      <c r="B397" s="63">
        <v>0</v>
      </c>
    </row>
    <row r="398" spans="1:2" x14ac:dyDescent="0.25">
      <c r="A398" s="63" t="s">
        <v>1462</v>
      </c>
      <c r="B398" s="63">
        <v>0</v>
      </c>
    </row>
    <row r="399" spans="1:2" x14ac:dyDescent="0.25">
      <c r="A399" s="63" t="s">
        <v>1463</v>
      </c>
      <c r="B399" s="8">
        <v>9999999</v>
      </c>
    </row>
    <row r="400" spans="1:2" x14ac:dyDescent="0.25">
      <c r="A400" s="63" t="s">
        <v>1464</v>
      </c>
      <c r="B400" s="8">
        <v>9999999</v>
      </c>
    </row>
    <row r="401" spans="1:2" x14ac:dyDescent="0.25">
      <c r="A401" s="63" t="s">
        <v>1465</v>
      </c>
      <c r="B401" s="8">
        <v>9999999</v>
      </c>
    </row>
    <row r="402" spans="1:2" x14ac:dyDescent="0.25">
      <c r="A402" s="63" t="s">
        <v>1466</v>
      </c>
      <c r="B402" s="8">
        <v>9999999</v>
      </c>
    </row>
    <row r="403" spans="1:2" x14ac:dyDescent="0.25">
      <c r="A403" s="63" t="s">
        <v>1467</v>
      </c>
      <c r="B403" s="8">
        <v>9999999</v>
      </c>
    </row>
    <row r="404" spans="1:2" x14ac:dyDescent="0.25">
      <c r="A404" s="63" t="s">
        <v>1468</v>
      </c>
      <c r="B404" s="8">
        <v>9999999</v>
      </c>
    </row>
    <row r="405" spans="1:2" x14ac:dyDescent="0.25">
      <c r="A405" s="63" t="s">
        <v>1469</v>
      </c>
      <c r="B405" s="8">
        <v>9999999</v>
      </c>
    </row>
    <row r="406" spans="1:2" x14ac:dyDescent="0.25">
      <c r="A406" s="63" t="s">
        <v>1470</v>
      </c>
      <c r="B406" s="8">
        <v>9999999</v>
      </c>
    </row>
    <row r="407" spans="1:2" x14ac:dyDescent="0.25">
      <c r="A407" s="63" t="s">
        <v>1471</v>
      </c>
      <c r="B407" s="8">
        <v>9999999</v>
      </c>
    </row>
    <row r="408" spans="1:2" x14ac:dyDescent="0.25">
      <c r="A408" s="63" t="s">
        <v>1472</v>
      </c>
      <c r="B408" s="63">
        <v>52640.606087679997</v>
      </c>
    </row>
    <row r="409" spans="1:2" x14ac:dyDescent="0.25">
      <c r="A409" s="63" t="s">
        <v>1473</v>
      </c>
      <c r="B409" s="63">
        <v>52640.606087679997</v>
      </c>
    </row>
    <row r="410" spans="1:2" x14ac:dyDescent="0.25">
      <c r="A410" s="63" t="s">
        <v>1474</v>
      </c>
      <c r="B410" s="63">
        <v>52640.606087679997</v>
      </c>
    </row>
    <row r="411" spans="1:2" x14ac:dyDescent="0.25">
      <c r="A411" s="63" t="s">
        <v>1475</v>
      </c>
      <c r="B411" s="8">
        <v>9999999</v>
      </c>
    </row>
    <row r="412" spans="1:2" x14ac:dyDescent="0.25">
      <c r="A412" s="63" t="s">
        <v>1476</v>
      </c>
      <c r="B412" s="63">
        <v>75059.141248</v>
      </c>
    </row>
    <row r="413" spans="1:2" x14ac:dyDescent="0.25">
      <c r="A413" s="63" t="s">
        <v>1477</v>
      </c>
      <c r="B413" s="63">
        <v>75059.141248</v>
      </c>
    </row>
    <row r="414" spans="1:2" x14ac:dyDescent="0.25">
      <c r="A414" s="63" t="s">
        <v>1478</v>
      </c>
      <c r="B414" s="63">
        <v>75059.141248</v>
      </c>
    </row>
    <row r="415" spans="1:2" x14ac:dyDescent="0.25">
      <c r="A415" s="63" t="s">
        <v>1479</v>
      </c>
      <c r="B415" s="8">
        <v>9999999</v>
      </c>
    </row>
    <row r="416" spans="1:2" x14ac:dyDescent="0.25">
      <c r="A416" s="63" t="s">
        <v>1480</v>
      </c>
      <c r="B416" s="63">
        <v>71268.344575999989</v>
      </c>
    </row>
    <row r="417" spans="1:2" x14ac:dyDescent="0.25">
      <c r="A417" s="63" t="s">
        <v>1481</v>
      </c>
      <c r="B417" s="63">
        <v>71268.344575999989</v>
      </c>
    </row>
    <row r="418" spans="1:2" x14ac:dyDescent="0.25">
      <c r="A418" s="63" t="s">
        <v>1482</v>
      </c>
      <c r="B418" s="63">
        <v>71268.344575999989</v>
      </c>
    </row>
    <row r="419" spans="1:2" x14ac:dyDescent="0.25">
      <c r="A419" s="63" t="s">
        <v>1483</v>
      </c>
      <c r="B419" s="8">
        <v>9999999</v>
      </c>
    </row>
    <row r="420" spans="1:2" x14ac:dyDescent="0.25">
      <c r="A420" s="63" t="s">
        <v>1484</v>
      </c>
      <c r="B420" s="63">
        <v>92193.905023999992</v>
      </c>
    </row>
    <row r="421" spans="1:2" x14ac:dyDescent="0.25">
      <c r="A421" s="63" t="s">
        <v>1485</v>
      </c>
      <c r="B421" s="63">
        <v>92193.905023999992</v>
      </c>
    </row>
    <row r="422" spans="1:2" x14ac:dyDescent="0.25">
      <c r="A422" s="63" t="s">
        <v>1486</v>
      </c>
      <c r="B422" s="63">
        <v>92193.905023999992</v>
      </c>
    </row>
    <row r="423" spans="1:2" x14ac:dyDescent="0.25">
      <c r="A423" s="63" t="s">
        <v>1487</v>
      </c>
      <c r="B423" s="8">
        <v>9999999</v>
      </c>
    </row>
    <row r="424" spans="1:2" x14ac:dyDescent="0.25">
      <c r="A424" s="63" t="s">
        <v>1488</v>
      </c>
      <c r="B424" s="63">
        <v>0</v>
      </c>
    </row>
    <row r="425" spans="1:2" x14ac:dyDescent="0.25">
      <c r="A425" s="63" t="s">
        <v>1489</v>
      </c>
      <c r="B425" s="63">
        <v>0</v>
      </c>
    </row>
    <row r="426" spans="1:2" x14ac:dyDescent="0.25">
      <c r="A426" s="63" t="s">
        <v>1490</v>
      </c>
      <c r="B426" s="63">
        <v>0</v>
      </c>
    </row>
    <row r="427" spans="1:2" x14ac:dyDescent="0.25">
      <c r="A427" s="63" t="s">
        <v>1491</v>
      </c>
      <c r="B427" s="8">
        <v>9999999</v>
      </c>
    </row>
    <row r="428" spans="1:2" x14ac:dyDescent="0.25">
      <c r="A428" s="63" t="s">
        <v>1492</v>
      </c>
      <c r="B428" s="63">
        <v>0</v>
      </c>
    </row>
    <row r="429" spans="1:2" x14ac:dyDescent="0.25">
      <c r="A429" s="63" t="s">
        <v>1493</v>
      </c>
      <c r="B429" s="63">
        <v>0</v>
      </c>
    </row>
    <row r="430" spans="1:2" x14ac:dyDescent="0.25">
      <c r="A430" s="63" t="s">
        <v>1494</v>
      </c>
      <c r="B430" s="63">
        <v>0</v>
      </c>
    </row>
    <row r="431" spans="1:2" x14ac:dyDescent="0.25">
      <c r="A431" s="63" t="s">
        <v>1495</v>
      </c>
      <c r="B431" s="8">
        <v>9999999</v>
      </c>
    </row>
    <row r="432" spans="1:2" x14ac:dyDescent="0.25">
      <c r="A432" s="63" t="s">
        <v>1496</v>
      </c>
      <c r="B432" s="63">
        <v>0</v>
      </c>
    </row>
    <row r="433" spans="1:2" x14ac:dyDescent="0.25">
      <c r="A433" s="63" t="s">
        <v>1497</v>
      </c>
      <c r="B433" s="63">
        <v>0</v>
      </c>
    </row>
    <row r="434" spans="1:2" x14ac:dyDescent="0.25">
      <c r="A434" s="63" t="s">
        <v>1498</v>
      </c>
      <c r="B434" s="63">
        <v>0</v>
      </c>
    </row>
    <row r="435" spans="1:2" x14ac:dyDescent="0.25">
      <c r="A435" s="63" t="s">
        <v>1499</v>
      </c>
      <c r="B435" s="8">
        <v>9999999</v>
      </c>
    </row>
    <row r="436" spans="1:2" x14ac:dyDescent="0.25">
      <c r="A436" s="63" t="s">
        <v>1500</v>
      </c>
      <c r="B436" s="8">
        <v>9999999</v>
      </c>
    </row>
    <row r="437" spans="1:2" x14ac:dyDescent="0.25">
      <c r="A437" s="63" t="s">
        <v>1501</v>
      </c>
      <c r="B437" s="8">
        <v>9999999</v>
      </c>
    </row>
    <row r="438" spans="1:2" x14ac:dyDescent="0.25">
      <c r="A438" s="63" t="s">
        <v>1502</v>
      </c>
      <c r="B438" s="8">
        <v>9999999</v>
      </c>
    </row>
    <row r="439" spans="1:2" x14ac:dyDescent="0.25">
      <c r="A439" s="63" t="s">
        <v>1503</v>
      </c>
      <c r="B439" s="8">
        <v>9999999</v>
      </c>
    </row>
    <row r="440" spans="1:2" x14ac:dyDescent="0.25">
      <c r="A440" s="63" t="s">
        <v>1504</v>
      </c>
      <c r="B440" s="8">
        <v>9999999</v>
      </c>
    </row>
    <row r="441" spans="1:2" x14ac:dyDescent="0.25">
      <c r="A441" s="63" t="s">
        <v>1505</v>
      </c>
      <c r="B441" s="8">
        <v>9999999</v>
      </c>
    </row>
    <row r="442" spans="1:2" x14ac:dyDescent="0.25">
      <c r="A442" s="63" t="s">
        <v>1506</v>
      </c>
      <c r="B442" s="8">
        <v>9999999</v>
      </c>
    </row>
    <row r="443" spans="1:2" x14ac:dyDescent="0.25">
      <c r="A443" s="63" t="s">
        <v>1507</v>
      </c>
      <c r="B443" s="8">
        <v>9999999</v>
      </c>
    </row>
    <row r="444" spans="1:2" x14ac:dyDescent="0.25">
      <c r="A444" s="63" t="s">
        <v>1508</v>
      </c>
      <c r="B444" s="63">
        <v>95724.1460448</v>
      </c>
    </row>
    <row r="445" spans="1:2" x14ac:dyDescent="0.25">
      <c r="A445" s="63" t="s">
        <v>1509</v>
      </c>
      <c r="B445" s="63">
        <v>95724.1460448</v>
      </c>
    </row>
    <row r="446" spans="1:2" x14ac:dyDescent="0.25">
      <c r="A446" s="63" t="s">
        <v>1510</v>
      </c>
      <c r="B446" s="63">
        <v>95724.1460448</v>
      </c>
    </row>
    <row r="447" spans="1:2" x14ac:dyDescent="0.25">
      <c r="A447" s="63" t="s">
        <v>1511</v>
      </c>
      <c r="B447" s="8">
        <v>9999999</v>
      </c>
    </row>
    <row r="448" spans="1:2" x14ac:dyDescent="0.25">
      <c r="A448" s="63" t="s">
        <v>1512</v>
      </c>
      <c r="B448" s="63">
        <v>140497.93804799998</v>
      </c>
    </row>
    <row r="449" spans="1:2" x14ac:dyDescent="0.25">
      <c r="A449" s="63" t="s">
        <v>1513</v>
      </c>
      <c r="B449" s="63">
        <v>140497.93804799998</v>
      </c>
    </row>
    <row r="450" spans="1:2" x14ac:dyDescent="0.25">
      <c r="A450" s="63" t="s">
        <v>1514</v>
      </c>
      <c r="B450" s="63">
        <v>140497.93804799998</v>
      </c>
    </row>
    <row r="451" spans="1:2" x14ac:dyDescent="0.25">
      <c r="A451" s="63" t="s">
        <v>1515</v>
      </c>
      <c r="B451" s="8">
        <v>9999999</v>
      </c>
    </row>
    <row r="452" spans="1:2" x14ac:dyDescent="0.25">
      <c r="A452" s="63" t="s">
        <v>1516</v>
      </c>
      <c r="B452" s="63">
        <v>163373.451072</v>
      </c>
    </row>
    <row r="453" spans="1:2" x14ac:dyDescent="0.25">
      <c r="A453" s="63" t="s">
        <v>1517</v>
      </c>
      <c r="B453" s="63">
        <v>163373.451072</v>
      </c>
    </row>
    <row r="454" spans="1:2" x14ac:dyDescent="0.25">
      <c r="A454" s="63" t="s">
        <v>1518</v>
      </c>
      <c r="B454" s="63">
        <v>163373.451072</v>
      </c>
    </row>
    <row r="455" spans="1:2" x14ac:dyDescent="0.25">
      <c r="A455" s="63" t="s">
        <v>1519</v>
      </c>
      <c r="B455" s="8">
        <v>9999999</v>
      </c>
    </row>
    <row r="456" spans="1:2" x14ac:dyDescent="0.25">
      <c r="A456" s="63" t="s">
        <v>1520</v>
      </c>
      <c r="B456" s="63">
        <v>193133.24908799998</v>
      </c>
    </row>
    <row r="457" spans="1:2" x14ac:dyDescent="0.25">
      <c r="A457" s="63" t="s">
        <v>1521</v>
      </c>
      <c r="B457" s="63">
        <v>193133.24908799998</v>
      </c>
    </row>
    <row r="458" spans="1:2" x14ac:dyDescent="0.25">
      <c r="A458" s="63" t="s">
        <v>1522</v>
      </c>
      <c r="B458" s="63">
        <v>193133.24908799998</v>
      </c>
    </row>
    <row r="459" spans="1:2" x14ac:dyDescent="0.25">
      <c r="A459" s="63" t="s">
        <v>1523</v>
      </c>
      <c r="B459" s="8">
        <v>9999999</v>
      </c>
    </row>
    <row r="460" spans="1:2" x14ac:dyDescent="0.25">
      <c r="A460" s="63" t="s">
        <v>1524</v>
      </c>
      <c r="B460" s="63">
        <v>0</v>
      </c>
    </row>
    <row r="461" spans="1:2" x14ac:dyDescent="0.25">
      <c r="A461" s="63" t="s">
        <v>1525</v>
      </c>
      <c r="B461" s="63">
        <v>0</v>
      </c>
    </row>
    <row r="462" spans="1:2" x14ac:dyDescent="0.25">
      <c r="A462" s="63" t="s">
        <v>1526</v>
      </c>
      <c r="B462" s="63">
        <v>0</v>
      </c>
    </row>
    <row r="463" spans="1:2" x14ac:dyDescent="0.25">
      <c r="A463" s="63" t="s">
        <v>1527</v>
      </c>
      <c r="B463" s="8">
        <v>9999999</v>
      </c>
    </row>
    <row r="464" spans="1:2" x14ac:dyDescent="0.25">
      <c r="A464" s="63" t="s">
        <v>1528</v>
      </c>
      <c r="B464" s="63">
        <v>0</v>
      </c>
    </row>
    <row r="465" spans="1:2" x14ac:dyDescent="0.25">
      <c r="A465" s="63" t="s">
        <v>1529</v>
      </c>
      <c r="B465" s="63">
        <v>0</v>
      </c>
    </row>
    <row r="466" spans="1:2" x14ac:dyDescent="0.25">
      <c r="A466" s="63" t="s">
        <v>1530</v>
      </c>
      <c r="B466" s="63">
        <v>0</v>
      </c>
    </row>
    <row r="467" spans="1:2" x14ac:dyDescent="0.25">
      <c r="A467" s="63" t="s">
        <v>1531</v>
      </c>
      <c r="B467" s="8">
        <v>9999999</v>
      </c>
    </row>
    <row r="468" spans="1:2" x14ac:dyDescent="0.25">
      <c r="A468" s="63" t="s">
        <v>1532</v>
      </c>
      <c r="B468" s="63">
        <v>0</v>
      </c>
    </row>
    <row r="469" spans="1:2" x14ac:dyDescent="0.25">
      <c r="A469" s="63" t="s">
        <v>1533</v>
      </c>
      <c r="B469" s="63">
        <v>0</v>
      </c>
    </row>
    <row r="470" spans="1:2" x14ac:dyDescent="0.25">
      <c r="A470" s="63" t="s">
        <v>1534</v>
      </c>
      <c r="B470" s="63">
        <v>0</v>
      </c>
    </row>
    <row r="471" spans="1:2" x14ac:dyDescent="0.25">
      <c r="A471" s="63" t="s">
        <v>1535</v>
      </c>
      <c r="B471" s="8">
        <v>9999999</v>
      </c>
    </row>
    <row r="473" spans="1:2" x14ac:dyDescent="0.25">
      <c r="A473" s="63" t="s">
        <v>665</v>
      </c>
      <c r="B473" s="8">
        <v>9999999</v>
      </c>
    </row>
    <row r="474" spans="1:2" x14ac:dyDescent="0.25">
      <c r="A474" s="63" t="s">
        <v>666</v>
      </c>
      <c r="B474" s="8">
        <v>9999999</v>
      </c>
    </row>
    <row r="475" spans="1:2" x14ac:dyDescent="0.25">
      <c r="A475" s="63" t="s">
        <v>667</v>
      </c>
      <c r="B475" s="8">
        <v>9999999</v>
      </c>
    </row>
    <row r="476" spans="1:2" x14ac:dyDescent="0.25">
      <c r="A476" s="63" t="s">
        <v>1082</v>
      </c>
      <c r="B476" s="8">
        <v>9999999</v>
      </c>
    </row>
    <row r="477" spans="1:2" x14ac:dyDescent="0.25">
      <c r="A477" s="63" t="s">
        <v>668</v>
      </c>
      <c r="B477" s="8">
        <v>9999999</v>
      </c>
    </row>
    <row r="478" spans="1:2" x14ac:dyDescent="0.25">
      <c r="A478" s="63" t="s">
        <v>669</v>
      </c>
      <c r="B478" s="8">
        <v>9999999</v>
      </c>
    </row>
    <row r="479" spans="1:2" x14ac:dyDescent="0.25">
      <c r="A479" s="63" t="s">
        <v>670</v>
      </c>
      <c r="B479" s="8">
        <v>9999999</v>
      </c>
    </row>
    <row r="480" spans="1:2" x14ac:dyDescent="0.25">
      <c r="A480" s="63" t="s">
        <v>1083</v>
      </c>
      <c r="B480" s="8">
        <v>9999999</v>
      </c>
    </row>
    <row r="481" spans="1:2" x14ac:dyDescent="0.25">
      <c r="A481" s="63" t="s">
        <v>671</v>
      </c>
      <c r="B481" s="63">
        <v>740961.06107750989</v>
      </c>
    </row>
    <row r="482" spans="1:2" x14ac:dyDescent="0.25">
      <c r="A482" s="63" t="s">
        <v>672</v>
      </c>
      <c r="B482" s="63">
        <v>873461.06107750989</v>
      </c>
    </row>
    <row r="483" spans="1:2" x14ac:dyDescent="0.25">
      <c r="A483" s="63" t="s">
        <v>673</v>
      </c>
      <c r="B483" s="63">
        <v>1773461.06107751</v>
      </c>
    </row>
    <row r="484" spans="1:2" x14ac:dyDescent="0.25">
      <c r="A484" s="63" t="s">
        <v>1084</v>
      </c>
      <c r="B484" s="8">
        <v>9999999</v>
      </c>
    </row>
    <row r="485" spans="1:2" x14ac:dyDescent="0.25">
      <c r="A485" s="63" t="s">
        <v>674</v>
      </c>
      <c r="B485" s="63">
        <v>949892.221746</v>
      </c>
    </row>
    <row r="486" spans="1:2" x14ac:dyDescent="0.25">
      <c r="A486" s="63" t="s">
        <v>675</v>
      </c>
      <c r="B486" s="63">
        <v>1082392.221746</v>
      </c>
    </row>
    <row r="487" spans="1:2" x14ac:dyDescent="0.25">
      <c r="A487" s="63" t="s">
        <v>676</v>
      </c>
      <c r="B487" s="63">
        <v>1982392.221746</v>
      </c>
    </row>
    <row r="488" spans="1:2" x14ac:dyDescent="0.25">
      <c r="A488" s="63" t="s">
        <v>1085</v>
      </c>
      <c r="B488" s="8">
        <v>9999999</v>
      </c>
    </row>
    <row r="489" spans="1:2" x14ac:dyDescent="0.25">
      <c r="A489" s="63" t="s">
        <v>677</v>
      </c>
      <c r="B489" s="63">
        <v>771357.69652499992</v>
      </c>
    </row>
    <row r="490" spans="1:2" x14ac:dyDescent="0.25">
      <c r="A490" s="63" t="s">
        <v>678</v>
      </c>
      <c r="B490" s="63">
        <v>903857.69652499992</v>
      </c>
    </row>
    <row r="491" spans="1:2" x14ac:dyDescent="0.25">
      <c r="A491" s="63" t="s">
        <v>679</v>
      </c>
      <c r="B491" s="63">
        <v>1803857.6965249998</v>
      </c>
    </row>
    <row r="492" spans="1:2" x14ac:dyDescent="0.25">
      <c r="A492" s="63" t="s">
        <v>1086</v>
      </c>
      <c r="B492" s="8">
        <v>9999999</v>
      </c>
    </row>
    <row r="493" spans="1:2" x14ac:dyDescent="0.25">
      <c r="A493" s="63" t="s">
        <v>680</v>
      </c>
      <c r="B493" s="63">
        <v>1077164.754705</v>
      </c>
    </row>
    <row r="494" spans="1:2" x14ac:dyDescent="0.25">
      <c r="A494" s="63" t="s">
        <v>681</v>
      </c>
      <c r="B494" s="63">
        <v>1209664.754705</v>
      </c>
    </row>
    <row r="495" spans="1:2" x14ac:dyDescent="0.25">
      <c r="A495" s="63" t="s">
        <v>682</v>
      </c>
      <c r="B495" s="63">
        <v>2109664.7547049997</v>
      </c>
    </row>
    <row r="496" spans="1:2" x14ac:dyDescent="0.25">
      <c r="A496" s="63" t="s">
        <v>1087</v>
      </c>
      <c r="B496" s="8">
        <v>9999999</v>
      </c>
    </row>
    <row r="497" spans="1:2" x14ac:dyDescent="0.25">
      <c r="A497" s="63" t="s">
        <v>683</v>
      </c>
      <c r="B497" s="63">
        <v>749498.73172199982</v>
      </c>
    </row>
    <row r="498" spans="1:2" x14ac:dyDescent="0.25">
      <c r="A498" s="63" t="s">
        <v>684</v>
      </c>
      <c r="B498" s="63">
        <v>881998.73172199982</v>
      </c>
    </row>
    <row r="499" spans="1:2" x14ac:dyDescent="0.25">
      <c r="A499" s="63" t="s">
        <v>685</v>
      </c>
      <c r="B499" s="63">
        <v>1781998.7317219998</v>
      </c>
    </row>
    <row r="500" spans="1:2" x14ac:dyDescent="0.25">
      <c r="A500" s="63" t="s">
        <v>1088</v>
      </c>
      <c r="B500" s="8">
        <v>9999999</v>
      </c>
    </row>
    <row r="501" spans="1:2" x14ac:dyDescent="0.25">
      <c r="A501" s="63" t="s">
        <v>686</v>
      </c>
      <c r="B501" s="63">
        <v>489303.85931621998</v>
      </c>
    </row>
    <row r="502" spans="1:2" x14ac:dyDescent="0.25">
      <c r="A502" s="63" t="s">
        <v>687</v>
      </c>
      <c r="B502" s="63">
        <v>621803.85931621992</v>
      </c>
    </row>
    <row r="503" spans="1:2" x14ac:dyDescent="0.25">
      <c r="A503" s="63" t="s">
        <v>688</v>
      </c>
      <c r="B503" s="63">
        <v>1521803.8593162198</v>
      </c>
    </row>
    <row r="504" spans="1:2" x14ac:dyDescent="0.25">
      <c r="A504" s="63" t="s">
        <v>1089</v>
      </c>
      <c r="B504" s="8">
        <v>9999999</v>
      </c>
    </row>
    <row r="505" spans="1:2" x14ac:dyDescent="0.25">
      <c r="A505" s="63" t="s">
        <v>689</v>
      </c>
      <c r="B505" s="63">
        <v>768057.79634297988</v>
      </c>
    </row>
    <row r="506" spans="1:2" x14ac:dyDescent="0.25">
      <c r="A506" s="63" t="s">
        <v>690</v>
      </c>
      <c r="B506" s="63">
        <v>900557.79634297988</v>
      </c>
    </row>
    <row r="507" spans="1:2" x14ac:dyDescent="0.25">
      <c r="A507" s="63" t="s">
        <v>691</v>
      </c>
      <c r="B507" s="63">
        <v>1800557.7963429799</v>
      </c>
    </row>
    <row r="508" spans="1:2" x14ac:dyDescent="0.25">
      <c r="A508" s="63" t="s">
        <v>1090</v>
      </c>
      <c r="B508" s="8">
        <v>9999999</v>
      </c>
    </row>
    <row r="509" spans="1:2" x14ac:dyDescent="0.25">
      <c r="A509" s="63" t="s">
        <v>692</v>
      </c>
      <c r="B509" s="8">
        <v>9999999</v>
      </c>
    </row>
    <row r="510" spans="1:2" x14ac:dyDescent="0.25">
      <c r="A510" s="63" t="s">
        <v>693</v>
      </c>
      <c r="B510" s="8">
        <v>9999999</v>
      </c>
    </row>
    <row r="511" spans="1:2" x14ac:dyDescent="0.25">
      <c r="A511" s="63" t="s">
        <v>694</v>
      </c>
      <c r="B511" s="8">
        <v>9999999</v>
      </c>
    </row>
    <row r="512" spans="1:2" x14ac:dyDescent="0.25">
      <c r="A512" s="63" t="s">
        <v>1091</v>
      </c>
      <c r="B512" s="8">
        <v>9999999</v>
      </c>
    </row>
    <row r="513" spans="1:2" x14ac:dyDescent="0.25">
      <c r="A513" s="63" t="s">
        <v>695</v>
      </c>
      <c r="B513" s="8">
        <v>9999999</v>
      </c>
    </row>
    <row r="514" spans="1:2" x14ac:dyDescent="0.25">
      <c r="A514" s="63" t="s">
        <v>696</v>
      </c>
      <c r="B514" s="8">
        <v>9999999</v>
      </c>
    </row>
    <row r="515" spans="1:2" x14ac:dyDescent="0.25">
      <c r="A515" s="63" t="s">
        <v>697</v>
      </c>
      <c r="B515" s="8">
        <v>9999999</v>
      </c>
    </row>
    <row r="516" spans="1:2" x14ac:dyDescent="0.25">
      <c r="A516" s="63" t="s">
        <v>1092</v>
      </c>
      <c r="B516" s="8">
        <v>9999999</v>
      </c>
    </row>
    <row r="517" spans="1:2" x14ac:dyDescent="0.25">
      <c r="A517" s="63" t="s">
        <v>698</v>
      </c>
      <c r="B517" s="63">
        <v>866102.47203635995</v>
      </c>
    </row>
    <row r="518" spans="1:2" x14ac:dyDescent="0.25">
      <c r="A518" s="63" t="s">
        <v>699</v>
      </c>
      <c r="B518" s="63">
        <v>998602.47203635995</v>
      </c>
    </row>
    <row r="519" spans="1:2" x14ac:dyDescent="0.25">
      <c r="A519" s="63" t="s">
        <v>700</v>
      </c>
      <c r="B519" s="63">
        <v>1898602.4720363598</v>
      </c>
    </row>
    <row r="520" spans="1:2" x14ac:dyDescent="0.25">
      <c r="A520" s="63" t="s">
        <v>1093</v>
      </c>
      <c r="B520" s="8">
        <v>9999999</v>
      </c>
    </row>
    <row r="521" spans="1:2" x14ac:dyDescent="0.25">
      <c r="A521" s="63" t="s">
        <v>701</v>
      </c>
      <c r="B521" s="63">
        <v>1234957.433346</v>
      </c>
    </row>
    <row r="522" spans="1:2" x14ac:dyDescent="0.25">
      <c r="A522" s="63" t="s">
        <v>702</v>
      </c>
      <c r="B522" s="63">
        <v>1367457.433346</v>
      </c>
    </row>
    <row r="523" spans="1:2" x14ac:dyDescent="0.25">
      <c r="A523" s="63" t="s">
        <v>703</v>
      </c>
      <c r="B523" s="63">
        <v>2267457.433346</v>
      </c>
    </row>
    <row r="524" spans="1:2" x14ac:dyDescent="0.25">
      <c r="A524" s="63" t="s">
        <v>1094</v>
      </c>
      <c r="B524" s="8">
        <v>9999999</v>
      </c>
    </row>
    <row r="525" spans="1:2" x14ac:dyDescent="0.25">
      <c r="A525" s="63" t="s">
        <v>704</v>
      </c>
      <c r="B525" s="63">
        <v>1172586.9818519999</v>
      </c>
    </row>
    <row r="526" spans="1:2" x14ac:dyDescent="0.25">
      <c r="A526" s="63" t="s">
        <v>705</v>
      </c>
      <c r="B526" s="63">
        <v>1305086.9818519999</v>
      </c>
    </row>
    <row r="527" spans="1:2" x14ac:dyDescent="0.25">
      <c r="A527" s="63" t="s">
        <v>706</v>
      </c>
      <c r="B527" s="63">
        <v>2205086.9818519996</v>
      </c>
    </row>
    <row r="528" spans="1:2" x14ac:dyDescent="0.25">
      <c r="A528" s="63" t="s">
        <v>1095</v>
      </c>
      <c r="B528" s="8">
        <v>9999999</v>
      </c>
    </row>
    <row r="529" spans="1:2" x14ac:dyDescent="0.25">
      <c r="A529" s="63" t="s">
        <v>707</v>
      </c>
      <c r="B529" s="63">
        <v>1516877.8435979998</v>
      </c>
    </row>
    <row r="530" spans="1:2" x14ac:dyDescent="0.25">
      <c r="A530" s="63" t="s">
        <v>708</v>
      </c>
      <c r="B530" s="63">
        <v>1649377.8435979998</v>
      </c>
    </row>
    <row r="531" spans="1:2" x14ac:dyDescent="0.25">
      <c r="A531" s="63" t="s">
        <v>709</v>
      </c>
      <c r="B531" s="63">
        <v>2549377.8435979998</v>
      </c>
    </row>
    <row r="532" spans="1:2" x14ac:dyDescent="0.25">
      <c r="A532" s="63" t="s">
        <v>1096</v>
      </c>
      <c r="B532" s="8">
        <v>9999999</v>
      </c>
    </row>
    <row r="533" spans="1:2" x14ac:dyDescent="0.25">
      <c r="A533" s="63" t="s">
        <v>710</v>
      </c>
      <c r="B533" s="63">
        <v>843903.33229799999</v>
      </c>
    </row>
    <row r="534" spans="1:2" x14ac:dyDescent="0.25">
      <c r="A534" s="63" t="s">
        <v>711</v>
      </c>
      <c r="B534" s="63">
        <v>976403.33229799999</v>
      </c>
    </row>
    <row r="535" spans="1:2" x14ac:dyDescent="0.25">
      <c r="A535" s="63" t="s">
        <v>712</v>
      </c>
      <c r="B535" s="63">
        <v>1876403.3322979999</v>
      </c>
    </row>
    <row r="536" spans="1:2" x14ac:dyDescent="0.25">
      <c r="A536" s="63" t="s">
        <v>1097</v>
      </c>
      <c r="B536" s="8">
        <v>9999999</v>
      </c>
    </row>
    <row r="537" spans="1:2" x14ac:dyDescent="0.25">
      <c r="A537" s="63" t="s">
        <v>713</v>
      </c>
      <c r="B537" s="63">
        <v>622178.33462693985</v>
      </c>
    </row>
    <row r="538" spans="1:2" x14ac:dyDescent="0.25">
      <c r="A538" s="63" t="s">
        <v>714</v>
      </c>
      <c r="B538" s="63">
        <v>754678.33462693985</v>
      </c>
    </row>
    <row r="539" spans="1:2" x14ac:dyDescent="0.25">
      <c r="A539" s="63" t="s">
        <v>715</v>
      </c>
      <c r="B539" s="63">
        <v>1654678.3346269398</v>
      </c>
    </row>
    <row r="540" spans="1:2" x14ac:dyDescent="0.25">
      <c r="A540" s="63" t="s">
        <v>1098</v>
      </c>
      <c r="B540" s="8">
        <v>9999999</v>
      </c>
    </row>
    <row r="541" spans="1:2" x14ac:dyDescent="0.25">
      <c r="A541" s="63" t="s">
        <v>716</v>
      </c>
      <c r="B541" s="63">
        <v>913676.89273145981</v>
      </c>
    </row>
    <row r="542" spans="1:2" x14ac:dyDescent="0.25">
      <c r="A542" s="63" t="s">
        <v>717</v>
      </c>
      <c r="B542" s="63">
        <v>1046176.8927314598</v>
      </c>
    </row>
    <row r="543" spans="1:2" x14ac:dyDescent="0.25">
      <c r="A543" s="63" t="s">
        <v>718</v>
      </c>
      <c r="B543" s="63">
        <v>1946176.8927314598</v>
      </c>
    </row>
    <row r="544" spans="1:2" x14ac:dyDescent="0.25">
      <c r="A544" s="63" t="s">
        <v>1099</v>
      </c>
      <c r="B544" s="8">
        <v>9999999</v>
      </c>
    </row>
    <row r="545" spans="1:2" x14ac:dyDescent="0.25">
      <c r="A545" s="63" t="s">
        <v>719</v>
      </c>
      <c r="B545" s="8">
        <v>9999999</v>
      </c>
    </row>
    <row r="546" spans="1:2" x14ac:dyDescent="0.25">
      <c r="A546" s="63" t="s">
        <v>720</v>
      </c>
      <c r="B546" s="8">
        <v>9999999</v>
      </c>
    </row>
    <row r="547" spans="1:2" x14ac:dyDescent="0.25">
      <c r="A547" s="63" t="s">
        <v>721</v>
      </c>
      <c r="B547" s="8">
        <v>9999999</v>
      </c>
    </row>
    <row r="548" spans="1:2" x14ac:dyDescent="0.25">
      <c r="A548" s="63" t="s">
        <v>1100</v>
      </c>
      <c r="B548" s="8">
        <v>9999999</v>
      </c>
    </row>
    <row r="549" spans="1:2" x14ac:dyDescent="0.25">
      <c r="A549" s="63" t="s">
        <v>722</v>
      </c>
      <c r="B549" s="8">
        <v>9999999</v>
      </c>
    </row>
    <row r="550" spans="1:2" x14ac:dyDescent="0.25">
      <c r="A550" s="63" t="s">
        <v>723</v>
      </c>
      <c r="B550" s="8">
        <v>9999999</v>
      </c>
    </row>
    <row r="551" spans="1:2" x14ac:dyDescent="0.25">
      <c r="A551" s="63" t="s">
        <v>724</v>
      </c>
      <c r="B551" s="8">
        <v>9999999</v>
      </c>
    </row>
    <row r="552" spans="1:2" x14ac:dyDescent="0.25">
      <c r="A552" s="63" t="s">
        <v>1101</v>
      </c>
      <c r="B552" s="8">
        <v>9999999</v>
      </c>
    </row>
    <row r="553" spans="1:2" x14ac:dyDescent="0.25">
      <c r="A553" s="63" t="s">
        <v>725</v>
      </c>
      <c r="B553" s="63">
        <v>1574961.34039335</v>
      </c>
    </row>
    <row r="554" spans="1:2" x14ac:dyDescent="0.25">
      <c r="A554" s="63" t="s">
        <v>726</v>
      </c>
      <c r="B554" s="63">
        <v>1774961.34039335</v>
      </c>
    </row>
    <row r="555" spans="1:2" x14ac:dyDescent="0.25">
      <c r="A555" s="63" t="s">
        <v>727</v>
      </c>
      <c r="B555" s="63">
        <v>2674961.3403933495</v>
      </c>
    </row>
    <row r="556" spans="1:2" x14ac:dyDescent="0.25">
      <c r="A556" s="63" t="s">
        <v>1102</v>
      </c>
      <c r="B556" s="8">
        <v>9999999</v>
      </c>
    </row>
    <row r="557" spans="1:2" x14ac:dyDescent="0.25">
      <c r="A557" s="63" t="s">
        <v>728</v>
      </c>
      <c r="B557" s="63">
        <v>2311630.1369459997</v>
      </c>
    </row>
    <row r="558" spans="1:2" x14ac:dyDescent="0.25">
      <c r="A558" s="63" t="s">
        <v>729</v>
      </c>
      <c r="B558" s="63">
        <v>2511630.1369459997</v>
      </c>
    </row>
    <row r="559" spans="1:2" x14ac:dyDescent="0.25">
      <c r="A559" s="63" t="s">
        <v>730</v>
      </c>
      <c r="B559" s="63">
        <v>3411630.1369459997</v>
      </c>
    </row>
    <row r="560" spans="1:2" x14ac:dyDescent="0.25">
      <c r="A560" s="63" t="s">
        <v>1103</v>
      </c>
      <c r="B560" s="8">
        <v>9999999</v>
      </c>
    </row>
    <row r="561" spans="1:2" x14ac:dyDescent="0.25">
      <c r="A561" s="63" t="s">
        <v>731</v>
      </c>
      <c r="B561" s="63">
        <v>2688003.812169</v>
      </c>
    </row>
    <row r="562" spans="1:2" x14ac:dyDescent="0.25">
      <c r="A562" s="63" t="s">
        <v>732</v>
      </c>
      <c r="B562" s="63">
        <v>2888003.812169</v>
      </c>
    </row>
    <row r="563" spans="1:2" x14ac:dyDescent="0.25">
      <c r="A563" s="63" t="s">
        <v>733</v>
      </c>
      <c r="B563" s="63">
        <v>3788003.812169</v>
      </c>
    </row>
    <row r="564" spans="1:2" x14ac:dyDescent="0.25">
      <c r="A564" s="63" t="s">
        <v>1104</v>
      </c>
      <c r="B564" s="8">
        <v>9999999</v>
      </c>
    </row>
    <row r="565" spans="1:2" x14ac:dyDescent="0.25">
      <c r="A565" s="63" t="s">
        <v>734</v>
      </c>
      <c r="B565" s="63">
        <v>3177645.4889009995</v>
      </c>
    </row>
    <row r="566" spans="1:2" x14ac:dyDescent="0.25">
      <c r="A566" s="63" t="s">
        <v>735</v>
      </c>
      <c r="B566" s="63">
        <v>3377645.4889009995</v>
      </c>
    </row>
    <row r="567" spans="1:2" x14ac:dyDescent="0.25">
      <c r="A567" s="63" t="s">
        <v>736</v>
      </c>
      <c r="B567" s="63">
        <v>4277645.4889009995</v>
      </c>
    </row>
    <row r="568" spans="1:2" x14ac:dyDescent="0.25">
      <c r="A568" s="63" t="s">
        <v>1105</v>
      </c>
      <c r="B568" s="8">
        <v>9999999</v>
      </c>
    </row>
    <row r="569" spans="1:2" x14ac:dyDescent="0.25">
      <c r="A569" s="63" t="s">
        <v>737</v>
      </c>
      <c r="B569" s="63">
        <v>1674905.1927659998</v>
      </c>
    </row>
    <row r="570" spans="1:2" x14ac:dyDescent="0.25">
      <c r="A570" s="63" t="s">
        <v>738</v>
      </c>
      <c r="B570" s="63">
        <v>1874905.1927659998</v>
      </c>
    </row>
    <row r="571" spans="1:2" x14ac:dyDescent="0.25">
      <c r="A571" s="63" t="s">
        <v>739</v>
      </c>
      <c r="B571" s="63">
        <v>2774905.1927660001</v>
      </c>
    </row>
    <row r="572" spans="1:2" x14ac:dyDescent="0.25">
      <c r="A572" s="63" t="s">
        <v>1106</v>
      </c>
      <c r="B572" s="8">
        <v>9999999</v>
      </c>
    </row>
    <row r="573" spans="1:2" x14ac:dyDescent="0.25">
      <c r="A573" s="63" t="s">
        <v>740</v>
      </c>
      <c r="B573" s="63">
        <v>1791813.4532356497</v>
      </c>
    </row>
    <row r="574" spans="1:2" x14ac:dyDescent="0.25">
      <c r="A574" s="63" t="s">
        <v>741</v>
      </c>
      <c r="B574" s="63">
        <v>1991813.4532356497</v>
      </c>
    </row>
    <row r="575" spans="1:2" x14ac:dyDescent="0.25">
      <c r="A575" s="63" t="s">
        <v>742</v>
      </c>
      <c r="B575" s="63">
        <v>2891813.45323565</v>
      </c>
    </row>
    <row r="576" spans="1:2" x14ac:dyDescent="0.25">
      <c r="A576" s="63" t="s">
        <v>1107</v>
      </c>
      <c r="B576" s="8">
        <v>9999999</v>
      </c>
    </row>
    <row r="577" spans="1:5" x14ac:dyDescent="0.25">
      <c r="A577" s="63" t="s">
        <v>743</v>
      </c>
      <c r="B577" s="63">
        <v>2195497.2625033497</v>
      </c>
    </row>
    <row r="578" spans="1:5" x14ac:dyDescent="0.25">
      <c r="A578" s="63" t="s">
        <v>744</v>
      </c>
      <c r="B578" s="63">
        <v>2395497.2625033497</v>
      </c>
    </row>
    <row r="579" spans="1:5" x14ac:dyDescent="0.25">
      <c r="A579" s="63" t="s">
        <v>745</v>
      </c>
      <c r="B579" s="63">
        <v>3295497.2625033497</v>
      </c>
    </row>
    <row r="580" spans="1:5" x14ac:dyDescent="0.25">
      <c r="A580" s="63" t="s">
        <v>1108</v>
      </c>
      <c r="B580" s="8">
        <v>9999999</v>
      </c>
    </row>
    <row r="581" spans="1:5" x14ac:dyDescent="0.25">
      <c r="B581" s="8"/>
    </row>
    <row r="582" spans="1:5" x14ac:dyDescent="0.25">
      <c r="A582" s="63" t="s">
        <v>1536</v>
      </c>
      <c r="B582" s="65">
        <v>0</v>
      </c>
    </row>
    <row r="584" spans="1:5" x14ac:dyDescent="0.25">
      <c r="A584" s="63" t="s">
        <v>43</v>
      </c>
      <c r="B584" s="8">
        <v>2</v>
      </c>
    </row>
    <row r="585" spans="1:5" x14ac:dyDescent="0.25">
      <c r="B585" s="8"/>
    </row>
    <row r="586" spans="1:5" x14ac:dyDescent="0.25">
      <c r="A586" s="63" t="s">
        <v>42</v>
      </c>
      <c r="B586" s="8">
        <v>15</v>
      </c>
      <c r="E586" s="64"/>
    </row>
    <row r="587" spans="1:5" x14ac:dyDescent="0.25">
      <c r="B587" s="8"/>
    </row>
    <row r="588" spans="1:5" x14ac:dyDescent="0.25">
      <c r="A588" s="63" t="s">
        <v>38</v>
      </c>
      <c r="B588" s="8">
        <v>20</v>
      </c>
    </row>
    <row r="589" spans="1:5" x14ac:dyDescent="0.25">
      <c r="B589" s="8"/>
    </row>
    <row r="590" spans="1:5" x14ac:dyDescent="0.25">
      <c r="A590" s="63" t="s">
        <v>39</v>
      </c>
      <c r="B590" s="8">
        <v>15</v>
      </c>
    </row>
    <row r="591" spans="1:5" x14ac:dyDescent="0.25">
      <c r="B591" s="8"/>
    </row>
    <row r="592" spans="1:5" x14ac:dyDescent="0.25">
      <c r="A592" s="63" t="s">
        <v>40</v>
      </c>
      <c r="B592" s="8">
        <v>10</v>
      </c>
      <c r="E592" s="64"/>
    </row>
    <row r="593" spans="1:5" x14ac:dyDescent="0.25">
      <c r="B593" s="8"/>
    </row>
    <row r="594" spans="1:5" x14ac:dyDescent="0.25">
      <c r="A594" s="63" t="s">
        <v>41</v>
      </c>
      <c r="B594" s="8">
        <v>0.4</v>
      </c>
      <c r="E594" s="27"/>
    </row>
    <row r="595" spans="1:5" x14ac:dyDescent="0.25">
      <c r="B595" s="8"/>
    </row>
    <row r="596" spans="1:5" x14ac:dyDescent="0.25">
      <c r="A596" s="63" t="s">
        <v>37</v>
      </c>
      <c r="B596" s="8">
        <v>2</v>
      </c>
      <c r="E596" s="64"/>
    </row>
    <row r="597" spans="1:5" x14ac:dyDescent="0.25">
      <c r="B597" s="8"/>
    </row>
    <row r="598" spans="1:5" x14ac:dyDescent="0.25">
      <c r="A598" s="63" t="s">
        <v>192</v>
      </c>
      <c r="B598" s="8">
        <v>0.2</v>
      </c>
      <c r="E598" s="64"/>
    </row>
    <row r="600" spans="1:5" x14ac:dyDescent="0.25">
      <c r="A600" s="63" t="s">
        <v>746</v>
      </c>
      <c r="B600" s="8">
        <v>0</v>
      </c>
    </row>
    <row r="601" spans="1:5" x14ac:dyDescent="0.25">
      <c r="A601" s="63" t="s">
        <v>747</v>
      </c>
      <c r="B601" s="8">
        <v>0</v>
      </c>
    </row>
    <row r="602" spans="1:5" x14ac:dyDescent="0.25">
      <c r="A602" s="63" t="s">
        <v>748</v>
      </c>
      <c r="B602" s="8">
        <v>0</v>
      </c>
    </row>
    <row r="603" spans="1:5" x14ac:dyDescent="0.25">
      <c r="A603" s="63" t="s">
        <v>1109</v>
      </c>
      <c r="B603" s="8">
        <v>0</v>
      </c>
    </row>
    <row r="604" spans="1:5" x14ac:dyDescent="0.25">
      <c r="A604" s="63" t="s">
        <v>749</v>
      </c>
      <c r="B604" s="8">
        <v>0</v>
      </c>
    </row>
    <row r="605" spans="1:5" x14ac:dyDescent="0.25">
      <c r="A605" s="63" t="s">
        <v>750</v>
      </c>
      <c r="B605" s="8">
        <v>0</v>
      </c>
    </row>
    <row r="606" spans="1:5" x14ac:dyDescent="0.25">
      <c r="A606" s="63" t="s">
        <v>751</v>
      </c>
      <c r="B606" s="8">
        <v>0</v>
      </c>
    </row>
    <row r="607" spans="1:5" x14ac:dyDescent="0.25">
      <c r="A607" s="63" t="s">
        <v>1110</v>
      </c>
      <c r="B607" s="8">
        <v>0</v>
      </c>
    </row>
    <row r="608" spans="1:5" x14ac:dyDescent="0.25">
      <c r="A608" s="63" t="s">
        <v>752</v>
      </c>
      <c r="B608" s="8">
        <v>0</v>
      </c>
    </row>
    <row r="609" spans="1:2" x14ac:dyDescent="0.25">
      <c r="A609" s="63" t="s">
        <v>753</v>
      </c>
      <c r="B609" s="8">
        <v>0</v>
      </c>
    </row>
    <row r="610" spans="1:2" x14ac:dyDescent="0.25">
      <c r="A610" s="63" t="s">
        <v>754</v>
      </c>
      <c r="B610" s="8">
        <v>0</v>
      </c>
    </row>
    <row r="611" spans="1:2" x14ac:dyDescent="0.25">
      <c r="A611" s="63" t="s">
        <v>1111</v>
      </c>
      <c r="B611" s="8">
        <v>0</v>
      </c>
    </row>
    <row r="612" spans="1:2" x14ac:dyDescent="0.25">
      <c r="A612" s="63" t="s">
        <v>755</v>
      </c>
      <c r="B612" s="8">
        <v>0</v>
      </c>
    </row>
    <row r="613" spans="1:2" x14ac:dyDescent="0.25">
      <c r="A613" s="63" t="s">
        <v>756</v>
      </c>
      <c r="B613" s="8">
        <v>0</v>
      </c>
    </row>
    <row r="614" spans="1:2" x14ac:dyDescent="0.25">
      <c r="A614" s="63" t="s">
        <v>757</v>
      </c>
      <c r="B614" s="8">
        <v>0</v>
      </c>
    </row>
    <row r="615" spans="1:2" x14ac:dyDescent="0.25">
      <c r="A615" s="63" t="s">
        <v>1112</v>
      </c>
      <c r="B615" s="8">
        <v>0</v>
      </c>
    </row>
    <row r="616" spans="1:2" x14ac:dyDescent="0.25">
      <c r="A616" s="63" t="s">
        <v>758</v>
      </c>
      <c r="B616" s="8">
        <v>0</v>
      </c>
    </row>
    <row r="617" spans="1:2" x14ac:dyDescent="0.25">
      <c r="A617" s="63" t="s">
        <v>759</v>
      </c>
      <c r="B617" s="8">
        <v>0</v>
      </c>
    </row>
    <row r="618" spans="1:2" x14ac:dyDescent="0.25">
      <c r="A618" s="63" t="s">
        <v>760</v>
      </c>
      <c r="B618" s="8">
        <v>0</v>
      </c>
    </row>
    <row r="619" spans="1:2" x14ac:dyDescent="0.25">
      <c r="A619" s="63" t="s">
        <v>1113</v>
      </c>
      <c r="B619" s="8">
        <v>0</v>
      </c>
    </row>
    <row r="620" spans="1:2" x14ac:dyDescent="0.25">
      <c r="A620" s="63" t="s">
        <v>761</v>
      </c>
      <c r="B620" s="8">
        <v>0</v>
      </c>
    </row>
    <row r="621" spans="1:2" x14ac:dyDescent="0.25">
      <c r="A621" s="63" t="s">
        <v>762</v>
      </c>
      <c r="B621" s="8">
        <v>0</v>
      </c>
    </row>
    <row r="622" spans="1:2" x14ac:dyDescent="0.25">
      <c r="A622" s="63" t="s">
        <v>763</v>
      </c>
      <c r="B622" s="8">
        <v>0</v>
      </c>
    </row>
    <row r="623" spans="1:2" x14ac:dyDescent="0.25">
      <c r="A623" s="63" t="s">
        <v>1114</v>
      </c>
      <c r="B623" s="8">
        <v>0</v>
      </c>
    </row>
    <row r="624" spans="1:2" x14ac:dyDescent="0.25">
      <c r="A624" s="63" t="s">
        <v>764</v>
      </c>
      <c r="B624" s="8">
        <v>0</v>
      </c>
    </row>
    <row r="625" spans="1:2" x14ac:dyDescent="0.25">
      <c r="A625" s="63" t="s">
        <v>765</v>
      </c>
      <c r="B625" s="8">
        <v>0</v>
      </c>
    </row>
    <row r="626" spans="1:2" x14ac:dyDescent="0.25">
      <c r="A626" s="63" t="s">
        <v>766</v>
      </c>
      <c r="B626" s="8">
        <v>0</v>
      </c>
    </row>
    <row r="627" spans="1:2" x14ac:dyDescent="0.25">
      <c r="A627" s="63" t="s">
        <v>1115</v>
      </c>
      <c r="B627" s="8">
        <v>0</v>
      </c>
    </row>
    <row r="628" spans="1:2" x14ac:dyDescent="0.25">
      <c r="A628" s="63" t="s">
        <v>767</v>
      </c>
      <c r="B628" s="8">
        <v>0</v>
      </c>
    </row>
    <row r="629" spans="1:2" x14ac:dyDescent="0.25">
      <c r="A629" s="63" t="s">
        <v>768</v>
      </c>
      <c r="B629" s="8">
        <v>0</v>
      </c>
    </row>
    <row r="630" spans="1:2" x14ac:dyDescent="0.25">
      <c r="A630" s="63" t="s">
        <v>769</v>
      </c>
      <c r="B630" s="8">
        <v>0</v>
      </c>
    </row>
    <row r="631" spans="1:2" x14ac:dyDescent="0.25">
      <c r="A631" s="63" t="s">
        <v>1116</v>
      </c>
      <c r="B631" s="8">
        <v>0</v>
      </c>
    </row>
    <row r="632" spans="1:2" x14ac:dyDescent="0.25">
      <c r="A632" s="63" t="s">
        <v>770</v>
      </c>
      <c r="B632" s="8">
        <v>0</v>
      </c>
    </row>
    <row r="633" spans="1:2" x14ac:dyDescent="0.25">
      <c r="A633" s="63" t="s">
        <v>771</v>
      </c>
      <c r="B633" s="8">
        <v>0</v>
      </c>
    </row>
    <row r="634" spans="1:2" x14ac:dyDescent="0.25">
      <c r="A634" s="63" t="s">
        <v>772</v>
      </c>
      <c r="B634" s="8">
        <v>0</v>
      </c>
    </row>
    <row r="635" spans="1:2" x14ac:dyDescent="0.25">
      <c r="A635" s="63" t="s">
        <v>1117</v>
      </c>
      <c r="B635" s="8">
        <v>0</v>
      </c>
    </row>
    <row r="636" spans="1:2" x14ac:dyDescent="0.25">
      <c r="A636" s="63" t="s">
        <v>773</v>
      </c>
      <c r="B636" s="8">
        <v>0</v>
      </c>
    </row>
    <row r="637" spans="1:2" x14ac:dyDescent="0.25">
      <c r="A637" s="63" t="s">
        <v>774</v>
      </c>
      <c r="B637" s="8">
        <v>0</v>
      </c>
    </row>
    <row r="638" spans="1:2" x14ac:dyDescent="0.25">
      <c r="A638" s="63" t="s">
        <v>775</v>
      </c>
      <c r="B638" s="8">
        <v>0</v>
      </c>
    </row>
    <row r="639" spans="1:2" x14ac:dyDescent="0.25">
      <c r="A639" s="63" t="s">
        <v>1118</v>
      </c>
      <c r="B639" s="8">
        <v>0</v>
      </c>
    </row>
    <row r="640" spans="1:2" x14ac:dyDescent="0.25">
      <c r="A640" s="63" t="s">
        <v>776</v>
      </c>
      <c r="B640" s="8">
        <v>0</v>
      </c>
    </row>
    <row r="641" spans="1:2" x14ac:dyDescent="0.25">
      <c r="A641" s="63" t="s">
        <v>777</v>
      </c>
      <c r="B641" s="8">
        <v>0</v>
      </c>
    </row>
    <row r="642" spans="1:2" x14ac:dyDescent="0.25">
      <c r="A642" s="63" t="s">
        <v>778</v>
      </c>
      <c r="B642" s="8">
        <v>0</v>
      </c>
    </row>
    <row r="643" spans="1:2" x14ac:dyDescent="0.25">
      <c r="A643" s="63" t="s">
        <v>1119</v>
      </c>
      <c r="B643" s="8">
        <v>0</v>
      </c>
    </row>
    <row r="644" spans="1:2" x14ac:dyDescent="0.25">
      <c r="A644" s="63" t="s">
        <v>779</v>
      </c>
      <c r="B644" s="8">
        <v>0</v>
      </c>
    </row>
    <row r="645" spans="1:2" x14ac:dyDescent="0.25">
      <c r="A645" s="63" t="s">
        <v>780</v>
      </c>
      <c r="B645" s="8">
        <v>0</v>
      </c>
    </row>
    <row r="646" spans="1:2" x14ac:dyDescent="0.25">
      <c r="A646" s="63" t="s">
        <v>781</v>
      </c>
      <c r="B646" s="8">
        <v>0</v>
      </c>
    </row>
    <row r="647" spans="1:2" x14ac:dyDescent="0.25">
      <c r="A647" s="63" t="s">
        <v>1120</v>
      </c>
      <c r="B647" s="8">
        <v>0</v>
      </c>
    </row>
    <row r="648" spans="1:2" x14ac:dyDescent="0.25">
      <c r="A648" s="63" t="s">
        <v>782</v>
      </c>
      <c r="B648" s="8">
        <v>0</v>
      </c>
    </row>
    <row r="649" spans="1:2" x14ac:dyDescent="0.25">
      <c r="A649" s="63" t="s">
        <v>783</v>
      </c>
      <c r="B649" s="8">
        <v>0</v>
      </c>
    </row>
    <row r="650" spans="1:2" x14ac:dyDescent="0.25">
      <c r="A650" s="63" t="s">
        <v>784</v>
      </c>
      <c r="B650" s="8">
        <v>0</v>
      </c>
    </row>
    <row r="651" spans="1:2" x14ac:dyDescent="0.25">
      <c r="A651" s="63" t="s">
        <v>1121</v>
      </c>
      <c r="B651" s="8">
        <v>0</v>
      </c>
    </row>
    <row r="652" spans="1:2" x14ac:dyDescent="0.25">
      <c r="A652" s="63" t="s">
        <v>785</v>
      </c>
      <c r="B652" s="8">
        <v>0</v>
      </c>
    </row>
    <row r="653" spans="1:2" x14ac:dyDescent="0.25">
      <c r="A653" s="63" t="s">
        <v>786</v>
      </c>
      <c r="B653" s="8">
        <v>0</v>
      </c>
    </row>
    <row r="654" spans="1:2" x14ac:dyDescent="0.25">
      <c r="A654" s="63" t="s">
        <v>787</v>
      </c>
      <c r="B654" s="8">
        <v>0</v>
      </c>
    </row>
    <row r="655" spans="1:2" x14ac:dyDescent="0.25">
      <c r="A655" s="63" t="s">
        <v>1122</v>
      </c>
      <c r="B655" s="8">
        <v>0</v>
      </c>
    </row>
    <row r="656" spans="1:2" x14ac:dyDescent="0.25">
      <c r="A656" s="63" t="s">
        <v>788</v>
      </c>
      <c r="B656" s="8">
        <v>0</v>
      </c>
    </row>
    <row r="657" spans="1:2" x14ac:dyDescent="0.25">
      <c r="A657" s="63" t="s">
        <v>789</v>
      </c>
      <c r="B657" s="8">
        <v>0</v>
      </c>
    </row>
    <row r="658" spans="1:2" x14ac:dyDescent="0.25">
      <c r="A658" s="63" t="s">
        <v>790</v>
      </c>
      <c r="B658" s="8">
        <v>0</v>
      </c>
    </row>
    <row r="659" spans="1:2" x14ac:dyDescent="0.25">
      <c r="A659" s="63" t="s">
        <v>1123</v>
      </c>
      <c r="B659" s="8">
        <v>0</v>
      </c>
    </row>
    <row r="660" spans="1:2" x14ac:dyDescent="0.25">
      <c r="A660" s="63" t="s">
        <v>791</v>
      </c>
      <c r="B660" s="8">
        <v>0</v>
      </c>
    </row>
    <row r="661" spans="1:2" x14ac:dyDescent="0.25">
      <c r="A661" s="63" t="s">
        <v>792</v>
      </c>
      <c r="B661" s="8">
        <v>0</v>
      </c>
    </row>
    <row r="662" spans="1:2" x14ac:dyDescent="0.25">
      <c r="A662" s="63" t="s">
        <v>793</v>
      </c>
      <c r="B662" s="8">
        <v>0</v>
      </c>
    </row>
    <row r="663" spans="1:2" x14ac:dyDescent="0.25">
      <c r="A663" s="63" t="s">
        <v>1124</v>
      </c>
      <c r="B663" s="8">
        <v>0</v>
      </c>
    </row>
    <row r="664" spans="1:2" x14ac:dyDescent="0.25">
      <c r="A664" s="63" t="s">
        <v>794</v>
      </c>
      <c r="B664" s="8">
        <v>0</v>
      </c>
    </row>
    <row r="665" spans="1:2" x14ac:dyDescent="0.25">
      <c r="A665" s="63" t="s">
        <v>795</v>
      </c>
      <c r="B665" s="8">
        <v>0</v>
      </c>
    </row>
    <row r="666" spans="1:2" x14ac:dyDescent="0.25">
      <c r="A666" s="63" t="s">
        <v>796</v>
      </c>
      <c r="B666" s="8">
        <v>0</v>
      </c>
    </row>
    <row r="667" spans="1:2" x14ac:dyDescent="0.25">
      <c r="A667" s="63" t="s">
        <v>1125</v>
      </c>
      <c r="B667" s="8">
        <v>0</v>
      </c>
    </row>
    <row r="668" spans="1:2" x14ac:dyDescent="0.25">
      <c r="A668" s="63" t="s">
        <v>797</v>
      </c>
      <c r="B668" s="8">
        <v>0</v>
      </c>
    </row>
    <row r="669" spans="1:2" x14ac:dyDescent="0.25">
      <c r="A669" s="63" t="s">
        <v>798</v>
      </c>
      <c r="B669" s="8">
        <v>0</v>
      </c>
    </row>
    <row r="670" spans="1:2" x14ac:dyDescent="0.25">
      <c r="A670" s="63" t="s">
        <v>799</v>
      </c>
      <c r="B670" s="8">
        <v>0</v>
      </c>
    </row>
    <row r="671" spans="1:2" x14ac:dyDescent="0.25">
      <c r="A671" s="63" t="s">
        <v>1126</v>
      </c>
      <c r="B671" s="8">
        <v>0</v>
      </c>
    </row>
    <row r="672" spans="1:2" x14ac:dyDescent="0.25">
      <c r="A672" s="63" t="s">
        <v>800</v>
      </c>
      <c r="B672" s="8">
        <v>0</v>
      </c>
    </row>
    <row r="673" spans="1:2" x14ac:dyDescent="0.25">
      <c r="A673" s="63" t="s">
        <v>801</v>
      </c>
      <c r="B673" s="8">
        <v>0</v>
      </c>
    </row>
    <row r="674" spans="1:2" x14ac:dyDescent="0.25">
      <c r="A674" s="63" t="s">
        <v>802</v>
      </c>
      <c r="B674" s="8">
        <v>0</v>
      </c>
    </row>
    <row r="675" spans="1:2" x14ac:dyDescent="0.25">
      <c r="A675" s="63" t="s">
        <v>1127</v>
      </c>
      <c r="B675" s="8">
        <v>0</v>
      </c>
    </row>
    <row r="676" spans="1:2" x14ac:dyDescent="0.25">
      <c r="A676" s="63" t="s">
        <v>803</v>
      </c>
      <c r="B676" s="8">
        <v>0</v>
      </c>
    </row>
    <row r="677" spans="1:2" x14ac:dyDescent="0.25">
      <c r="A677" s="63" t="s">
        <v>804</v>
      </c>
      <c r="B677" s="8">
        <v>0</v>
      </c>
    </row>
    <row r="678" spans="1:2" x14ac:dyDescent="0.25">
      <c r="A678" s="63" t="s">
        <v>805</v>
      </c>
      <c r="B678" s="8">
        <v>0</v>
      </c>
    </row>
    <row r="679" spans="1:2" x14ac:dyDescent="0.25">
      <c r="A679" s="63" t="s">
        <v>1128</v>
      </c>
      <c r="B679" s="8">
        <v>0</v>
      </c>
    </row>
    <row r="680" spans="1:2" x14ac:dyDescent="0.25">
      <c r="A680" s="63" t="s">
        <v>806</v>
      </c>
      <c r="B680" s="8">
        <v>0</v>
      </c>
    </row>
    <row r="681" spans="1:2" x14ac:dyDescent="0.25">
      <c r="A681" s="63" t="s">
        <v>807</v>
      </c>
      <c r="B681" s="8">
        <v>0</v>
      </c>
    </row>
    <row r="682" spans="1:2" x14ac:dyDescent="0.25">
      <c r="A682" s="63" t="s">
        <v>808</v>
      </c>
      <c r="B682" s="8">
        <v>0</v>
      </c>
    </row>
    <row r="683" spans="1:2" x14ac:dyDescent="0.25">
      <c r="A683" s="63" t="s">
        <v>1129</v>
      </c>
      <c r="B683" s="8">
        <v>0</v>
      </c>
    </row>
    <row r="684" spans="1:2" x14ac:dyDescent="0.25">
      <c r="A684" s="63" t="s">
        <v>809</v>
      </c>
      <c r="B684" s="8">
        <v>0</v>
      </c>
    </row>
    <row r="685" spans="1:2" x14ac:dyDescent="0.25">
      <c r="A685" s="63" t="s">
        <v>810</v>
      </c>
      <c r="B685" s="8">
        <v>0</v>
      </c>
    </row>
    <row r="686" spans="1:2" x14ac:dyDescent="0.25">
      <c r="A686" s="63" t="s">
        <v>811</v>
      </c>
      <c r="B686" s="8">
        <v>0</v>
      </c>
    </row>
    <row r="687" spans="1:2" x14ac:dyDescent="0.25">
      <c r="A687" s="63" t="s">
        <v>1130</v>
      </c>
      <c r="B687" s="8">
        <v>0</v>
      </c>
    </row>
    <row r="688" spans="1:2" x14ac:dyDescent="0.25">
      <c r="A688" s="63" t="s">
        <v>812</v>
      </c>
      <c r="B688" s="8">
        <v>0</v>
      </c>
    </row>
    <row r="689" spans="1:2" x14ac:dyDescent="0.25">
      <c r="A689" s="63" t="s">
        <v>813</v>
      </c>
      <c r="B689" s="8">
        <v>0</v>
      </c>
    </row>
    <row r="690" spans="1:2" x14ac:dyDescent="0.25">
      <c r="A690" s="63" t="s">
        <v>814</v>
      </c>
      <c r="B690" s="8">
        <v>0</v>
      </c>
    </row>
    <row r="691" spans="1:2" x14ac:dyDescent="0.25">
      <c r="A691" s="63" t="s">
        <v>1131</v>
      </c>
      <c r="B691" s="8">
        <v>0</v>
      </c>
    </row>
    <row r="692" spans="1:2" x14ac:dyDescent="0.25">
      <c r="A692" s="63" t="s">
        <v>815</v>
      </c>
      <c r="B692" s="8">
        <v>0</v>
      </c>
    </row>
    <row r="693" spans="1:2" x14ac:dyDescent="0.25">
      <c r="A693" s="63" t="s">
        <v>816</v>
      </c>
      <c r="B693" s="8">
        <v>0</v>
      </c>
    </row>
    <row r="694" spans="1:2" x14ac:dyDescent="0.25">
      <c r="A694" s="63" t="s">
        <v>817</v>
      </c>
      <c r="B694" s="8">
        <v>0</v>
      </c>
    </row>
    <row r="695" spans="1:2" x14ac:dyDescent="0.25">
      <c r="A695" s="63" t="s">
        <v>1132</v>
      </c>
      <c r="B695" s="8">
        <v>0</v>
      </c>
    </row>
    <row r="696" spans="1:2" x14ac:dyDescent="0.25">
      <c r="A696" s="63" t="s">
        <v>818</v>
      </c>
      <c r="B696" s="8">
        <v>0</v>
      </c>
    </row>
    <row r="697" spans="1:2" x14ac:dyDescent="0.25">
      <c r="A697" s="63" t="s">
        <v>819</v>
      </c>
      <c r="B697" s="8">
        <v>0</v>
      </c>
    </row>
    <row r="698" spans="1:2" x14ac:dyDescent="0.25">
      <c r="A698" s="63" t="s">
        <v>820</v>
      </c>
      <c r="B698" s="8">
        <v>0</v>
      </c>
    </row>
    <row r="699" spans="1:2" x14ac:dyDescent="0.25">
      <c r="A699" s="63" t="s">
        <v>1133</v>
      </c>
      <c r="B699" s="8">
        <v>0</v>
      </c>
    </row>
    <row r="700" spans="1:2" x14ac:dyDescent="0.25">
      <c r="A700" s="63" t="s">
        <v>821</v>
      </c>
      <c r="B700" s="8">
        <v>0</v>
      </c>
    </row>
    <row r="701" spans="1:2" x14ac:dyDescent="0.25">
      <c r="A701" s="63" t="s">
        <v>822</v>
      </c>
      <c r="B701" s="8">
        <v>0</v>
      </c>
    </row>
    <row r="702" spans="1:2" x14ac:dyDescent="0.25">
      <c r="A702" s="63" t="s">
        <v>823</v>
      </c>
      <c r="B702" s="8">
        <v>0</v>
      </c>
    </row>
    <row r="703" spans="1:2" x14ac:dyDescent="0.25">
      <c r="A703" s="63" t="s">
        <v>1134</v>
      </c>
      <c r="B703" s="8">
        <v>0</v>
      </c>
    </row>
    <row r="704" spans="1:2" x14ac:dyDescent="0.25">
      <c r="A704" s="63" t="s">
        <v>824</v>
      </c>
      <c r="B704" s="8">
        <v>0</v>
      </c>
    </row>
    <row r="705" spans="1:2" x14ac:dyDescent="0.25">
      <c r="A705" s="63" t="s">
        <v>825</v>
      </c>
      <c r="B705" s="8">
        <v>0</v>
      </c>
    </row>
    <row r="706" spans="1:2" x14ac:dyDescent="0.25">
      <c r="A706" s="63" t="s">
        <v>826</v>
      </c>
      <c r="B706" s="8">
        <v>0</v>
      </c>
    </row>
    <row r="707" spans="1:2" x14ac:dyDescent="0.25">
      <c r="A707" s="63" t="s">
        <v>1135</v>
      </c>
      <c r="B707" s="8">
        <v>0</v>
      </c>
    </row>
    <row r="708" spans="1:2" x14ac:dyDescent="0.25">
      <c r="B708" s="8"/>
    </row>
    <row r="709" spans="1:2" x14ac:dyDescent="0.25">
      <c r="A709" s="63" t="s">
        <v>538</v>
      </c>
      <c r="B709" s="8">
        <v>0.1</v>
      </c>
    </row>
    <row r="710" spans="1:2" x14ac:dyDescent="0.25">
      <c r="B710" s="8"/>
    </row>
    <row r="711" spans="1:2" x14ac:dyDescent="0.25">
      <c r="A711" s="63" t="s">
        <v>539</v>
      </c>
      <c r="B711" s="8">
        <v>2</v>
      </c>
    </row>
    <row r="712" spans="1:2" x14ac:dyDescent="0.25">
      <c r="B712" s="8"/>
    </row>
    <row r="713" spans="1:2" x14ac:dyDescent="0.25">
      <c r="A713" s="63" t="s">
        <v>997</v>
      </c>
      <c r="B713" s="8">
        <v>0</v>
      </c>
    </row>
    <row r="714" spans="1:2" x14ac:dyDescent="0.25">
      <c r="A714" s="63" t="s">
        <v>996</v>
      </c>
      <c r="B714" s="8">
        <v>0</v>
      </c>
    </row>
    <row r="715" spans="1:2" x14ac:dyDescent="0.25">
      <c r="A715" s="63" t="s">
        <v>995</v>
      </c>
      <c r="B715" s="8">
        <v>0</v>
      </c>
    </row>
    <row r="716" spans="1:2" x14ac:dyDescent="0.25">
      <c r="A716" s="63" t="s">
        <v>994</v>
      </c>
      <c r="B716" s="8">
        <v>0</v>
      </c>
    </row>
    <row r="717" spans="1:2" x14ac:dyDescent="0.25">
      <c r="A717" s="63" t="s">
        <v>993</v>
      </c>
      <c r="B717" s="8">
        <v>0</v>
      </c>
    </row>
    <row r="718" spans="1:2" x14ac:dyDescent="0.25">
      <c r="A718" s="63" t="s">
        <v>992</v>
      </c>
      <c r="B718" s="8">
        <v>0</v>
      </c>
    </row>
    <row r="719" spans="1:2" x14ac:dyDescent="0.25">
      <c r="A719" s="63" t="s">
        <v>991</v>
      </c>
      <c r="B719" s="8">
        <v>0</v>
      </c>
    </row>
    <row r="720" spans="1:2" x14ac:dyDescent="0.25">
      <c r="A720" s="63" t="s">
        <v>990</v>
      </c>
      <c r="B720" s="8">
        <v>0</v>
      </c>
    </row>
    <row r="721" spans="1:2" x14ac:dyDescent="0.25">
      <c r="A721" s="63" t="s">
        <v>989</v>
      </c>
      <c r="B721" s="8">
        <v>0</v>
      </c>
    </row>
    <row r="722" spans="1:2" x14ac:dyDescent="0.25">
      <c r="B722" s="8"/>
    </row>
    <row r="723" spans="1:2" x14ac:dyDescent="0.25">
      <c r="A723" s="63" t="s">
        <v>541</v>
      </c>
      <c r="B723" s="63">
        <v>4230</v>
      </c>
    </row>
    <row r="724" spans="1:2" x14ac:dyDescent="0.25">
      <c r="A724" s="63" t="s">
        <v>542</v>
      </c>
      <c r="B724" s="63">
        <v>1050</v>
      </c>
    </row>
    <row r="725" spans="1:2" x14ac:dyDescent="0.25">
      <c r="A725" s="63" t="s">
        <v>543</v>
      </c>
      <c r="B725" s="63">
        <v>316</v>
      </c>
    </row>
    <row r="726" spans="1:2" x14ac:dyDescent="0.25">
      <c r="A726" s="63" t="s">
        <v>544</v>
      </c>
      <c r="B726" s="63">
        <v>1507</v>
      </c>
    </row>
    <row r="727" spans="1:2" x14ac:dyDescent="0.25">
      <c r="A727" s="63" t="s">
        <v>545</v>
      </c>
      <c r="B727" s="63">
        <v>889</v>
      </c>
    </row>
    <row r="728" spans="1:2" x14ac:dyDescent="0.25">
      <c r="A728" s="63" t="s">
        <v>546</v>
      </c>
      <c r="B728" s="63">
        <v>716</v>
      </c>
    </row>
    <row r="729" spans="1:2" x14ac:dyDescent="0.25">
      <c r="A729" s="63" t="s">
        <v>549</v>
      </c>
      <c r="B729" s="63">
        <v>2298</v>
      </c>
    </row>
    <row r="730" spans="1:2" x14ac:dyDescent="0.25">
      <c r="A730" s="63" t="s">
        <v>548</v>
      </c>
      <c r="B730" s="63">
        <v>3298</v>
      </c>
    </row>
    <row r="731" spans="1:2" x14ac:dyDescent="0.25">
      <c r="A731" s="63" t="s">
        <v>547</v>
      </c>
      <c r="B731" s="63">
        <v>8971</v>
      </c>
    </row>
    <row r="732" spans="1:2" x14ac:dyDescent="0.25">
      <c r="B732" s="8"/>
    </row>
    <row r="733" spans="1:2" x14ac:dyDescent="0.25">
      <c r="A733" s="63" t="s">
        <v>827</v>
      </c>
      <c r="B733" s="8">
        <v>0</v>
      </c>
    </row>
    <row r="734" spans="1:2" x14ac:dyDescent="0.25">
      <c r="A734" s="63" t="s">
        <v>828</v>
      </c>
      <c r="B734" s="8">
        <v>0</v>
      </c>
    </row>
    <row r="735" spans="1:2" x14ac:dyDescent="0.25">
      <c r="A735" s="63" t="s">
        <v>829</v>
      </c>
      <c r="B735" s="8">
        <v>0</v>
      </c>
    </row>
    <row r="736" spans="1:2" x14ac:dyDescent="0.25">
      <c r="A736" s="63" t="s">
        <v>1136</v>
      </c>
      <c r="B736" s="8">
        <v>0</v>
      </c>
    </row>
    <row r="737" spans="1:2" x14ac:dyDescent="0.25">
      <c r="A737" s="63" t="s">
        <v>830</v>
      </c>
      <c r="B737" s="8">
        <v>0</v>
      </c>
    </row>
    <row r="738" spans="1:2" x14ac:dyDescent="0.25">
      <c r="A738" s="63" t="s">
        <v>831</v>
      </c>
      <c r="B738" s="8">
        <v>0</v>
      </c>
    </row>
    <row r="739" spans="1:2" x14ac:dyDescent="0.25">
      <c r="A739" s="63" t="s">
        <v>832</v>
      </c>
      <c r="B739" s="8">
        <v>0</v>
      </c>
    </row>
    <row r="740" spans="1:2" x14ac:dyDescent="0.25">
      <c r="A740" s="63" t="s">
        <v>1137</v>
      </c>
      <c r="B740" s="8">
        <v>0</v>
      </c>
    </row>
    <row r="741" spans="1:2" x14ac:dyDescent="0.25">
      <c r="A741" s="63" t="s">
        <v>833</v>
      </c>
      <c r="B741" s="8">
        <v>0</v>
      </c>
    </row>
    <row r="742" spans="1:2" x14ac:dyDescent="0.25">
      <c r="A742" s="63" t="s">
        <v>834</v>
      </c>
      <c r="B742" s="8">
        <v>0</v>
      </c>
    </row>
    <row r="743" spans="1:2" x14ac:dyDescent="0.25">
      <c r="A743" s="63" t="s">
        <v>835</v>
      </c>
      <c r="B743" s="8">
        <v>0</v>
      </c>
    </row>
    <row r="744" spans="1:2" x14ac:dyDescent="0.25">
      <c r="A744" s="63" t="s">
        <v>1138</v>
      </c>
      <c r="B744" s="8">
        <v>0</v>
      </c>
    </row>
    <row r="745" spans="1:2" x14ac:dyDescent="0.25">
      <c r="A745" s="63" t="s">
        <v>836</v>
      </c>
      <c r="B745" s="8">
        <v>0</v>
      </c>
    </row>
    <row r="746" spans="1:2" x14ac:dyDescent="0.25">
      <c r="A746" s="63" t="s">
        <v>837</v>
      </c>
      <c r="B746" s="8">
        <v>0</v>
      </c>
    </row>
    <row r="747" spans="1:2" x14ac:dyDescent="0.25">
      <c r="A747" s="63" t="s">
        <v>838</v>
      </c>
      <c r="B747" s="8">
        <v>0</v>
      </c>
    </row>
    <row r="748" spans="1:2" x14ac:dyDescent="0.25">
      <c r="A748" s="63" t="s">
        <v>1139</v>
      </c>
      <c r="B748" s="8">
        <v>0</v>
      </c>
    </row>
    <row r="749" spans="1:2" x14ac:dyDescent="0.25">
      <c r="A749" s="63" t="s">
        <v>839</v>
      </c>
      <c r="B749" s="8">
        <v>0</v>
      </c>
    </row>
    <row r="750" spans="1:2" x14ac:dyDescent="0.25">
      <c r="A750" s="63" t="s">
        <v>840</v>
      </c>
      <c r="B750" s="8">
        <v>0</v>
      </c>
    </row>
    <row r="751" spans="1:2" x14ac:dyDescent="0.25">
      <c r="A751" s="63" t="s">
        <v>841</v>
      </c>
      <c r="B751" s="8">
        <v>0</v>
      </c>
    </row>
    <row r="752" spans="1:2" x14ac:dyDescent="0.25">
      <c r="A752" s="63" t="s">
        <v>1140</v>
      </c>
      <c r="B752" s="8">
        <v>0</v>
      </c>
    </row>
    <row r="753" spans="1:2" x14ac:dyDescent="0.25">
      <c r="A753" s="63" t="s">
        <v>842</v>
      </c>
      <c r="B753" s="8">
        <v>0</v>
      </c>
    </row>
    <row r="754" spans="1:2" x14ac:dyDescent="0.25">
      <c r="A754" s="63" t="s">
        <v>843</v>
      </c>
      <c r="B754" s="8">
        <v>0</v>
      </c>
    </row>
    <row r="755" spans="1:2" x14ac:dyDescent="0.25">
      <c r="A755" s="63" t="s">
        <v>844</v>
      </c>
      <c r="B755" s="8">
        <v>0</v>
      </c>
    </row>
    <row r="756" spans="1:2" x14ac:dyDescent="0.25">
      <c r="A756" s="63" t="s">
        <v>1141</v>
      </c>
      <c r="B756" s="8">
        <v>0</v>
      </c>
    </row>
    <row r="757" spans="1:2" x14ac:dyDescent="0.25">
      <c r="A757" s="63" t="s">
        <v>845</v>
      </c>
      <c r="B757" s="8">
        <v>0</v>
      </c>
    </row>
    <row r="758" spans="1:2" x14ac:dyDescent="0.25">
      <c r="A758" s="63" t="s">
        <v>846</v>
      </c>
      <c r="B758" s="8">
        <v>0</v>
      </c>
    </row>
    <row r="759" spans="1:2" x14ac:dyDescent="0.25">
      <c r="A759" s="63" t="s">
        <v>847</v>
      </c>
      <c r="B759" s="8">
        <v>0</v>
      </c>
    </row>
    <row r="760" spans="1:2" x14ac:dyDescent="0.25">
      <c r="A760" s="63" t="s">
        <v>1142</v>
      </c>
      <c r="B760" s="8">
        <v>0</v>
      </c>
    </row>
    <row r="761" spans="1:2" x14ac:dyDescent="0.25">
      <c r="A761" s="63" t="s">
        <v>848</v>
      </c>
      <c r="B761" s="8">
        <v>0</v>
      </c>
    </row>
    <row r="762" spans="1:2" x14ac:dyDescent="0.25">
      <c r="A762" s="63" t="s">
        <v>849</v>
      </c>
      <c r="B762" s="8">
        <v>0</v>
      </c>
    </row>
    <row r="763" spans="1:2" x14ac:dyDescent="0.25">
      <c r="A763" s="63" t="s">
        <v>850</v>
      </c>
      <c r="B763" s="8">
        <v>0</v>
      </c>
    </row>
    <row r="764" spans="1:2" x14ac:dyDescent="0.25">
      <c r="A764" s="63" t="s">
        <v>1143</v>
      </c>
      <c r="B764" s="8">
        <v>0</v>
      </c>
    </row>
    <row r="765" spans="1:2" x14ac:dyDescent="0.25">
      <c r="A765" s="63" t="s">
        <v>851</v>
      </c>
      <c r="B765" s="8">
        <v>0</v>
      </c>
    </row>
    <row r="766" spans="1:2" x14ac:dyDescent="0.25">
      <c r="A766" s="63" t="s">
        <v>852</v>
      </c>
      <c r="B766" s="8">
        <v>0</v>
      </c>
    </row>
    <row r="767" spans="1:2" x14ac:dyDescent="0.25">
      <c r="A767" s="63" t="s">
        <v>853</v>
      </c>
      <c r="B767" s="8">
        <v>0</v>
      </c>
    </row>
    <row r="768" spans="1:2" x14ac:dyDescent="0.25">
      <c r="A768" s="63" t="s">
        <v>1144</v>
      </c>
      <c r="B768" s="8">
        <v>0</v>
      </c>
    </row>
    <row r="769" spans="1:2" x14ac:dyDescent="0.25">
      <c r="A769" s="63" t="s">
        <v>854</v>
      </c>
      <c r="B769" s="8">
        <v>0</v>
      </c>
    </row>
    <row r="770" spans="1:2" x14ac:dyDescent="0.25">
      <c r="A770" s="63" t="s">
        <v>855</v>
      </c>
      <c r="B770" s="8">
        <v>0</v>
      </c>
    </row>
    <row r="771" spans="1:2" x14ac:dyDescent="0.25">
      <c r="A771" s="63" t="s">
        <v>856</v>
      </c>
      <c r="B771" s="8">
        <v>0</v>
      </c>
    </row>
    <row r="772" spans="1:2" x14ac:dyDescent="0.25">
      <c r="A772" s="63" t="s">
        <v>1145</v>
      </c>
      <c r="B772" s="8">
        <v>0</v>
      </c>
    </row>
    <row r="773" spans="1:2" x14ac:dyDescent="0.25">
      <c r="A773" s="63" t="s">
        <v>857</v>
      </c>
      <c r="B773" s="8">
        <v>0</v>
      </c>
    </row>
    <row r="774" spans="1:2" x14ac:dyDescent="0.25">
      <c r="A774" s="63" t="s">
        <v>858</v>
      </c>
      <c r="B774" s="8">
        <v>0</v>
      </c>
    </row>
    <row r="775" spans="1:2" x14ac:dyDescent="0.25">
      <c r="A775" s="63" t="s">
        <v>859</v>
      </c>
      <c r="B775" s="8">
        <v>0</v>
      </c>
    </row>
    <row r="776" spans="1:2" x14ac:dyDescent="0.25">
      <c r="A776" s="63" t="s">
        <v>1146</v>
      </c>
      <c r="B776" s="8">
        <v>0</v>
      </c>
    </row>
    <row r="777" spans="1:2" x14ac:dyDescent="0.25">
      <c r="A777" s="63" t="s">
        <v>860</v>
      </c>
      <c r="B777" s="8">
        <v>0</v>
      </c>
    </row>
    <row r="778" spans="1:2" x14ac:dyDescent="0.25">
      <c r="A778" s="63" t="s">
        <v>861</v>
      </c>
      <c r="B778" s="8">
        <v>0</v>
      </c>
    </row>
    <row r="779" spans="1:2" x14ac:dyDescent="0.25">
      <c r="A779" s="63" t="s">
        <v>862</v>
      </c>
      <c r="B779" s="8">
        <v>0</v>
      </c>
    </row>
    <row r="780" spans="1:2" x14ac:dyDescent="0.25">
      <c r="A780" s="63" t="s">
        <v>1147</v>
      </c>
      <c r="B780" s="8">
        <v>0</v>
      </c>
    </row>
    <row r="781" spans="1:2" x14ac:dyDescent="0.25">
      <c r="A781" s="63" t="s">
        <v>863</v>
      </c>
      <c r="B781" s="8">
        <v>0</v>
      </c>
    </row>
    <row r="782" spans="1:2" x14ac:dyDescent="0.25">
      <c r="A782" s="63" t="s">
        <v>864</v>
      </c>
      <c r="B782" s="8">
        <v>0</v>
      </c>
    </row>
    <row r="783" spans="1:2" x14ac:dyDescent="0.25">
      <c r="A783" s="63" t="s">
        <v>865</v>
      </c>
      <c r="B783" s="8">
        <v>0</v>
      </c>
    </row>
    <row r="784" spans="1:2" x14ac:dyDescent="0.25">
      <c r="A784" s="63" t="s">
        <v>1148</v>
      </c>
      <c r="B784" s="8">
        <v>0</v>
      </c>
    </row>
    <row r="785" spans="1:2" x14ac:dyDescent="0.25">
      <c r="A785" s="63" t="s">
        <v>866</v>
      </c>
      <c r="B785" s="8">
        <v>0</v>
      </c>
    </row>
    <row r="786" spans="1:2" x14ac:dyDescent="0.25">
      <c r="A786" s="63" t="s">
        <v>867</v>
      </c>
      <c r="B786" s="8">
        <v>0</v>
      </c>
    </row>
    <row r="787" spans="1:2" x14ac:dyDescent="0.25">
      <c r="A787" s="63" t="s">
        <v>868</v>
      </c>
      <c r="B787" s="8">
        <v>0</v>
      </c>
    </row>
    <row r="788" spans="1:2" x14ac:dyDescent="0.25">
      <c r="A788" s="63" t="s">
        <v>1149</v>
      </c>
      <c r="B788" s="8">
        <v>0</v>
      </c>
    </row>
    <row r="789" spans="1:2" x14ac:dyDescent="0.25">
      <c r="A789" s="63" t="s">
        <v>869</v>
      </c>
      <c r="B789" s="8">
        <v>0</v>
      </c>
    </row>
    <row r="790" spans="1:2" x14ac:dyDescent="0.25">
      <c r="A790" s="63" t="s">
        <v>870</v>
      </c>
      <c r="B790" s="8">
        <v>0</v>
      </c>
    </row>
    <row r="791" spans="1:2" x14ac:dyDescent="0.25">
      <c r="A791" s="63" t="s">
        <v>871</v>
      </c>
      <c r="B791" s="8">
        <v>0</v>
      </c>
    </row>
    <row r="792" spans="1:2" x14ac:dyDescent="0.25">
      <c r="A792" s="63" t="s">
        <v>1150</v>
      </c>
      <c r="B792" s="8">
        <v>0</v>
      </c>
    </row>
    <row r="793" spans="1:2" x14ac:dyDescent="0.25">
      <c r="A793" s="63" t="s">
        <v>872</v>
      </c>
      <c r="B793" s="8">
        <v>0</v>
      </c>
    </row>
    <row r="794" spans="1:2" x14ac:dyDescent="0.25">
      <c r="A794" s="63" t="s">
        <v>873</v>
      </c>
      <c r="B794" s="8">
        <v>0</v>
      </c>
    </row>
    <row r="795" spans="1:2" x14ac:dyDescent="0.25">
      <c r="A795" s="63" t="s">
        <v>874</v>
      </c>
      <c r="B795" s="8">
        <v>0</v>
      </c>
    </row>
    <row r="796" spans="1:2" x14ac:dyDescent="0.25">
      <c r="A796" s="63" t="s">
        <v>1151</v>
      </c>
      <c r="B796" s="8">
        <v>0</v>
      </c>
    </row>
    <row r="797" spans="1:2" x14ac:dyDescent="0.25">
      <c r="A797" s="63" t="s">
        <v>875</v>
      </c>
      <c r="B797" s="8">
        <v>0</v>
      </c>
    </row>
    <row r="798" spans="1:2" x14ac:dyDescent="0.25">
      <c r="A798" s="63" t="s">
        <v>876</v>
      </c>
      <c r="B798" s="8">
        <v>0</v>
      </c>
    </row>
    <row r="799" spans="1:2" x14ac:dyDescent="0.25">
      <c r="A799" s="63" t="s">
        <v>877</v>
      </c>
      <c r="B799" s="8">
        <v>0</v>
      </c>
    </row>
    <row r="800" spans="1:2" x14ac:dyDescent="0.25">
      <c r="A800" s="63" t="s">
        <v>1152</v>
      </c>
      <c r="B800" s="8">
        <v>0</v>
      </c>
    </row>
    <row r="801" spans="1:2" x14ac:dyDescent="0.25">
      <c r="A801" s="63" t="s">
        <v>878</v>
      </c>
      <c r="B801" s="8">
        <v>0</v>
      </c>
    </row>
    <row r="802" spans="1:2" x14ac:dyDescent="0.25">
      <c r="A802" s="63" t="s">
        <v>879</v>
      </c>
      <c r="B802" s="8">
        <v>0</v>
      </c>
    </row>
    <row r="803" spans="1:2" x14ac:dyDescent="0.25">
      <c r="A803" s="63" t="s">
        <v>880</v>
      </c>
      <c r="B803" s="8">
        <v>0</v>
      </c>
    </row>
    <row r="804" spans="1:2" x14ac:dyDescent="0.25">
      <c r="A804" s="63" t="s">
        <v>1153</v>
      </c>
      <c r="B804" s="8">
        <v>0</v>
      </c>
    </row>
    <row r="805" spans="1:2" x14ac:dyDescent="0.25">
      <c r="A805" s="63" t="s">
        <v>881</v>
      </c>
      <c r="B805" s="8">
        <v>0</v>
      </c>
    </row>
    <row r="806" spans="1:2" x14ac:dyDescent="0.25">
      <c r="A806" s="63" t="s">
        <v>882</v>
      </c>
      <c r="B806" s="8">
        <v>0</v>
      </c>
    </row>
    <row r="807" spans="1:2" x14ac:dyDescent="0.25">
      <c r="A807" s="63" t="s">
        <v>883</v>
      </c>
      <c r="B807" s="8">
        <v>0</v>
      </c>
    </row>
    <row r="808" spans="1:2" x14ac:dyDescent="0.25">
      <c r="A808" s="63" t="s">
        <v>1154</v>
      </c>
      <c r="B808" s="8">
        <v>0</v>
      </c>
    </row>
    <row r="809" spans="1:2" x14ac:dyDescent="0.25">
      <c r="A809" s="63" t="s">
        <v>884</v>
      </c>
      <c r="B809" s="8">
        <v>0</v>
      </c>
    </row>
    <row r="810" spans="1:2" x14ac:dyDescent="0.25">
      <c r="A810" s="63" t="s">
        <v>885</v>
      </c>
      <c r="B810" s="8">
        <v>0</v>
      </c>
    </row>
    <row r="811" spans="1:2" x14ac:dyDescent="0.25">
      <c r="A811" s="63" t="s">
        <v>886</v>
      </c>
      <c r="B811" s="8">
        <v>0</v>
      </c>
    </row>
    <row r="812" spans="1:2" x14ac:dyDescent="0.25">
      <c r="A812" s="63" t="s">
        <v>1155</v>
      </c>
      <c r="B812" s="8">
        <v>0</v>
      </c>
    </row>
    <row r="813" spans="1:2" x14ac:dyDescent="0.25">
      <c r="A813" s="63" t="s">
        <v>887</v>
      </c>
      <c r="B813" s="8">
        <v>0</v>
      </c>
    </row>
    <row r="814" spans="1:2" x14ac:dyDescent="0.25">
      <c r="A814" s="63" t="s">
        <v>888</v>
      </c>
      <c r="B814" s="8">
        <v>0</v>
      </c>
    </row>
    <row r="815" spans="1:2" x14ac:dyDescent="0.25">
      <c r="A815" s="63" t="s">
        <v>889</v>
      </c>
      <c r="B815" s="8">
        <v>0</v>
      </c>
    </row>
    <row r="816" spans="1:2" x14ac:dyDescent="0.25">
      <c r="A816" s="63" t="s">
        <v>1156</v>
      </c>
      <c r="B816" s="8">
        <v>0</v>
      </c>
    </row>
    <row r="817" spans="1:2" x14ac:dyDescent="0.25">
      <c r="A817" s="63" t="s">
        <v>890</v>
      </c>
      <c r="B817" s="8">
        <v>0</v>
      </c>
    </row>
    <row r="818" spans="1:2" x14ac:dyDescent="0.25">
      <c r="A818" s="63" t="s">
        <v>891</v>
      </c>
      <c r="B818" s="8">
        <v>0</v>
      </c>
    </row>
    <row r="819" spans="1:2" x14ac:dyDescent="0.25">
      <c r="A819" s="63" t="s">
        <v>892</v>
      </c>
      <c r="B819" s="8">
        <v>0</v>
      </c>
    </row>
    <row r="820" spans="1:2" x14ac:dyDescent="0.25">
      <c r="A820" s="63" t="s">
        <v>1157</v>
      </c>
      <c r="B820" s="8">
        <v>0</v>
      </c>
    </row>
    <row r="821" spans="1:2" x14ac:dyDescent="0.25">
      <c r="A821" s="63" t="s">
        <v>893</v>
      </c>
      <c r="B821" s="8">
        <v>0</v>
      </c>
    </row>
    <row r="822" spans="1:2" x14ac:dyDescent="0.25">
      <c r="A822" s="63" t="s">
        <v>894</v>
      </c>
      <c r="B822" s="8">
        <v>0</v>
      </c>
    </row>
    <row r="823" spans="1:2" x14ac:dyDescent="0.25">
      <c r="A823" s="63" t="s">
        <v>895</v>
      </c>
      <c r="B823" s="8">
        <v>0</v>
      </c>
    </row>
    <row r="824" spans="1:2" x14ac:dyDescent="0.25">
      <c r="A824" s="63" t="s">
        <v>1158</v>
      </c>
      <c r="B824" s="8">
        <v>0</v>
      </c>
    </row>
    <row r="825" spans="1:2" x14ac:dyDescent="0.25">
      <c r="A825" s="63" t="s">
        <v>896</v>
      </c>
      <c r="B825" s="8">
        <v>0</v>
      </c>
    </row>
    <row r="826" spans="1:2" x14ac:dyDescent="0.25">
      <c r="A826" s="63" t="s">
        <v>897</v>
      </c>
      <c r="B826" s="8">
        <v>0</v>
      </c>
    </row>
    <row r="827" spans="1:2" x14ac:dyDescent="0.25">
      <c r="A827" s="63" t="s">
        <v>898</v>
      </c>
      <c r="B827" s="8">
        <v>0</v>
      </c>
    </row>
    <row r="828" spans="1:2" x14ac:dyDescent="0.25">
      <c r="A828" s="63" t="s">
        <v>1159</v>
      </c>
      <c r="B828" s="8">
        <v>0</v>
      </c>
    </row>
    <row r="829" spans="1:2" x14ac:dyDescent="0.25">
      <c r="A829" s="63" t="s">
        <v>899</v>
      </c>
      <c r="B829" s="8">
        <v>0</v>
      </c>
    </row>
    <row r="830" spans="1:2" x14ac:dyDescent="0.25">
      <c r="A830" s="63" t="s">
        <v>900</v>
      </c>
      <c r="B830" s="8">
        <v>0</v>
      </c>
    </row>
    <row r="831" spans="1:2" x14ac:dyDescent="0.25">
      <c r="A831" s="63" t="s">
        <v>901</v>
      </c>
      <c r="B831" s="8">
        <v>0</v>
      </c>
    </row>
    <row r="832" spans="1:2" x14ac:dyDescent="0.25">
      <c r="A832" s="63" t="s">
        <v>1160</v>
      </c>
      <c r="B832" s="8">
        <v>0</v>
      </c>
    </row>
    <row r="833" spans="1:2" x14ac:dyDescent="0.25">
      <c r="A833" s="63" t="s">
        <v>902</v>
      </c>
      <c r="B833" s="8">
        <v>0</v>
      </c>
    </row>
    <row r="834" spans="1:2" x14ac:dyDescent="0.25">
      <c r="A834" s="63" t="s">
        <v>903</v>
      </c>
      <c r="B834" s="8">
        <v>0</v>
      </c>
    </row>
    <row r="835" spans="1:2" x14ac:dyDescent="0.25">
      <c r="A835" s="63" t="s">
        <v>904</v>
      </c>
      <c r="B835" s="8">
        <v>0</v>
      </c>
    </row>
    <row r="836" spans="1:2" x14ac:dyDescent="0.25">
      <c r="A836" s="63" t="s">
        <v>1161</v>
      </c>
      <c r="B836" s="8">
        <v>0</v>
      </c>
    </row>
    <row r="837" spans="1:2" x14ac:dyDescent="0.25">
      <c r="A837" s="63" t="s">
        <v>905</v>
      </c>
      <c r="B837" s="8">
        <v>0</v>
      </c>
    </row>
    <row r="838" spans="1:2" x14ac:dyDescent="0.25">
      <c r="A838" s="63" t="s">
        <v>906</v>
      </c>
      <c r="B838" s="8">
        <v>0</v>
      </c>
    </row>
    <row r="839" spans="1:2" x14ac:dyDescent="0.25">
      <c r="A839" s="63" t="s">
        <v>907</v>
      </c>
      <c r="B839" s="8">
        <v>0</v>
      </c>
    </row>
    <row r="840" spans="1:2" x14ac:dyDescent="0.25">
      <c r="A840" s="63" t="s">
        <v>1162</v>
      </c>
      <c r="B840" s="8">
        <v>0</v>
      </c>
    </row>
    <row r="841" spans="1:2" x14ac:dyDescent="0.25">
      <c r="B841" s="8"/>
    </row>
    <row r="842" spans="1:2" x14ac:dyDescent="0.25">
      <c r="A842" s="8" t="s">
        <v>908</v>
      </c>
      <c r="B842" s="8">
        <v>0</v>
      </c>
    </row>
    <row r="843" spans="1:2" x14ac:dyDescent="0.25">
      <c r="A843" s="8" t="s">
        <v>909</v>
      </c>
      <c r="B843" s="8">
        <v>0</v>
      </c>
    </row>
    <row r="844" spans="1:2" x14ac:dyDescent="0.25">
      <c r="A844" s="8" t="s">
        <v>910</v>
      </c>
      <c r="B844" s="8">
        <v>0</v>
      </c>
    </row>
    <row r="845" spans="1:2" x14ac:dyDescent="0.25">
      <c r="A845" s="8" t="s">
        <v>1163</v>
      </c>
      <c r="B845" s="8">
        <v>0</v>
      </c>
    </row>
    <row r="846" spans="1:2" x14ac:dyDescent="0.25">
      <c r="A846" s="8" t="s">
        <v>911</v>
      </c>
      <c r="B846" s="8">
        <v>0</v>
      </c>
    </row>
    <row r="847" spans="1:2" x14ac:dyDescent="0.25">
      <c r="A847" s="8" t="s">
        <v>912</v>
      </c>
      <c r="B847" s="8">
        <v>0</v>
      </c>
    </row>
    <row r="848" spans="1:2" x14ac:dyDescent="0.25">
      <c r="A848" s="8" t="s">
        <v>913</v>
      </c>
      <c r="B848" s="8">
        <v>0</v>
      </c>
    </row>
    <row r="849" spans="1:2" x14ac:dyDescent="0.25">
      <c r="A849" s="8" t="s">
        <v>1164</v>
      </c>
      <c r="B849" s="8">
        <v>0</v>
      </c>
    </row>
    <row r="850" spans="1:2" x14ac:dyDescent="0.25">
      <c r="A850" s="8" t="s">
        <v>914</v>
      </c>
      <c r="B850" s="8">
        <v>0</v>
      </c>
    </row>
    <row r="851" spans="1:2" x14ac:dyDescent="0.25">
      <c r="A851" s="8" t="s">
        <v>915</v>
      </c>
      <c r="B851" s="8">
        <v>0</v>
      </c>
    </row>
    <row r="852" spans="1:2" x14ac:dyDescent="0.25">
      <c r="A852" s="8" t="s">
        <v>916</v>
      </c>
      <c r="B852" s="8">
        <v>0</v>
      </c>
    </row>
    <row r="853" spans="1:2" x14ac:dyDescent="0.25">
      <c r="A853" s="8" t="s">
        <v>1165</v>
      </c>
      <c r="B853" s="8">
        <v>0</v>
      </c>
    </row>
    <row r="854" spans="1:2" x14ac:dyDescent="0.25">
      <c r="A854" s="8" t="s">
        <v>917</v>
      </c>
      <c r="B854" s="8">
        <v>10</v>
      </c>
    </row>
    <row r="855" spans="1:2" x14ac:dyDescent="0.25">
      <c r="A855" s="8" t="s">
        <v>918</v>
      </c>
      <c r="B855" s="8">
        <v>0</v>
      </c>
    </row>
    <row r="856" spans="1:2" x14ac:dyDescent="0.25">
      <c r="A856" s="8" t="s">
        <v>919</v>
      </c>
      <c r="B856" s="8">
        <v>0</v>
      </c>
    </row>
    <row r="857" spans="1:2" x14ac:dyDescent="0.25">
      <c r="A857" s="8" t="s">
        <v>1166</v>
      </c>
      <c r="B857" s="8">
        <v>0</v>
      </c>
    </row>
    <row r="858" spans="1:2" x14ac:dyDescent="0.25">
      <c r="A858" s="8" t="s">
        <v>920</v>
      </c>
      <c r="B858" s="8">
        <v>32</v>
      </c>
    </row>
    <row r="859" spans="1:2" x14ac:dyDescent="0.25">
      <c r="A859" s="8" t="s">
        <v>921</v>
      </c>
      <c r="B859" s="8">
        <v>0</v>
      </c>
    </row>
    <row r="860" spans="1:2" x14ac:dyDescent="0.25">
      <c r="A860" s="8" t="s">
        <v>922</v>
      </c>
      <c r="B860" s="8">
        <v>0</v>
      </c>
    </row>
    <row r="861" spans="1:2" x14ac:dyDescent="0.25">
      <c r="A861" s="8" t="s">
        <v>1167</v>
      </c>
      <c r="B861" s="8">
        <v>0</v>
      </c>
    </row>
    <row r="862" spans="1:2" x14ac:dyDescent="0.25">
      <c r="A862" s="8" t="s">
        <v>923</v>
      </c>
      <c r="B862" s="8">
        <v>21</v>
      </c>
    </row>
    <row r="863" spans="1:2" x14ac:dyDescent="0.25">
      <c r="A863" s="8" t="s">
        <v>924</v>
      </c>
      <c r="B863" s="8">
        <v>0</v>
      </c>
    </row>
    <row r="864" spans="1:2" x14ac:dyDescent="0.25">
      <c r="A864" s="8" t="s">
        <v>925</v>
      </c>
      <c r="B864" s="8">
        <v>0</v>
      </c>
    </row>
    <row r="865" spans="1:2" x14ac:dyDescent="0.25">
      <c r="A865" s="8" t="s">
        <v>1168</v>
      </c>
      <c r="B865" s="8">
        <v>0</v>
      </c>
    </row>
    <row r="866" spans="1:2" x14ac:dyDescent="0.25">
      <c r="A866" s="8" t="s">
        <v>926</v>
      </c>
      <c r="B866" s="8">
        <v>1</v>
      </c>
    </row>
    <row r="867" spans="1:2" x14ac:dyDescent="0.25">
      <c r="A867" s="8" t="s">
        <v>927</v>
      </c>
      <c r="B867" s="8">
        <v>0</v>
      </c>
    </row>
    <row r="868" spans="1:2" x14ac:dyDescent="0.25">
      <c r="A868" s="8" t="s">
        <v>928</v>
      </c>
      <c r="B868" s="8">
        <v>0</v>
      </c>
    </row>
    <row r="869" spans="1:2" x14ac:dyDescent="0.25">
      <c r="A869" s="8" t="s">
        <v>1169</v>
      </c>
      <c r="B869" s="8">
        <v>0</v>
      </c>
    </row>
    <row r="870" spans="1:2" x14ac:dyDescent="0.25">
      <c r="A870" s="8" t="s">
        <v>929</v>
      </c>
      <c r="B870" s="8">
        <v>1</v>
      </c>
    </row>
    <row r="871" spans="1:2" x14ac:dyDescent="0.25">
      <c r="A871" s="8" t="s">
        <v>930</v>
      </c>
      <c r="B871" s="8">
        <v>0</v>
      </c>
    </row>
    <row r="872" spans="1:2" x14ac:dyDescent="0.25">
      <c r="A872" s="8" t="s">
        <v>931</v>
      </c>
      <c r="B872" s="8">
        <v>0</v>
      </c>
    </row>
    <row r="873" spans="1:2" x14ac:dyDescent="0.25">
      <c r="A873" s="8" t="s">
        <v>1170</v>
      </c>
      <c r="B873" s="8">
        <v>0</v>
      </c>
    </row>
    <row r="874" spans="1:2" x14ac:dyDescent="0.25">
      <c r="A874" s="8" t="s">
        <v>932</v>
      </c>
      <c r="B874" s="8">
        <v>0</v>
      </c>
    </row>
    <row r="875" spans="1:2" x14ac:dyDescent="0.25">
      <c r="A875" s="8" t="s">
        <v>933</v>
      </c>
      <c r="B875" s="8">
        <v>0</v>
      </c>
    </row>
    <row r="876" spans="1:2" x14ac:dyDescent="0.25">
      <c r="A876" s="8" t="s">
        <v>934</v>
      </c>
      <c r="B876" s="8">
        <v>0</v>
      </c>
    </row>
    <row r="877" spans="1:2" x14ac:dyDescent="0.25">
      <c r="A877" s="8" t="s">
        <v>1171</v>
      </c>
      <c r="B877" s="8">
        <v>0</v>
      </c>
    </row>
    <row r="878" spans="1:2" x14ac:dyDescent="0.25">
      <c r="A878" s="8" t="s">
        <v>935</v>
      </c>
      <c r="B878" s="8">
        <v>0</v>
      </c>
    </row>
    <row r="879" spans="1:2" x14ac:dyDescent="0.25">
      <c r="A879" s="8" t="s">
        <v>936</v>
      </c>
      <c r="B879" s="8">
        <v>0</v>
      </c>
    </row>
    <row r="880" spans="1:2" x14ac:dyDescent="0.25">
      <c r="A880" s="8" t="s">
        <v>937</v>
      </c>
      <c r="B880" s="8">
        <v>0</v>
      </c>
    </row>
    <row r="881" spans="1:2" x14ac:dyDescent="0.25">
      <c r="A881" s="8" t="s">
        <v>1172</v>
      </c>
      <c r="B881" s="8">
        <v>0</v>
      </c>
    </row>
    <row r="882" spans="1:2" x14ac:dyDescent="0.25">
      <c r="A882" s="8" t="s">
        <v>938</v>
      </c>
      <c r="B882" s="8">
        <v>0</v>
      </c>
    </row>
    <row r="883" spans="1:2" x14ac:dyDescent="0.25">
      <c r="A883" s="8" t="s">
        <v>939</v>
      </c>
      <c r="B883" s="8">
        <v>0</v>
      </c>
    </row>
    <row r="884" spans="1:2" x14ac:dyDescent="0.25">
      <c r="A884" s="8" t="s">
        <v>940</v>
      </c>
      <c r="B884" s="8">
        <v>0</v>
      </c>
    </row>
    <row r="885" spans="1:2" x14ac:dyDescent="0.25">
      <c r="A885" s="8" t="s">
        <v>1173</v>
      </c>
      <c r="B885" s="8">
        <v>0</v>
      </c>
    </row>
    <row r="886" spans="1:2" x14ac:dyDescent="0.25">
      <c r="A886" s="8" t="s">
        <v>941</v>
      </c>
      <c r="B886" s="8">
        <v>0</v>
      </c>
    </row>
    <row r="887" spans="1:2" x14ac:dyDescent="0.25">
      <c r="A887" s="8" t="s">
        <v>942</v>
      </c>
      <c r="B887" s="8">
        <v>0</v>
      </c>
    </row>
    <row r="888" spans="1:2" x14ac:dyDescent="0.25">
      <c r="A888" s="8" t="s">
        <v>943</v>
      </c>
      <c r="B888" s="8">
        <v>0</v>
      </c>
    </row>
    <row r="889" spans="1:2" x14ac:dyDescent="0.25">
      <c r="A889" s="8" t="s">
        <v>1174</v>
      </c>
      <c r="B889" s="8">
        <v>0</v>
      </c>
    </row>
    <row r="890" spans="1:2" x14ac:dyDescent="0.25">
      <c r="A890" s="8" t="s">
        <v>944</v>
      </c>
      <c r="B890" s="8">
        <v>9</v>
      </c>
    </row>
    <row r="891" spans="1:2" x14ac:dyDescent="0.25">
      <c r="A891" s="8" t="s">
        <v>945</v>
      </c>
      <c r="B891" s="8">
        <v>0</v>
      </c>
    </row>
    <row r="892" spans="1:2" x14ac:dyDescent="0.25">
      <c r="A892" s="8" t="s">
        <v>946</v>
      </c>
      <c r="B892" s="8">
        <v>0</v>
      </c>
    </row>
    <row r="893" spans="1:2" x14ac:dyDescent="0.25">
      <c r="A893" s="8" t="s">
        <v>1175</v>
      </c>
      <c r="B893" s="8">
        <v>0</v>
      </c>
    </row>
    <row r="894" spans="1:2" x14ac:dyDescent="0.25">
      <c r="A894" s="8" t="s">
        <v>947</v>
      </c>
      <c r="B894" s="8">
        <v>19</v>
      </c>
    </row>
    <row r="895" spans="1:2" x14ac:dyDescent="0.25">
      <c r="A895" s="8" t="s">
        <v>948</v>
      </c>
      <c r="B895" s="8">
        <v>0</v>
      </c>
    </row>
    <row r="896" spans="1:2" x14ac:dyDescent="0.25">
      <c r="A896" s="8" t="s">
        <v>949</v>
      </c>
      <c r="B896" s="8">
        <v>0</v>
      </c>
    </row>
    <row r="897" spans="1:2" x14ac:dyDescent="0.25">
      <c r="A897" s="8" t="s">
        <v>1176</v>
      </c>
      <c r="B897" s="8">
        <v>0</v>
      </c>
    </row>
    <row r="898" spans="1:2" x14ac:dyDescent="0.25">
      <c r="A898" s="8" t="s">
        <v>950</v>
      </c>
      <c r="B898" s="8">
        <v>33</v>
      </c>
    </row>
    <row r="899" spans="1:2" x14ac:dyDescent="0.25">
      <c r="A899" s="8" t="s">
        <v>951</v>
      </c>
      <c r="B899" s="8">
        <v>0</v>
      </c>
    </row>
    <row r="900" spans="1:2" x14ac:dyDescent="0.25">
      <c r="A900" s="8" t="s">
        <v>952</v>
      </c>
      <c r="B900" s="8">
        <v>0</v>
      </c>
    </row>
    <row r="901" spans="1:2" x14ac:dyDescent="0.25">
      <c r="A901" s="8" t="s">
        <v>1177</v>
      </c>
      <c r="B901" s="8">
        <v>0</v>
      </c>
    </row>
    <row r="902" spans="1:2" x14ac:dyDescent="0.25">
      <c r="A902" s="8" t="s">
        <v>953</v>
      </c>
      <c r="B902" s="8">
        <v>0</v>
      </c>
    </row>
    <row r="903" spans="1:2" x14ac:dyDescent="0.25">
      <c r="A903" s="8" t="s">
        <v>954</v>
      </c>
      <c r="B903" s="8">
        <v>0</v>
      </c>
    </row>
    <row r="904" spans="1:2" x14ac:dyDescent="0.25">
      <c r="A904" s="8" t="s">
        <v>955</v>
      </c>
      <c r="B904" s="8">
        <v>0</v>
      </c>
    </row>
    <row r="905" spans="1:2" x14ac:dyDescent="0.25">
      <c r="A905" s="8" t="s">
        <v>1178</v>
      </c>
      <c r="B905" s="8">
        <v>0</v>
      </c>
    </row>
    <row r="906" spans="1:2" x14ac:dyDescent="0.25">
      <c r="A906" s="8" t="s">
        <v>956</v>
      </c>
      <c r="B906" s="8">
        <v>0</v>
      </c>
    </row>
    <row r="907" spans="1:2" x14ac:dyDescent="0.25">
      <c r="A907" s="8" t="s">
        <v>957</v>
      </c>
      <c r="B907" s="8">
        <v>0</v>
      </c>
    </row>
    <row r="908" spans="1:2" x14ac:dyDescent="0.25">
      <c r="A908" s="8" t="s">
        <v>958</v>
      </c>
      <c r="B908" s="8">
        <v>0</v>
      </c>
    </row>
    <row r="909" spans="1:2" x14ac:dyDescent="0.25">
      <c r="A909" s="8" t="s">
        <v>1179</v>
      </c>
      <c r="B909" s="8">
        <v>0</v>
      </c>
    </row>
    <row r="910" spans="1:2" x14ac:dyDescent="0.25">
      <c r="A910" s="8" t="s">
        <v>959</v>
      </c>
      <c r="B910" s="8">
        <v>2</v>
      </c>
    </row>
    <row r="911" spans="1:2" x14ac:dyDescent="0.25">
      <c r="A911" s="8" t="s">
        <v>960</v>
      </c>
      <c r="B911" s="8">
        <v>0</v>
      </c>
    </row>
    <row r="912" spans="1:2" x14ac:dyDescent="0.25">
      <c r="A912" s="8" t="s">
        <v>961</v>
      </c>
      <c r="B912" s="8">
        <v>0</v>
      </c>
    </row>
    <row r="913" spans="1:2" x14ac:dyDescent="0.25">
      <c r="A913" s="8" t="s">
        <v>1180</v>
      </c>
      <c r="B913" s="8">
        <v>0</v>
      </c>
    </row>
    <row r="914" spans="1:2" x14ac:dyDescent="0.25">
      <c r="A914" s="8" t="s">
        <v>962</v>
      </c>
      <c r="B914" s="8">
        <v>0</v>
      </c>
    </row>
    <row r="915" spans="1:2" x14ac:dyDescent="0.25">
      <c r="A915" s="8" t="s">
        <v>963</v>
      </c>
      <c r="B915" s="8">
        <v>0</v>
      </c>
    </row>
    <row r="916" spans="1:2" x14ac:dyDescent="0.25">
      <c r="A916" s="8" t="s">
        <v>964</v>
      </c>
      <c r="B916" s="8">
        <v>0</v>
      </c>
    </row>
    <row r="917" spans="1:2" x14ac:dyDescent="0.25">
      <c r="A917" s="8" t="s">
        <v>1181</v>
      </c>
      <c r="B917" s="8">
        <v>0</v>
      </c>
    </row>
    <row r="918" spans="1:2" x14ac:dyDescent="0.25">
      <c r="A918" s="8" t="s">
        <v>965</v>
      </c>
      <c r="B918" s="8">
        <v>0</v>
      </c>
    </row>
    <row r="919" spans="1:2" x14ac:dyDescent="0.25">
      <c r="A919" s="8" t="s">
        <v>966</v>
      </c>
      <c r="B919" s="8">
        <v>0</v>
      </c>
    </row>
    <row r="920" spans="1:2" x14ac:dyDescent="0.25">
      <c r="A920" s="8" t="s">
        <v>967</v>
      </c>
      <c r="B920" s="8">
        <v>0</v>
      </c>
    </row>
    <row r="921" spans="1:2" x14ac:dyDescent="0.25">
      <c r="A921" s="8" t="s">
        <v>1182</v>
      </c>
      <c r="B921" s="8">
        <v>0</v>
      </c>
    </row>
    <row r="922" spans="1:2" x14ac:dyDescent="0.25">
      <c r="A922" s="8" t="s">
        <v>968</v>
      </c>
      <c r="B922" s="8">
        <v>4</v>
      </c>
    </row>
    <row r="923" spans="1:2" x14ac:dyDescent="0.25">
      <c r="A923" s="8" t="s">
        <v>969</v>
      </c>
      <c r="B923" s="8">
        <v>0</v>
      </c>
    </row>
    <row r="924" spans="1:2" x14ac:dyDescent="0.25">
      <c r="A924" s="8" t="s">
        <v>970</v>
      </c>
      <c r="B924" s="8">
        <v>0</v>
      </c>
    </row>
    <row r="925" spans="1:2" x14ac:dyDescent="0.25">
      <c r="A925" s="8" t="s">
        <v>1183</v>
      </c>
      <c r="B925" s="8">
        <v>0</v>
      </c>
    </row>
    <row r="926" spans="1:2" x14ac:dyDescent="0.25">
      <c r="A926" s="8" t="s">
        <v>971</v>
      </c>
      <c r="B926" s="8">
        <v>7</v>
      </c>
    </row>
    <row r="927" spans="1:2" x14ac:dyDescent="0.25">
      <c r="A927" s="8" t="s">
        <v>972</v>
      </c>
      <c r="B927" s="8">
        <v>0</v>
      </c>
    </row>
    <row r="928" spans="1:2" x14ac:dyDescent="0.25">
      <c r="A928" s="8" t="s">
        <v>973</v>
      </c>
      <c r="B928" s="8">
        <v>0</v>
      </c>
    </row>
    <row r="929" spans="1:2" x14ac:dyDescent="0.25">
      <c r="A929" s="8" t="s">
        <v>1184</v>
      </c>
      <c r="B929" s="8">
        <v>0</v>
      </c>
    </row>
    <row r="930" spans="1:2" x14ac:dyDescent="0.25">
      <c r="A930" s="8" t="s">
        <v>974</v>
      </c>
      <c r="B930" s="8">
        <v>20</v>
      </c>
    </row>
    <row r="931" spans="1:2" x14ac:dyDescent="0.25">
      <c r="A931" s="8" t="s">
        <v>975</v>
      </c>
      <c r="B931" s="8">
        <v>0</v>
      </c>
    </row>
    <row r="932" spans="1:2" x14ac:dyDescent="0.25">
      <c r="A932" s="8" t="s">
        <v>976</v>
      </c>
      <c r="B932" s="8">
        <v>0</v>
      </c>
    </row>
    <row r="933" spans="1:2" x14ac:dyDescent="0.25">
      <c r="A933" s="8" t="s">
        <v>1185</v>
      </c>
      <c r="B933" s="8">
        <v>0</v>
      </c>
    </row>
    <row r="934" spans="1:2" x14ac:dyDescent="0.25">
      <c r="A934" s="8" t="s">
        <v>977</v>
      </c>
      <c r="B934" s="8">
        <v>37</v>
      </c>
    </row>
    <row r="935" spans="1:2" x14ac:dyDescent="0.25">
      <c r="A935" s="8" t="s">
        <v>978</v>
      </c>
      <c r="B935" s="8">
        <v>0</v>
      </c>
    </row>
    <row r="936" spans="1:2" x14ac:dyDescent="0.25">
      <c r="A936" s="8" t="s">
        <v>979</v>
      </c>
      <c r="B936" s="8">
        <v>0</v>
      </c>
    </row>
    <row r="937" spans="1:2" x14ac:dyDescent="0.25">
      <c r="A937" s="8" t="s">
        <v>1186</v>
      </c>
      <c r="B937" s="8">
        <v>0</v>
      </c>
    </row>
    <row r="938" spans="1:2" x14ac:dyDescent="0.25">
      <c r="A938" s="8" t="s">
        <v>980</v>
      </c>
      <c r="B938" s="8">
        <v>14</v>
      </c>
    </row>
    <row r="939" spans="1:2" x14ac:dyDescent="0.25">
      <c r="A939" s="8" t="s">
        <v>981</v>
      </c>
      <c r="B939" s="8">
        <v>0</v>
      </c>
    </row>
    <row r="940" spans="1:2" x14ac:dyDescent="0.25">
      <c r="A940" s="8" t="s">
        <v>982</v>
      </c>
      <c r="B940" s="8">
        <v>0</v>
      </c>
    </row>
    <row r="941" spans="1:2" x14ac:dyDescent="0.25">
      <c r="A941" s="8" t="s">
        <v>1187</v>
      </c>
      <c r="B941" s="8">
        <v>0</v>
      </c>
    </row>
    <row r="942" spans="1:2" x14ac:dyDescent="0.25">
      <c r="A942" s="8" t="s">
        <v>983</v>
      </c>
      <c r="B942" s="8">
        <v>12</v>
      </c>
    </row>
    <row r="943" spans="1:2" x14ac:dyDescent="0.25">
      <c r="A943" s="8" t="s">
        <v>984</v>
      </c>
      <c r="B943" s="8">
        <v>0</v>
      </c>
    </row>
    <row r="944" spans="1:2" x14ac:dyDescent="0.25">
      <c r="A944" s="8" t="s">
        <v>985</v>
      </c>
      <c r="B944" s="8">
        <v>0</v>
      </c>
    </row>
    <row r="945" spans="1:2" x14ac:dyDescent="0.25">
      <c r="A945" s="8" t="s">
        <v>1188</v>
      </c>
      <c r="B945" s="8">
        <v>0</v>
      </c>
    </row>
    <row r="946" spans="1:2" x14ac:dyDescent="0.25">
      <c r="A946" s="8" t="s">
        <v>986</v>
      </c>
      <c r="B946" s="8">
        <v>3</v>
      </c>
    </row>
    <row r="947" spans="1:2" x14ac:dyDescent="0.25">
      <c r="A947" s="8" t="s">
        <v>987</v>
      </c>
      <c r="B947" s="8">
        <v>0</v>
      </c>
    </row>
    <row r="948" spans="1:2" x14ac:dyDescent="0.25">
      <c r="A948" s="8" t="s">
        <v>988</v>
      </c>
      <c r="B948" s="8">
        <v>0</v>
      </c>
    </row>
    <row r="949" spans="1:2" x14ac:dyDescent="0.25">
      <c r="A949" s="8" t="s">
        <v>1189</v>
      </c>
      <c r="B949" s="8">
        <v>0</v>
      </c>
    </row>
    <row r="950" spans="1:2" x14ac:dyDescent="0.25">
      <c r="B950" s="8"/>
    </row>
    <row r="951" spans="1:2" x14ac:dyDescent="0.25">
      <c r="A951" s="63" t="s">
        <v>540</v>
      </c>
      <c r="B951" s="8">
        <v>3.4000000000000002E-2</v>
      </c>
    </row>
    <row r="952" spans="1:2" x14ac:dyDescent="0.25">
      <c r="B952" s="8"/>
    </row>
    <row r="953" spans="1:2" x14ac:dyDescent="0.25">
      <c r="A953" s="63" t="s">
        <v>30</v>
      </c>
      <c r="B953" s="63">
        <f>'LF Input Meta Data'!J80</f>
        <v>100</v>
      </c>
    </row>
    <row r="955" spans="1:2" x14ac:dyDescent="0.25">
      <c r="A955" s="63" t="s">
        <v>537</v>
      </c>
      <c r="B955" s="63">
        <v>1000000</v>
      </c>
    </row>
    <row r="957" spans="1:2" x14ac:dyDescent="0.25">
      <c r="A957" s="63" t="s">
        <v>1196</v>
      </c>
      <c r="B957" s="63">
        <f>'Base Policies'!B3</f>
        <v>49.78</v>
      </c>
    </row>
    <row r="959" spans="1:2" x14ac:dyDescent="0.25">
      <c r="A959" s="63" t="s">
        <v>1203</v>
      </c>
      <c r="B959" s="63">
        <v>5174.2553191489369</v>
      </c>
    </row>
    <row r="960" spans="1:2" x14ac:dyDescent="0.25">
      <c r="A960" s="63" t="s">
        <v>1204</v>
      </c>
      <c r="B960" s="63">
        <v>10190.819047619048</v>
      </c>
    </row>
    <row r="961" spans="1:2" x14ac:dyDescent="0.25">
      <c r="A961" s="63" t="s">
        <v>1205</v>
      </c>
      <c r="B961" s="63">
        <v>25078.968750000004</v>
      </c>
    </row>
    <row r="962" spans="1:2" x14ac:dyDescent="0.25">
      <c r="A962" s="63" t="s">
        <v>1206</v>
      </c>
      <c r="B962" s="63">
        <v>15550.343949044585</v>
      </c>
    </row>
    <row r="963" spans="1:2" x14ac:dyDescent="0.25">
      <c r="A963" s="63" t="s">
        <v>1207</v>
      </c>
      <c r="B963" s="63">
        <v>30234.105263157893</v>
      </c>
    </row>
    <row r="964" spans="1:2" x14ac:dyDescent="0.25">
      <c r="A964" s="63" t="s">
        <v>1208</v>
      </c>
      <c r="B964" s="63">
        <v>85746.358974358969</v>
      </c>
    </row>
    <row r="965" spans="1:2" x14ac:dyDescent="0.25">
      <c r="A965" s="63" t="s">
        <v>1209</v>
      </c>
      <c r="B965" s="63">
        <v>1489.9130434782608</v>
      </c>
    </row>
    <row r="966" spans="1:2" x14ac:dyDescent="0.25">
      <c r="A966" s="63" t="s">
        <v>1210</v>
      </c>
      <c r="B966" s="63">
        <v>2915.5757575757575</v>
      </c>
    </row>
    <row r="967" spans="1:2" x14ac:dyDescent="0.25">
      <c r="A967" s="63" t="s">
        <v>1211</v>
      </c>
      <c r="B967" s="63">
        <v>12799.244444444445</v>
      </c>
    </row>
    <row r="969" spans="1:2" x14ac:dyDescent="0.25">
      <c r="A969" s="63" t="s">
        <v>1007</v>
      </c>
      <c r="B969" s="63">
        <v>0</v>
      </c>
    </row>
    <row r="970" spans="1:2" x14ac:dyDescent="0.25">
      <c r="A970" s="63" t="s">
        <v>1008</v>
      </c>
      <c r="B970" s="63">
        <v>0</v>
      </c>
    </row>
    <row r="972" spans="1:2" x14ac:dyDescent="0.25">
      <c r="A972" s="63" t="s">
        <v>1009</v>
      </c>
      <c r="B972" s="8">
        <v>0</v>
      </c>
    </row>
    <row r="973" spans="1:2" x14ac:dyDescent="0.25">
      <c r="A973" s="63" t="s">
        <v>1010</v>
      </c>
      <c r="B973" s="8">
        <v>0</v>
      </c>
    </row>
    <row r="974" spans="1:2" x14ac:dyDescent="0.25">
      <c r="A974" s="63" t="s">
        <v>1011</v>
      </c>
      <c r="B974" s="8">
        <v>0</v>
      </c>
    </row>
    <row r="975" spans="1:2" x14ac:dyDescent="0.25">
      <c r="A975" s="63" t="s">
        <v>1190</v>
      </c>
      <c r="B975" s="8">
        <v>0</v>
      </c>
    </row>
    <row r="976" spans="1:2" x14ac:dyDescent="0.25">
      <c r="A976" s="63" t="s">
        <v>1012</v>
      </c>
      <c r="B976" s="8">
        <v>0</v>
      </c>
    </row>
    <row r="977" spans="1:2" x14ac:dyDescent="0.25">
      <c r="A977" s="63" t="s">
        <v>1013</v>
      </c>
      <c r="B977" s="8">
        <v>0</v>
      </c>
    </row>
    <row r="978" spans="1:2" x14ac:dyDescent="0.25">
      <c r="A978" s="63" t="s">
        <v>1014</v>
      </c>
      <c r="B978" s="8">
        <v>0</v>
      </c>
    </row>
    <row r="979" spans="1:2" x14ac:dyDescent="0.25">
      <c r="A979" s="63" t="s">
        <v>1191</v>
      </c>
      <c r="B979" s="8">
        <v>0</v>
      </c>
    </row>
    <row r="980" spans="1:2" x14ac:dyDescent="0.25">
      <c r="A980" s="63" t="s">
        <v>1015</v>
      </c>
      <c r="B980" s="8">
        <v>0</v>
      </c>
    </row>
    <row r="981" spans="1:2" x14ac:dyDescent="0.25">
      <c r="A981" s="63" t="s">
        <v>1016</v>
      </c>
      <c r="B981" s="8">
        <v>0</v>
      </c>
    </row>
    <row r="982" spans="1:2" x14ac:dyDescent="0.25">
      <c r="A982" s="63" t="s">
        <v>1017</v>
      </c>
      <c r="B982" s="8">
        <v>0</v>
      </c>
    </row>
    <row r="983" spans="1:2" x14ac:dyDescent="0.25">
      <c r="A983" s="63" t="s">
        <v>1192</v>
      </c>
      <c r="B983" s="8">
        <v>0</v>
      </c>
    </row>
    <row r="985" spans="1:2" x14ac:dyDescent="0.25">
      <c r="A985" s="63" t="s">
        <v>998</v>
      </c>
      <c r="B985" s="8">
        <v>0</v>
      </c>
    </row>
    <row r="986" spans="1:2" x14ac:dyDescent="0.25">
      <c r="A986" s="63" t="s">
        <v>999</v>
      </c>
      <c r="B986" s="8">
        <v>0</v>
      </c>
    </row>
    <row r="987" spans="1:2" x14ac:dyDescent="0.25">
      <c r="A987" s="63" t="s">
        <v>1000</v>
      </c>
      <c r="B987" s="8">
        <v>0</v>
      </c>
    </row>
    <row r="988" spans="1:2" x14ac:dyDescent="0.25">
      <c r="A988" s="63" t="s">
        <v>1193</v>
      </c>
      <c r="B988" s="8">
        <v>0</v>
      </c>
    </row>
    <row r="989" spans="1:2" x14ac:dyDescent="0.25">
      <c r="A989" s="63" t="s">
        <v>1001</v>
      </c>
      <c r="B989" s="8">
        <v>0</v>
      </c>
    </row>
    <row r="990" spans="1:2" x14ac:dyDescent="0.25">
      <c r="A990" s="63" t="s">
        <v>1002</v>
      </c>
      <c r="B990" s="8">
        <v>0</v>
      </c>
    </row>
    <row r="991" spans="1:2" x14ac:dyDescent="0.25">
      <c r="A991" s="63" t="s">
        <v>1003</v>
      </c>
      <c r="B991" s="8">
        <v>0</v>
      </c>
    </row>
    <row r="992" spans="1:2" x14ac:dyDescent="0.25">
      <c r="A992" s="63" t="s">
        <v>1194</v>
      </c>
      <c r="B992" s="8">
        <v>0</v>
      </c>
    </row>
    <row r="993" spans="1:3" x14ac:dyDescent="0.25">
      <c r="A993" s="63" t="s">
        <v>1004</v>
      </c>
      <c r="B993" s="8">
        <v>0</v>
      </c>
    </row>
    <row r="994" spans="1:3" x14ac:dyDescent="0.25">
      <c r="A994" s="63" t="s">
        <v>1005</v>
      </c>
      <c r="B994" s="8">
        <v>0</v>
      </c>
    </row>
    <row r="995" spans="1:3" x14ac:dyDescent="0.25">
      <c r="A995" s="63" t="s">
        <v>1006</v>
      </c>
      <c r="B995" s="8">
        <v>0</v>
      </c>
    </row>
    <row r="996" spans="1:3" x14ac:dyDescent="0.25">
      <c r="A996" s="63" t="s">
        <v>1195</v>
      </c>
      <c r="B996" s="8">
        <v>0</v>
      </c>
    </row>
    <row r="997" spans="1:3" x14ac:dyDescent="0.25">
      <c r="B997" s="8"/>
    </row>
    <row r="998" spans="1:3" x14ac:dyDescent="0.25">
      <c r="A998" s="63" t="s">
        <v>521</v>
      </c>
      <c r="B998" s="8">
        <v>2000</v>
      </c>
    </row>
    <row r="999" spans="1:3" x14ac:dyDescent="0.25">
      <c r="A999" s="63" t="s">
        <v>1018</v>
      </c>
      <c r="B999" s="8">
        <v>2000</v>
      </c>
    </row>
    <row r="1001" spans="1:3" x14ac:dyDescent="0.25">
      <c r="A1001" s="63" t="s">
        <v>519</v>
      </c>
      <c r="B1001" s="8">
        <v>2040</v>
      </c>
    </row>
    <row r="1002" spans="1:3" x14ac:dyDescent="0.25">
      <c r="A1002" s="63" t="s">
        <v>1019</v>
      </c>
      <c r="B1002" s="8">
        <v>2040</v>
      </c>
    </row>
    <row r="1008" spans="1:3" x14ac:dyDescent="0.25">
      <c r="C1008" s="5"/>
    </row>
    <row r="1009" spans="3:3" x14ac:dyDescent="0.25">
      <c r="C1009" s="5"/>
    </row>
    <row r="1010" spans="3:3" x14ac:dyDescent="0.25">
      <c r="C1010" s="5"/>
    </row>
    <row r="1011" spans="3:3" x14ac:dyDescent="0.25">
      <c r="C1011" s="5"/>
    </row>
    <row r="1012" spans="3:3" x14ac:dyDescent="0.25">
      <c r="C1012" s="5"/>
    </row>
    <row r="1013" spans="3:3" x14ac:dyDescent="0.25">
      <c r="C1013" s="5"/>
    </row>
    <row r="1014" spans="3:3" x14ac:dyDescent="0.25">
      <c r="C1014" s="5"/>
    </row>
    <row r="1015" spans="3:3" x14ac:dyDescent="0.25">
      <c r="C1015" s="5"/>
    </row>
    <row r="1016" spans="3:3" x14ac:dyDescent="0.25">
      <c r="C101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21"/>
  <sheetViews>
    <sheetView workbookViewId="0">
      <selection activeCell="E20" sqref="E20"/>
    </sheetView>
  </sheetViews>
  <sheetFormatPr defaultRowHeight="15" x14ac:dyDescent="0.25"/>
  <cols>
    <col min="1" max="1" width="24.5703125" bestFit="1" customWidth="1"/>
  </cols>
  <sheetData>
    <row r="1" spans="1:7" s="63" customFormat="1" x14ac:dyDescent="0.25">
      <c r="A1" s="63" t="s">
        <v>0</v>
      </c>
      <c r="B1" s="63" t="s">
        <v>157</v>
      </c>
      <c r="C1" s="63" t="s">
        <v>1020</v>
      </c>
      <c r="E1" s="63" t="s">
        <v>61</v>
      </c>
    </row>
    <row r="2" spans="1:7" x14ac:dyDescent="0.25">
      <c r="A2" s="63" t="s">
        <v>69</v>
      </c>
      <c r="B2" s="65">
        <v>0.65</v>
      </c>
      <c r="C2" s="63"/>
      <c r="D2" s="63"/>
      <c r="E2" s="63" t="s">
        <v>64</v>
      </c>
      <c r="F2" s="63"/>
      <c r="G2" s="63"/>
    </row>
    <row r="3" spans="1:7" x14ac:dyDescent="0.25">
      <c r="A3" s="63"/>
      <c r="B3" s="63"/>
      <c r="C3" s="63"/>
      <c r="D3" s="63"/>
      <c r="E3" s="63"/>
      <c r="F3" s="63"/>
      <c r="G3" s="63"/>
    </row>
    <row r="4" spans="1:7" x14ac:dyDescent="0.25">
      <c r="A4" s="63" t="s">
        <v>43</v>
      </c>
      <c r="B4" s="8">
        <v>2</v>
      </c>
      <c r="C4" s="63" t="s">
        <v>555</v>
      </c>
      <c r="D4" s="63"/>
      <c r="E4" s="63"/>
      <c r="F4" s="63"/>
      <c r="G4" s="63"/>
    </row>
    <row r="5" spans="1:7" x14ac:dyDescent="0.25">
      <c r="A5" s="63"/>
      <c r="B5" s="8"/>
      <c r="C5" s="63"/>
      <c r="D5" s="63"/>
      <c r="E5" s="63"/>
      <c r="F5" s="63"/>
      <c r="G5" s="63"/>
    </row>
    <row r="6" spans="1:7" x14ac:dyDescent="0.25">
      <c r="A6" s="63" t="s">
        <v>42</v>
      </c>
      <c r="B6" s="8">
        <v>15</v>
      </c>
      <c r="C6" s="63" t="s">
        <v>551</v>
      </c>
      <c r="D6" s="63"/>
      <c r="E6" s="64" t="s">
        <v>550</v>
      </c>
      <c r="F6" s="63"/>
      <c r="G6" s="63"/>
    </row>
    <row r="7" spans="1:7" x14ac:dyDescent="0.25">
      <c r="A7" s="63"/>
      <c r="B7" s="8"/>
      <c r="C7" s="63"/>
      <c r="D7" s="63"/>
      <c r="E7" s="63"/>
      <c r="F7" s="63"/>
      <c r="G7" s="63"/>
    </row>
    <row r="8" spans="1:7" x14ac:dyDescent="0.25">
      <c r="A8" s="63" t="s">
        <v>38</v>
      </c>
      <c r="B8" s="8">
        <v>20</v>
      </c>
      <c r="C8" s="63" t="s">
        <v>556</v>
      </c>
      <c r="D8" s="63"/>
      <c r="E8" s="63"/>
      <c r="F8" s="63"/>
      <c r="G8" s="63"/>
    </row>
    <row r="9" spans="1:7" x14ac:dyDescent="0.25">
      <c r="A9" s="63"/>
      <c r="B9" s="8"/>
      <c r="C9" s="63"/>
      <c r="D9" s="63"/>
      <c r="E9" s="63"/>
      <c r="F9" s="63"/>
      <c r="G9" s="63"/>
    </row>
    <row r="10" spans="1:7" x14ac:dyDescent="0.25">
      <c r="A10" s="63" t="s">
        <v>39</v>
      </c>
      <c r="B10" s="8">
        <v>15</v>
      </c>
      <c r="C10" s="63" t="s">
        <v>554</v>
      </c>
      <c r="D10" s="63"/>
      <c r="E10" s="63"/>
      <c r="F10" s="63"/>
      <c r="G10" s="63"/>
    </row>
    <row r="11" spans="1:7" x14ac:dyDescent="0.25">
      <c r="A11" s="63"/>
      <c r="B11" s="8"/>
      <c r="C11" s="63"/>
      <c r="D11" s="63"/>
      <c r="E11" s="63"/>
      <c r="F11" s="63"/>
      <c r="G11" s="63"/>
    </row>
    <row r="12" spans="1:7" x14ac:dyDescent="0.25">
      <c r="A12" s="63" t="s">
        <v>40</v>
      </c>
      <c r="B12" s="8">
        <v>10</v>
      </c>
      <c r="C12" s="63" t="s">
        <v>553</v>
      </c>
      <c r="D12" s="63"/>
      <c r="E12" s="64" t="s">
        <v>550</v>
      </c>
      <c r="F12" s="63"/>
      <c r="G12" s="63"/>
    </row>
    <row r="13" spans="1:7" x14ac:dyDescent="0.25">
      <c r="A13" s="63"/>
      <c r="B13" s="8"/>
      <c r="C13" s="63"/>
      <c r="D13" s="63"/>
      <c r="E13" s="63"/>
      <c r="F13" s="63"/>
      <c r="G13" s="63"/>
    </row>
    <row r="14" spans="1:7" x14ac:dyDescent="0.25">
      <c r="A14" s="63" t="s">
        <v>41</v>
      </c>
      <c r="B14" s="8">
        <v>0.4</v>
      </c>
      <c r="C14" s="63"/>
      <c r="D14" s="63"/>
      <c r="E14" s="27" t="s">
        <v>557</v>
      </c>
      <c r="F14" s="63"/>
      <c r="G14" s="63"/>
    </row>
    <row r="15" spans="1:7" x14ac:dyDescent="0.25">
      <c r="A15" s="63"/>
      <c r="B15" s="8"/>
      <c r="C15" s="63"/>
      <c r="D15" s="63"/>
      <c r="E15" s="63"/>
      <c r="F15" s="63"/>
      <c r="G15" s="63"/>
    </row>
    <row r="16" spans="1:7" x14ac:dyDescent="0.25">
      <c r="A16" s="63" t="s">
        <v>37</v>
      </c>
      <c r="B16" s="8">
        <v>2</v>
      </c>
      <c r="C16" s="63" t="s">
        <v>552</v>
      </c>
      <c r="D16" s="63"/>
      <c r="E16" s="64" t="s">
        <v>550</v>
      </c>
      <c r="F16" s="63"/>
      <c r="G16" s="63"/>
    </row>
    <row r="17" spans="1:7" x14ac:dyDescent="0.25">
      <c r="A17" s="63"/>
      <c r="B17" s="8"/>
      <c r="C17" s="63"/>
      <c r="D17" s="63"/>
      <c r="E17" s="63"/>
      <c r="F17" s="63"/>
      <c r="G17" s="63"/>
    </row>
    <row r="18" spans="1:7" x14ac:dyDescent="0.25">
      <c r="A18" s="63" t="s">
        <v>192</v>
      </c>
      <c r="B18" s="8">
        <v>0.2</v>
      </c>
      <c r="C18" s="63"/>
      <c r="D18" s="63"/>
      <c r="E18" s="64" t="s">
        <v>550</v>
      </c>
      <c r="F18" s="63"/>
      <c r="G18" s="63"/>
    </row>
    <row r="20" spans="1:7" x14ac:dyDescent="0.25">
      <c r="A20" t="s">
        <v>1537</v>
      </c>
      <c r="E20" s="63" t="s">
        <v>1538</v>
      </c>
    </row>
    <row r="21" spans="1:7" x14ac:dyDescent="0.25">
      <c r="E21" t="s">
        <v>1539</v>
      </c>
    </row>
  </sheetData>
  <hyperlinks>
    <hyperlink ref="E6" r:id="rId1"/>
    <hyperlink ref="E12" r:id="rId2"/>
    <hyperlink ref="E18" r:id="rId3"/>
    <hyperlink ref="E16" r:id="rId4"/>
    <hyperlink ref="E14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418"/>
  <sheetViews>
    <sheetView tabSelected="1" workbookViewId="0">
      <selection activeCell="N17" sqref="N17"/>
    </sheetView>
  </sheetViews>
  <sheetFormatPr defaultRowHeight="15" x14ac:dyDescent="0.25"/>
  <cols>
    <col min="1" max="1" width="35.7109375" customWidth="1"/>
    <col min="2" max="2" width="10" bestFit="1" customWidth="1"/>
    <col min="3" max="42" width="12" bestFit="1" customWidth="1"/>
  </cols>
  <sheetData>
    <row r="1" spans="1:42" x14ac:dyDescent="0.25">
      <c r="B1">
        <v>2000</v>
      </c>
      <c r="C1">
        <f>B1+1</f>
        <v>2001</v>
      </c>
      <c r="D1">
        <f t="shared" ref="D1:AP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  <c r="W1">
        <f t="shared" si="0"/>
        <v>2021</v>
      </c>
      <c r="X1">
        <f t="shared" si="0"/>
        <v>2022</v>
      </c>
      <c r="Y1">
        <f t="shared" si="0"/>
        <v>2023</v>
      </c>
      <c r="Z1">
        <f t="shared" si="0"/>
        <v>2024</v>
      </c>
      <c r="AA1">
        <f t="shared" si="0"/>
        <v>2025</v>
      </c>
      <c r="AB1">
        <f t="shared" si="0"/>
        <v>2026</v>
      </c>
      <c r="AC1">
        <f t="shared" si="0"/>
        <v>2027</v>
      </c>
      <c r="AD1">
        <f t="shared" si="0"/>
        <v>2028</v>
      </c>
      <c r="AE1">
        <f t="shared" si="0"/>
        <v>2029</v>
      </c>
      <c r="AF1">
        <f t="shared" si="0"/>
        <v>2030</v>
      </c>
      <c r="AG1">
        <f t="shared" si="0"/>
        <v>2031</v>
      </c>
      <c r="AH1">
        <f t="shared" si="0"/>
        <v>2032</v>
      </c>
      <c r="AI1">
        <f t="shared" si="0"/>
        <v>2033</v>
      </c>
      <c r="AJ1">
        <f t="shared" si="0"/>
        <v>2034</v>
      </c>
      <c r="AK1">
        <f t="shared" si="0"/>
        <v>2035</v>
      </c>
      <c r="AL1">
        <f t="shared" si="0"/>
        <v>2036</v>
      </c>
      <c r="AM1">
        <f t="shared" si="0"/>
        <v>2037</v>
      </c>
      <c r="AN1">
        <f t="shared" si="0"/>
        <v>2038</v>
      </c>
      <c r="AO1">
        <f t="shared" si="0"/>
        <v>2039</v>
      </c>
      <c r="AP1">
        <f t="shared" si="0"/>
        <v>2040</v>
      </c>
    </row>
    <row r="2" spans="1:42" x14ac:dyDescent="0.25">
      <c r="A2" t="s">
        <v>256</v>
      </c>
      <c r="B2" s="42">
        <f>'LF Compostables'!G9</f>
        <v>0.58899999999999997</v>
      </c>
      <c r="C2" s="42">
        <f>'LF Compostables'!H9</f>
        <v>0.58019999999999994</v>
      </c>
      <c r="D2" s="42">
        <f>'LF Compostables'!I9</f>
        <v>0.57139999999999991</v>
      </c>
      <c r="E2" s="42">
        <f>'LF Compostables'!J9</f>
        <v>0.56259999999999999</v>
      </c>
      <c r="F2" s="42">
        <f>'LF Compostables'!K9</f>
        <v>0.55379999999999996</v>
      </c>
      <c r="G2" s="42">
        <f>'LF Compostables'!L9</f>
        <v>0.54499999999999993</v>
      </c>
      <c r="H2" s="42">
        <f>'LF Compostables'!M9</f>
        <v>0.53299999999999992</v>
      </c>
      <c r="I2" s="42">
        <f>'LF Compostables'!N9</f>
        <v>0.52100000000000002</v>
      </c>
      <c r="J2" s="42">
        <f>'LF Compostables'!O9</f>
        <v>0.50900000000000001</v>
      </c>
      <c r="K2" s="42">
        <f>'LF Compostables'!P9</f>
        <v>0.49700000000000005</v>
      </c>
      <c r="L2" s="42">
        <f>'LF Compostables'!Q9</f>
        <v>0.495</v>
      </c>
      <c r="M2" s="42">
        <f>'LF Compostables'!R9</f>
        <v>0.49299999999999999</v>
      </c>
      <c r="N2" s="42">
        <f>'LF Compostables'!S9</f>
        <v>0.48899999999999999</v>
      </c>
      <c r="O2" s="42">
        <f>'LF Compostables'!T9</f>
        <v>0.48500000000000004</v>
      </c>
      <c r="P2" s="42">
        <f>'LF Compostables'!U9</f>
        <v>0.48280000000000012</v>
      </c>
      <c r="Q2" s="42">
        <f>'LF Compostables'!V9</f>
        <v>0.4798</v>
      </c>
      <c r="R2" s="42">
        <f>'LF Compostables'!W9</f>
        <v>0.47679999999999989</v>
      </c>
      <c r="S2" s="42">
        <f>'LF Compostables'!X9</f>
        <v>0.47379999999999978</v>
      </c>
      <c r="T2" s="42">
        <f>'LF Compostables'!Y9</f>
        <v>0.47079999999999966</v>
      </c>
      <c r="U2" s="42">
        <f>'LF Compostables'!Z9</f>
        <v>0.46779999999999955</v>
      </c>
      <c r="V2" s="42">
        <f>'LF Compostables'!AA9</f>
        <v>0.46479999999999944</v>
      </c>
      <c r="W2" s="42">
        <f>'LF Compostables'!AB9</f>
        <v>0.46180000000000021</v>
      </c>
      <c r="X2" s="42">
        <f>'LF Compostables'!AC9</f>
        <v>0.4588000000000001</v>
      </c>
      <c r="Y2" s="42">
        <f>'LF Compostables'!AD9</f>
        <v>0.45579999999999998</v>
      </c>
      <c r="Z2" s="42">
        <f>'LF Compostables'!AE9</f>
        <v>0.45279999999999987</v>
      </c>
      <c r="AA2" s="42">
        <f>'LF Compostables'!AF9</f>
        <v>0.44979999999999976</v>
      </c>
      <c r="AB2" s="42">
        <f>'LF Compostables'!AG9</f>
        <v>0.44679999999999964</v>
      </c>
      <c r="AC2" s="42">
        <f>'LF Compostables'!AH9</f>
        <v>0.44379999999999953</v>
      </c>
      <c r="AD2" s="42">
        <f>'LF Compostables'!AI9</f>
        <v>0.4408000000000003</v>
      </c>
      <c r="AE2" s="42">
        <f>'LF Compostables'!AJ9</f>
        <v>0.43780000000000019</v>
      </c>
      <c r="AF2" s="42">
        <f>'LF Compostables'!AK9</f>
        <v>0.43480000000000008</v>
      </c>
      <c r="AG2" s="42">
        <f>'LF Compostables'!AL9</f>
        <v>0.43179999999999996</v>
      </c>
      <c r="AH2" s="42">
        <f>'LF Compostables'!AM9</f>
        <v>0.42879999999999985</v>
      </c>
      <c r="AI2" s="42">
        <f>'LF Compostables'!AN9</f>
        <v>0.42579999999999973</v>
      </c>
      <c r="AJ2" s="42">
        <f>'LF Compostables'!AO9</f>
        <v>0.42279999999999962</v>
      </c>
      <c r="AK2" s="42">
        <f>'LF Compostables'!AP9</f>
        <v>0.41979999999999951</v>
      </c>
      <c r="AL2" s="42">
        <f>'LF Compostables'!AQ9</f>
        <v>0.41679999999999939</v>
      </c>
      <c r="AM2" s="42">
        <f>'LF Compostables'!AR9</f>
        <v>0.41380000000000017</v>
      </c>
      <c r="AN2" s="42">
        <f>'LF Compostables'!AS9</f>
        <v>0.41080000000000005</v>
      </c>
      <c r="AO2" s="42">
        <f>'LF Compostables'!AT9</f>
        <v>0.40779999999999994</v>
      </c>
      <c r="AP2" s="42">
        <f>'LF Compostables'!AU9</f>
        <v>0.40479999999999983</v>
      </c>
    </row>
    <row r="3" spans="1:42" x14ac:dyDescent="0.25">
      <c r="A3" t="s">
        <v>257</v>
      </c>
      <c r="B3" s="42">
        <f t="shared" ref="B3:N3" si="1">1-B2</f>
        <v>0.41100000000000003</v>
      </c>
      <c r="C3" s="42">
        <f t="shared" si="1"/>
        <v>0.41980000000000006</v>
      </c>
      <c r="D3" s="42">
        <f t="shared" si="1"/>
        <v>0.42860000000000009</v>
      </c>
      <c r="E3" s="42">
        <f t="shared" si="1"/>
        <v>0.43740000000000001</v>
      </c>
      <c r="F3" s="42">
        <f t="shared" si="1"/>
        <v>0.44620000000000004</v>
      </c>
      <c r="G3" s="42">
        <f t="shared" si="1"/>
        <v>0.45500000000000007</v>
      </c>
      <c r="H3" s="42">
        <f t="shared" si="1"/>
        <v>0.46700000000000008</v>
      </c>
      <c r="I3" s="42">
        <f t="shared" si="1"/>
        <v>0.47899999999999998</v>
      </c>
      <c r="J3" s="42">
        <f t="shared" si="1"/>
        <v>0.49099999999999999</v>
      </c>
      <c r="K3" s="42">
        <f t="shared" si="1"/>
        <v>0.50299999999999989</v>
      </c>
      <c r="L3" s="42">
        <f t="shared" si="1"/>
        <v>0.505</v>
      </c>
      <c r="M3" s="42">
        <f t="shared" si="1"/>
        <v>0.50700000000000001</v>
      </c>
      <c r="N3" s="42">
        <f t="shared" si="1"/>
        <v>0.51100000000000001</v>
      </c>
      <c r="O3" s="42">
        <f>1-O2</f>
        <v>0.5149999999999999</v>
      </c>
      <c r="P3" s="42">
        <f t="shared" ref="P3:AP3" si="2">1-P2</f>
        <v>0.51719999999999988</v>
      </c>
      <c r="Q3" s="42">
        <f t="shared" si="2"/>
        <v>0.5202</v>
      </c>
      <c r="R3" s="42">
        <f t="shared" si="2"/>
        <v>0.52320000000000011</v>
      </c>
      <c r="S3" s="42">
        <f t="shared" si="2"/>
        <v>0.52620000000000022</v>
      </c>
      <c r="T3" s="42">
        <f t="shared" si="2"/>
        <v>0.52920000000000034</v>
      </c>
      <c r="U3" s="42">
        <f t="shared" si="2"/>
        <v>0.53220000000000045</v>
      </c>
      <c r="V3" s="42">
        <f t="shared" si="2"/>
        <v>0.53520000000000056</v>
      </c>
      <c r="W3" s="42">
        <f t="shared" si="2"/>
        <v>0.53819999999999979</v>
      </c>
      <c r="X3" s="42">
        <f t="shared" si="2"/>
        <v>0.5411999999999999</v>
      </c>
      <c r="Y3" s="42">
        <f t="shared" si="2"/>
        <v>0.54420000000000002</v>
      </c>
      <c r="Z3" s="42">
        <f t="shared" si="2"/>
        <v>0.54720000000000013</v>
      </c>
      <c r="AA3" s="42">
        <f t="shared" si="2"/>
        <v>0.55020000000000024</v>
      </c>
      <c r="AB3" s="42">
        <f t="shared" si="2"/>
        <v>0.55320000000000036</v>
      </c>
      <c r="AC3" s="42">
        <f t="shared" si="2"/>
        <v>0.55620000000000047</v>
      </c>
      <c r="AD3" s="42">
        <f t="shared" si="2"/>
        <v>0.5591999999999997</v>
      </c>
      <c r="AE3" s="42">
        <f t="shared" si="2"/>
        <v>0.56219999999999981</v>
      </c>
      <c r="AF3" s="42">
        <f t="shared" si="2"/>
        <v>0.56519999999999992</v>
      </c>
      <c r="AG3" s="42">
        <f t="shared" si="2"/>
        <v>0.56820000000000004</v>
      </c>
      <c r="AH3" s="42">
        <f t="shared" si="2"/>
        <v>0.57120000000000015</v>
      </c>
      <c r="AI3" s="42">
        <f t="shared" si="2"/>
        <v>0.57420000000000027</v>
      </c>
      <c r="AJ3" s="42">
        <f t="shared" si="2"/>
        <v>0.57720000000000038</v>
      </c>
      <c r="AK3" s="42">
        <f t="shared" si="2"/>
        <v>0.58020000000000049</v>
      </c>
      <c r="AL3" s="42">
        <f t="shared" si="2"/>
        <v>0.58320000000000061</v>
      </c>
      <c r="AM3" s="42">
        <f t="shared" si="2"/>
        <v>0.58619999999999983</v>
      </c>
      <c r="AN3" s="42">
        <f t="shared" si="2"/>
        <v>0.58919999999999995</v>
      </c>
      <c r="AO3" s="42">
        <f t="shared" si="2"/>
        <v>0.59220000000000006</v>
      </c>
      <c r="AP3" s="42">
        <f t="shared" si="2"/>
        <v>0.59520000000000017</v>
      </c>
    </row>
    <row r="5" spans="1:42" x14ac:dyDescent="0.25">
      <c r="A5" t="s">
        <v>258</v>
      </c>
      <c r="B5">
        <v>0.64</v>
      </c>
      <c r="C5">
        <v>0.64</v>
      </c>
      <c r="D5">
        <v>0.64</v>
      </c>
      <c r="E5">
        <v>0.64</v>
      </c>
      <c r="F5">
        <v>0.64</v>
      </c>
      <c r="G5">
        <v>0.64</v>
      </c>
      <c r="H5">
        <v>0.64</v>
      </c>
      <c r="I5">
        <v>0.64</v>
      </c>
      <c r="J5">
        <v>0.64</v>
      </c>
      <c r="K5">
        <v>0.64</v>
      </c>
      <c r="L5">
        <v>0.64</v>
      </c>
      <c r="M5">
        <v>0.64</v>
      </c>
      <c r="N5">
        <v>0.64</v>
      </c>
      <c r="O5">
        <v>0.64</v>
      </c>
      <c r="P5">
        <v>0.64</v>
      </c>
      <c r="Q5">
        <v>0.64</v>
      </c>
      <c r="R5">
        <v>0.64</v>
      </c>
      <c r="S5">
        <v>0.64</v>
      </c>
      <c r="T5">
        <v>0.64</v>
      </c>
      <c r="U5">
        <v>0.64</v>
      </c>
      <c r="V5">
        <v>0.64</v>
      </c>
      <c r="W5">
        <v>0.64</v>
      </c>
      <c r="X5">
        <v>0.64</v>
      </c>
      <c r="Y5">
        <v>0.64</v>
      </c>
      <c r="Z5">
        <v>0.64</v>
      </c>
      <c r="AA5">
        <v>0.64</v>
      </c>
      <c r="AB5">
        <v>0.64</v>
      </c>
      <c r="AC5">
        <v>0.64</v>
      </c>
      <c r="AD5">
        <v>0.64</v>
      </c>
      <c r="AE5">
        <v>0.64</v>
      </c>
      <c r="AF5">
        <v>0.64</v>
      </c>
      <c r="AG5">
        <v>0.64</v>
      </c>
      <c r="AH5">
        <v>0.64</v>
      </c>
      <c r="AI5">
        <v>0.64</v>
      </c>
      <c r="AJ5">
        <v>0.64</v>
      </c>
      <c r="AK5">
        <v>0.64</v>
      </c>
      <c r="AL5">
        <v>0.64</v>
      </c>
      <c r="AM5">
        <v>0.64</v>
      </c>
      <c r="AN5">
        <v>0.64</v>
      </c>
      <c r="AO5">
        <v>0.64</v>
      </c>
      <c r="AP5">
        <v>0.64</v>
      </c>
    </row>
    <row r="6" spans="1:42" x14ac:dyDescent="0.25">
      <c r="A6" t="s">
        <v>259</v>
      </c>
      <c r="B6">
        <v>0.36</v>
      </c>
      <c r="C6">
        <v>0.36</v>
      </c>
      <c r="D6">
        <v>0.36</v>
      </c>
      <c r="E6">
        <v>0.36</v>
      </c>
      <c r="F6">
        <v>0.36</v>
      </c>
      <c r="G6">
        <v>0.36</v>
      </c>
      <c r="H6">
        <v>0.36</v>
      </c>
      <c r="I6">
        <v>0.36</v>
      </c>
      <c r="J6">
        <v>0.36</v>
      </c>
      <c r="K6">
        <v>0.36</v>
      </c>
      <c r="L6">
        <v>0.36</v>
      </c>
      <c r="M6">
        <v>0.36</v>
      </c>
      <c r="N6">
        <v>0.36</v>
      </c>
      <c r="O6">
        <v>0.36</v>
      </c>
      <c r="P6">
        <v>0.36</v>
      </c>
      <c r="Q6">
        <v>0.36</v>
      </c>
      <c r="R6">
        <v>0.36</v>
      </c>
      <c r="S6">
        <v>0.36</v>
      </c>
      <c r="T6">
        <v>0.36</v>
      </c>
      <c r="U6">
        <v>0.36</v>
      </c>
      <c r="V6">
        <v>0.36</v>
      </c>
      <c r="W6">
        <v>0.36</v>
      </c>
      <c r="X6">
        <v>0.36</v>
      </c>
      <c r="Y6">
        <v>0.36</v>
      </c>
      <c r="Z6">
        <v>0.36</v>
      </c>
      <c r="AA6">
        <v>0.36</v>
      </c>
      <c r="AB6">
        <v>0.36</v>
      </c>
      <c r="AC6">
        <v>0.36</v>
      </c>
      <c r="AD6">
        <v>0.36</v>
      </c>
      <c r="AE6">
        <v>0.36</v>
      </c>
      <c r="AF6">
        <v>0.36</v>
      </c>
      <c r="AG6">
        <v>0.36</v>
      </c>
      <c r="AH6">
        <v>0.36</v>
      </c>
      <c r="AI6">
        <v>0.36</v>
      </c>
      <c r="AJ6">
        <v>0.36</v>
      </c>
      <c r="AK6">
        <v>0.36</v>
      </c>
      <c r="AL6">
        <v>0.36</v>
      </c>
      <c r="AM6">
        <v>0.36</v>
      </c>
      <c r="AN6">
        <v>0.36</v>
      </c>
      <c r="AO6">
        <v>0.36</v>
      </c>
      <c r="AP6">
        <v>0.36</v>
      </c>
    </row>
    <row r="8" spans="1:42" x14ac:dyDescent="0.25">
      <c r="A8" t="s">
        <v>240</v>
      </c>
      <c r="B8">
        <f>'US MSW and Pop'!G8</f>
        <v>0.45213866755264337</v>
      </c>
      <c r="C8">
        <f>'US MSW and Pop'!H8</f>
        <v>0.44882713740907265</v>
      </c>
      <c r="D8">
        <f>'US MSW and Pop'!I8</f>
        <v>0.44551560726550188</v>
      </c>
      <c r="E8">
        <f>'US MSW and Pop'!J8</f>
        <v>0.44220407712193116</v>
      </c>
      <c r="F8">
        <f>'US MSW and Pop'!K8</f>
        <v>0.43889254697836039</v>
      </c>
      <c r="G8">
        <f>'US MSW and Pop'!L8</f>
        <v>0.43558101683478967</v>
      </c>
      <c r="H8">
        <f>'US MSW and Pop'!M8</f>
        <v>0.42490033570585917</v>
      </c>
      <c r="I8">
        <f>'US MSW and Pop'!N8</f>
        <v>0.41421965457692866</v>
      </c>
      <c r="J8">
        <f>'US MSW and Pop'!O8</f>
        <v>0.40353897344799816</v>
      </c>
      <c r="K8">
        <f>'US MSW and Pop'!P8</f>
        <v>0.39285829231906766</v>
      </c>
      <c r="L8">
        <f>'US MSW and Pop'!Q8</f>
        <v>0.388250129127646</v>
      </c>
      <c r="M8">
        <f>'US MSW and Pop'!R8</f>
        <v>0.38364196593622429</v>
      </c>
      <c r="N8">
        <f>'US MSW and Pop'!S8</f>
        <v>0.38224915088208872</v>
      </c>
      <c r="O8">
        <f>'US MSW and Pop'!T8</f>
        <v>0.38531020548573525</v>
      </c>
      <c r="P8">
        <f>'US MSW and Pop'!U8</f>
        <v>0.36965781227935324</v>
      </c>
      <c r="Q8">
        <f>'US MSW and Pop'!V8</f>
        <v>0.36334430381523042</v>
      </c>
      <c r="R8">
        <f>'US MSW and Pop'!W8</f>
        <v>0.3570307953511076</v>
      </c>
      <c r="S8">
        <f>'US MSW and Pop'!X8</f>
        <v>0.35071728688698478</v>
      </c>
      <c r="T8">
        <f>'US MSW and Pop'!Y8</f>
        <v>0.34440377842286196</v>
      </c>
      <c r="U8">
        <f>'US MSW and Pop'!Z8</f>
        <v>0.33809026995873914</v>
      </c>
      <c r="V8">
        <f>'US MSW and Pop'!AA8</f>
        <v>0.33177676149461632</v>
      </c>
      <c r="W8">
        <f>'US MSW and Pop'!AB8</f>
        <v>0.3254632530304935</v>
      </c>
      <c r="X8">
        <f>'US MSW and Pop'!AC8</f>
        <v>0.31914974456637069</v>
      </c>
      <c r="Y8">
        <f>'US MSW and Pop'!AD8</f>
        <v>0.31283623610224787</v>
      </c>
      <c r="Z8">
        <f>'US MSW and Pop'!AE8</f>
        <v>0.30652272763812505</v>
      </c>
      <c r="AA8">
        <f>'US MSW and Pop'!AF8</f>
        <v>0.30020921917400223</v>
      </c>
      <c r="AB8">
        <f>'US MSW and Pop'!AG8</f>
        <v>0.29389571070987941</v>
      </c>
      <c r="AC8">
        <f>'US MSW and Pop'!AH8</f>
        <v>0.28758220224575659</v>
      </c>
      <c r="AD8">
        <f>'US MSW and Pop'!AI8</f>
        <v>0.28126869378163377</v>
      </c>
      <c r="AE8">
        <f>'US MSW and Pop'!AJ8</f>
        <v>0.27495518531751095</v>
      </c>
      <c r="AF8">
        <f>'US MSW and Pop'!AK8</f>
        <v>0.26864167685338813</v>
      </c>
      <c r="AG8">
        <f>'US MSW and Pop'!AL8</f>
        <v>0.26232816838926531</v>
      </c>
      <c r="AH8">
        <f>'US MSW and Pop'!AM8</f>
        <v>0.2560146599251425</v>
      </c>
      <c r="AI8">
        <f>'US MSW and Pop'!AN8</f>
        <v>0.24970115146101968</v>
      </c>
      <c r="AJ8">
        <f>'US MSW and Pop'!AO8</f>
        <v>0.24338764299689686</v>
      </c>
      <c r="AK8">
        <f>'US MSW and Pop'!AP8</f>
        <v>0.23707413453277404</v>
      </c>
      <c r="AL8">
        <f>'US MSW and Pop'!AQ8</f>
        <v>0.23076062606865122</v>
      </c>
      <c r="AM8">
        <f>'US MSW and Pop'!AR8</f>
        <v>0.2244471176045284</v>
      </c>
      <c r="AN8">
        <f>'US MSW and Pop'!AS8</f>
        <v>0.21813360914040558</v>
      </c>
      <c r="AO8">
        <f>'US MSW and Pop'!AT8</f>
        <v>0.21182010067628276</v>
      </c>
      <c r="AP8">
        <f>'US MSW and Pop'!AU8</f>
        <v>0.20550659221215994</v>
      </c>
    </row>
    <row r="10" spans="1:42" x14ac:dyDescent="0.25">
      <c r="A10" t="s">
        <v>239</v>
      </c>
      <c r="B10">
        <f>'US MSW and Pop'!G7</f>
        <v>281422000</v>
      </c>
      <c r="C10">
        <f>'US MSW and Pop'!H7</f>
        <v>284419600</v>
      </c>
      <c r="D10">
        <f>'US MSW and Pop'!I7</f>
        <v>287417200</v>
      </c>
      <c r="E10">
        <f>'US MSW and Pop'!J7</f>
        <v>290414800</v>
      </c>
      <c r="F10">
        <f>'US MSW and Pop'!K7</f>
        <v>293412400</v>
      </c>
      <c r="G10">
        <f>'US MSW and Pop'!L7</f>
        <v>296410000</v>
      </c>
      <c r="H10">
        <f>'US MSW and Pop'!M7</f>
        <v>299059250</v>
      </c>
      <c r="I10">
        <f>'US MSW and Pop'!N7</f>
        <v>301708500</v>
      </c>
      <c r="J10">
        <f>'US MSW and Pop'!O7</f>
        <v>304357750</v>
      </c>
      <c r="K10">
        <f>'US MSW and Pop'!P7</f>
        <v>307007000</v>
      </c>
      <c r="L10">
        <f>'US MSW and Pop'!Q7</f>
        <v>309299500</v>
      </c>
      <c r="M10">
        <f>'US MSW and Pop'!R7</f>
        <v>311592000</v>
      </c>
      <c r="N10">
        <f>'US MSW and Pop'!S7</f>
        <v>313914000</v>
      </c>
      <c r="O10">
        <f>'US MSW and Pop'!T7</f>
        <v>316129000</v>
      </c>
      <c r="P10">
        <f>'US MSW and Pop'!U7</f>
        <v>319862098.90109921</v>
      </c>
      <c r="Q10">
        <f>'US MSW and Pop'!V7</f>
        <v>322543112.08791256</v>
      </c>
      <c r="R10">
        <f>'US MSW and Pop'!W7</f>
        <v>325224125.27472591</v>
      </c>
      <c r="S10">
        <f>'US MSW and Pop'!X7</f>
        <v>327905138.46153831</v>
      </c>
      <c r="T10">
        <f>'US MSW and Pop'!Y7</f>
        <v>330586151.64835167</v>
      </c>
      <c r="U10">
        <f>'US MSW and Pop'!Z7</f>
        <v>333267164.83516502</v>
      </c>
      <c r="V10">
        <f>'US MSW and Pop'!AA7</f>
        <v>335948178.02197838</v>
      </c>
      <c r="W10">
        <f>'US MSW and Pop'!AB7</f>
        <v>338629191.20879173</v>
      </c>
      <c r="X10">
        <f>'US MSW and Pop'!AC7</f>
        <v>341310204.39560509</v>
      </c>
      <c r="Y10">
        <f>'US MSW and Pop'!AD7</f>
        <v>343991217.58241749</v>
      </c>
      <c r="Z10">
        <f>'US MSW and Pop'!AE7</f>
        <v>346672230.76923084</v>
      </c>
      <c r="AA10">
        <f>'US MSW and Pop'!AF7</f>
        <v>349353243.9560442</v>
      </c>
      <c r="AB10">
        <f>'US MSW and Pop'!AG7</f>
        <v>352034257.14285755</v>
      </c>
      <c r="AC10">
        <f>'US MSW and Pop'!AH7</f>
        <v>354715270.32967091</v>
      </c>
      <c r="AD10">
        <f>'US MSW and Pop'!AI7</f>
        <v>357396283.51648426</v>
      </c>
      <c r="AE10">
        <f>'US MSW and Pop'!AJ7</f>
        <v>360077296.70329666</v>
      </c>
      <c r="AF10">
        <f>'US MSW and Pop'!AK7</f>
        <v>362758309.89011002</v>
      </c>
      <c r="AG10">
        <f>'US MSW and Pop'!AL7</f>
        <v>365439323.07692337</v>
      </c>
      <c r="AH10">
        <f>'US MSW and Pop'!AM7</f>
        <v>368120336.26373672</v>
      </c>
      <c r="AI10">
        <f>'US MSW and Pop'!AN7</f>
        <v>370801349.45055008</v>
      </c>
      <c r="AJ10">
        <f>'US MSW and Pop'!AO7</f>
        <v>373482362.63736248</v>
      </c>
      <c r="AK10">
        <f>'US MSW and Pop'!AP7</f>
        <v>376163375.82417583</v>
      </c>
      <c r="AL10">
        <f>'US MSW and Pop'!AQ7</f>
        <v>378844389.01098919</v>
      </c>
      <c r="AM10">
        <f>'US MSW and Pop'!AR7</f>
        <v>381525402.19780254</v>
      </c>
      <c r="AN10">
        <f>'US MSW and Pop'!AS7</f>
        <v>384206415.3846159</v>
      </c>
      <c r="AO10">
        <f>'US MSW and Pop'!AT7</f>
        <v>386887428.57142925</v>
      </c>
      <c r="AP10">
        <f>'US MSW and Pop'!AU7</f>
        <v>389568441.75824165</v>
      </c>
    </row>
    <row r="12" spans="1:42" x14ac:dyDescent="0.25">
      <c r="A12" t="s">
        <v>72</v>
      </c>
      <c r="B12">
        <v>29.053299519297223</v>
      </c>
      <c r="C12">
        <v>29.330086886166672</v>
      </c>
      <c r="D12">
        <v>28.386840268691664</v>
      </c>
      <c r="E12">
        <v>28.824375535841668</v>
      </c>
      <c r="F12">
        <v>28.577365232777776</v>
      </c>
      <c r="G12">
        <v>29.330202698844445</v>
      </c>
      <c r="H12">
        <v>31.208249513999998</v>
      </c>
      <c r="I12">
        <v>31.065589240000001</v>
      </c>
      <c r="J12">
        <v>31.598870128055552</v>
      </c>
      <c r="K12">
        <v>32.605543762499998</v>
      </c>
      <c r="L12">
        <v>32.044678300000001</v>
      </c>
      <c r="M12">
        <v>31.570437863583329</v>
      </c>
      <c r="N12">
        <v>31.345970055138888</v>
      </c>
      <c r="O12">
        <v>31.911578022833329</v>
      </c>
      <c r="P12">
        <v>31.950339083777777</v>
      </c>
      <c r="Q12">
        <v>32.549766744888892</v>
      </c>
      <c r="R12">
        <v>33.301540911555556</v>
      </c>
      <c r="S12">
        <v>33.502082790924945</v>
      </c>
      <c r="T12">
        <v>33.703832333491896</v>
      </c>
      <c r="U12">
        <v>33.906796811804185</v>
      </c>
      <c r="V12">
        <v>34.11098354220487</v>
      </c>
      <c r="W12">
        <v>34.316399885096025</v>
      </c>
      <c r="X12">
        <v>34.523053245204075</v>
      </c>
      <c r="Y12">
        <v>34.73095107184669</v>
      </c>
      <c r="Z12">
        <v>34.940100859201358</v>
      </c>
      <c r="AA12">
        <v>35.150510146575463</v>
      </c>
      <c r="AB12">
        <v>35.362186518678136</v>
      </c>
      <c r="AC12">
        <v>35.575137605893623</v>
      </c>
      <c r="AD12">
        <v>35.789371084556315</v>
      </c>
      <c r="AE12">
        <v>36.004894677227504</v>
      </c>
      <c r="AF12">
        <v>36.221716152973777</v>
      </c>
      <c r="AG12">
        <v>36.439843327646983</v>
      </c>
      <c r="AH12">
        <v>36.659284064166073</v>
      </c>
      <c r="AI12">
        <v>36.880046272800485</v>
      </c>
      <c r="AJ12">
        <v>37.102137911455287</v>
      </c>
      <c r="AK12">
        <v>37.325566985958069</v>
      </c>
      <c r="AL12">
        <v>37.550341550347511</v>
      </c>
      <c r="AM12">
        <v>37.776469707163706</v>
      </c>
      <c r="AN12">
        <v>38.003959607740235</v>
      </c>
      <c r="AO12">
        <v>38.232819452498056</v>
      </c>
      <c r="AP12">
        <v>38.463057491240995</v>
      </c>
    </row>
    <row r="14" spans="1:42" x14ac:dyDescent="0.25">
      <c r="A14" t="s">
        <v>78</v>
      </c>
      <c r="B14">
        <f>'Base Policies'!B31</f>
        <v>0</v>
      </c>
      <c r="C14">
        <f>'Base Policies'!C31</f>
        <v>0</v>
      </c>
      <c r="D14">
        <f>'Base Policies'!D31</f>
        <v>0</v>
      </c>
      <c r="E14">
        <f>'Base Policies'!E31</f>
        <v>0</v>
      </c>
      <c r="F14">
        <f>'Base Policies'!F31</f>
        <v>0</v>
      </c>
      <c r="G14">
        <f>'Base Policies'!G31</f>
        <v>0</v>
      </c>
      <c r="H14">
        <f>'Base Policies'!H31</f>
        <v>0</v>
      </c>
      <c r="I14">
        <f>'Base Policies'!I31</f>
        <v>0</v>
      </c>
      <c r="J14">
        <f>'Base Policies'!J31</f>
        <v>0</v>
      </c>
      <c r="K14">
        <f>'Base Policies'!K31</f>
        <v>0</v>
      </c>
      <c r="L14">
        <f>'Base Policies'!L31</f>
        <v>8.6037364798426719</v>
      </c>
      <c r="M14">
        <f>'Base Policies'!M31</f>
        <v>8.6037364798426719</v>
      </c>
      <c r="N14">
        <f>'Base Policies'!N31</f>
        <v>8.6037364798426719</v>
      </c>
      <c r="O14">
        <f>'Base Policies'!O31</f>
        <v>8.6037364798426719</v>
      </c>
      <c r="P14">
        <f>'Base Policies'!P31</f>
        <v>8.6037364798426719</v>
      </c>
      <c r="Q14">
        <f>'Base Policies'!Q31</f>
        <v>8.6037364798426719</v>
      </c>
      <c r="R14">
        <f>'Base Policies'!R31</f>
        <v>8.6037364798426719</v>
      </c>
      <c r="S14">
        <f>'Base Policies'!S31</f>
        <v>8.6037364798426719</v>
      </c>
      <c r="T14">
        <f>'Base Policies'!T31</f>
        <v>8.6037364798426719</v>
      </c>
      <c r="U14">
        <f>'Base Policies'!U31</f>
        <v>8.6037364798426719</v>
      </c>
      <c r="V14">
        <f>'Base Policies'!V31</f>
        <v>8.6037364798426719</v>
      </c>
      <c r="W14">
        <f>'Base Policies'!W31</f>
        <v>8.6037364798426719</v>
      </c>
      <c r="X14">
        <f>'Base Policies'!X31</f>
        <v>8.6037364798426719</v>
      </c>
      <c r="Y14">
        <f>'Base Policies'!Y31</f>
        <v>8.6037364798426719</v>
      </c>
      <c r="Z14">
        <f>'Base Policies'!Z31</f>
        <v>8.6037364798426719</v>
      </c>
      <c r="AA14">
        <f>'Base Policies'!AA31</f>
        <v>8.6037364798426719</v>
      </c>
      <c r="AB14">
        <f>'Base Policies'!AB31</f>
        <v>8.6037364798426719</v>
      </c>
      <c r="AC14">
        <f>'Base Policies'!AC31</f>
        <v>8.6037364798426719</v>
      </c>
      <c r="AD14">
        <f>'Base Policies'!AD31</f>
        <v>8.6037364798426719</v>
      </c>
      <c r="AE14">
        <f>'Base Policies'!AE31</f>
        <v>8.6037364798426719</v>
      </c>
      <c r="AF14">
        <f>'Base Policies'!AF31</f>
        <v>8.6037364798426719</v>
      </c>
      <c r="AG14">
        <f>'Base Policies'!AG31</f>
        <v>8.6037364798426719</v>
      </c>
      <c r="AH14">
        <f>'Base Policies'!AH31</f>
        <v>8.6037364798426719</v>
      </c>
      <c r="AI14">
        <f>'Base Policies'!AI31</f>
        <v>8.6037364798426719</v>
      </c>
      <c r="AJ14">
        <f>'Base Policies'!AJ31</f>
        <v>8.6037364798426719</v>
      </c>
      <c r="AK14">
        <f>'Base Policies'!AK31</f>
        <v>8.6037364798426719</v>
      </c>
      <c r="AL14">
        <f>'Base Policies'!AL31</f>
        <v>8.6037364798426719</v>
      </c>
      <c r="AM14">
        <f>'Base Policies'!AM31</f>
        <v>8.6037364798426719</v>
      </c>
      <c r="AN14">
        <f>'Base Policies'!AN31</f>
        <v>8.6037364798426719</v>
      </c>
      <c r="AO14">
        <f>'Base Policies'!AO31</f>
        <v>8.6037364798426719</v>
      </c>
      <c r="AP14">
        <f>'Base Policies'!AP31</f>
        <v>8.6037364798426719</v>
      </c>
    </row>
    <row r="16" spans="1:42" x14ac:dyDescent="0.25">
      <c r="A16" t="s">
        <v>77</v>
      </c>
      <c r="B16">
        <f>'Base Policies'!B35</f>
        <v>3.333333333333333</v>
      </c>
      <c r="C16">
        <f>'Base Policies'!C35</f>
        <v>3.333333333333333</v>
      </c>
      <c r="D16">
        <f>'Base Policies'!D35</f>
        <v>3.333333333333333</v>
      </c>
      <c r="E16">
        <f>'Base Policies'!E35</f>
        <v>3.333333333333333</v>
      </c>
      <c r="F16">
        <f>'Base Policies'!F35</f>
        <v>3.333333333333333</v>
      </c>
      <c r="G16">
        <f>'Base Policies'!G35</f>
        <v>3.333333333333333</v>
      </c>
      <c r="H16">
        <f>'Base Policies'!H35</f>
        <v>3.333333333333333</v>
      </c>
      <c r="I16">
        <f>'Base Policies'!I35</f>
        <v>3.333333333333333</v>
      </c>
      <c r="J16">
        <f>'Base Policies'!J35</f>
        <v>3.333333333333333</v>
      </c>
      <c r="K16">
        <f>'Base Policies'!K35</f>
        <v>3.333333333333333</v>
      </c>
      <c r="L16">
        <f>'Base Policies'!L35</f>
        <v>3.333333333333333</v>
      </c>
      <c r="M16">
        <f>'Base Policies'!M35</f>
        <v>3.333333333333333</v>
      </c>
      <c r="N16">
        <f>'Base Policies'!N35</f>
        <v>3.333333333333333</v>
      </c>
      <c r="O16">
        <f>'Base Policies'!O35</f>
        <v>3.333333333333333</v>
      </c>
      <c r="P16">
        <f>'Base Policies'!P35</f>
        <v>3.333333333333333</v>
      </c>
      <c r="Q16">
        <f>'Base Policies'!Q35</f>
        <v>3.333333333333333</v>
      </c>
      <c r="R16">
        <f>'Base Policies'!R35</f>
        <v>3.333333333333333</v>
      </c>
      <c r="S16">
        <f>'Base Policies'!S35</f>
        <v>3.333333333333333</v>
      </c>
      <c r="T16">
        <f>'Base Policies'!T35</f>
        <v>3.333333333333333</v>
      </c>
      <c r="U16">
        <f>'Base Policies'!U35</f>
        <v>3.333333333333333</v>
      </c>
      <c r="V16">
        <f>'Base Policies'!V35</f>
        <v>3.333333333333333</v>
      </c>
      <c r="W16">
        <f>'Base Policies'!W35</f>
        <v>3.333333333333333</v>
      </c>
      <c r="X16">
        <f>'Base Policies'!X35</f>
        <v>3.333333333333333</v>
      </c>
      <c r="Y16">
        <f>'Base Policies'!Y35</f>
        <v>3.333333333333333</v>
      </c>
      <c r="Z16">
        <f>'Base Policies'!Z35</f>
        <v>3.333333333333333</v>
      </c>
      <c r="AA16">
        <f>'Base Policies'!AA35</f>
        <v>3.333333333333333</v>
      </c>
      <c r="AB16">
        <f>'Base Policies'!AB35</f>
        <v>3.333333333333333</v>
      </c>
      <c r="AC16">
        <f>'Base Policies'!AC35</f>
        <v>3.333333333333333</v>
      </c>
      <c r="AD16">
        <f>'Base Policies'!AD35</f>
        <v>3.333333333333333</v>
      </c>
      <c r="AE16">
        <f>'Base Policies'!AE35</f>
        <v>3.333333333333333</v>
      </c>
      <c r="AF16">
        <f>'Base Policies'!AF35</f>
        <v>3.333333333333333</v>
      </c>
      <c r="AG16">
        <f>'Base Policies'!AG35</f>
        <v>3.333333333333333</v>
      </c>
      <c r="AH16">
        <f>'Base Policies'!AH35</f>
        <v>3.333333333333333</v>
      </c>
      <c r="AI16">
        <f>'Base Policies'!AI35</f>
        <v>3.333333333333333</v>
      </c>
      <c r="AJ16">
        <f>'Base Policies'!AJ35</f>
        <v>3.333333333333333</v>
      </c>
      <c r="AK16">
        <f>'Base Policies'!AK35</f>
        <v>3.333333333333333</v>
      </c>
      <c r="AL16">
        <f>'Base Policies'!AL35</f>
        <v>3.333333333333333</v>
      </c>
      <c r="AM16">
        <f>'Base Policies'!AM35</f>
        <v>3.333333333333333</v>
      </c>
      <c r="AN16">
        <f>'Base Policies'!AN35</f>
        <v>3.333333333333333</v>
      </c>
      <c r="AO16">
        <f>'Base Policies'!AO35</f>
        <v>3.333333333333333</v>
      </c>
      <c r="AP16">
        <f>'Base Policies'!AP35</f>
        <v>3.333333333333333</v>
      </c>
    </row>
    <row r="18" spans="1:4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0.01</v>
      </c>
      <c r="S18">
        <f t="shared" ref="S18:AF18" si="3">R18+0.01</f>
        <v>0.02</v>
      </c>
      <c r="T18">
        <f t="shared" si="3"/>
        <v>0.03</v>
      </c>
      <c r="U18">
        <f t="shared" si="3"/>
        <v>0.04</v>
      </c>
      <c r="V18">
        <f t="shared" si="3"/>
        <v>0.05</v>
      </c>
      <c r="W18">
        <f t="shared" si="3"/>
        <v>6.0000000000000005E-2</v>
      </c>
      <c r="X18">
        <f t="shared" si="3"/>
        <v>7.0000000000000007E-2</v>
      </c>
      <c r="Y18">
        <f t="shared" si="3"/>
        <v>0.08</v>
      </c>
      <c r="Z18">
        <f t="shared" si="3"/>
        <v>0.09</v>
      </c>
      <c r="AA18">
        <f t="shared" si="3"/>
        <v>9.9999999999999992E-2</v>
      </c>
      <c r="AB18">
        <f t="shared" si="3"/>
        <v>0.10999999999999999</v>
      </c>
      <c r="AC18">
        <f t="shared" si="3"/>
        <v>0.11999999999999998</v>
      </c>
      <c r="AD18">
        <f t="shared" si="3"/>
        <v>0.12999999999999998</v>
      </c>
      <c r="AE18">
        <f t="shared" si="3"/>
        <v>0.13999999999999999</v>
      </c>
      <c r="AF18">
        <f t="shared" si="3"/>
        <v>0.15</v>
      </c>
      <c r="AG18">
        <f t="shared" ref="AG18:AP18" si="4">AF18</f>
        <v>0.15</v>
      </c>
      <c r="AH18">
        <f t="shared" si="4"/>
        <v>0.15</v>
      </c>
      <c r="AI18">
        <f t="shared" si="4"/>
        <v>0.15</v>
      </c>
      <c r="AJ18">
        <f t="shared" si="4"/>
        <v>0.15</v>
      </c>
      <c r="AK18">
        <f t="shared" si="4"/>
        <v>0.15</v>
      </c>
      <c r="AL18">
        <f t="shared" si="4"/>
        <v>0.15</v>
      </c>
      <c r="AM18">
        <f t="shared" si="4"/>
        <v>0.15</v>
      </c>
      <c r="AN18">
        <f t="shared" si="4"/>
        <v>0.15</v>
      </c>
      <c r="AO18">
        <f t="shared" si="4"/>
        <v>0.15</v>
      </c>
      <c r="AP18">
        <f t="shared" si="4"/>
        <v>0.15</v>
      </c>
    </row>
    <row r="20" spans="1:42" x14ac:dyDescent="0.25">
      <c r="A20" t="s">
        <v>70</v>
      </c>
      <c r="B20">
        <v>9.9448170681710089</v>
      </c>
      <c r="C20">
        <v>12.556371865724264</v>
      </c>
      <c r="D20">
        <v>11.236040276160644</v>
      </c>
      <c r="E20">
        <v>12.440758293838861</v>
      </c>
      <c r="F20">
        <v>13.704171381404526</v>
      </c>
      <c r="G20">
        <v>16.915407632323735</v>
      </c>
      <c r="H20">
        <v>16.720932290555602</v>
      </c>
      <c r="I20">
        <v>16.684213940552187</v>
      </c>
      <c r="J20">
        <v>17.225602256514534</v>
      </c>
      <c r="K20">
        <v>14.343462503484805</v>
      </c>
      <c r="L20">
        <v>15.558634939897338</v>
      </c>
      <c r="M20">
        <v>16.205373981206641</v>
      </c>
      <c r="N20">
        <v>16.31914265566834</v>
      </c>
      <c r="O20">
        <v>16.243706849899141</v>
      </c>
      <c r="P20">
        <v>16.162121386050934</v>
      </c>
      <c r="Q20">
        <v>15.841519211531837</v>
      </c>
      <c r="R20">
        <v>15.828737821217137</v>
      </c>
      <c r="S20">
        <v>15.891641225318654</v>
      </c>
      <c r="T20">
        <v>15.95479460754807</v>
      </c>
      <c r="U20">
        <v>16.018198961318468</v>
      </c>
      <c r="V20">
        <v>16.081855283990748</v>
      </c>
      <c r="W20">
        <v>16.145764576889331</v>
      </c>
      <c r="X20">
        <v>16.209927845317885</v>
      </c>
      <c r="Y20">
        <v>16.27434609857518</v>
      </c>
      <c r="Z20">
        <v>16.339020349970916</v>
      </c>
      <c r="AA20">
        <v>16.403951616841699</v>
      </c>
      <c r="AB20">
        <v>16.469140920567025</v>
      </c>
      <c r="AC20">
        <v>16.534589286585362</v>
      </c>
      <c r="AD20">
        <v>16.600297744410252</v>
      </c>
      <c r="AE20">
        <v>16.666267327646537</v>
      </c>
      <c r="AF20">
        <v>16.732499074006601</v>
      </c>
      <c r="AG20">
        <v>16.798994025326706</v>
      </c>
      <c r="AH20">
        <v>16.865753227583351</v>
      </c>
      <c r="AI20">
        <v>16.93277773090977</v>
      </c>
      <c r="AJ20">
        <v>17.000068589612404</v>
      </c>
      <c r="AK20">
        <v>17.067626862187524</v>
      </c>
      <c r="AL20">
        <v>17.135453611337859</v>
      </c>
      <c r="AM20">
        <v>17.203549903989316</v>
      </c>
      <c r="AN20">
        <v>17.271916811307769</v>
      </c>
      <c r="AO20">
        <v>17.340555408715904</v>
      </c>
      <c r="AP20">
        <v>17.409466775910143</v>
      </c>
    </row>
    <row r="22" spans="1:42" x14ac:dyDescent="0.25">
      <c r="A22" t="s">
        <v>76</v>
      </c>
      <c r="B22">
        <f>'Base Policies'!B29</f>
        <v>0</v>
      </c>
      <c r="C22">
        <f>'Base Policies'!C29</f>
        <v>0</v>
      </c>
      <c r="D22">
        <f>'Base Policies'!D29</f>
        <v>0</v>
      </c>
      <c r="E22">
        <f>'Base Policies'!E29</f>
        <v>0</v>
      </c>
      <c r="F22">
        <f>'Base Policies'!F29</f>
        <v>0</v>
      </c>
      <c r="G22">
        <f>'Base Policies'!G29</f>
        <v>0</v>
      </c>
      <c r="H22">
        <f>'Base Policies'!H29</f>
        <v>0</v>
      </c>
      <c r="I22">
        <f>'Base Policies'!I29</f>
        <v>0</v>
      </c>
      <c r="J22">
        <f>'Base Policies'!J29</f>
        <v>0</v>
      </c>
      <c r="K22">
        <f>'Base Policies'!K29</f>
        <v>0</v>
      </c>
      <c r="L22">
        <f>'Base Policies'!L29</f>
        <v>8.6165192969728501</v>
      </c>
      <c r="M22">
        <f>'Base Policies'!M29</f>
        <v>8.6165192969728501</v>
      </c>
      <c r="N22">
        <f>'Base Policies'!N29</f>
        <v>8.6165192969728501</v>
      </c>
      <c r="O22">
        <f>'Base Policies'!O29</f>
        <v>8.6165192969728501</v>
      </c>
      <c r="P22">
        <f>'Base Policies'!P29</f>
        <v>8.6165192969728501</v>
      </c>
      <c r="Q22">
        <f>'Base Policies'!Q29</f>
        <v>8.6165192969728501</v>
      </c>
      <c r="R22">
        <f>'Base Policies'!R29</f>
        <v>8.6165192969728501</v>
      </c>
      <c r="S22">
        <f>'Base Policies'!S29</f>
        <v>8.6165192969728501</v>
      </c>
      <c r="T22">
        <f>'Base Policies'!T29</f>
        <v>8.6165192969728501</v>
      </c>
      <c r="U22">
        <f>'Base Policies'!U29</f>
        <v>8.6165192969728501</v>
      </c>
      <c r="V22">
        <f>'Base Policies'!V29</f>
        <v>8.6165192969728501</v>
      </c>
      <c r="W22">
        <f>'Base Policies'!W29</f>
        <v>8.6165192969728501</v>
      </c>
      <c r="X22">
        <f>'Base Policies'!X29</f>
        <v>8.6165192969728501</v>
      </c>
      <c r="Y22">
        <f>'Base Policies'!Y29</f>
        <v>8.6165192969728501</v>
      </c>
      <c r="Z22">
        <f>'Base Policies'!Z29</f>
        <v>8.6165192969728501</v>
      </c>
      <c r="AA22">
        <f>'Base Policies'!AA29</f>
        <v>8.6165192969728501</v>
      </c>
      <c r="AB22">
        <f>'Base Policies'!AB29</f>
        <v>8.6165192969728501</v>
      </c>
      <c r="AC22">
        <f>'Base Policies'!AC29</f>
        <v>8.6165192969728501</v>
      </c>
      <c r="AD22">
        <f>'Base Policies'!AD29</f>
        <v>8.6165192969728501</v>
      </c>
      <c r="AE22">
        <f>'Base Policies'!AE29</f>
        <v>8.6165192969728501</v>
      </c>
      <c r="AF22">
        <f>'Base Policies'!AF29</f>
        <v>8.6165192969728501</v>
      </c>
      <c r="AG22">
        <f>'Base Policies'!AG29</f>
        <v>8.6165192969728501</v>
      </c>
      <c r="AH22">
        <f>'Base Policies'!AH29</f>
        <v>8.6165192969728501</v>
      </c>
      <c r="AI22">
        <f>'Base Policies'!AI29</f>
        <v>8.6165192969728501</v>
      </c>
      <c r="AJ22">
        <f>'Base Policies'!AJ29</f>
        <v>8.6165192969728501</v>
      </c>
      <c r="AK22">
        <f>'Base Policies'!AK29</f>
        <v>8.6165192969728501</v>
      </c>
      <c r="AL22">
        <f>'Base Policies'!AL29</f>
        <v>8.6165192969728501</v>
      </c>
      <c r="AM22">
        <f>'Base Policies'!AM29</f>
        <v>8.6165192969728501</v>
      </c>
      <c r="AN22">
        <f>'Base Policies'!AN29</f>
        <v>8.6165192969728501</v>
      </c>
      <c r="AO22">
        <f>'Base Policies'!AO29</f>
        <v>8.6165192969728501</v>
      </c>
      <c r="AP22">
        <f>'Base Policies'!AP29</f>
        <v>8.6165192969728501</v>
      </c>
    </row>
    <row r="24" spans="1:42" x14ac:dyDescent="0.25">
      <c r="A24" t="s">
        <v>75</v>
      </c>
      <c r="B24">
        <f>'Base Policies'!B33</f>
        <v>0</v>
      </c>
      <c r="C24">
        <f>'Base Policies'!C33</f>
        <v>0</v>
      </c>
      <c r="D24">
        <f>'Base Policies'!D33</f>
        <v>0</v>
      </c>
      <c r="E24">
        <f>'Base Policies'!E33</f>
        <v>0</v>
      </c>
      <c r="F24">
        <f>'Base Policies'!F33</f>
        <v>0</v>
      </c>
      <c r="G24">
        <f>'Base Policies'!G33</f>
        <v>0</v>
      </c>
      <c r="H24">
        <f>'Base Policies'!H33</f>
        <v>2.5846458024691366</v>
      </c>
      <c r="I24">
        <f>'Base Policies'!I33</f>
        <v>2.5846458024691366</v>
      </c>
      <c r="J24">
        <f>'Base Policies'!J33</f>
        <v>2.5846458024691366</v>
      </c>
      <c r="K24">
        <f>'Base Policies'!K33</f>
        <v>2.5846458024691366</v>
      </c>
      <c r="L24">
        <f>'Base Policies'!L33</f>
        <v>2.5846458024691366</v>
      </c>
      <c r="M24">
        <f>'Base Policies'!M33</f>
        <v>2.5846458024691366</v>
      </c>
      <c r="N24">
        <f>'Base Policies'!N33</f>
        <v>2.5846458024691366</v>
      </c>
      <c r="O24">
        <f>'Base Policies'!O33</f>
        <v>2.5846458024691366</v>
      </c>
      <c r="P24">
        <f>'Base Policies'!P33</f>
        <v>2.5846458024691366</v>
      </c>
      <c r="Q24">
        <f>'Base Policies'!Q33</f>
        <v>2.5846458024691366</v>
      </c>
      <c r="R24">
        <f>'Base Policies'!R33</f>
        <v>2.5846458024691366</v>
      </c>
      <c r="S24">
        <f>'Base Policies'!S33</f>
        <v>2.5846458024691366</v>
      </c>
      <c r="T24">
        <f>'Base Policies'!T33</f>
        <v>2.5846458024691366</v>
      </c>
      <c r="U24">
        <f>'Base Policies'!U33</f>
        <v>2.5846458024691366</v>
      </c>
      <c r="V24">
        <f>'Base Policies'!V33</f>
        <v>2.5846458024691366</v>
      </c>
      <c r="W24">
        <f>'Base Policies'!W33</f>
        <v>2.5846458024691366</v>
      </c>
      <c r="X24">
        <f>'Base Policies'!X33</f>
        <v>2.5846458024691366</v>
      </c>
      <c r="Y24">
        <f>'Base Policies'!Y33</f>
        <v>2.5846458024691366</v>
      </c>
      <c r="Z24">
        <f>'Base Policies'!Z33</f>
        <v>2.5846458024691366</v>
      </c>
      <c r="AA24">
        <f>'Base Policies'!AA33</f>
        <v>2.5846458024691366</v>
      </c>
      <c r="AB24">
        <f>'Base Policies'!AB33</f>
        <v>2.5846458024691366</v>
      </c>
      <c r="AC24">
        <f>'Base Policies'!AC33</f>
        <v>2.5846458024691366</v>
      </c>
      <c r="AD24">
        <f>'Base Policies'!AD33</f>
        <v>2.5846458024691366</v>
      </c>
      <c r="AE24">
        <f>'Base Policies'!AE33</f>
        <v>2.5846458024691366</v>
      </c>
      <c r="AF24">
        <f>'Base Policies'!AF33</f>
        <v>2.5846458024691366</v>
      </c>
      <c r="AG24">
        <f>'Base Policies'!AG33</f>
        <v>2.5846458024691366</v>
      </c>
      <c r="AH24">
        <f>'Base Policies'!AH33</f>
        <v>2.5846458024691366</v>
      </c>
      <c r="AI24">
        <f>'Base Policies'!AI33</f>
        <v>2.5846458024691366</v>
      </c>
      <c r="AJ24">
        <f>'Base Policies'!AJ33</f>
        <v>2.5846458024691366</v>
      </c>
      <c r="AK24">
        <f>'Base Policies'!AK33</f>
        <v>2.5846458024691366</v>
      </c>
      <c r="AL24">
        <f>'Base Policies'!AL33</f>
        <v>2.5846458024691366</v>
      </c>
      <c r="AM24">
        <f>'Base Policies'!AM33</f>
        <v>2.5846458024691366</v>
      </c>
      <c r="AN24">
        <f>'Base Policies'!AN33</f>
        <v>2.5846458024691366</v>
      </c>
      <c r="AO24">
        <f>'Base Policies'!AO33</f>
        <v>2.5846458024691366</v>
      </c>
      <c r="AP24">
        <f>'Base Policies'!AP33</f>
        <v>2.5846458024691366</v>
      </c>
    </row>
    <row r="26" spans="1:42" x14ac:dyDescent="0.25">
      <c r="A26" t="s">
        <v>282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283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1.456E-3</v>
      </c>
      <c r="R28">
        <v>1.456E-3</v>
      </c>
      <c r="S28">
        <v>1.456E-3</v>
      </c>
      <c r="T28">
        <v>1.456E-3</v>
      </c>
      <c r="U28">
        <v>1.456E-3</v>
      </c>
      <c r="V28">
        <v>1.456E-3</v>
      </c>
      <c r="W28">
        <v>1.456E-3</v>
      </c>
      <c r="X28">
        <v>1.456E-3</v>
      </c>
      <c r="Y28">
        <v>1.456E-3</v>
      </c>
      <c r="Z28">
        <v>1.456E-3</v>
      </c>
      <c r="AA28">
        <v>1.456E-3</v>
      </c>
      <c r="AB28">
        <v>1.456E-3</v>
      </c>
      <c r="AC28">
        <v>1.456E-3</v>
      </c>
      <c r="AD28">
        <v>1.456E-3</v>
      </c>
      <c r="AE28">
        <v>1.456E-3</v>
      </c>
      <c r="AF28">
        <v>1.456E-3</v>
      </c>
      <c r="AG28">
        <v>1.456E-3</v>
      </c>
      <c r="AH28">
        <v>1.456E-3</v>
      </c>
      <c r="AI28">
        <v>1.456E-3</v>
      </c>
      <c r="AJ28">
        <v>1.456E-3</v>
      </c>
      <c r="AK28">
        <v>1.456E-3</v>
      </c>
      <c r="AL28">
        <v>1.456E-3</v>
      </c>
      <c r="AM28">
        <v>1.456E-3</v>
      </c>
      <c r="AN28">
        <v>1.456E-3</v>
      </c>
      <c r="AO28">
        <v>1.456E-3</v>
      </c>
      <c r="AP28">
        <v>1.456E-3</v>
      </c>
    </row>
    <row r="29" spans="1:42" x14ac:dyDescent="0.25">
      <c r="A29" t="s">
        <v>285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1.456E-3</v>
      </c>
      <c r="R29">
        <v>1.456E-3</v>
      </c>
      <c r="S29">
        <v>1.456E-3</v>
      </c>
      <c r="T29">
        <v>1.456E-3</v>
      </c>
      <c r="U29">
        <v>1.456E-3</v>
      </c>
      <c r="V29">
        <v>1.456E-3</v>
      </c>
      <c r="W29">
        <v>1.456E-3</v>
      </c>
      <c r="X29">
        <v>1.456E-3</v>
      </c>
      <c r="Y29">
        <v>1.456E-3</v>
      </c>
      <c r="Z29">
        <v>1.456E-3</v>
      </c>
      <c r="AA29">
        <v>1.456E-3</v>
      </c>
      <c r="AB29">
        <v>1.456E-3</v>
      </c>
      <c r="AC29">
        <v>1.456E-3</v>
      </c>
      <c r="AD29">
        <v>1.456E-3</v>
      </c>
      <c r="AE29">
        <v>1.456E-3</v>
      </c>
      <c r="AF29">
        <v>1.456E-3</v>
      </c>
      <c r="AG29">
        <v>1.456E-3</v>
      </c>
      <c r="AH29">
        <v>1.456E-3</v>
      </c>
      <c r="AI29">
        <v>1.456E-3</v>
      </c>
      <c r="AJ29">
        <v>1.456E-3</v>
      </c>
      <c r="AK29">
        <v>1.456E-3</v>
      </c>
      <c r="AL29">
        <v>1.456E-3</v>
      </c>
      <c r="AM29">
        <v>1.456E-3</v>
      </c>
      <c r="AN29">
        <v>1.456E-3</v>
      </c>
      <c r="AO29">
        <v>1.456E-3</v>
      </c>
      <c r="AP29">
        <v>1.456E-3</v>
      </c>
    </row>
    <row r="31" spans="1:42" x14ac:dyDescent="0.25">
      <c r="A31" t="s">
        <v>45</v>
      </c>
      <c r="B31">
        <f>'Scenario Policies'!F31</f>
        <v>0</v>
      </c>
      <c r="C31" s="63">
        <f>'Scenario Policies'!G31</f>
        <v>5.0000000000000001E-3</v>
      </c>
      <c r="D31" s="63">
        <f>'Scenario Policies'!H31</f>
        <v>0.01</v>
      </c>
      <c r="E31" s="63">
        <f>'Scenario Policies'!I31</f>
        <v>1.4999999999999999E-2</v>
      </c>
      <c r="F31" s="63">
        <f>'Scenario Policies'!J31</f>
        <v>0.02</v>
      </c>
      <c r="G31" s="63">
        <f>'Scenario Policies'!K31</f>
        <v>2.5000000000000001E-2</v>
      </c>
      <c r="H31" s="63">
        <f>'Scenario Policies'!L31</f>
        <v>0.03</v>
      </c>
      <c r="I31" s="63">
        <f>'Scenario Policies'!M31</f>
        <v>3.5000000000000003E-2</v>
      </c>
      <c r="J31" s="63">
        <f>'Scenario Policies'!N31</f>
        <v>0.04</v>
      </c>
      <c r="K31" s="63">
        <f>'Scenario Policies'!O31</f>
        <v>4.4999999999999998E-2</v>
      </c>
      <c r="L31" s="63">
        <f>'Scenario Policies'!P31</f>
        <v>0.05</v>
      </c>
    </row>
    <row r="33" spans="1:2" x14ac:dyDescent="0.25">
      <c r="A33" t="s">
        <v>88</v>
      </c>
      <c r="B33" s="42">
        <f>'LF Input Meta Data'!J119</f>
        <v>0.99</v>
      </c>
    </row>
    <row r="35" spans="1:2" x14ac:dyDescent="0.25">
      <c r="A35" t="s">
        <v>87</v>
      </c>
      <c r="B35" s="42">
        <f>'LF Input Meta Data'!J118</f>
        <v>0.35</v>
      </c>
    </row>
    <row r="37" spans="1:2" x14ac:dyDescent="0.25">
      <c r="A37" t="s">
        <v>43</v>
      </c>
      <c r="B37">
        <f>'LF Input Meta Data'!J117</f>
        <v>2</v>
      </c>
    </row>
    <row r="39" spans="1:2" x14ac:dyDescent="0.25">
      <c r="A39" t="s">
        <v>42</v>
      </c>
      <c r="B39">
        <f>'LF Input Meta Data'!J116</f>
        <v>10</v>
      </c>
    </row>
    <row r="41" spans="1:2" x14ac:dyDescent="0.25">
      <c r="A41" t="s">
        <v>38</v>
      </c>
      <c r="B41">
        <f>'LF Input Meta Data'!J112</f>
        <v>20</v>
      </c>
    </row>
    <row r="43" spans="1:2" x14ac:dyDescent="0.25">
      <c r="A43" t="s">
        <v>39</v>
      </c>
      <c r="B43">
        <f>'LF Input Meta Data'!J113</f>
        <v>15</v>
      </c>
    </row>
    <row r="45" spans="1:2" x14ac:dyDescent="0.25">
      <c r="A45" t="s">
        <v>40</v>
      </c>
      <c r="B45">
        <f>'LF Input Meta Data'!J114</f>
        <v>10</v>
      </c>
    </row>
    <row r="47" spans="1:2" x14ac:dyDescent="0.25">
      <c r="A47" t="s">
        <v>41</v>
      </c>
      <c r="B47">
        <f>'LF Input Meta Data'!J115</f>
        <v>0.35</v>
      </c>
    </row>
    <row r="49" spans="1:2" x14ac:dyDescent="0.25">
      <c r="A49" t="s">
        <v>286</v>
      </c>
      <c r="B49">
        <f>'LF Input Meta Data'!$J$111</f>
        <v>2</v>
      </c>
    </row>
    <row r="50" spans="1:2" x14ac:dyDescent="0.25">
      <c r="A50" t="s">
        <v>287</v>
      </c>
      <c r="B50">
        <f>'LF Input Meta Data'!$J$111</f>
        <v>2</v>
      </c>
    </row>
    <row r="51" spans="1:2" x14ac:dyDescent="0.25">
      <c r="A51" t="s">
        <v>288</v>
      </c>
      <c r="B51">
        <f>'LF Input Meta Data'!$J$111</f>
        <v>2</v>
      </c>
    </row>
    <row r="52" spans="1:2" x14ac:dyDescent="0.25">
      <c r="A52" t="s">
        <v>289</v>
      </c>
      <c r="B52">
        <f>'LF Input Meta Data'!$J$111</f>
        <v>2</v>
      </c>
    </row>
    <row r="53" spans="1:2" x14ac:dyDescent="0.25">
      <c r="A53" t="s">
        <v>290</v>
      </c>
      <c r="B53">
        <f>'LF Input Meta Data'!$J$111</f>
        <v>2</v>
      </c>
    </row>
    <row r="55" spans="1:2" x14ac:dyDescent="0.25">
      <c r="A55" t="s">
        <v>291</v>
      </c>
      <c r="B55">
        <f>'LF Input Meta Data'!$J$110</f>
        <v>0.3</v>
      </c>
    </row>
    <row r="56" spans="1:2" x14ac:dyDescent="0.25">
      <c r="A56" t="s">
        <v>292</v>
      </c>
      <c r="B56">
        <f>'LF Input Meta Data'!$J$110</f>
        <v>0.3</v>
      </c>
    </row>
    <row r="57" spans="1:2" x14ac:dyDescent="0.25">
      <c r="A57" t="s">
        <v>293</v>
      </c>
      <c r="B57">
        <f>'LF Input Meta Data'!$J$110</f>
        <v>0.3</v>
      </c>
    </row>
    <row r="58" spans="1:2" x14ac:dyDescent="0.25">
      <c r="A58" t="s">
        <v>294</v>
      </c>
      <c r="B58">
        <f>'LF Input Meta Data'!$J$110</f>
        <v>0.3</v>
      </c>
    </row>
    <row r="59" spans="1:2" x14ac:dyDescent="0.25">
      <c r="A59" t="s">
        <v>295</v>
      </c>
      <c r="B59">
        <f>'LF Input Meta Data'!$J$110</f>
        <v>0.3</v>
      </c>
    </row>
    <row r="61" spans="1:2" x14ac:dyDescent="0.25">
      <c r="A61" t="s">
        <v>411</v>
      </c>
      <c r="B61">
        <f>'LF Input Meta Data'!J100</f>
        <v>55000</v>
      </c>
    </row>
    <row r="62" spans="1:2" x14ac:dyDescent="0.25">
      <c r="A62" t="s">
        <v>412</v>
      </c>
      <c r="B62">
        <f>'LF Input Meta Data'!J101</f>
        <v>130000</v>
      </c>
    </row>
    <row r="63" spans="1:2" x14ac:dyDescent="0.25">
      <c r="A63" t="s">
        <v>413</v>
      </c>
      <c r="B63">
        <f>'LF Input Meta Data'!J102</f>
        <v>180000</v>
      </c>
    </row>
    <row r="64" spans="1:2" x14ac:dyDescent="0.25">
      <c r="A64" t="s">
        <v>414</v>
      </c>
      <c r="B64">
        <f>'LF Input Meta Data'!J103</f>
        <v>190000</v>
      </c>
    </row>
    <row r="65" spans="1:2" x14ac:dyDescent="0.25">
      <c r="A65" t="s">
        <v>415</v>
      </c>
      <c r="B65">
        <f>'LF Input Meta Data'!J104</f>
        <v>230000</v>
      </c>
    </row>
    <row r="66" spans="1:2" x14ac:dyDescent="0.25">
      <c r="A66" t="s">
        <v>416</v>
      </c>
      <c r="B66">
        <f>'LF Input Meta Data'!J105</f>
        <v>160000</v>
      </c>
    </row>
    <row r="67" spans="1:2" x14ac:dyDescent="0.25">
      <c r="A67" t="s">
        <v>417</v>
      </c>
      <c r="B67">
        <f>'LF Input Meta Data'!J106</f>
        <v>530000</v>
      </c>
    </row>
    <row r="68" spans="1:2" x14ac:dyDescent="0.25">
      <c r="A68" t="s">
        <v>418</v>
      </c>
      <c r="B68">
        <f>'LF Input Meta Data'!J107</f>
        <v>690000</v>
      </c>
    </row>
    <row r="69" spans="1:2" x14ac:dyDescent="0.25">
      <c r="A69" t="s">
        <v>419</v>
      </c>
      <c r="B69">
        <f>'LF Input Meta Data'!J108</f>
        <v>720000</v>
      </c>
    </row>
    <row r="70" spans="1:2" x14ac:dyDescent="0.25">
      <c r="A70" t="s">
        <v>420</v>
      </c>
      <c r="B70">
        <f>'LF Input Meta Data'!J109</f>
        <v>880000</v>
      </c>
    </row>
    <row r="72" spans="1:2" x14ac:dyDescent="0.25">
      <c r="A72" t="s">
        <v>296</v>
      </c>
      <c r="B72">
        <f>'LF Input Meta Data'!J90</f>
        <v>1200000</v>
      </c>
    </row>
    <row r="73" spans="1:2" x14ac:dyDescent="0.25">
      <c r="A73" t="s">
        <v>297</v>
      </c>
      <c r="B73">
        <f>'LF Input Meta Data'!J91</f>
        <v>3000000</v>
      </c>
    </row>
    <row r="74" spans="1:2" x14ac:dyDescent="0.25">
      <c r="A74" t="s">
        <v>298</v>
      </c>
      <c r="B74">
        <f>'LF Input Meta Data'!J92</f>
        <v>4200000</v>
      </c>
    </row>
    <row r="75" spans="1:2" x14ac:dyDescent="0.25">
      <c r="A75" t="s">
        <v>299</v>
      </c>
      <c r="B75">
        <f>'LF Input Meta Data'!J93</f>
        <v>3200000</v>
      </c>
    </row>
    <row r="76" spans="1:2" x14ac:dyDescent="0.25">
      <c r="A76" t="s">
        <v>300</v>
      </c>
      <c r="B76">
        <f>'LF Input Meta Data'!J94</f>
        <v>4400000</v>
      </c>
    </row>
    <row r="77" spans="1:2" x14ac:dyDescent="0.25">
      <c r="A77" t="s">
        <v>301</v>
      </c>
      <c r="B77">
        <f>'LF Input Meta Data'!J95</f>
        <v>3300000</v>
      </c>
    </row>
    <row r="78" spans="1:2" x14ac:dyDescent="0.25">
      <c r="A78" t="s">
        <v>302</v>
      </c>
      <c r="B78">
        <f>'LF Input Meta Data'!J96</f>
        <v>5200000</v>
      </c>
    </row>
    <row r="79" spans="1:2" x14ac:dyDescent="0.25">
      <c r="A79" t="s">
        <v>303</v>
      </c>
      <c r="B79">
        <f>'LF Input Meta Data'!J97</f>
        <v>8500000</v>
      </c>
    </row>
    <row r="80" spans="1:2" x14ac:dyDescent="0.25">
      <c r="A80" t="s">
        <v>304</v>
      </c>
      <c r="B80">
        <f>'LF Input Meta Data'!J98</f>
        <v>5600000</v>
      </c>
    </row>
    <row r="81" spans="1:2" x14ac:dyDescent="0.25">
      <c r="A81" t="s">
        <v>305</v>
      </c>
      <c r="B81">
        <f>'LF Input Meta Data'!J99</f>
        <v>9100000</v>
      </c>
    </row>
    <row r="83" spans="1:2" x14ac:dyDescent="0.25">
      <c r="A83" t="s">
        <v>306</v>
      </c>
      <c r="B83">
        <v>-10000000</v>
      </c>
    </row>
    <row r="84" spans="1:2" x14ac:dyDescent="0.25">
      <c r="A84" t="s">
        <v>307</v>
      </c>
      <c r="B84">
        <v>-10000000</v>
      </c>
    </row>
    <row r="85" spans="1:2" x14ac:dyDescent="0.25">
      <c r="A85" t="s">
        <v>308</v>
      </c>
      <c r="B85">
        <v>-10000000</v>
      </c>
    </row>
    <row r="86" spans="1:2" x14ac:dyDescent="0.25">
      <c r="A86" t="s">
        <v>309</v>
      </c>
      <c r="B86">
        <v>-10000000</v>
      </c>
    </row>
    <row r="87" spans="1:2" x14ac:dyDescent="0.25">
      <c r="A87" t="s">
        <v>310</v>
      </c>
      <c r="B87">
        <v>-10000000</v>
      </c>
    </row>
    <row r="88" spans="1:2" x14ac:dyDescent="0.25">
      <c r="A88" t="s">
        <v>311</v>
      </c>
      <c r="B88">
        <v>-10000000</v>
      </c>
    </row>
    <row r="89" spans="1:2" x14ac:dyDescent="0.25">
      <c r="A89" t="s">
        <v>312</v>
      </c>
      <c r="B89">
        <v>-10000000</v>
      </c>
    </row>
    <row r="90" spans="1:2" x14ac:dyDescent="0.25">
      <c r="A90" t="s">
        <v>313</v>
      </c>
      <c r="B90">
        <v>-10000000</v>
      </c>
    </row>
    <row r="91" spans="1:2" x14ac:dyDescent="0.25">
      <c r="A91" t="s">
        <v>314</v>
      </c>
      <c r="B91">
        <v>-10000000</v>
      </c>
    </row>
    <row r="92" spans="1:2" x14ac:dyDescent="0.25">
      <c r="A92" t="s">
        <v>315</v>
      </c>
      <c r="B92">
        <v>-10000000</v>
      </c>
    </row>
    <row r="93" spans="1:2" x14ac:dyDescent="0.25">
      <c r="A93" t="s">
        <v>316</v>
      </c>
      <c r="B93">
        <v>-10000000</v>
      </c>
    </row>
    <row r="94" spans="1:2" x14ac:dyDescent="0.25">
      <c r="A94" t="s">
        <v>317</v>
      </c>
      <c r="B94">
        <v>-10000000</v>
      </c>
    </row>
    <row r="95" spans="1:2" x14ac:dyDescent="0.25">
      <c r="A95" t="s">
        <v>318</v>
      </c>
      <c r="B95">
        <v>-10000000</v>
      </c>
    </row>
    <row r="96" spans="1:2" x14ac:dyDescent="0.25">
      <c r="A96" t="s">
        <v>319</v>
      </c>
      <c r="B96">
        <v>-10000000</v>
      </c>
    </row>
    <row r="97" spans="1:2" x14ac:dyDescent="0.25">
      <c r="A97" t="s">
        <v>320</v>
      </c>
      <c r="B97">
        <v>-10000000</v>
      </c>
    </row>
    <row r="98" spans="1:2" x14ac:dyDescent="0.25">
      <c r="A98" t="s">
        <v>321</v>
      </c>
      <c r="B98">
        <v>-10000000</v>
      </c>
    </row>
    <row r="99" spans="1:2" x14ac:dyDescent="0.25">
      <c r="A99" t="s">
        <v>322</v>
      </c>
      <c r="B99">
        <v>-10000000</v>
      </c>
    </row>
    <row r="100" spans="1:2" x14ac:dyDescent="0.25">
      <c r="A100" t="s">
        <v>323</v>
      </c>
      <c r="B100">
        <v>-10000000</v>
      </c>
    </row>
    <row r="101" spans="1:2" x14ac:dyDescent="0.25">
      <c r="A101" t="s">
        <v>324</v>
      </c>
      <c r="B101">
        <v>-10000000</v>
      </c>
    </row>
    <row r="102" spans="1:2" x14ac:dyDescent="0.25">
      <c r="A102" t="s">
        <v>325</v>
      </c>
      <c r="B102">
        <v>-10000000</v>
      </c>
    </row>
    <row r="104" spans="1:2" x14ac:dyDescent="0.25">
      <c r="A104" t="s">
        <v>326</v>
      </c>
      <c r="B104">
        <f>'LF Input Meta Data'!$J$88</f>
        <v>0</v>
      </c>
    </row>
    <row r="105" spans="1:2" x14ac:dyDescent="0.25">
      <c r="A105" t="s">
        <v>327</v>
      </c>
      <c r="B105">
        <f>'LF Input Meta Data'!$J$88</f>
        <v>0</v>
      </c>
    </row>
    <row r="106" spans="1:2" x14ac:dyDescent="0.25">
      <c r="A106" t="s">
        <v>328</v>
      </c>
      <c r="B106">
        <f>'LF Input Meta Data'!$J$88</f>
        <v>0</v>
      </c>
    </row>
    <row r="107" spans="1:2" x14ac:dyDescent="0.25">
      <c r="A107" t="s">
        <v>329</v>
      </c>
      <c r="B107">
        <f>'LF Input Meta Data'!$J$88</f>
        <v>0</v>
      </c>
    </row>
    <row r="108" spans="1:2" x14ac:dyDescent="0.25">
      <c r="A108" t="s">
        <v>330</v>
      </c>
      <c r="B108">
        <f>'LF Input Meta Data'!$J$88</f>
        <v>0</v>
      </c>
    </row>
    <row r="109" spans="1:2" x14ac:dyDescent="0.25">
      <c r="A109" t="s">
        <v>331</v>
      </c>
      <c r="B109">
        <f>'LF Input Meta Data'!$J$88</f>
        <v>0</v>
      </c>
    </row>
    <row r="110" spans="1:2" x14ac:dyDescent="0.25">
      <c r="A110" t="s">
        <v>332</v>
      </c>
      <c r="B110">
        <f>'LF Input Meta Data'!$J$88</f>
        <v>0</v>
      </c>
    </row>
    <row r="111" spans="1:2" x14ac:dyDescent="0.25">
      <c r="A111" t="s">
        <v>333</v>
      </c>
      <c r="B111">
        <f>'LF Input Meta Data'!$J$88</f>
        <v>0</v>
      </c>
    </row>
    <row r="112" spans="1:2" x14ac:dyDescent="0.25">
      <c r="A112" t="s">
        <v>334</v>
      </c>
      <c r="B112">
        <f>'LF Input Meta Data'!$J$88</f>
        <v>0</v>
      </c>
    </row>
    <row r="113" spans="1:2" x14ac:dyDescent="0.25">
      <c r="A113" t="s">
        <v>335</v>
      </c>
      <c r="B113">
        <f>'LF Input Meta Data'!$J$88</f>
        <v>0</v>
      </c>
    </row>
    <row r="114" spans="1:2" x14ac:dyDescent="0.25">
      <c r="A114" t="s">
        <v>336</v>
      </c>
      <c r="B114">
        <f>'LF Input Meta Data'!$J$88</f>
        <v>0</v>
      </c>
    </row>
    <row r="115" spans="1:2" x14ac:dyDescent="0.25">
      <c r="A115" t="s">
        <v>337</v>
      </c>
      <c r="B115">
        <f>'LF Input Meta Data'!$J$88</f>
        <v>0</v>
      </c>
    </row>
    <row r="116" spans="1:2" x14ac:dyDescent="0.25">
      <c r="A116" t="s">
        <v>338</v>
      </c>
      <c r="B116">
        <f>'LF Input Meta Data'!$J$88</f>
        <v>0</v>
      </c>
    </row>
    <row r="117" spans="1:2" x14ac:dyDescent="0.25">
      <c r="A117" t="s">
        <v>339</v>
      </c>
      <c r="B117">
        <f>'LF Input Meta Data'!$J$88</f>
        <v>0</v>
      </c>
    </row>
    <row r="118" spans="1:2" x14ac:dyDescent="0.25">
      <c r="A118" t="s">
        <v>340</v>
      </c>
      <c r="B118">
        <f>'LF Input Meta Data'!$J$88</f>
        <v>0</v>
      </c>
    </row>
    <row r="119" spans="1:2" x14ac:dyDescent="0.25">
      <c r="A119" t="s">
        <v>341</v>
      </c>
      <c r="B119">
        <f>'LF Input Meta Data'!$J$88</f>
        <v>0</v>
      </c>
    </row>
    <row r="120" spans="1:2" x14ac:dyDescent="0.25">
      <c r="A120" t="s">
        <v>342</v>
      </c>
      <c r="B120">
        <f>'LF Input Meta Data'!$J$88</f>
        <v>0</v>
      </c>
    </row>
    <row r="121" spans="1:2" x14ac:dyDescent="0.25">
      <c r="A121" t="s">
        <v>343</v>
      </c>
      <c r="B121">
        <f>'LF Input Meta Data'!$J$88</f>
        <v>0</v>
      </c>
    </row>
    <row r="122" spans="1:2" x14ac:dyDescent="0.25">
      <c r="A122" t="s">
        <v>344</v>
      </c>
      <c r="B122">
        <f>'LF Input Meta Data'!$J$88</f>
        <v>0</v>
      </c>
    </row>
    <row r="123" spans="1:2" x14ac:dyDescent="0.25">
      <c r="A123" t="s">
        <v>345</v>
      </c>
      <c r="B123">
        <f>'LF Input Meta Data'!$J$88</f>
        <v>0</v>
      </c>
    </row>
    <row r="125" spans="1:2" x14ac:dyDescent="0.25">
      <c r="A125" t="s">
        <v>346</v>
      </c>
      <c r="B125">
        <f>'LF Input Meta Data'!J65</f>
        <v>2353495.6120773586</v>
      </c>
    </row>
    <row r="126" spans="1:2" x14ac:dyDescent="0.25">
      <c r="A126" t="s">
        <v>347</v>
      </c>
      <c r="B126">
        <f>'LF Input Meta Data'!J66</f>
        <v>8086751.7989365933</v>
      </c>
    </row>
    <row r="128" spans="1:2" x14ac:dyDescent="0.25">
      <c r="A128" t="s">
        <v>348</v>
      </c>
      <c r="B128">
        <v>0.05</v>
      </c>
    </row>
    <row r="129" spans="1:2" x14ac:dyDescent="0.25">
      <c r="A129" t="s">
        <v>349</v>
      </c>
      <c r="B129">
        <v>5.0000000000000001E-3</v>
      </c>
    </row>
    <row r="131" spans="1:2" x14ac:dyDescent="0.25">
      <c r="A131" t="s">
        <v>356</v>
      </c>
      <c r="B131">
        <f>'LF Input Meta Data'!J69</f>
        <v>5</v>
      </c>
    </row>
    <row r="132" spans="1:2" x14ac:dyDescent="0.25">
      <c r="A132" t="s">
        <v>357</v>
      </c>
      <c r="B132">
        <f>'LF Input Meta Data'!J70</f>
        <v>1.0000000000000001E-5</v>
      </c>
    </row>
    <row r="133" spans="1:2" x14ac:dyDescent="0.25">
      <c r="A133" t="s">
        <v>358</v>
      </c>
      <c r="B133">
        <f>'LF Input Meta Data'!J71</f>
        <v>7</v>
      </c>
    </row>
    <row r="134" spans="1:2" x14ac:dyDescent="0.25">
      <c r="A134" t="s">
        <v>359</v>
      </c>
      <c r="B134">
        <f>'LF Input Meta Data'!J72</f>
        <v>1.0000000000000001E-5</v>
      </c>
    </row>
    <row r="135" spans="1:2" x14ac:dyDescent="0.25">
      <c r="A135" t="s">
        <v>360</v>
      </c>
      <c r="B135">
        <f>'LF Input Meta Data'!J73</f>
        <v>4</v>
      </c>
    </row>
    <row r="136" spans="1:2" x14ac:dyDescent="0.25">
      <c r="A136" t="s">
        <v>361</v>
      </c>
      <c r="B136">
        <f>'LF Input Meta Data'!J74</f>
        <v>1.0000000000000001E-5</v>
      </c>
    </row>
    <row r="137" spans="1:2" x14ac:dyDescent="0.25">
      <c r="A137" t="s">
        <v>362</v>
      </c>
      <c r="B137">
        <f>'LF Input Meta Data'!J75</f>
        <v>6</v>
      </c>
    </row>
    <row r="138" spans="1:2" x14ac:dyDescent="0.25">
      <c r="A138" t="s">
        <v>363</v>
      </c>
      <c r="B138">
        <f>'LF Input Meta Data'!J76</f>
        <v>1.0000000000000001E-5</v>
      </c>
    </row>
    <row r="140" spans="1:2" x14ac:dyDescent="0.25">
      <c r="A140" t="s">
        <v>350</v>
      </c>
      <c r="B140">
        <f>'LF Input Meta Data'!J78</f>
        <v>-1</v>
      </c>
    </row>
    <row r="141" spans="1:2" x14ac:dyDescent="0.25">
      <c r="A141" t="s">
        <v>351</v>
      </c>
      <c r="B141">
        <f>'LF Input Meta Data'!J79</f>
        <v>1</v>
      </c>
    </row>
    <row r="143" spans="1:2" x14ac:dyDescent="0.25">
      <c r="A143" t="s">
        <v>30</v>
      </c>
      <c r="B143">
        <f>'LF Input Meta Data'!J80</f>
        <v>100</v>
      </c>
    </row>
    <row r="145" spans="1:2" x14ac:dyDescent="0.25">
      <c r="A145" t="s">
        <v>352</v>
      </c>
      <c r="B145">
        <f>'LF Input Meta Data'!J83</f>
        <v>0.6</v>
      </c>
    </row>
    <row r="146" spans="1:2" x14ac:dyDescent="0.25">
      <c r="A146" t="s">
        <v>353</v>
      </c>
      <c r="B146">
        <f>'LF Input Meta Data'!J84</f>
        <v>0.6</v>
      </c>
    </row>
    <row r="147" spans="1:2" x14ac:dyDescent="0.25">
      <c r="A147" t="s">
        <v>354</v>
      </c>
      <c r="B147">
        <f>'LF Input Meta Data'!J85</f>
        <v>0.6</v>
      </c>
    </row>
    <row r="148" spans="1:2" x14ac:dyDescent="0.25">
      <c r="A148" t="s">
        <v>355</v>
      </c>
      <c r="B148">
        <f>'LF Input Meta Data'!J86</f>
        <v>0.6</v>
      </c>
    </row>
    <row r="150" spans="1:2" x14ac:dyDescent="0.25">
      <c r="A150" t="s">
        <v>368</v>
      </c>
      <c r="B150" s="8">
        <f>'LF Input Meta Data'!J8</f>
        <v>31</v>
      </c>
    </row>
    <row r="151" spans="1:2" x14ac:dyDescent="0.25">
      <c r="A151" t="s">
        <v>369</v>
      </c>
      <c r="B151" s="8">
        <f>'LF Input Meta Data'!J9</f>
        <v>15</v>
      </c>
    </row>
    <row r="152" spans="1:2" x14ac:dyDescent="0.25">
      <c r="A152" t="s">
        <v>370</v>
      </c>
      <c r="B152" s="8">
        <f>'LF Input Meta Data'!J10</f>
        <v>122</v>
      </c>
    </row>
    <row r="153" spans="1:2" x14ac:dyDescent="0.25">
      <c r="A153" t="s">
        <v>371</v>
      </c>
      <c r="B153" s="8">
        <f>'LF Input Meta Data'!J11</f>
        <v>44</v>
      </c>
    </row>
    <row r="154" spans="1:2" x14ac:dyDescent="0.25">
      <c r="A154" t="s">
        <v>372</v>
      </c>
      <c r="B154" s="8">
        <f>'LF Input Meta Data'!J12</f>
        <v>1</v>
      </c>
    </row>
    <row r="155" spans="1:2" x14ac:dyDescent="0.25">
      <c r="A155" t="s">
        <v>373</v>
      </c>
      <c r="B155" s="8">
        <f>'LF Input Meta Data'!J13</f>
        <v>37</v>
      </c>
    </row>
    <row r="156" spans="1:2" x14ac:dyDescent="0.25">
      <c r="A156" t="s">
        <v>374</v>
      </c>
      <c r="B156" s="8">
        <f>'LF Input Meta Data'!J14</f>
        <v>2</v>
      </c>
    </row>
    <row r="157" spans="1:2" x14ac:dyDescent="0.25">
      <c r="A157" t="s">
        <v>375</v>
      </c>
      <c r="B157" s="8">
        <f>'LF Input Meta Data'!J15</f>
        <v>2</v>
      </c>
    </row>
    <row r="158" spans="1:2" x14ac:dyDescent="0.25">
      <c r="A158" t="s">
        <v>376</v>
      </c>
      <c r="B158" s="8">
        <f>'LF Input Meta Data'!J16</f>
        <v>0</v>
      </c>
    </row>
    <row r="159" spans="1:2" x14ac:dyDescent="0.25">
      <c r="A159" t="s">
        <v>377</v>
      </c>
      <c r="B159" s="8">
        <f>'LF Input Meta Data'!J17</f>
        <v>0</v>
      </c>
    </row>
    <row r="160" spans="1:2" x14ac:dyDescent="0.25">
      <c r="A160" t="s">
        <v>378</v>
      </c>
      <c r="B160" s="8">
        <f>'LF Input Meta Data'!J18</f>
        <v>0</v>
      </c>
    </row>
    <row r="161" spans="1:2" x14ac:dyDescent="0.25">
      <c r="A161" t="s">
        <v>379</v>
      </c>
      <c r="B161" s="8">
        <f>'LF Input Meta Data'!J19</f>
        <v>0</v>
      </c>
    </row>
    <row r="162" spans="1:2" x14ac:dyDescent="0.25">
      <c r="A162" t="s">
        <v>364</v>
      </c>
      <c r="B162" s="8">
        <f>'LF Input Meta Data'!J20</f>
        <v>97</v>
      </c>
    </row>
    <row r="163" spans="1:2" x14ac:dyDescent="0.25">
      <c r="A163" t="s">
        <v>365</v>
      </c>
      <c r="B163" s="8">
        <f>'LF Input Meta Data'!J21</f>
        <v>216</v>
      </c>
    </row>
    <row r="164" spans="1:2" x14ac:dyDescent="0.25">
      <c r="A164" t="s">
        <v>366</v>
      </c>
      <c r="B164" s="8">
        <f>'LF Input Meta Data'!J22</f>
        <v>55</v>
      </c>
    </row>
    <row r="165" spans="1:2" x14ac:dyDescent="0.25">
      <c r="A165" t="s">
        <v>367</v>
      </c>
      <c r="B165" s="8">
        <f>'LF Input Meta Data'!J23</f>
        <v>70</v>
      </c>
    </row>
    <row r="166" spans="1:2" x14ac:dyDescent="0.25">
      <c r="A166" t="s">
        <v>380</v>
      </c>
      <c r="B166" s="8">
        <f>'LF Input Meta Data'!J24</f>
        <v>0</v>
      </c>
    </row>
    <row r="167" spans="1:2" x14ac:dyDescent="0.25">
      <c r="A167" t="s">
        <v>381</v>
      </c>
      <c r="B167" s="8">
        <f>'LF Input Meta Data'!J25</f>
        <v>0</v>
      </c>
    </row>
    <row r="168" spans="1:2" x14ac:dyDescent="0.25">
      <c r="A168" t="s">
        <v>382</v>
      </c>
      <c r="B168" s="8">
        <f>'LF Input Meta Data'!J26</f>
        <v>0</v>
      </c>
    </row>
    <row r="169" spans="1:2" x14ac:dyDescent="0.25">
      <c r="A169" t="s">
        <v>383</v>
      </c>
      <c r="B169" s="8">
        <f>'LF Input Meta Data'!J27</f>
        <v>0</v>
      </c>
    </row>
    <row r="170" spans="1:2" x14ac:dyDescent="0.25">
      <c r="A170" t="s">
        <v>384</v>
      </c>
      <c r="B170" s="8">
        <f>'LF Input Meta Data'!J28</f>
        <v>0</v>
      </c>
    </row>
    <row r="171" spans="1:2" x14ac:dyDescent="0.25">
      <c r="A171" t="s">
        <v>385</v>
      </c>
      <c r="B171" s="8">
        <f>'LF Input Meta Data'!J29</f>
        <v>0</v>
      </c>
    </row>
    <row r="172" spans="1:2" x14ac:dyDescent="0.25">
      <c r="A172" t="s">
        <v>386</v>
      </c>
      <c r="B172" s="8">
        <f>'LF Input Meta Data'!J30</f>
        <v>0</v>
      </c>
    </row>
    <row r="173" spans="1:2" x14ac:dyDescent="0.25">
      <c r="A173" t="s">
        <v>387</v>
      </c>
      <c r="B173" s="8">
        <f>'LF Input Meta Data'!J31</f>
        <v>0</v>
      </c>
    </row>
    <row r="174" spans="1:2" x14ac:dyDescent="0.25">
      <c r="A174" t="s">
        <v>388</v>
      </c>
      <c r="B174" s="8">
        <f>'LF Input Meta Data'!J32</f>
        <v>0</v>
      </c>
    </row>
    <row r="175" spans="1:2" x14ac:dyDescent="0.25">
      <c r="A175" t="s">
        <v>389</v>
      </c>
      <c r="B175" s="8">
        <f>'LF Input Meta Data'!J33</f>
        <v>0</v>
      </c>
    </row>
    <row r="176" spans="1:2" x14ac:dyDescent="0.25">
      <c r="A176" t="s">
        <v>390</v>
      </c>
      <c r="B176" s="8">
        <f>'LF Input Meta Data'!J34</f>
        <v>0</v>
      </c>
    </row>
    <row r="177" spans="1:2" x14ac:dyDescent="0.25">
      <c r="A177" t="s">
        <v>391</v>
      </c>
      <c r="B177" s="8">
        <f>'LF Input Meta Data'!J35</f>
        <v>0</v>
      </c>
    </row>
    <row r="178" spans="1:2" x14ac:dyDescent="0.25">
      <c r="A178" t="s">
        <v>398</v>
      </c>
      <c r="B178" s="8">
        <f>'LF Input Meta Data'!J36</f>
        <v>0</v>
      </c>
    </row>
    <row r="179" spans="1:2" x14ac:dyDescent="0.25">
      <c r="A179" t="s">
        <v>399</v>
      </c>
      <c r="B179" s="8">
        <f>'LF Input Meta Data'!J37</f>
        <v>80</v>
      </c>
    </row>
    <row r="180" spans="1:2" x14ac:dyDescent="0.25">
      <c r="A180" t="s">
        <v>400</v>
      </c>
      <c r="B180" s="8">
        <f>'LF Input Meta Data'!J38</f>
        <v>1</v>
      </c>
    </row>
    <row r="181" spans="1:2" x14ac:dyDescent="0.25">
      <c r="A181" t="s">
        <v>401</v>
      </c>
      <c r="B181" s="8">
        <f>'LF Input Meta Data'!J39</f>
        <v>247</v>
      </c>
    </row>
    <row r="182" spans="1:2" x14ac:dyDescent="0.25">
      <c r="A182" t="s">
        <v>402</v>
      </c>
      <c r="B182" s="8">
        <f>'LF Input Meta Data'!J40</f>
        <v>0</v>
      </c>
    </row>
    <row r="183" spans="1:2" x14ac:dyDescent="0.25">
      <c r="A183" t="s">
        <v>403</v>
      </c>
      <c r="B183" s="8">
        <f>'LF Input Meta Data'!J41</f>
        <v>0</v>
      </c>
    </row>
    <row r="184" spans="1:2" x14ac:dyDescent="0.25">
      <c r="A184" t="s">
        <v>404</v>
      </c>
      <c r="B184" s="8">
        <f>'LF Input Meta Data'!J42</f>
        <v>0</v>
      </c>
    </row>
    <row r="185" spans="1:2" x14ac:dyDescent="0.25">
      <c r="A185" t="s">
        <v>405</v>
      </c>
      <c r="B185" s="8">
        <f>'LF Input Meta Data'!J43</f>
        <v>0</v>
      </c>
    </row>
    <row r="186" spans="1:2" x14ac:dyDescent="0.25">
      <c r="A186" t="s">
        <v>406</v>
      </c>
      <c r="B186" s="8">
        <f>'LF Input Meta Data'!J44</f>
        <v>55</v>
      </c>
    </row>
    <row r="187" spans="1:2" x14ac:dyDescent="0.25">
      <c r="A187" t="s">
        <v>407</v>
      </c>
      <c r="B187" s="8">
        <f>'LF Input Meta Data'!J45</f>
        <v>0</v>
      </c>
    </row>
    <row r="188" spans="1:2" x14ac:dyDescent="0.25">
      <c r="A188" t="s">
        <v>408</v>
      </c>
      <c r="B188" s="8">
        <f>'LF Input Meta Data'!J46</f>
        <v>1071</v>
      </c>
    </row>
    <row r="189" spans="1:2" x14ac:dyDescent="0.25">
      <c r="A189" t="s">
        <v>409</v>
      </c>
      <c r="B189" s="8">
        <f>'LF Input Meta Data'!J47</f>
        <v>165</v>
      </c>
    </row>
    <row r="190" spans="1:2" x14ac:dyDescent="0.25">
      <c r="A190" t="s">
        <v>466</v>
      </c>
      <c r="B190" s="8">
        <f>'LF Input Meta Data'!J48</f>
        <v>31</v>
      </c>
    </row>
    <row r="192" spans="1:2" x14ac:dyDescent="0.25">
      <c r="A192" s="8" t="s">
        <v>421</v>
      </c>
      <c r="B192" s="8">
        <f>'LF Input Meta Data'!J49</f>
        <v>0.58899999999999997</v>
      </c>
    </row>
    <row r="193" spans="1:2" x14ac:dyDescent="0.25">
      <c r="A193" s="8" t="s">
        <v>422</v>
      </c>
      <c r="B193" s="8">
        <f>'LF Input Meta Data'!J50</f>
        <v>0.41100000000000003</v>
      </c>
    </row>
    <row r="194" spans="1:2" x14ac:dyDescent="0.25">
      <c r="A194" s="8" t="s">
        <v>423</v>
      </c>
      <c r="B194" s="8">
        <f>'LF Input Meta Data'!J51</f>
        <v>0.58899999999999997</v>
      </c>
    </row>
    <row r="195" spans="1:2" x14ac:dyDescent="0.25">
      <c r="A195" s="8" t="s">
        <v>424</v>
      </c>
      <c r="B195" s="8">
        <f>'LF Input Meta Data'!J52</f>
        <v>0.41100000000000003</v>
      </c>
    </row>
    <row r="196" spans="1:2" x14ac:dyDescent="0.25">
      <c r="A196" s="8" t="s">
        <v>425</v>
      </c>
      <c r="B196" s="8">
        <f>'LF Input Meta Data'!J53</f>
        <v>0.58899999999999997</v>
      </c>
    </row>
    <row r="197" spans="1:2" x14ac:dyDescent="0.25">
      <c r="A197" s="8" t="s">
        <v>426</v>
      </c>
      <c r="B197" s="8">
        <f>'LF Input Meta Data'!J54</f>
        <v>0.41100000000000003</v>
      </c>
    </row>
    <row r="198" spans="1:2" x14ac:dyDescent="0.25">
      <c r="A198" s="8" t="s">
        <v>427</v>
      </c>
      <c r="B198" s="8">
        <f>'LF Input Meta Data'!J55</f>
        <v>0.58899999999999997</v>
      </c>
    </row>
    <row r="199" spans="1:2" x14ac:dyDescent="0.25">
      <c r="A199" s="8" t="s">
        <v>428</v>
      </c>
      <c r="B199" s="8">
        <f>'LF Input Meta Data'!J56</f>
        <v>0.41100000000000003</v>
      </c>
    </row>
    <row r="200" spans="1:2" x14ac:dyDescent="0.25">
      <c r="B200" s="8"/>
    </row>
    <row r="201" spans="1:2" x14ac:dyDescent="0.25">
      <c r="A201" s="8" t="s">
        <v>394</v>
      </c>
      <c r="B201" s="8">
        <f>'LF Input Meta Data'!J57</f>
        <v>1330757.7241379311</v>
      </c>
    </row>
    <row r="202" spans="1:2" x14ac:dyDescent="0.25">
      <c r="A202" s="8" t="s">
        <v>395</v>
      </c>
      <c r="B202" s="8">
        <f>'LF Input Meta Data'!J58</f>
        <v>4044971.157303371</v>
      </c>
    </row>
    <row r="203" spans="1:2" x14ac:dyDescent="0.25">
      <c r="A203" s="8" t="s">
        <v>397</v>
      </c>
      <c r="B203" s="8">
        <f>'LF Input Meta Data'!J59</f>
        <v>1211678.9794520547</v>
      </c>
    </row>
    <row r="204" spans="1:2" x14ac:dyDescent="0.25">
      <c r="A204" s="8" t="s">
        <v>396</v>
      </c>
      <c r="B204" s="8">
        <f>'LF Input Meta Data'!J60</f>
        <v>3626796.6847826098</v>
      </c>
    </row>
    <row r="205" spans="1:2" x14ac:dyDescent="0.25">
      <c r="B205" s="8"/>
    </row>
    <row r="206" spans="1:2" x14ac:dyDescent="0.25">
      <c r="A206" s="8" t="s">
        <v>392</v>
      </c>
      <c r="B206" s="8">
        <f>'LF Input Meta Data'!J61</f>
        <v>1</v>
      </c>
    </row>
    <row r="207" spans="1:2" x14ac:dyDescent="0.25">
      <c r="A207" s="8" t="s">
        <v>393</v>
      </c>
      <c r="B207" s="8">
        <f>'LF Input Meta Data'!J62</f>
        <v>1</v>
      </c>
    </row>
    <row r="208" spans="1:2" x14ac:dyDescent="0.25">
      <c r="B208" s="8"/>
    </row>
    <row r="209" spans="1:2" x14ac:dyDescent="0.25">
      <c r="A209" t="s">
        <v>24</v>
      </c>
      <c r="B209" s="8">
        <f>'LF Input Meta Data'!J63</f>
        <v>3</v>
      </c>
    </row>
    <row r="211" spans="1:2" x14ac:dyDescent="0.25">
      <c r="A211" s="63" t="s">
        <v>509</v>
      </c>
      <c r="B211" s="63">
        <v>0</v>
      </c>
    </row>
    <row r="212" spans="1:2" x14ac:dyDescent="0.25">
      <c r="A212" s="63" t="s">
        <v>510</v>
      </c>
      <c r="B212" s="63">
        <v>0</v>
      </c>
    </row>
    <row r="213" spans="1:2" x14ac:dyDescent="0.25">
      <c r="A213" s="63" t="s">
        <v>511</v>
      </c>
      <c r="B213" s="63">
        <v>0</v>
      </c>
    </row>
    <row r="214" spans="1:2" x14ac:dyDescent="0.25">
      <c r="A214" s="63" t="s">
        <v>512</v>
      </c>
      <c r="B214" s="63">
        <v>0</v>
      </c>
    </row>
    <row r="215" spans="1:2" x14ac:dyDescent="0.25">
      <c r="A215" s="63" t="s">
        <v>513</v>
      </c>
      <c r="B215" s="63">
        <v>0</v>
      </c>
    </row>
    <row r="216" spans="1:2" x14ac:dyDescent="0.25">
      <c r="A216" s="63"/>
      <c r="B216" s="63"/>
    </row>
    <row r="217" spans="1:2" x14ac:dyDescent="0.25">
      <c r="A217" s="63" t="s">
        <v>514</v>
      </c>
      <c r="B217" s="63">
        <v>0</v>
      </c>
    </row>
    <row r="218" spans="1:2" x14ac:dyDescent="0.25">
      <c r="A218" s="63" t="s">
        <v>515</v>
      </c>
      <c r="B218" s="63">
        <v>0</v>
      </c>
    </row>
    <row r="219" spans="1:2" x14ac:dyDescent="0.25">
      <c r="A219" s="63" t="s">
        <v>516</v>
      </c>
      <c r="B219" s="63">
        <v>0</v>
      </c>
    </row>
    <row r="220" spans="1:2" x14ac:dyDescent="0.25">
      <c r="A220" s="63" t="s">
        <v>517</v>
      </c>
      <c r="B220" s="63">
        <v>0</v>
      </c>
    </row>
    <row r="221" spans="1:2" x14ac:dyDescent="0.25">
      <c r="A221" s="63" t="s">
        <v>518</v>
      </c>
      <c r="B221" s="63">
        <v>0</v>
      </c>
    </row>
    <row r="222" spans="1:2" x14ac:dyDescent="0.25">
      <c r="A222" s="63"/>
      <c r="B222" s="63"/>
    </row>
    <row r="223" spans="1:2" x14ac:dyDescent="0.25">
      <c r="A223" s="63" t="s">
        <v>519</v>
      </c>
      <c r="B223" s="63">
        <v>2040</v>
      </c>
    </row>
    <row r="224" spans="1:2" x14ac:dyDescent="0.25">
      <c r="A224" s="63" t="s">
        <v>520</v>
      </c>
      <c r="B224" s="63">
        <v>2040</v>
      </c>
    </row>
    <row r="225" spans="1:2" x14ac:dyDescent="0.25">
      <c r="A225" s="63" t="s">
        <v>521</v>
      </c>
      <c r="B225" s="63">
        <v>2000</v>
      </c>
    </row>
    <row r="226" spans="1:2" x14ac:dyDescent="0.25">
      <c r="A226" s="63" t="s">
        <v>522</v>
      </c>
      <c r="B226" s="63">
        <v>2000</v>
      </c>
    </row>
    <row r="227" spans="1:2" x14ac:dyDescent="0.25">
      <c r="A227" s="63" t="s">
        <v>523</v>
      </c>
      <c r="B227" s="63">
        <v>0</v>
      </c>
    </row>
    <row r="228" spans="1:2" x14ac:dyDescent="0.25">
      <c r="A228" s="63" t="s">
        <v>524</v>
      </c>
      <c r="B228" s="63">
        <v>0</v>
      </c>
    </row>
    <row r="229" spans="1:2" x14ac:dyDescent="0.25">
      <c r="A229" s="63" t="s">
        <v>525</v>
      </c>
      <c r="B229" s="63">
        <v>0</v>
      </c>
    </row>
    <row r="230" spans="1:2" x14ac:dyDescent="0.25">
      <c r="A230" s="63" t="s">
        <v>526</v>
      </c>
      <c r="B230" s="63">
        <v>0</v>
      </c>
    </row>
    <row r="231" spans="1:2" x14ac:dyDescent="0.25">
      <c r="A231" s="63" t="s">
        <v>527</v>
      </c>
      <c r="B231" s="63">
        <v>0</v>
      </c>
    </row>
    <row r="232" spans="1:2" x14ac:dyDescent="0.25">
      <c r="A232" s="63" t="s">
        <v>528</v>
      </c>
      <c r="B232" s="63">
        <v>0</v>
      </c>
    </row>
    <row r="233" spans="1:2" x14ac:dyDescent="0.25">
      <c r="A233" s="63" t="s">
        <v>529</v>
      </c>
      <c r="B233" s="63">
        <v>0</v>
      </c>
    </row>
    <row r="234" spans="1:2" x14ac:dyDescent="0.25">
      <c r="A234" s="63" t="s">
        <v>530</v>
      </c>
      <c r="B234" s="63">
        <v>0</v>
      </c>
    </row>
    <row r="235" spans="1:2" x14ac:dyDescent="0.25">
      <c r="A235" s="63" t="s">
        <v>531</v>
      </c>
      <c r="B235" s="63">
        <v>0</v>
      </c>
    </row>
    <row r="236" spans="1:2" x14ac:dyDescent="0.25">
      <c r="A236" s="63" t="s">
        <v>532</v>
      </c>
      <c r="B236" s="63">
        <v>0</v>
      </c>
    </row>
    <row r="356" spans="3:5" x14ac:dyDescent="0.25">
      <c r="C356" s="5"/>
      <c r="D356" s="5"/>
      <c r="E356" s="5"/>
    </row>
    <row r="357" spans="3:5" x14ac:dyDescent="0.25">
      <c r="C357" s="5"/>
      <c r="D357" s="5"/>
      <c r="E357" s="5"/>
    </row>
    <row r="358" spans="3:5" x14ac:dyDescent="0.25">
      <c r="C358" s="5"/>
      <c r="D358" s="5"/>
      <c r="E358" s="5"/>
    </row>
    <row r="359" spans="3:5" x14ac:dyDescent="0.25">
      <c r="C359" s="5"/>
      <c r="D359" s="5"/>
      <c r="E359" s="5"/>
    </row>
    <row r="360" spans="3:5" x14ac:dyDescent="0.25">
      <c r="C360" s="5"/>
      <c r="D360" s="5"/>
      <c r="E360" s="5"/>
    </row>
    <row r="361" spans="3:5" x14ac:dyDescent="0.25">
      <c r="C361" s="5"/>
      <c r="D361" s="5"/>
      <c r="E361" s="5"/>
    </row>
    <row r="362" spans="3:5" x14ac:dyDescent="0.25">
      <c r="C362" s="5"/>
      <c r="D362" s="5"/>
      <c r="E362" s="5"/>
    </row>
    <row r="363" spans="3:5" x14ac:dyDescent="0.25">
      <c r="C363" s="5"/>
      <c r="D363" s="5"/>
      <c r="E363" s="5"/>
    </row>
    <row r="364" spans="3:5" x14ac:dyDescent="0.25">
      <c r="C364" s="5"/>
      <c r="D364" s="5"/>
      <c r="E364" s="5"/>
    </row>
    <row r="365" spans="3:5" x14ac:dyDescent="0.25">
      <c r="C365" s="5"/>
      <c r="D365" s="5"/>
      <c r="E365" s="5"/>
    </row>
    <row r="366" spans="3:5" x14ac:dyDescent="0.25">
      <c r="C366" s="5"/>
      <c r="D366" s="5"/>
      <c r="E366" s="5"/>
    </row>
    <row r="367" spans="3:5" x14ac:dyDescent="0.25">
      <c r="C367" s="5"/>
      <c r="D367" s="5"/>
      <c r="E367" s="5"/>
    </row>
    <row r="368" spans="3:5" x14ac:dyDescent="0.25">
      <c r="C368" s="5"/>
      <c r="D368" s="5"/>
      <c r="E368" s="5"/>
    </row>
    <row r="369" spans="3:5" x14ac:dyDescent="0.25">
      <c r="C369" s="5"/>
      <c r="D369" s="5"/>
      <c r="E369" s="5"/>
    </row>
    <row r="370" spans="3:5" x14ac:dyDescent="0.25">
      <c r="C370" s="5"/>
      <c r="D370" s="5"/>
      <c r="E370" s="5"/>
    </row>
    <row r="371" spans="3:5" x14ac:dyDescent="0.25">
      <c r="C371" s="5"/>
      <c r="D371" s="5"/>
      <c r="E371" s="5"/>
    </row>
    <row r="372" spans="3:5" x14ac:dyDescent="0.25">
      <c r="C372" s="5"/>
      <c r="D372" s="5"/>
      <c r="E372" s="5"/>
    </row>
    <row r="373" spans="3:5" x14ac:dyDescent="0.25">
      <c r="C373" s="5"/>
      <c r="D373" s="5"/>
      <c r="E373" s="5"/>
    </row>
    <row r="374" spans="3:5" x14ac:dyDescent="0.25">
      <c r="C374" s="5"/>
      <c r="D374" s="5"/>
      <c r="E374" s="5"/>
    </row>
    <row r="375" spans="3:5" x14ac:dyDescent="0.25">
      <c r="C375" s="5"/>
      <c r="D375" s="5"/>
      <c r="E375" s="5"/>
    </row>
    <row r="376" spans="3:5" x14ac:dyDescent="0.25">
      <c r="C376" s="5"/>
      <c r="D376" s="5"/>
      <c r="E376" s="5"/>
    </row>
    <row r="377" spans="3:5" x14ac:dyDescent="0.25">
      <c r="C377" s="5"/>
      <c r="D377" s="5"/>
      <c r="E377" s="5"/>
    </row>
    <row r="378" spans="3:5" x14ac:dyDescent="0.25">
      <c r="C378" s="5"/>
      <c r="D378" s="5"/>
      <c r="E378" s="5"/>
    </row>
    <row r="379" spans="3:5" x14ac:dyDescent="0.25">
      <c r="C379" s="5"/>
      <c r="D379" s="5"/>
      <c r="E379" s="5"/>
    </row>
    <row r="380" spans="3:5" x14ac:dyDescent="0.25">
      <c r="C380" s="5"/>
      <c r="D380" s="5"/>
      <c r="E380" s="5"/>
    </row>
    <row r="381" spans="3:5" x14ac:dyDescent="0.25">
      <c r="C381" s="5"/>
      <c r="D381" s="5"/>
      <c r="E381" s="5"/>
    </row>
    <row r="382" spans="3:5" x14ac:dyDescent="0.25">
      <c r="C382" s="5"/>
      <c r="D382" s="5"/>
      <c r="E382" s="5"/>
    </row>
    <row r="383" spans="3:5" x14ac:dyDescent="0.25">
      <c r="C383" s="5"/>
      <c r="D383" s="5"/>
      <c r="E383" s="5"/>
    </row>
    <row r="384" spans="3:5" x14ac:dyDescent="0.25">
      <c r="C384" s="5"/>
      <c r="D384" s="5"/>
      <c r="E384" s="5"/>
    </row>
    <row r="385" spans="3:5" x14ac:dyDescent="0.25">
      <c r="C385" s="5"/>
      <c r="D385" s="5"/>
      <c r="E385" s="5"/>
    </row>
    <row r="386" spans="3:5" x14ac:dyDescent="0.25">
      <c r="C386" s="5"/>
      <c r="D386" s="5"/>
      <c r="E386" s="5"/>
    </row>
    <row r="387" spans="3:5" x14ac:dyDescent="0.25">
      <c r="C387" s="5"/>
      <c r="D387" s="5"/>
      <c r="E387" s="5"/>
    </row>
    <row r="388" spans="3:5" x14ac:dyDescent="0.25">
      <c r="C388" s="5"/>
      <c r="D388" s="5"/>
      <c r="E388" s="5"/>
    </row>
    <row r="389" spans="3:5" x14ac:dyDescent="0.25">
      <c r="C389" s="5"/>
      <c r="D389" s="5"/>
      <c r="E389" s="5"/>
    </row>
    <row r="390" spans="3:5" x14ac:dyDescent="0.25">
      <c r="C390" s="5"/>
      <c r="D390" s="5"/>
      <c r="E390" s="5"/>
    </row>
    <row r="391" spans="3:5" x14ac:dyDescent="0.25">
      <c r="C391" s="5"/>
      <c r="D391" s="5"/>
      <c r="E391" s="5"/>
    </row>
    <row r="392" spans="3:5" x14ac:dyDescent="0.25">
      <c r="C392" s="5"/>
      <c r="D392" s="5"/>
      <c r="E392" s="5"/>
    </row>
    <row r="393" spans="3:5" x14ac:dyDescent="0.25">
      <c r="C393" s="5"/>
      <c r="D393" s="5"/>
      <c r="E393" s="5"/>
    </row>
    <row r="394" spans="3:5" x14ac:dyDescent="0.25">
      <c r="C394" s="5"/>
      <c r="D394" s="5"/>
      <c r="E394" s="5"/>
    </row>
    <row r="395" spans="3:5" x14ac:dyDescent="0.25">
      <c r="C395" s="5"/>
      <c r="D395" s="5"/>
      <c r="E395" s="5"/>
    </row>
    <row r="396" spans="3:5" x14ac:dyDescent="0.25">
      <c r="C396" s="5"/>
      <c r="D396" s="5"/>
      <c r="E396" s="5"/>
    </row>
    <row r="397" spans="3:5" x14ac:dyDescent="0.25">
      <c r="C397" s="5"/>
      <c r="D397" s="5"/>
      <c r="E397" s="5"/>
    </row>
    <row r="398" spans="3:5" x14ac:dyDescent="0.25">
      <c r="C398" s="5"/>
      <c r="D398" s="5"/>
      <c r="E398" s="5"/>
    </row>
    <row r="399" spans="3:5" x14ac:dyDescent="0.25">
      <c r="C399" s="5"/>
      <c r="D399" s="5"/>
      <c r="E399" s="5"/>
    </row>
    <row r="400" spans="3:5" x14ac:dyDescent="0.25">
      <c r="C400" s="5"/>
      <c r="D400" s="5"/>
      <c r="E400" s="5"/>
    </row>
    <row r="401" spans="3:5" x14ac:dyDescent="0.25">
      <c r="D401" s="5"/>
      <c r="E401" s="5"/>
    </row>
    <row r="402" spans="3:5" x14ac:dyDescent="0.25">
      <c r="D402" s="5"/>
      <c r="E402" s="5"/>
    </row>
    <row r="403" spans="3:5" x14ac:dyDescent="0.25">
      <c r="D403" s="5"/>
      <c r="E403" s="5"/>
    </row>
    <row r="404" spans="3:5" x14ac:dyDescent="0.25">
      <c r="D404" s="5"/>
      <c r="E404" s="5"/>
    </row>
    <row r="405" spans="3:5" x14ac:dyDescent="0.25">
      <c r="D405" s="5"/>
      <c r="E405" s="5"/>
    </row>
    <row r="406" spans="3:5" x14ac:dyDescent="0.25">
      <c r="D406" s="5"/>
      <c r="E406" s="5"/>
    </row>
    <row r="407" spans="3:5" x14ac:dyDescent="0.25">
      <c r="D407" s="5"/>
      <c r="E407" s="5"/>
    </row>
    <row r="408" spans="3:5" x14ac:dyDescent="0.25">
      <c r="D408" s="5"/>
      <c r="E408" s="5"/>
    </row>
    <row r="409" spans="3:5" x14ac:dyDescent="0.25">
      <c r="D409" s="5"/>
      <c r="E409" s="5"/>
    </row>
    <row r="410" spans="3:5" x14ac:dyDescent="0.25">
      <c r="C410" s="5"/>
      <c r="D410" s="5"/>
      <c r="E410" s="5"/>
    </row>
    <row r="411" spans="3:5" x14ac:dyDescent="0.25">
      <c r="C411" s="5"/>
      <c r="D411" s="5"/>
      <c r="E411" s="5"/>
    </row>
    <row r="412" spans="3:5" x14ac:dyDescent="0.25">
      <c r="C412" s="5"/>
      <c r="D412" s="5"/>
      <c r="E412" s="5"/>
    </row>
    <row r="413" spans="3:5" x14ac:dyDescent="0.25">
      <c r="C413" s="5"/>
      <c r="D413" s="5"/>
      <c r="E413" s="5"/>
    </row>
    <row r="414" spans="3:5" x14ac:dyDescent="0.25">
      <c r="C414" s="5"/>
      <c r="D414" s="5"/>
      <c r="E414" s="5"/>
    </row>
    <row r="415" spans="3:5" x14ac:dyDescent="0.25">
      <c r="C415" s="5"/>
      <c r="D415" s="5"/>
      <c r="E415" s="5"/>
    </row>
    <row r="416" spans="3:5" x14ac:dyDescent="0.25">
      <c r="C416" s="5"/>
      <c r="D416" s="5"/>
      <c r="E416" s="5"/>
    </row>
    <row r="417" spans="3:5" x14ac:dyDescent="0.25">
      <c r="C417" s="5"/>
      <c r="D417" s="5"/>
      <c r="E417" s="5"/>
    </row>
    <row r="418" spans="3:5" x14ac:dyDescent="0.25">
      <c r="C418" s="1"/>
      <c r="D418" s="1"/>
      <c r="E41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418"/>
  <sheetViews>
    <sheetView topLeftCell="A25" workbookViewId="0">
      <selection activeCell="F64" sqref="F64"/>
    </sheetView>
  </sheetViews>
  <sheetFormatPr defaultRowHeight="15" x14ac:dyDescent="0.25"/>
  <cols>
    <col min="1" max="1" width="35.7109375" style="63" customWidth="1"/>
    <col min="2" max="2" width="10" style="63" bestFit="1" customWidth="1"/>
    <col min="3" max="42" width="12" style="63" bestFit="1" customWidth="1"/>
    <col min="43" max="16384" width="9.140625" style="63"/>
  </cols>
  <sheetData>
    <row r="1" spans="1:42" x14ac:dyDescent="0.25">
      <c r="B1" s="63">
        <v>2000</v>
      </c>
      <c r="C1" s="63">
        <f>B1+1</f>
        <v>2001</v>
      </c>
      <c r="D1" s="63">
        <f t="shared" ref="D1:AP1" si="0">C1+1</f>
        <v>2002</v>
      </c>
      <c r="E1" s="63">
        <f t="shared" si="0"/>
        <v>2003</v>
      </c>
      <c r="F1" s="63">
        <f t="shared" si="0"/>
        <v>2004</v>
      </c>
      <c r="G1" s="63">
        <f t="shared" si="0"/>
        <v>2005</v>
      </c>
      <c r="H1" s="63">
        <f t="shared" si="0"/>
        <v>2006</v>
      </c>
      <c r="I1" s="63">
        <f t="shared" si="0"/>
        <v>2007</v>
      </c>
      <c r="J1" s="63">
        <f t="shared" si="0"/>
        <v>2008</v>
      </c>
      <c r="K1" s="63">
        <f t="shared" si="0"/>
        <v>2009</v>
      </c>
      <c r="L1" s="63">
        <f t="shared" si="0"/>
        <v>2010</v>
      </c>
      <c r="M1" s="63">
        <f t="shared" si="0"/>
        <v>2011</v>
      </c>
      <c r="N1" s="63">
        <f t="shared" si="0"/>
        <v>2012</v>
      </c>
      <c r="O1" s="63">
        <f t="shared" si="0"/>
        <v>2013</v>
      </c>
      <c r="P1" s="63">
        <f t="shared" si="0"/>
        <v>2014</v>
      </c>
      <c r="Q1" s="63">
        <f t="shared" si="0"/>
        <v>2015</v>
      </c>
      <c r="R1" s="63">
        <f t="shared" si="0"/>
        <v>2016</v>
      </c>
      <c r="S1" s="63">
        <f t="shared" si="0"/>
        <v>2017</v>
      </c>
      <c r="T1" s="63">
        <f t="shared" si="0"/>
        <v>2018</v>
      </c>
      <c r="U1" s="63">
        <f t="shared" si="0"/>
        <v>2019</v>
      </c>
      <c r="V1" s="63">
        <f t="shared" si="0"/>
        <v>2020</v>
      </c>
      <c r="W1" s="63">
        <f t="shared" si="0"/>
        <v>2021</v>
      </c>
      <c r="X1" s="63">
        <f t="shared" si="0"/>
        <v>2022</v>
      </c>
      <c r="Y1" s="63">
        <f t="shared" si="0"/>
        <v>2023</v>
      </c>
      <c r="Z1" s="63">
        <f t="shared" si="0"/>
        <v>2024</v>
      </c>
      <c r="AA1" s="63">
        <f t="shared" si="0"/>
        <v>2025</v>
      </c>
      <c r="AB1" s="63">
        <f t="shared" si="0"/>
        <v>2026</v>
      </c>
      <c r="AC1" s="63">
        <f t="shared" si="0"/>
        <v>2027</v>
      </c>
      <c r="AD1" s="63">
        <f t="shared" si="0"/>
        <v>2028</v>
      </c>
      <c r="AE1" s="63">
        <f t="shared" si="0"/>
        <v>2029</v>
      </c>
      <c r="AF1" s="63">
        <f t="shared" si="0"/>
        <v>2030</v>
      </c>
      <c r="AG1" s="63">
        <f t="shared" si="0"/>
        <v>2031</v>
      </c>
      <c r="AH1" s="63">
        <f t="shared" si="0"/>
        <v>2032</v>
      </c>
      <c r="AI1" s="63">
        <f t="shared" si="0"/>
        <v>2033</v>
      </c>
      <c r="AJ1" s="63">
        <f t="shared" si="0"/>
        <v>2034</v>
      </c>
      <c r="AK1" s="63">
        <f t="shared" si="0"/>
        <v>2035</v>
      </c>
      <c r="AL1" s="63">
        <f t="shared" si="0"/>
        <v>2036</v>
      </c>
      <c r="AM1" s="63">
        <f t="shared" si="0"/>
        <v>2037</v>
      </c>
      <c r="AN1" s="63">
        <f t="shared" si="0"/>
        <v>2038</v>
      </c>
      <c r="AO1" s="63">
        <f t="shared" si="0"/>
        <v>2039</v>
      </c>
      <c r="AP1" s="63">
        <f t="shared" si="0"/>
        <v>2040</v>
      </c>
    </row>
    <row r="2" spans="1:42" x14ac:dyDescent="0.25">
      <c r="A2" s="63" t="s">
        <v>256</v>
      </c>
      <c r="B2" s="42">
        <f>'LF Compostables'!G9</f>
        <v>0.58899999999999997</v>
      </c>
      <c r="C2" s="42">
        <f>'LF Compostables'!H9</f>
        <v>0.58019999999999994</v>
      </c>
      <c r="D2" s="42">
        <f>'LF Compostables'!I9</f>
        <v>0.57139999999999991</v>
      </c>
      <c r="E2" s="42">
        <f>'LF Compostables'!J9</f>
        <v>0.56259999999999999</v>
      </c>
      <c r="F2" s="42">
        <f>'LF Compostables'!K9</f>
        <v>0.55379999999999996</v>
      </c>
      <c r="G2" s="42">
        <f>'LF Compostables'!L9</f>
        <v>0.54499999999999993</v>
      </c>
      <c r="H2" s="42">
        <f>'LF Compostables'!M9</f>
        <v>0.53299999999999992</v>
      </c>
      <c r="I2" s="42">
        <f>'LF Compostables'!N9</f>
        <v>0.52100000000000002</v>
      </c>
      <c r="J2" s="42">
        <f>'LF Compostables'!O9</f>
        <v>0.50900000000000001</v>
      </c>
      <c r="K2" s="42">
        <f>'LF Compostables'!P9</f>
        <v>0.49700000000000005</v>
      </c>
      <c r="L2" s="42">
        <f>'LF Compostables'!Q9</f>
        <v>0.495</v>
      </c>
      <c r="M2" s="42">
        <f>'LF Compostables'!R9</f>
        <v>0.49299999999999999</v>
      </c>
      <c r="N2" s="42">
        <f>'LF Compostables'!S9</f>
        <v>0.48899999999999999</v>
      </c>
      <c r="O2" s="42">
        <f>'LF Compostables'!T9</f>
        <v>0.48500000000000004</v>
      </c>
      <c r="P2" s="42">
        <f>'LF Compostables'!U9</f>
        <v>0.48280000000000012</v>
      </c>
      <c r="Q2" s="42">
        <f>'LF Compostables'!V9</f>
        <v>0.4798</v>
      </c>
      <c r="R2" s="42">
        <f>'LF Compostables'!W9</f>
        <v>0.47679999999999989</v>
      </c>
      <c r="S2" s="42">
        <f>'LF Compostables'!X9</f>
        <v>0.47379999999999978</v>
      </c>
      <c r="T2" s="42">
        <f>'LF Compostables'!Y9</f>
        <v>0.47079999999999966</v>
      </c>
      <c r="U2" s="42">
        <f>'LF Compostables'!Z9</f>
        <v>0.46779999999999955</v>
      </c>
      <c r="V2" s="42">
        <f>'LF Compostables'!AA9</f>
        <v>0.46479999999999944</v>
      </c>
      <c r="W2" s="42">
        <f>'LF Compostables'!AB9</f>
        <v>0.46180000000000021</v>
      </c>
      <c r="X2" s="42">
        <f>'LF Compostables'!AC9</f>
        <v>0.4588000000000001</v>
      </c>
      <c r="Y2" s="42">
        <f>'LF Compostables'!AD9</f>
        <v>0.45579999999999998</v>
      </c>
      <c r="Z2" s="42">
        <f>'LF Compostables'!AE9</f>
        <v>0.45279999999999987</v>
      </c>
      <c r="AA2" s="42">
        <f>'LF Compostables'!AF9</f>
        <v>0.44979999999999976</v>
      </c>
      <c r="AB2" s="42">
        <f>'LF Compostables'!AG9</f>
        <v>0.44679999999999964</v>
      </c>
      <c r="AC2" s="42">
        <f>'LF Compostables'!AH9</f>
        <v>0.44379999999999953</v>
      </c>
      <c r="AD2" s="42">
        <f>'LF Compostables'!AI9</f>
        <v>0.4408000000000003</v>
      </c>
      <c r="AE2" s="42">
        <f>'LF Compostables'!AJ9</f>
        <v>0.43780000000000019</v>
      </c>
      <c r="AF2" s="42">
        <f>'LF Compostables'!AK9</f>
        <v>0.43480000000000008</v>
      </c>
      <c r="AG2" s="42">
        <f>'LF Compostables'!AL9</f>
        <v>0.43179999999999996</v>
      </c>
      <c r="AH2" s="42">
        <f>'LF Compostables'!AM9</f>
        <v>0.42879999999999985</v>
      </c>
      <c r="AI2" s="42">
        <f>'LF Compostables'!AN9</f>
        <v>0.42579999999999973</v>
      </c>
      <c r="AJ2" s="42">
        <f>'LF Compostables'!AO9</f>
        <v>0.42279999999999962</v>
      </c>
      <c r="AK2" s="42">
        <f>'LF Compostables'!AP9</f>
        <v>0.41979999999999951</v>
      </c>
      <c r="AL2" s="42">
        <f>'LF Compostables'!AQ9</f>
        <v>0.41679999999999939</v>
      </c>
      <c r="AM2" s="42">
        <f>'LF Compostables'!AR9</f>
        <v>0.41380000000000017</v>
      </c>
      <c r="AN2" s="42">
        <f>'LF Compostables'!AS9</f>
        <v>0.41080000000000005</v>
      </c>
      <c r="AO2" s="42">
        <f>'LF Compostables'!AT9</f>
        <v>0.40779999999999994</v>
      </c>
      <c r="AP2" s="42">
        <f>'LF Compostables'!AU9</f>
        <v>0.40479999999999983</v>
      </c>
    </row>
    <row r="3" spans="1:42" x14ac:dyDescent="0.25">
      <c r="A3" s="63" t="s">
        <v>257</v>
      </c>
      <c r="B3" s="42">
        <f t="shared" ref="B3:N3" si="1">1-B2</f>
        <v>0.41100000000000003</v>
      </c>
      <c r="C3" s="42">
        <f t="shared" si="1"/>
        <v>0.41980000000000006</v>
      </c>
      <c r="D3" s="42">
        <f t="shared" si="1"/>
        <v>0.42860000000000009</v>
      </c>
      <c r="E3" s="42">
        <f t="shared" si="1"/>
        <v>0.43740000000000001</v>
      </c>
      <c r="F3" s="42">
        <f t="shared" si="1"/>
        <v>0.44620000000000004</v>
      </c>
      <c r="G3" s="42">
        <f t="shared" si="1"/>
        <v>0.45500000000000007</v>
      </c>
      <c r="H3" s="42">
        <f t="shared" si="1"/>
        <v>0.46700000000000008</v>
      </c>
      <c r="I3" s="42">
        <f t="shared" si="1"/>
        <v>0.47899999999999998</v>
      </c>
      <c r="J3" s="42">
        <f t="shared" si="1"/>
        <v>0.49099999999999999</v>
      </c>
      <c r="K3" s="42">
        <f t="shared" si="1"/>
        <v>0.50299999999999989</v>
      </c>
      <c r="L3" s="42">
        <f t="shared" si="1"/>
        <v>0.505</v>
      </c>
      <c r="M3" s="42">
        <f t="shared" si="1"/>
        <v>0.50700000000000001</v>
      </c>
      <c r="N3" s="42">
        <f t="shared" si="1"/>
        <v>0.51100000000000001</v>
      </c>
      <c r="O3" s="42">
        <f>1-O2</f>
        <v>0.5149999999999999</v>
      </c>
      <c r="P3" s="42">
        <f t="shared" ref="P3:AP3" si="2">1-P2</f>
        <v>0.51719999999999988</v>
      </c>
      <c r="Q3" s="42">
        <f t="shared" si="2"/>
        <v>0.5202</v>
      </c>
      <c r="R3" s="42">
        <f t="shared" si="2"/>
        <v>0.52320000000000011</v>
      </c>
      <c r="S3" s="42">
        <f t="shared" si="2"/>
        <v>0.52620000000000022</v>
      </c>
      <c r="T3" s="42">
        <f t="shared" si="2"/>
        <v>0.52920000000000034</v>
      </c>
      <c r="U3" s="42">
        <f t="shared" si="2"/>
        <v>0.53220000000000045</v>
      </c>
      <c r="V3" s="42">
        <f t="shared" si="2"/>
        <v>0.53520000000000056</v>
      </c>
      <c r="W3" s="42">
        <f t="shared" si="2"/>
        <v>0.53819999999999979</v>
      </c>
      <c r="X3" s="42">
        <f t="shared" si="2"/>
        <v>0.5411999999999999</v>
      </c>
      <c r="Y3" s="42">
        <f t="shared" si="2"/>
        <v>0.54420000000000002</v>
      </c>
      <c r="Z3" s="42">
        <f t="shared" si="2"/>
        <v>0.54720000000000013</v>
      </c>
      <c r="AA3" s="42">
        <f t="shared" si="2"/>
        <v>0.55020000000000024</v>
      </c>
      <c r="AB3" s="42">
        <f t="shared" si="2"/>
        <v>0.55320000000000036</v>
      </c>
      <c r="AC3" s="42">
        <f t="shared" si="2"/>
        <v>0.55620000000000047</v>
      </c>
      <c r="AD3" s="42">
        <f t="shared" si="2"/>
        <v>0.5591999999999997</v>
      </c>
      <c r="AE3" s="42">
        <f t="shared" si="2"/>
        <v>0.56219999999999981</v>
      </c>
      <c r="AF3" s="42">
        <f t="shared" si="2"/>
        <v>0.56519999999999992</v>
      </c>
      <c r="AG3" s="42">
        <f t="shared" si="2"/>
        <v>0.56820000000000004</v>
      </c>
      <c r="AH3" s="42">
        <f t="shared" si="2"/>
        <v>0.57120000000000015</v>
      </c>
      <c r="AI3" s="42">
        <f t="shared" si="2"/>
        <v>0.57420000000000027</v>
      </c>
      <c r="AJ3" s="42">
        <f t="shared" si="2"/>
        <v>0.57720000000000038</v>
      </c>
      <c r="AK3" s="42">
        <f t="shared" si="2"/>
        <v>0.58020000000000049</v>
      </c>
      <c r="AL3" s="42">
        <f t="shared" si="2"/>
        <v>0.58320000000000061</v>
      </c>
      <c r="AM3" s="42">
        <f t="shared" si="2"/>
        <v>0.58619999999999983</v>
      </c>
      <c r="AN3" s="42">
        <f t="shared" si="2"/>
        <v>0.58919999999999995</v>
      </c>
      <c r="AO3" s="42">
        <f t="shared" si="2"/>
        <v>0.59220000000000006</v>
      </c>
      <c r="AP3" s="42">
        <f t="shared" si="2"/>
        <v>0.59520000000000017</v>
      </c>
    </row>
    <row r="5" spans="1:42" x14ac:dyDescent="0.25">
      <c r="A5" s="63" t="s">
        <v>258</v>
      </c>
      <c r="B5" s="63">
        <v>0.64</v>
      </c>
      <c r="C5" s="63">
        <v>0.64</v>
      </c>
      <c r="D5" s="63">
        <v>0.64</v>
      </c>
      <c r="E5" s="63">
        <v>0.64</v>
      </c>
      <c r="F5" s="63">
        <v>0.64</v>
      </c>
      <c r="G5" s="63">
        <v>0.64</v>
      </c>
      <c r="H5" s="63">
        <v>0.64</v>
      </c>
      <c r="I5" s="63">
        <v>0.64</v>
      </c>
      <c r="J5" s="63">
        <v>0.64</v>
      </c>
      <c r="K5" s="63">
        <v>0.64</v>
      </c>
      <c r="L5" s="63">
        <v>0.64</v>
      </c>
      <c r="M5" s="63">
        <v>0.64</v>
      </c>
      <c r="N5" s="63">
        <v>0.64</v>
      </c>
      <c r="O5" s="63">
        <v>0.64</v>
      </c>
      <c r="P5" s="63">
        <v>0.64</v>
      </c>
      <c r="Q5" s="63">
        <v>0.64</v>
      </c>
      <c r="R5" s="63">
        <v>0.64</v>
      </c>
      <c r="S5" s="63">
        <v>0.64</v>
      </c>
      <c r="T5" s="63">
        <v>0.64</v>
      </c>
      <c r="U5" s="63">
        <v>0.64</v>
      </c>
      <c r="V5" s="63">
        <v>0.64</v>
      </c>
      <c r="W5" s="63">
        <v>0.64</v>
      </c>
      <c r="X5" s="63">
        <v>0.64</v>
      </c>
      <c r="Y5" s="63">
        <v>0.64</v>
      </c>
      <c r="Z5" s="63">
        <v>0.64</v>
      </c>
      <c r="AA5" s="63">
        <v>0.64</v>
      </c>
      <c r="AB5" s="63">
        <v>0.64</v>
      </c>
      <c r="AC5" s="63">
        <v>0.64</v>
      </c>
      <c r="AD5" s="63">
        <v>0.64</v>
      </c>
      <c r="AE5" s="63">
        <v>0.64</v>
      </c>
      <c r="AF5" s="63">
        <v>0.64</v>
      </c>
      <c r="AG5" s="63">
        <v>0.64</v>
      </c>
      <c r="AH5" s="63">
        <v>0.64</v>
      </c>
      <c r="AI5" s="63">
        <v>0.64</v>
      </c>
      <c r="AJ5" s="63">
        <v>0.64</v>
      </c>
      <c r="AK5" s="63">
        <v>0.64</v>
      </c>
      <c r="AL5" s="63">
        <v>0.64</v>
      </c>
      <c r="AM5" s="63">
        <v>0.64</v>
      </c>
      <c r="AN5" s="63">
        <v>0.64</v>
      </c>
      <c r="AO5" s="63">
        <v>0.64</v>
      </c>
      <c r="AP5" s="63">
        <v>0.64</v>
      </c>
    </row>
    <row r="6" spans="1:42" x14ac:dyDescent="0.25">
      <c r="A6" s="63" t="s">
        <v>259</v>
      </c>
      <c r="B6" s="63">
        <v>0.36</v>
      </c>
      <c r="C6" s="63">
        <v>0.36</v>
      </c>
      <c r="D6" s="63">
        <v>0.36</v>
      </c>
      <c r="E6" s="63">
        <v>0.36</v>
      </c>
      <c r="F6" s="63">
        <v>0.36</v>
      </c>
      <c r="G6" s="63">
        <v>0.36</v>
      </c>
      <c r="H6" s="63">
        <v>0.36</v>
      </c>
      <c r="I6" s="63">
        <v>0.36</v>
      </c>
      <c r="J6" s="63">
        <v>0.36</v>
      </c>
      <c r="K6" s="63">
        <v>0.36</v>
      </c>
      <c r="L6" s="63">
        <v>0.36</v>
      </c>
      <c r="M6" s="63">
        <v>0.36</v>
      </c>
      <c r="N6" s="63">
        <v>0.36</v>
      </c>
      <c r="O6" s="63">
        <v>0.36</v>
      </c>
      <c r="P6" s="63">
        <v>0.36</v>
      </c>
      <c r="Q6" s="63">
        <v>0.36</v>
      </c>
      <c r="R6" s="63">
        <v>0.36</v>
      </c>
      <c r="S6" s="63">
        <v>0.36</v>
      </c>
      <c r="T6" s="63">
        <v>0.36</v>
      </c>
      <c r="U6" s="63">
        <v>0.36</v>
      </c>
      <c r="V6" s="63">
        <v>0.36</v>
      </c>
      <c r="W6" s="63">
        <v>0.36</v>
      </c>
      <c r="X6" s="63">
        <v>0.36</v>
      </c>
      <c r="Y6" s="63">
        <v>0.36</v>
      </c>
      <c r="Z6" s="63">
        <v>0.36</v>
      </c>
      <c r="AA6" s="63">
        <v>0.36</v>
      </c>
      <c r="AB6" s="63">
        <v>0.36</v>
      </c>
      <c r="AC6" s="63">
        <v>0.36</v>
      </c>
      <c r="AD6" s="63">
        <v>0.36</v>
      </c>
      <c r="AE6" s="63">
        <v>0.36</v>
      </c>
      <c r="AF6" s="63">
        <v>0.36</v>
      </c>
      <c r="AG6" s="63">
        <v>0.36</v>
      </c>
      <c r="AH6" s="63">
        <v>0.36</v>
      </c>
      <c r="AI6" s="63">
        <v>0.36</v>
      </c>
      <c r="AJ6" s="63">
        <v>0.36</v>
      </c>
      <c r="AK6" s="63">
        <v>0.36</v>
      </c>
      <c r="AL6" s="63">
        <v>0.36</v>
      </c>
      <c r="AM6" s="63">
        <v>0.36</v>
      </c>
      <c r="AN6" s="63">
        <v>0.36</v>
      </c>
      <c r="AO6" s="63">
        <v>0.36</v>
      </c>
      <c r="AP6" s="63">
        <v>0.36</v>
      </c>
    </row>
    <row r="8" spans="1:42" x14ac:dyDescent="0.25">
      <c r="A8" s="63" t="s">
        <v>240</v>
      </c>
      <c r="B8" s="63">
        <f>'US MSW and Pop'!G8</f>
        <v>0.45213866755264337</v>
      </c>
      <c r="C8" s="63">
        <f>'US MSW and Pop'!H8</f>
        <v>0.44882713740907265</v>
      </c>
      <c r="D8" s="63">
        <f>'US MSW and Pop'!I8</f>
        <v>0.44551560726550188</v>
      </c>
      <c r="E8" s="63">
        <f>'US MSW and Pop'!J8</f>
        <v>0.44220407712193116</v>
      </c>
      <c r="F8" s="63">
        <f>'US MSW and Pop'!K8</f>
        <v>0.43889254697836039</v>
      </c>
      <c r="G8" s="63">
        <f>'US MSW and Pop'!L8</f>
        <v>0.43558101683478967</v>
      </c>
      <c r="H8" s="63">
        <f>'US MSW and Pop'!M8</f>
        <v>0.42490033570585917</v>
      </c>
      <c r="I8" s="63">
        <f>'US MSW and Pop'!N8</f>
        <v>0.41421965457692866</v>
      </c>
      <c r="J8" s="63">
        <f>'US MSW and Pop'!O8</f>
        <v>0.40353897344799816</v>
      </c>
      <c r="K8" s="63">
        <f>'US MSW and Pop'!P8</f>
        <v>0.39285829231906766</v>
      </c>
      <c r="L8" s="63">
        <f>'US MSW and Pop'!Q8</f>
        <v>0.388250129127646</v>
      </c>
      <c r="M8" s="63">
        <f>'US MSW and Pop'!R8</f>
        <v>0.38364196593622429</v>
      </c>
      <c r="N8" s="63">
        <f>'US MSW and Pop'!S8</f>
        <v>0.38224915088208872</v>
      </c>
      <c r="O8" s="63">
        <f>'US MSW and Pop'!T8</f>
        <v>0.38531020548573525</v>
      </c>
      <c r="P8" s="63">
        <f>'US MSW and Pop'!U8</f>
        <v>0.36965781227935324</v>
      </c>
      <c r="Q8" s="63">
        <f>'US MSW and Pop'!V8</f>
        <v>0.36334430381523042</v>
      </c>
      <c r="R8" s="63">
        <f>'US MSW and Pop'!W8</f>
        <v>0.3570307953511076</v>
      </c>
      <c r="S8" s="63">
        <f>'US MSW and Pop'!X8</f>
        <v>0.35071728688698478</v>
      </c>
      <c r="T8" s="63">
        <f>'US MSW and Pop'!Y8</f>
        <v>0.34440377842286196</v>
      </c>
      <c r="U8" s="63">
        <f>'US MSW and Pop'!Z8</f>
        <v>0.33809026995873914</v>
      </c>
      <c r="V8" s="63">
        <f>'US MSW and Pop'!AA8</f>
        <v>0.33177676149461632</v>
      </c>
      <c r="W8" s="63">
        <f>'US MSW and Pop'!AB8</f>
        <v>0.3254632530304935</v>
      </c>
      <c r="X8" s="63">
        <f>'US MSW and Pop'!AC8</f>
        <v>0.31914974456637069</v>
      </c>
      <c r="Y8" s="63">
        <f>'US MSW and Pop'!AD8</f>
        <v>0.31283623610224787</v>
      </c>
      <c r="Z8" s="63">
        <f>'US MSW and Pop'!AE8</f>
        <v>0.30652272763812505</v>
      </c>
      <c r="AA8" s="63">
        <f>'US MSW and Pop'!AF8</f>
        <v>0.30020921917400223</v>
      </c>
      <c r="AB8" s="63">
        <f>'US MSW and Pop'!AG8</f>
        <v>0.29389571070987941</v>
      </c>
      <c r="AC8" s="63">
        <f>'US MSW and Pop'!AH8</f>
        <v>0.28758220224575659</v>
      </c>
      <c r="AD8" s="63">
        <f>'US MSW and Pop'!AI8</f>
        <v>0.28126869378163377</v>
      </c>
      <c r="AE8" s="63">
        <f>'US MSW and Pop'!AJ8</f>
        <v>0.27495518531751095</v>
      </c>
      <c r="AF8" s="63">
        <f>'US MSW and Pop'!AK8</f>
        <v>0.26864167685338813</v>
      </c>
      <c r="AG8" s="63">
        <f>'US MSW and Pop'!AL8</f>
        <v>0.26232816838926531</v>
      </c>
      <c r="AH8" s="63">
        <f>'US MSW and Pop'!AM8</f>
        <v>0.2560146599251425</v>
      </c>
      <c r="AI8" s="63">
        <f>'US MSW and Pop'!AN8</f>
        <v>0.24970115146101968</v>
      </c>
      <c r="AJ8" s="63">
        <f>'US MSW and Pop'!AO8</f>
        <v>0.24338764299689686</v>
      </c>
      <c r="AK8" s="63">
        <f>'US MSW and Pop'!AP8</f>
        <v>0.23707413453277404</v>
      </c>
      <c r="AL8" s="63">
        <f>'US MSW and Pop'!AQ8</f>
        <v>0.23076062606865122</v>
      </c>
      <c r="AM8" s="63">
        <f>'US MSW and Pop'!AR8</f>
        <v>0.2244471176045284</v>
      </c>
      <c r="AN8" s="63">
        <f>'US MSW and Pop'!AS8</f>
        <v>0.21813360914040558</v>
      </c>
      <c r="AO8" s="63">
        <f>'US MSW and Pop'!AT8</f>
        <v>0.21182010067628276</v>
      </c>
      <c r="AP8" s="63">
        <f>'US MSW and Pop'!AU8</f>
        <v>0.20550659221215994</v>
      </c>
    </row>
    <row r="10" spans="1:42" x14ac:dyDescent="0.25">
      <c r="A10" s="63" t="s">
        <v>239</v>
      </c>
      <c r="B10" s="63">
        <f>'US MSW and Pop'!G7</f>
        <v>281422000</v>
      </c>
      <c r="C10" s="63">
        <f>'US MSW and Pop'!H7</f>
        <v>284419600</v>
      </c>
      <c r="D10" s="63">
        <f>'US MSW and Pop'!I7</f>
        <v>287417200</v>
      </c>
      <c r="E10" s="63">
        <f>'US MSW and Pop'!J7</f>
        <v>290414800</v>
      </c>
      <c r="F10" s="63">
        <f>'US MSW and Pop'!K7</f>
        <v>293412400</v>
      </c>
      <c r="G10" s="63">
        <f>'US MSW and Pop'!L7</f>
        <v>296410000</v>
      </c>
      <c r="H10" s="63">
        <f>'US MSW and Pop'!M7</f>
        <v>299059250</v>
      </c>
      <c r="I10" s="63">
        <f>'US MSW and Pop'!N7</f>
        <v>301708500</v>
      </c>
      <c r="J10" s="63">
        <f>'US MSW and Pop'!O7</f>
        <v>304357750</v>
      </c>
      <c r="K10" s="63">
        <f>'US MSW and Pop'!P7</f>
        <v>307007000</v>
      </c>
      <c r="L10" s="63">
        <f>'US MSW and Pop'!Q7</f>
        <v>309299500</v>
      </c>
      <c r="M10" s="63">
        <f>'US MSW and Pop'!R7</f>
        <v>311592000</v>
      </c>
      <c r="N10" s="63">
        <f>'US MSW and Pop'!S7</f>
        <v>313914000</v>
      </c>
      <c r="O10" s="63">
        <f>'US MSW and Pop'!T7</f>
        <v>316129000</v>
      </c>
      <c r="P10" s="63">
        <f>'US MSW and Pop'!U7</f>
        <v>319862098.90109921</v>
      </c>
      <c r="Q10" s="63">
        <f>'US MSW and Pop'!V7</f>
        <v>322543112.08791256</v>
      </c>
      <c r="R10" s="63">
        <f>'US MSW and Pop'!W7</f>
        <v>325224125.27472591</v>
      </c>
      <c r="S10" s="63">
        <f>'US MSW and Pop'!X7</f>
        <v>327905138.46153831</v>
      </c>
      <c r="T10" s="63">
        <f>'US MSW and Pop'!Y7</f>
        <v>330586151.64835167</v>
      </c>
      <c r="U10" s="63">
        <f>'US MSW and Pop'!Z7</f>
        <v>333267164.83516502</v>
      </c>
      <c r="V10" s="63">
        <f>'US MSW and Pop'!AA7</f>
        <v>335948178.02197838</v>
      </c>
      <c r="W10" s="63">
        <f>'US MSW and Pop'!AB7</f>
        <v>338629191.20879173</v>
      </c>
      <c r="X10" s="63">
        <f>'US MSW and Pop'!AC7</f>
        <v>341310204.39560509</v>
      </c>
      <c r="Y10" s="63">
        <f>'US MSW and Pop'!AD7</f>
        <v>343991217.58241749</v>
      </c>
      <c r="Z10" s="63">
        <f>'US MSW and Pop'!AE7</f>
        <v>346672230.76923084</v>
      </c>
      <c r="AA10" s="63">
        <f>'US MSW and Pop'!AF7</f>
        <v>349353243.9560442</v>
      </c>
      <c r="AB10" s="63">
        <f>'US MSW and Pop'!AG7</f>
        <v>352034257.14285755</v>
      </c>
      <c r="AC10" s="63">
        <f>'US MSW and Pop'!AH7</f>
        <v>354715270.32967091</v>
      </c>
      <c r="AD10" s="63">
        <f>'US MSW and Pop'!AI7</f>
        <v>357396283.51648426</v>
      </c>
      <c r="AE10" s="63">
        <f>'US MSW and Pop'!AJ7</f>
        <v>360077296.70329666</v>
      </c>
      <c r="AF10" s="63">
        <f>'US MSW and Pop'!AK7</f>
        <v>362758309.89011002</v>
      </c>
      <c r="AG10" s="63">
        <f>'US MSW and Pop'!AL7</f>
        <v>365439323.07692337</v>
      </c>
      <c r="AH10" s="63">
        <f>'US MSW and Pop'!AM7</f>
        <v>368120336.26373672</v>
      </c>
      <c r="AI10" s="63">
        <f>'US MSW and Pop'!AN7</f>
        <v>370801349.45055008</v>
      </c>
      <c r="AJ10" s="63">
        <f>'US MSW and Pop'!AO7</f>
        <v>373482362.63736248</v>
      </c>
      <c r="AK10" s="63">
        <f>'US MSW and Pop'!AP7</f>
        <v>376163375.82417583</v>
      </c>
      <c r="AL10" s="63">
        <f>'US MSW and Pop'!AQ7</f>
        <v>378844389.01098919</v>
      </c>
      <c r="AM10" s="63">
        <f>'US MSW and Pop'!AR7</f>
        <v>381525402.19780254</v>
      </c>
      <c r="AN10" s="63">
        <f>'US MSW and Pop'!AS7</f>
        <v>384206415.3846159</v>
      </c>
      <c r="AO10" s="63">
        <f>'US MSW and Pop'!AT7</f>
        <v>386887428.57142925</v>
      </c>
      <c r="AP10" s="63">
        <f>'US MSW and Pop'!AU7</f>
        <v>389568441.75824165</v>
      </c>
    </row>
    <row r="12" spans="1:42" x14ac:dyDescent="0.25">
      <c r="A12" s="63" t="s">
        <v>72</v>
      </c>
      <c r="B12" s="63">
        <v>29.053299519297223</v>
      </c>
      <c r="C12" s="63">
        <v>29.330086886166672</v>
      </c>
      <c r="D12" s="63">
        <v>28.386840268691664</v>
      </c>
      <c r="E12" s="63">
        <v>28.824375535841668</v>
      </c>
      <c r="F12" s="63">
        <v>28.577365232777776</v>
      </c>
      <c r="G12" s="63">
        <v>29.330202698844445</v>
      </c>
      <c r="H12" s="63">
        <v>31.208249513999998</v>
      </c>
      <c r="I12" s="63">
        <v>31.065589240000001</v>
      </c>
      <c r="J12" s="63">
        <v>31.598870128055552</v>
      </c>
      <c r="K12" s="63">
        <v>32.605543762499998</v>
      </c>
      <c r="L12" s="63">
        <v>32.044678300000001</v>
      </c>
      <c r="M12" s="63">
        <v>31.570437863583329</v>
      </c>
      <c r="N12" s="63">
        <v>31.345970055138888</v>
      </c>
      <c r="O12" s="63">
        <v>31.911578022833329</v>
      </c>
      <c r="P12" s="63">
        <v>31.950339083777777</v>
      </c>
      <c r="Q12" s="63">
        <v>32.549766744888892</v>
      </c>
      <c r="R12" s="63">
        <v>33.301540911555556</v>
      </c>
      <c r="S12" s="63">
        <v>33.502082790924945</v>
      </c>
      <c r="T12" s="63">
        <v>33.703832333491896</v>
      </c>
      <c r="U12" s="63">
        <v>33.906796811804185</v>
      </c>
      <c r="V12" s="63">
        <v>34.11098354220487</v>
      </c>
      <c r="W12" s="63">
        <v>34.316399885096025</v>
      </c>
      <c r="X12" s="63">
        <v>34.523053245204075</v>
      </c>
      <c r="Y12" s="63">
        <v>34.73095107184669</v>
      </c>
      <c r="Z12" s="63">
        <v>34.940100859201358</v>
      </c>
      <c r="AA12" s="63">
        <v>35.150510146575463</v>
      </c>
      <c r="AB12" s="63">
        <v>35.362186518678136</v>
      </c>
      <c r="AC12" s="63">
        <v>35.575137605893623</v>
      </c>
      <c r="AD12" s="63">
        <v>35.789371084556315</v>
      </c>
      <c r="AE12" s="63">
        <v>36.004894677227504</v>
      </c>
      <c r="AF12" s="63">
        <v>36.221716152973777</v>
      </c>
      <c r="AG12" s="63">
        <v>36.439843327646983</v>
      </c>
      <c r="AH12" s="63">
        <v>36.659284064166073</v>
      </c>
      <c r="AI12" s="63">
        <v>36.880046272800485</v>
      </c>
      <c r="AJ12" s="63">
        <v>37.102137911455287</v>
      </c>
      <c r="AK12" s="63">
        <v>37.325566985958069</v>
      </c>
      <c r="AL12" s="63">
        <v>37.550341550347511</v>
      </c>
      <c r="AM12" s="63">
        <v>37.776469707163706</v>
      </c>
      <c r="AN12" s="63">
        <v>38.003959607740235</v>
      </c>
      <c r="AO12" s="63">
        <v>38.232819452498056</v>
      </c>
      <c r="AP12" s="63">
        <v>38.463057491240995</v>
      </c>
    </row>
    <row r="14" spans="1:42" x14ac:dyDescent="0.25">
      <c r="A14" t="s">
        <v>78</v>
      </c>
      <c r="B14">
        <f>'LF Base'!B14</f>
        <v>0</v>
      </c>
      <c r="C14">
        <f>'LF Base'!C14</f>
        <v>0</v>
      </c>
      <c r="D14">
        <f>'LF Base'!D14</f>
        <v>0</v>
      </c>
      <c r="E14">
        <f>'LF Base'!E14</f>
        <v>0</v>
      </c>
      <c r="F14">
        <f>'LF Base'!F14</f>
        <v>0</v>
      </c>
      <c r="G14">
        <f>'LF Base'!G14</f>
        <v>0</v>
      </c>
      <c r="H14">
        <f>'LF Base'!H14</f>
        <v>0</v>
      </c>
      <c r="I14">
        <f>'LF Base'!I14</f>
        <v>0</v>
      </c>
      <c r="J14">
        <f>'LF Base'!J14</f>
        <v>0</v>
      </c>
      <c r="K14">
        <f>'LF Base'!K14</f>
        <v>0</v>
      </c>
      <c r="L14">
        <f>'LF Base'!L14</f>
        <v>8.6037364798426719</v>
      </c>
      <c r="M14">
        <f>'LF Base'!M14</f>
        <v>8.6037364798426719</v>
      </c>
      <c r="N14">
        <f>'LF Base'!N14</f>
        <v>8.6037364798426719</v>
      </c>
      <c r="O14">
        <f>'LF Base'!O14</f>
        <v>8.6037364798426719</v>
      </c>
      <c r="P14">
        <f>'LF Base'!P14</f>
        <v>8.6037364798426719</v>
      </c>
      <c r="Q14">
        <f>'LF Base'!Q14</f>
        <v>8.6037364798426719</v>
      </c>
      <c r="R14">
        <f>'LF Base'!R14</f>
        <v>8.6037364798426719</v>
      </c>
      <c r="S14">
        <f>'LF Base'!S14</f>
        <v>8.6037364798426719</v>
      </c>
      <c r="T14">
        <f>'LF Base'!T14</f>
        <v>8.6037364798426719</v>
      </c>
      <c r="U14">
        <f>'LF Base'!U14</f>
        <v>8.6037364798426719</v>
      </c>
      <c r="V14">
        <f>'LF Base'!V14+'Scenario Policies'!$F$7</f>
        <v>12.440736479842672</v>
      </c>
      <c r="W14">
        <f>'LF Base'!W14+'Scenario Policies'!$F$7</f>
        <v>12.440736479842672</v>
      </c>
      <c r="X14">
        <f>'LF Base'!X14+'Scenario Policies'!$F$7</f>
        <v>12.440736479842672</v>
      </c>
      <c r="Y14">
        <f>'LF Base'!Y14+'Scenario Policies'!$F$7</f>
        <v>12.440736479842672</v>
      </c>
      <c r="Z14">
        <f>'LF Base'!Z14+'Scenario Policies'!$F$7</f>
        <v>12.440736479842672</v>
      </c>
      <c r="AA14">
        <f>'LF Base'!AA14+'Scenario Policies'!$F$7</f>
        <v>12.440736479842672</v>
      </c>
      <c r="AB14">
        <f>'LF Base'!AB14+'Scenario Policies'!$F$7</f>
        <v>12.440736479842672</v>
      </c>
      <c r="AC14">
        <f>'LF Base'!AC14+'Scenario Policies'!$F$7</f>
        <v>12.440736479842672</v>
      </c>
      <c r="AD14">
        <f>'LF Base'!AD14+'Scenario Policies'!$F$7</f>
        <v>12.440736479842672</v>
      </c>
      <c r="AE14">
        <f>'LF Base'!AE14+'Scenario Policies'!$F$7</f>
        <v>12.440736479842672</v>
      </c>
      <c r="AF14">
        <f>'LF Base'!AF14+'Scenario Policies'!$F$7</f>
        <v>12.440736479842672</v>
      </c>
      <c r="AG14">
        <f>'LF Base'!AG14+'Scenario Policies'!$F$7</f>
        <v>12.440736479842672</v>
      </c>
      <c r="AH14">
        <f>'LF Base'!AH14+'Scenario Policies'!$F$7</f>
        <v>12.440736479842672</v>
      </c>
      <c r="AI14">
        <f>'LF Base'!AI14+'Scenario Policies'!$F$7</f>
        <v>12.440736479842672</v>
      </c>
      <c r="AJ14">
        <f>'LF Base'!AJ14+'Scenario Policies'!$F$7</f>
        <v>12.440736479842672</v>
      </c>
      <c r="AK14">
        <f>'LF Base'!AK14+'Scenario Policies'!$F$7</f>
        <v>12.440736479842672</v>
      </c>
      <c r="AL14">
        <f>'LF Base'!AL14+'Scenario Policies'!$F$7</f>
        <v>12.440736479842672</v>
      </c>
      <c r="AM14">
        <f>'LF Base'!AM14+'Scenario Policies'!$F$7</f>
        <v>12.440736479842672</v>
      </c>
      <c r="AN14">
        <f>'LF Base'!AN14+'Scenario Policies'!$F$7</f>
        <v>12.440736479842672</v>
      </c>
      <c r="AO14">
        <f>'LF Base'!AO14+'Scenario Policies'!$F$7</f>
        <v>12.440736479842672</v>
      </c>
      <c r="AP14">
        <f>'LF Base'!AP14+'Scenario Policies'!$F$7</f>
        <v>12.440736479842672</v>
      </c>
    </row>
    <row r="16" spans="1:42" x14ac:dyDescent="0.25">
      <c r="A16" s="63" t="s">
        <v>77</v>
      </c>
      <c r="B16" s="63">
        <f>'Base Policies'!B35</f>
        <v>3.333333333333333</v>
      </c>
      <c r="C16" s="63">
        <f>'Base Policies'!C35</f>
        <v>3.333333333333333</v>
      </c>
      <c r="D16" s="63">
        <f>'Base Policies'!D35</f>
        <v>3.333333333333333</v>
      </c>
      <c r="E16" s="63">
        <f>'Base Policies'!E35</f>
        <v>3.333333333333333</v>
      </c>
      <c r="F16" s="63">
        <f>'Base Policies'!F35</f>
        <v>3.333333333333333</v>
      </c>
      <c r="G16" s="63">
        <f>'Base Policies'!G35</f>
        <v>3.333333333333333</v>
      </c>
      <c r="H16" s="63">
        <f>'Base Policies'!H35</f>
        <v>3.333333333333333</v>
      </c>
      <c r="I16" s="63">
        <f>'Base Policies'!I35</f>
        <v>3.333333333333333</v>
      </c>
      <c r="J16" s="63">
        <f>'Base Policies'!J35</f>
        <v>3.333333333333333</v>
      </c>
      <c r="K16" s="63">
        <f>'Base Policies'!K35</f>
        <v>3.333333333333333</v>
      </c>
      <c r="L16" s="63">
        <f>'Base Policies'!L35</f>
        <v>3.333333333333333</v>
      </c>
      <c r="M16" s="63">
        <f>'Base Policies'!M35</f>
        <v>3.333333333333333</v>
      </c>
      <c r="N16" s="63">
        <f>'Base Policies'!N35</f>
        <v>3.333333333333333</v>
      </c>
      <c r="O16" s="63">
        <f>'Base Policies'!O35</f>
        <v>3.333333333333333</v>
      </c>
      <c r="P16" s="63">
        <f>'Base Policies'!P35</f>
        <v>3.333333333333333</v>
      </c>
      <c r="Q16" s="63">
        <f>'Base Policies'!Q35</f>
        <v>3.333333333333333</v>
      </c>
      <c r="R16" s="63">
        <f>'Base Policies'!R35</f>
        <v>3.333333333333333</v>
      </c>
      <c r="S16" s="63">
        <f>'Base Policies'!S35</f>
        <v>3.333333333333333</v>
      </c>
      <c r="T16" s="63">
        <f>'Base Policies'!T35</f>
        <v>3.333333333333333</v>
      </c>
      <c r="U16" s="63">
        <f>'Base Policies'!U35</f>
        <v>3.333333333333333</v>
      </c>
      <c r="V16" s="63">
        <f>'Base Policies'!V35</f>
        <v>3.333333333333333</v>
      </c>
      <c r="W16" s="63">
        <f>'Base Policies'!W35</f>
        <v>3.333333333333333</v>
      </c>
      <c r="X16" s="63">
        <f>'Base Policies'!X35</f>
        <v>3.333333333333333</v>
      </c>
      <c r="Y16" s="63">
        <f>'Base Policies'!Y35</f>
        <v>3.333333333333333</v>
      </c>
      <c r="Z16" s="63">
        <f>'Base Policies'!Z35</f>
        <v>3.333333333333333</v>
      </c>
      <c r="AA16" s="63">
        <f>'Base Policies'!AA35</f>
        <v>3.333333333333333</v>
      </c>
      <c r="AB16" s="63">
        <f>'Base Policies'!AB35</f>
        <v>3.333333333333333</v>
      </c>
      <c r="AC16" s="63">
        <f>'Base Policies'!AC35</f>
        <v>3.333333333333333</v>
      </c>
      <c r="AD16" s="63">
        <f>'Base Policies'!AD35</f>
        <v>3.333333333333333</v>
      </c>
      <c r="AE16" s="63">
        <f>'Base Policies'!AE35</f>
        <v>3.333333333333333</v>
      </c>
      <c r="AF16" s="63">
        <f>'Base Policies'!AF35</f>
        <v>3.333333333333333</v>
      </c>
      <c r="AG16" s="63">
        <f>'Base Policies'!AG35</f>
        <v>3.333333333333333</v>
      </c>
      <c r="AH16" s="63">
        <f>'Base Policies'!AH35</f>
        <v>3.333333333333333</v>
      </c>
      <c r="AI16" s="63">
        <f>'Base Policies'!AI35</f>
        <v>3.333333333333333</v>
      </c>
      <c r="AJ16" s="63">
        <f>'Base Policies'!AJ35</f>
        <v>3.333333333333333</v>
      </c>
      <c r="AK16" s="63">
        <f>'Base Policies'!AK35</f>
        <v>3.333333333333333</v>
      </c>
      <c r="AL16" s="63">
        <f>'Base Policies'!AL35</f>
        <v>3.333333333333333</v>
      </c>
      <c r="AM16" s="63">
        <f>'Base Policies'!AM35</f>
        <v>3.333333333333333</v>
      </c>
      <c r="AN16" s="63">
        <f>'Base Policies'!AN35</f>
        <v>3.333333333333333</v>
      </c>
      <c r="AO16" s="63">
        <f>'Base Policies'!AO35</f>
        <v>3.333333333333333</v>
      </c>
      <c r="AP16" s="63">
        <f>'Base Policies'!AP35</f>
        <v>3.333333333333333</v>
      </c>
    </row>
    <row r="18" spans="1:4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0.01</v>
      </c>
      <c r="S18">
        <f t="shared" ref="S18:AF18" si="3">R18+0.01</f>
        <v>0.02</v>
      </c>
      <c r="T18">
        <f t="shared" si="3"/>
        <v>0.03</v>
      </c>
      <c r="U18">
        <f t="shared" si="3"/>
        <v>0.04</v>
      </c>
      <c r="V18">
        <f t="shared" si="3"/>
        <v>0.05</v>
      </c>
      <c r="W18">
        <f t="shared" si="3"/>
        <v>6.0000000000000005E-2</v>
      </c>
      <c r="X18">
        <f t="shared" si="3"/>
        <v>7.0000000000000007E-2</v>
      </c>
      <c r="Y18">
        <f t="shared" si="3"/>
        <v>0.08</v>
      </c>
      <c r="Z18">
        <f t="shared" si="3"/>
        <v>0.09</v>
      </c>
      <c r="AA18">
        <f t="shared" si="3"/>
        <v>9.9999999999999992E-2</v>
      </c>
      <c r="AB18">
        <f t="shared" si="3"/>
        <v>0.10999999999999999</v>
      </c>
      <c r="AC18">
        <f t="shared" si="3"/>
        <v>0.11999999999999998</v>
      </c>
      <c r="AD18">
        <f t="shared" si="3"/>
        <v>0.12999999999999998</v>
      </c>
      <c r="AE18">
        <f t="shared" si="3"/>
        <v>0.13999999999999999</v>
      </c>
      <c r="AF18">
        <f t="shared" si="3"/>
        <v>0.15</v>
      </c>
      <c r="AG18">
        <f t="shared" ref="AG18:AP18" si="4">AF18</f>
        <v>0.15</v>
      </c>
      <c r="AH18">
        <f t="shared" si="4"/>
        <v>0.15</v>
      </c>
      <c r="AI18">
        <f t="shared" si="4"/>
        <v>0.15</v>
      </c>
      <c r="AJ18">
        <f t="shared" si="4"/>
        <v>0.15</v>
      </c>
      <c r="AK18">
        <f t="shared" si="4"/>
        <v>0.15</v>
      </c>
      <c r="AL18">
        <f t="shared" si="4"/>
        <v>0.15</v>
      </c>
      <c r="AM18">
        <f t="shared" si="4"/>
        <v>0.15</v>
      </c>
      <c r="AN18">
        <f t="shared" si="4"/>
        <v>0.15</v>
      </c>
      <c r="AO18">
        <f t="shared" si="4"/>
        <v>0.15</v>
      </c>
      <c r="AP18">
        <f t="shared" si="4"/>
        <v>0.15</v>
      </c>
    </row>
    <row r="20" spans="1:42" x14ac:dyDescent="0.25">
      <c r="A20" s="63" t="s">
        <v>70</v>
      </c>
      <c r="B20" s="63">
        <v>9.9448170681710089</v>
      </c>
      <c r="C20" s="63">
        <v>12.556371865724264</v>
      </c>
      <c r="D20" s="63">
        <v>11.236040276160644</v>
      </c>
      <c r="E20" s="63">
        <v>12.440758293838861</v>
      </c>
      <c r="F20" s="63">
        <v>13.704171381404526</v>
      </c>
      <c r="G20" s="63">
        <v>16.915407632323735</v>
      </c>
      <c r="H20" s="63">
        <v>16.720932290555602</v>
      </c>
      <c r="I20" s="63">
        <v>16.684213940552187</v>
      </c>
      <c r="J20" s="63">
        <v>17.225602256514534</v>
      </c>
      <c r="K20" s="63">
        <v>14.343462503484805</v>
      </c>
      <c r="L20" s="63">
        <v>15.558634939897338</v>
      </c>
      <c r="M20" s="63">
        <v>16.205373981206641</v>
      </c>
      <c r="N20" s="63">
        <v>16.31914265566834</v>
      </c>
      <c r="O20" s="63">
        <v>16.243706849899141</v>
      </c>
      <c r="P20" s="63">
        <v>16.162121386050934</v>
      </c>
      <c r="Q20" s="63">
        <v>15.841519211531837</v>
      </c>
      <c r="R20" s="63">
        <v>15.828737821217137</v>
      </c>
      <c r="S20" s="63">
        <v>15.891641225318654</v>
      </c>
      <c r="T20" s="63">
        <v>15.95479460754807</v>
      </c>
      <c r="U20" s="63">
        <v>16.018198961318468</v>
      </c>
      <c r="V20" s="63">
        <v>16.081855283990748</v>
      </c>
      <c r="W20" s="63">
        <v>16.145764576889331</v>
      </c>
      <c r="X20" s="63">
        <v>16.209927845317885</v>
      </c>
      <c r="Y20" s="63">
        <v>16.27434609857518</v>
      </c>
      <c r="Z20" s="63">
        <v>16.339020349970916</v>
      </c>
      <c r="AA20" s="63">
        <v>16.403951616841699</v>
      </c>
      <c r="AB20" s="63">
        <v>16.469140920567025</v>
      </c>
      <c r="AC20" s="63">
        <v>16.534589286585362</v>
      </c>
      <c r="AD20" s="63">
        <v>16.600297744410252</v>
      </c>
      <c r="AE20" s="63">
        <v>16.666267327646537</v>
      </c>
      <c r="AF20" s="63">
        <v>16.732499074006601</v>
      </c>
      <c r="AG20" s="63">
        <v>16.798994025326706</v>
      </c>
      <c r="AH20" s="63">
        <v>16.865753227583351</v>
      </c>
      <c r="AI20" s="63">
        <v>16.93277773090977</v>
      </c>
      <c r="AJ20" s="63">
        <v>17.000068589612404</v>
      </c>
      <c r="AK20" s="63">
        <v>17.067626862187524</v>
      </c>
      <c r="AL20" s="63">
        <v>17.135453611337859</v>
      </c>
      <c r="AM20" s="63">
        <v>17.203549903989316</v>
      </c>
      <c r="AN20" s="63">
        <v>17.271916811307769</v>
      </c>
      <c r="AO20" s="63">
        <v>17.340555408715904</v>
      </c>
      <c r="AP20" s="63">
        <v>17.409466775910143</v>
      </c>
    </row>
    <row r="22" spans="1:42" x14ac:dyDescent="0.25">
      <c r="A22" t="s">
        <v>76</v>
      </c>
      <c r="B22">
        <f>'LF Base'!B22</f>
        <v>0</v>
      </c>
      <c r="C22">
        <f>'LF Base'!C22</f>
        <v>0</v>
      </c>
      <c r="D22">
        <f>'LF Base'!D22</f>
        <v>0</v>
      </c>
      <c r="E22">
        <f>'LF Base'!E22</f>
        <v>0</v>
      </c>
      <c r="F22">
        <f>'LF Base'!F22</f>
        <v>0</v>
      </c>
      <c r="G22">
        <f>'LF Base'!G22</f>
        <v>0</v>
      </c>
      <c r="H22">
        <f>'LF Base'!H22</f>
        <v>0</v>
      </c>
      <c r="I22">
        <f>'LF Base'!I22</f>
        <v>0</v>
      </c>
      <c r="J22">
        <f>'LF Base'!J22</f>
        <v>0</v>
      </c>
      <c r="K22">
        <f>'LF Base'!K22</f>
        <v>0</v>
      </c>
      <c r="L22">
        <f>'LF Base'!L22</f>
        <v>8.6165192969728501</v>
      </c>
      <c r="M22">
        <f>'LF Base'!M22</f>
        <v>8.6165192969728501</v>
      </c>
      <c r="N22">
        <f>'LF Base'!N22</f>
        <v>8.6165192969728501</v>
      </c>
      <c r="O22">
        <f>'LF Base'!O22</f>
        <v>8.6165192969728501</v>
      </c>
      <c r="P22">
        <f>'LF Base'!P22</f>
        <v>8.6165192969728501</v>
      </c>
      <c r="Q22">
        <f>'LF Base'!Q22</f>
        <v>8.6165192969728501</v>
      </c>
      <c r="R22">
        <f>'LF Base'!R22</f>
        <v>8.6165192969728501</v>
      </c>
      <c r="S22">
        <f>'LF Base'!S22</f>
        <v>8.6165192969728501</v>
      </c>
      <c r="T22">
        <f>'LF Base'!T22</f>
        <v>8.6165192969728501</v>
      </c>
      <c r="U22">
        <f>'LF Base'!U22</f>
        <v>8.6165192969728501</v>
      </c>
      <c r="V22">
        <f>'LF Base'!V22+'Scenario Policies'!$F$7</f>
        <v>12.45351929697285</v>
      </c>
      <c r="W22">
        <f>'LF Base'!W22+'Scenario Policies'!$F$7</f>
        <v>12.45351929697285</v>
      </c>
      <c r="X22">
        <f>'LF Base'!X22+'Scenario Policies'!$F$7</f>
        <v>12.45351929697285</v>
      </c>
      <c r="Y22">
        <f>'LF Base'!Y22+'Scenario Policies'!$F$7</f>
        <v>12.45351929697285</v>
      </c>
      <c r="Z22">
        <f>'LF Base'!Z22+'Scenario Policies'!$F$7</f>
        <v>12.45351929697285</v>
      </c>
      <c r="AA22">
        <f>'LF Base'!AA22+'Scenario Policies'!$F$7</f>
        <v>12.45351929697285</v>
      </c>
      <c r="AB22">
        <f>'LF Base'!AB22+'Scenario Policies'!$F$7</f>
        <v>12.45351929697285</v>
      </c>
      <c r="AC22">
        <f>'LF Base'!AC22+'Scenario Policies'!$F$7</f>
        <v>12.45351929697285</v>
      </c>
      <c r="AD22">
        <f>'LF Base'!AD22+'Scenario Policies'!$F$7</f>
        <v>12.45351929697285</v>
      </c>
      <c r="AE22">
        <f>'LF Base'!AE22+'Scenario Policies'!$F$7</f>
        <v>12.45351929697285</v>
      </c>
      <c r="AF22">
        <f>'LF Base'!AF22+'Scenario Policies'!$F$7</f>
        <v>12.45351929697285</v>
      </c>
      <c r="AG22">
        <f>'LF Base'!AG22+'Scenario Policies'!$F$7</f>
        <v>12.45351929697285</v>
      </c>
      <c r="AH22">
        <f>'LF Base'!AH22+'Scenario Policies'!$F$7</f>
        <v>12.45351929697285</v>
      </c>
      <c r="AI22">
        <f>'LF Base'!AI22+'Scenario Policies'!$F$7</f>
        <v>12.45351929697285</v>
      </c>
      <c r="AJ22">
        <f>'LF Base'!AJ22+'Scenario Policies'!$F$7</f>
        <v>12.45351929697285</v>
      </c>
      <c r="AK22">
        <f>'LF Base'!AK22+'Scenario Policies'!$F$7</f>
        <v>12.45351929697285</v>
      </c>
      <c r="AL22">
        <f>'LF Base'!AL22+'Scenario Policies'!$F$7</f>
        <v>12.45351929697285</v>
      </c>
      <c r="AM22">
        <f>'LF Base'!AM22+'Scenario Policies'!$F$7</f>
        <v>12.45351929697285</v>
      </c>
      <c r="AN22">
        <f>'LF Base'!AN22+'Scenario Policies'!$F$7</f>
        <v>12.45351929697285</v>
      </c>
      <c r="AO22">
        <f>'LF Base'!AO22+'Scenario Policies'!$F$7</f>
        <v>12.45351929697285</v>
      </c>
      <c r="AP22">
        <f>'LF Base'!AP22+'Scenario Policies'!$F$7</f>
        <v>12.45351929697285</v>
      </c>
    </row>
    <row r="24" spans="1:42" x14ac:dyDescent="0.25">
      <c r="A24" s="63" t="s">
        <v>75</v>
      </c>
      <c r="B24" s="63">
        <f>'Base Policies'!B33</f>
        <v>0</v>
      </c>
      <c r="C24" s="63">
        <f>'Base Policies'!C33</f>
        <v>0</v>
      </c>
      <c r="D24" s="63">
        <f>'Base Policies'!D33</f>
        <v>0</v>
      </c>
      <c r="E24" s="63">
        <f>'Base Policies'!E33</f>
        <v>0</v>
      </c>
      <c r="F24" s="63">
        <f>'Base Policies'!F33</f>
        <v>0</v>
      </c>
      <c r="G24" s="63">
        <f>'Base Policies'!G33</f>
        <v>0</v>
      </c>
      <c r="H24" s="63">
        <f>'Base Policies'!H33</f>
        <v>2.5846458024691366</v>
      </c>
      <c r="I24" s="63">
        <f>'Base Policies'!I33</f>
        <v>2.5846458024691366</v>
      </c>
      <c r="J24" s="63">
        <f>'Base Policies'!J33</f>
        <v>2.5846458024691366</v>
      </c>
      <c r="K24" s="63">
        <f>'Base Policies'!K33</f>
        <v>2.5846458024691366</v>
      </c>
      <c r="L24" s="63">
        <f>'Base Policies'!L33</f>
        <v>2.5846458024691366</v>
      </c>
      <c r="M24" s="63">
        <f>'Base Policies'!M33</f>
        <v>2.5846458024691366</v>
      </c>
      <c r="N24" s="63">
        <f>'Base Policies'!N33</f>
        <v>2.5846458024691366</v>
      </c>
      <c r="O24" s="63">
        <f>'Base Policies'!O33</f>
        <v>2.5846458024691366</v>
      </c>
      <c r="P24" s="63">
        <f>'Base Policies'!P33</f>
        <v>2.5846458024691366</v>
      </c>
      <c r="Q24" s="63">
        <f>'Base Policies'!Q33</f>
        <v>2.5846458024691366</v>
      </c>
      <c r="R24" s="63">
        <f>'Base Policies'!R33</f>
        <v>2.5846458024691366</v>
      </c>
      <c r="S24" s="63">
        <f>'Base Policies'!S33</f>
        <v>2.5846458024691366</v>
      </c>
      <c r="T24" s="63">
        <f>'Base Policies'!T33</f>
        <v>2.5846458024691366</v>
      </c>
      <c r="U24" s="63">
        <f>'Base Policies'!U33</f>
        <v>2.5846458024691366</v>
      </c>
      <c r="V24" s="63">
        <f>'Base Policies'!V33</f>
        <v>2.5846458024691366</v>
      </c>
      <c r="W24" s="63">
        <f>'Base Policies'!W33</f>
        <v>2.5846458024691366</v>
      </c>
      <c r="X24" s="63">
        <f>'Base Policies'!X33</f>
        <v>2.5846458024691366</v>
      </c>
      <c r="Y24" s="63">
        <f>'Base Policies'!Y33</f>
        <v>2.5846458024691366</v>
      </c>
      <c r="Z24" s="63">
        <f>'Base Policies'!Z33</f>
        <v>2.5846458024691366</v>
      </c>
      <c r="AA24" s="63">
        <f>'Base Policies'!AA33</f>
        <v>2.5846458024691366</v>
      </c>
      <c r="AB24" s="63">
        <f>'Base Policies'!AB33</f>
        <v>2.5846458024691366</v>
      </c>
      <c r="AC24" s="63">
        <f>'Base Policies'!AC33</f>
        <v>2.5846458024691366</v>
      </c>
      <c r="AD24" s="63">
        <f>'Base Policies'!AD33</f>
        <v>2.5846458024691366</v>
      </c>
      <c r="AE24" s="63">
        <f>'Base Policies'!AE33</f>
        <v>2.5846458024691366</v>
      </c>
      <c r="AF24" s="63">
        <f>'Base Policies'!AF33</f>
        <v>2.5846458024691366</v>
      </c>
      <c r="AG24" s="63">
        <f>'Base Policies'!AG33</f>
        <v>2.5846458024691366</v>
      </c>
      <c r="AH24" s="63">
        <f>'Base Policies'!AH33</f>
        <v>2.5846458024691366</v>
      </c>
      <c r="AI24" s="63">
        <f>'Base Policies'!AI33</f>
        <v>2.5846458024691366</v>
      </c>
      <c r="AJ24" s="63">
        <f>'Base Policies'!AJ33</f>
        <v>2.5846458024691366</v>
      </c>
      <c r="AK24" s="63">
        <f>'Base Policies'!AK33</f>
        <v>2.5846458024691366</v>
      </c>
      <c r="AL24" s="63">
        <f>'Base Policies'!AL33</f>
        <v>2.5846458024691366</v>
      </c>
      <c r="AM24" s="63">
        <f>'Base Policies'!AM33</f>
        <v>2.5846458024691366</v>
      </c>
      <c r="AN24" s="63">
        <f>'Base Policies'!AN33</f>
        <v>2.5846458024691366</v>
      </c>
      <c r="AO24" s="63">
        <f>'Base Policies'!AO33</f>
        <v>2.5846458024691366</v>
      </c>
      <c r="AP24" s="63">
        <f>'Base Policies'!AP33</f>
        <v>2.5846458024691366</v>
      </c>
    </row>
    <row r="26" spans="1:42" x14ac:dyDescent="0.25">
      <c r="A26" s="63" t="s">
        <v>282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3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</row>
    <row r="27" spans="1:42" x14ac:dyDescent="0.25">
      <c r="A27" s="63" t="s">
        <v>283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3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</row>
    <row r="28" spans="1:42" x14ac:dyDescent="0.25">
      <c r="A28" s="63" t="s">
        <v>284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1.456E-3</v>
      </c>
      <c r="R28" s="63">
        <v>1.456E-3</v>
      </c>
      <c r="S28" s="63">
        <v>1.456E-3</v>
      </c>
      <c r="T28" s="63">
        <v>1.456E-3</v>
      </c>
      <c r="U28" s="63">
        <v>1.456E-3</v>
      </c>
      <c r="V28" s="63">
        <v>1.456E-3</v>
      </c>
      <c r="W28" s="63">
        <v>1.456E-3</v>
      </c>
      <c r="X28" s="63">
        <v>1.456E-3</v>
      </c>
      <c r="Y28" s="63">
        <v>1.456E-3</v>
      </c>
      <c r="Z28" s="63">
        <v>1.456E-3</v>
      </c>
      <c r="AA28" s="63">
        <v>1.456E-3</v>
      </c>
      <c r="AB28" s="63">
        <v>1.456E-3</v>
      </c>
      <c r="AC28" s="63">
        <v>1.456E-3</v>
      </c>
      <c r="AD28" s="63">
        <v>1.456E-3</v>
      </c>
      <c r="AE28" s="63">
        <v>1.456E-3</v>
      </c>
      <c r="AF28" s="63">
        <v>1.456E-3</v>
      </c>
      <c r="AG28" s="63">
        <v>1.456E-3</v>
      </c>
      <c r="AH28" s="63">
        <v>1.456E-3</v>
      </c>
      <c r="AI28" s="63">
        <v>1.456E-3</v>
      </c>
      <c r="AJ28" s="63">
        <v>1.456E-3</v>
      </c>
      <c r="AK28" s="63">
        <v>1.456E-3</v>
      </c>
      <c r="AL28" s="63">
        <v>1.456E-3</v>
      </c>
      <c r="AM28" s="63">
        <v>1.456E-3</v>
      </c>
      <c r="AN28" s="63">
        <v>1.456E-3</v>
      </c>
      <c r="AO28" s="63">
        <v>1.456E-3</v>
      </c>
      <c r="AP28" s="63">
        <v>1.456E-3</v>
      </c>
    </row>
    <row r="29" spans="1:42" x14ac:dyDescent="0.25">
      <c r="A29" s="63" t="s">
        <v>285</v>
      </c>
      <c r="B29" s="63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1.456E-3</v>
      </c>
      <c r="R29" s="63">
        <v>1.456E-3</v>
      </c>
      <c r="S29" s="63">
        <v>1.456E-3</v>
      </c>
      <c r="T29" s="63">
        <v>1.456E-3</v>
      </c>
      <c r="U29" s="63">
        <v>1.456E-3</v>
      </c>
      <c r="V29" s="63">
        <v>1.456E-3</v>
      </c>
      <c r="W29" s="63">
        <v>1.456E-3</v>
      </c>
      <c r="X29" s="63">
        <v>1.456E-3</v>
      </c>
      <c r="Y29" s="63">
        <v>1.456E-3</v>
      </c>
      <c r="Z29" s="63">
        <v>1.456E-3</v>
      </c>
      <c r="AA29" s="63">
        <v>1.456E-3</v>
      </c>
      <c r="AB29" s="63">
        <v>1.456E-3</v>
      </c>
      <c r="AC29" s="63">
        <v>1.456E-3</v>
      </c>
      <c r="AD29" s="63">
        <v>1.456E-3</v>
      </c>
      <c r="AE29" s="63">
        <v>1.456E-3</v>
      </c>
      <c r="AF29" s="63">
        <v>1.456E-3</v>
      </c>
      <c r="AG29" s="63">
        <v>1.456E-3</v>
      </c>
      <c r="AH29" s="63">
        <v>1.456E-3</v>
      </c>
      <c r="AI29" s="63">
        <v>1.456E-3</v>
      </c>
      <c r="AJ29" s="63">
        <v>1.456E-3</v>
      </c>
      <c r="AK29" s="63">
        <v>1.456E-3</v>
      </c>
      <c r="AL29" s="63">
        <v>1.456E-3</v>
      </c>
      <c r="AM29" s="63">
        <v>1.456E-3</v>
      </c>
      <c r="AN29" s="63">
        <v>1.456E-3</v>
      </c>
      <c r="AO29" s="63">
        <v>1.456E-3</v>
      </c>
      <c r="AP29" s="63">
        <v>1.456E-3</v>
      </c>
    </row>
    <row r="31" spans="1:42" x14ac:dyDescent="0.25">
      <c r="A31" s="63" t="s">
        <v>45</v>
      </c>
      <c r="B31" s="63">
        <v>0</v>
      </c>
      <c r="C31" s="63">
        <v>5.0000000000000001E-3</v>
      </c>
      <c r="D31" s="63">
        <v>0.01</v>
      </c>
      <c r="E31" s="63">
        <v>1.4999999999999999E-2</v>
      </c>
      <c r="F31" s="63">
        <v>0.02</v>
      </c>
      <c r="G31" s="63">
        <v>2.5000000000000001E-2</v>
      </c>
      <c r="H31" s="63">
        <v>0.03</v>
      </c>
      <c r="I31" s="63">
        <v>3.5000000000000003E-2</v>
      </c>
      <c r="J31" s="63">
        <v>0.04</v>
      </c>
      <c r="K31" s="63">
        <v>4.4999999999999998E-2</v>
      </c>
      <c r="L31" s="63">
        <v>0.05</v>
      </c>
    </row>
    <row r="33" spans="1:2" x14ac:dyDescent="0.25">
      <c r="A33" s="63" t="s">
        <v>88</v>
      </c>
      <c r="B33" s="42">
        <f>'LF Input Meta Data'!J119</f>
        <v>0.99</v>
      </c>
    </row>
    <row r="35" spans="1:2" x14ac:dyDescent="0.25">
      <c r="A35" s="63" t="s">
        <v>87</v>
      </c>
      <c r="B35" s="42">
        <f>'LF Input Meta Data'!J118</f>
        <v>0.35</v>
      </c>
    </row>
    <row r="37" spans="1:2" x14ac:dyDescent="0.25">
      <c r="A37" s="63" t="s">
        <v>43</v>
      </c>
      <c r="B37" s="63">
        <f>'LF Input Meta Data'!J117</f>
        <v>2</v>
      </c>
    </row>
    <row r="39" spans="1:2" x14ac:dyDescent="0.25">
      <c r="A39" s="63" t="s">
        <v>42</v>
      </c>
      <c r="B39" s="63">
        <f>'LF Input Meta Data'!J116</f>
        <v>10</v>
      </c>
    </row>
    <row r="41" spans="1:2" x14ac:dyDescent="0.25">
      <c r="A41" s="63" t="s">
        <v>38</v>
      </c>
      <c r="B41" s="63">
        <f>'LF Input Meta Data'!J112</f>
        <v>20</v>
      </c>
    </row>
    <row r="43" spans="1:2" x14ac:dyDescent="0.25">
      <c r="A43" s="63" t="s">
        <v>39</v>
      </c>
      <c r="B43" s="63">
        <f>'LF Input Meta Data'!J113</f>
        <v>15</v>
      </c>
    </row>
    <row r="45" spans="1:2" x14ac:dyDescent="0.25">
      <c r="A45" s="63" t="s">
        <v>40</v>
      </c>
      <c r="B45" s="63">
        <f>'LF Input Meta Data'!J114</f>
        <v>10</v>
      </c>
    </row>
    <row r="47" spans="1:2" x14ac:dyDescent="0.25">
      <c r="A47" s="63" t="s">
        <v>41</v>
      </c>
      <c r="B47" s="63">
        <f>'LF Input Meta Data'!J115</f>
        <v>0.35</v>
      </c>
    </row>
    <row r="49" spans="1:2" x14ac:dyDescent="0.25">
      <c r="A49" s="63" t="s">
        <v>286</v>
      </c>
      <c r="B49" s="63">
        <f>'LF Input Meta Data'!$J$111</f>
        <v>2</v>
      </c>
    </row>
    <row r="50" spans="1:2" x14ac:dyDescent="0.25">
      <c r="A50" s="63" t="s">
        <v>287</v>
      </c>
      <c r="B50" s="63">
        <f>'LF Input Meta Data'!$J$111</f>
        <v>2</v>
      </c>
    </row>
    <row r="51" spans="1:2" x14ac:dyDescent="0.25">
      <c r="A51" s="63" t="s">
        <v>288</v>
      </c>
      <c r="B51" s="63">
        <f>'LF Input Meta Data'!$J$111</f>
        <v>2</v>
      </c>
    </row>
    <row r="52" spans="1:2" x14ac:dyDescent="0.25">
      <c r="A52" s="63" t="s">
        <v>289</v>
      </c>
      <c r="B52" s="63">
        <f>'LF Input Meta Data'!$J$111</f>
        <v>2</v>
      </c>
    </row>
    <row r="53" spans="1:2" x14ac:dyDescent="0.25">
      <c r="A53" s="63" t="s">
        <v>290</v>
      </c>
      <c r="B53" s="63">
        <f>'LF Input Meta Data'!$J$111</f>
        <v>2</v>
      </c>
    </row>
    <row r="55" spans="1:2" x14ac:dyDescent="0.25">
      <c r="A55" s="63" t="s">
        <v>291</v>
      </c>
      <c r="B55" s="63">
        <f>'LF Input Meta Data'!$J$110</f>
        <v>0.3</v>
      </c>
    </row>
    <row r="56" spans="1:2" x14ac:dyDescent="0.25">
      <c r="A56" s="63" t="s">
        <v>292</v>
      </c>
      <c r="B56" s="63">
        <f>'LF Input Meta Data'!$J$110</f>
        <v>0.3</v>
      </c>
    </row>
    <row r="57" spans="1:2" x14ac:dyDescent="0.25">
      <c r="A57" s="63" t="s">
        <v>293</v>
      </c>
      <c r="B57" s="63">
        <f>'LF Input Meta Data'!$J$110</f>
        <v>0.3</v>
      </c>
    </row>
    <row r="58" spans="1:2" x14ac:dyDescent="0.25">
      <c r="A58" s="63" t="s">
        <v>294</v>
      </c>
      <c r="B58" s="63">
        <f>'LF Input Meta Data'!$J$110</f>
        <v>0.3</v>
      </c>
    </row>
    <row r="59" spans="1:2" x14ac:dyDescent="0.25">
      <c r="A59" s="63" t="s">
        <v>295</v>
      </c>
      <c r="B59" s="63">
        <f>'LF Input Meta Data'!$J$110</f>
        <v>0.3</v>
      </c>
    </row>
    <row r="61" spans="1:2" x14ac:dyDescent="0.25">
      <c r="A61" s="63" t="s">
        <v>411</v>
      </c>
      <c r="B61" s="63">
        <f>'LF Input Meta Data'!J100</f>
        <v>55000</v>
      </c>
    </row>
    <row r="62" spans="1:2" x14ac:dyDescent="0.25">
      <c r="A62" s="63" t="s">
        <v>412</v>
      </c>
      <c r="B62" s="63">
        <f>'LF Input Meta Data'!J101</f>
        <v>130000</v>
      </c>
    </row>
    <row r="63" spans="1:2" x14ac:dyDescent="0.25">
      <c r="A63" s="63" t="s">
        <v>413</v>
      </c>
      <c r="B63" s="63">
        <f>'LF Input Meta Data'!J102</f>
        <v>180000</v>
      </c>
    </row>
    <row r="64" spans="1:2" x14ac:dyDescent="0.25">
      <c r="A64" s="63" t="s">
        <v>414</v>
      </c>
      <c r="B64" s="63">
        <f>'LF Input Meta Data'!J103</f>
        <v>190000</v>
      </c>
    </row>
    <row r="65" spans="1:2" x14ac:dyDescent="0.25">
      <c r="A65" s="63" t="s">
        <v>415</v>
      </c>
      <c r="B65" s="63">
        <f>'LF Input Meta Data'!J104</f>
        <v>230000</v>
      </c>
    </row>
    <row r="66" spans="1:2" x14ac:dyDescent="0.25">
      <c r="A66" s="63" t="s">
        <v>416</v>
      </c>
      <c r="B66" s="63">
        <f>'LF Input Meta Data'!J105</f>
        <v>160000</v>
      </c>
    </row>
    <row r="67" spans="1:2" x14ac:dyDescent="0.25">
      <c r="A67" s="63" t="s">
        <v>417</v>
      </c>
      <c r="B67" s="63">
        <f>'LF Input Meta Data'!J106</f>
        <v>530000</v>
      </c>
    </row>
    <row r="68" spans="1:2" x14ac:dyDescent="0.25">
      <c r="A68" s="63" t="s">
        <v>418</v>
      </c>
      <c r="B68" s="63">
        <f>'LF Input Meta Data'!J107</f>
        <v>690000</v>
      </c>
    </row>
    <row r="69" spans="1:2" x14ac:dyDescent="0.25">
      <c r="A69" s="63" t="s">
        <v>419</v>
      </c>
      <c r="B69" s="63">
        <f>'LF Input Meta Data'!J108</f>
        <v>720000</v>
      </c>
    </row>
    <row r="70" spans="1:2" x14ac:dyDescent="0.25">
      <c r="A70" s="63" t="s">
        <v>420</v>
      </c>
      <c r="B70" s="63">
        <f>'LF Input Meta Data'!J109</f>
        <v>880000</v>
      </c>
    </row>
    <row r="72" spans="1:2" x14ac:dyDescent="0.25">
      <c r="A72" s="63" t="s">
        <v>296</v>
      </c>
      <c r="B72" s="63">
        <f>'LF Input Meta Data'!J90</f>
        <v>1200000</v>
      </c>
    </row>
    <row r="73" spans="1:2" x14ac:dyDescent="0.25">
      <c r="A73" s="63" t="s">
        <v>297</v>
      </c>
      <c r="B73" s="63">
        <f>'LF Input Meta Data'!J91</f>
        <v>3000000</v>
      </c>
    </row>
    <row r="74" spans="1:2" x14ac:dyDescent="0.25">
      <c r="A74" s="63" t="s">
        <v>298</v>
      </c>
      <c r="B74" s="63">
        <f>'LF Input Meta Data'!J92</f>
        <v>4200000</v>
      </c>
    </row>
    <row r="75" spans="1:2" x14ac:dyDescent="0.25">
      <c r="A75" s="63" t="s">
        <v>299</v>
      </c>
      <c r="B75" s="63">
        <f>'LF Input Meta Data'!J93</f>
        <v>3200000</v>
      </c>
    </row>
    <row r="76" spans="1:2" x14ac:dyDescent="0.25">
      <c r="A76" s="63" t="s">
        <v>300</v>
      </c>
      <c r="B76" s="63">
        <f>'LF Input Meta Data'!J94</f>
        <v>4400000</v>
      </c>
    </row>
    <row r="77" spans="1:2" x14ac:dyDescent="0.25">
      <c r="A77" s="63" t="s">
        <v>301</v>
      </c>
      <c r="B77" s="63">
        <f>'LF Input Meta Data'!J95</f>
        <v>3300000</v>
      </c>
    </row>
    <row r="78" spans="1:2" x14ac:dyDescent="0.25">
      <c r="A78" s="63" t="s">
        <v>302</v>
      </c>
      <c r="B78" s="63">
        <f>'LF Input Meta Data'!J96</f>
        <v>5200000</v>
      </c>
    </row>
    <row r="79" spans="1:2" x14ac:dyDescent="0.25">
      <c r="A79" s="63" t="s">
        <v>303</v>
      </c>
      <c r="B79" s="63">
        <f>'LF Input Meta Data'!J97</f>
        <v>8500000</v>
      </c>
    </row>
    <row r="80" spans="1:2" x14ac:dyDescent="0.25">
      <c r="A80" s="63" t="s">
        <v>304</v>
      </c>
      <c r="B80" s="63">
        <f>'LF Input Meta Data'!J98</f>
        <v>5600000</v>
      </c>
    </row>
    <row r="81" spans="1:2" x14ac:dyDescent="0.25">
      <c r="A81" s="63" t="s">
        <v>305</v>
      </c>
      <c r="B81" s="63">
        <f>'LF Input Meta Data'!J99</f>
        <v>9100000</v>
      </c>
    </row>
    <row r="83" spans="1:2" x14ac:dyDescent="0.25">
      <c r="A83" s="63" t="s">
        <v>306</v>
      </c>
      <c r="B83" s="63">
        <v>-10000000</v>
      </c>
    </row>
    <row r="84" spans="1:2" x14ac:dyDescent="0.25">
      <c r="A84" s="63" t="s">
        <v>307</v>
      </c>
      <c r="B84" s="63">
        <v>-10000000</v>
      </c>
    </row>
    <row r="85" spans="1:2" x14ac:dyDescent="0.25">
      <c r="A85" s="63" t="s">
        <v>308</v>
      </c>
      <c r="B85" s="63">
        <v>-10000000</v>
      </c>
    </row>
    <row r="86" spans="1:2" x14ac:dyDescent="0.25">
      <c r="A86" s="63" t="s">
        <v>309</v>
      </c>
      <c r="B86" s="63">
        <v>-10000000</v>
      </c>
    </row>
    <row r="87" spans="1:2" x14ac:dyDescent="0.25">
      <c r="A87" s="63" t="s">
        <v>310</v>
      </c>
      <c r="B87" s="63">
        <v>-10000000</v>
      </c>
    </row>
    <row r="88" spans="1:2" x14ac:dyDescent="0.25">
      <c r="A88" s="63" t="s">
        <v>311</v>
      </c>
      <c r="B88" s="63">
        <v>-10000000</v>
      </c>
    </row>
    <row r="89" spans="1:2" x14ac:dyDescent="0.25">
      <c r="A89" s="63" t="s">
        <v>312</v>
      </c>
      <c r="B89" s="63">
        <v>-10000000</v>
      </c>
    </row>
    <row r="90" spans="1:2" x14ac:dyDescent="0.25">
      <c r="A90" s="63" t="s">
        <v>313</v>
      </c>
      <c r="B90" s="63">
        <v>-10000000</v>
      </c>
    </row>
    <row r="91" spans="1:2" x14ac:dyDescent="0.25">
      <c r="A91" s="63" t="s">
        <v>314</v>
      </c>
      <c r="B91" s="63">
        <v>-10000000</v>
      </c>
    </row>
    <row r="92" spans="1:2" x14ac:dyDescent="0.25">
      <c r="A92" s="63" t="s">
        <v>315</v>
      </c>
      <c r="B92" s="63">
        <v>-10000000</v>
      </c>
    </row>
    <row r="93" spans="1:2" x14ac:dyDescent="0.25">
      <c r="A93" s="63" t="s">
        <v>316</v>
      </c>
      <c r="B93" s="63">
        <v>-10000000</v>
      </c>
    </row>
    <row r="94" spans="1:2" x14ac:dyDescent="0.25">
      <c r="A94" s="63" t="s">
        <v>317</v>
      </c>
      <c r="B94" s="63">
        <v>-10000000</v>
      </c>
    </row>
    <row r="95" spans="1:2" x14ac:dyDescent="0.25">
      <c r="A95" s="63" t="s">
        <v>318</v>
      </c>
      <c r="B95" s="63">
        <v>-10000000</v>
      </c>
    </row>
    <row r="96" spans="1:2" x14ac:dyDescent="0.25">
      <c r="A96" s="63" t="s">
        <v>319</v>
      </c>
      <c r="B96" s="63">
        <v>-10000000</v>
      </c>
    </row>
    <row r="97" spans="1:2" x14ac:dyDescent="0.25">
      <c r="A97" s="63" t="s">
        <v>320</v>
      </c>
      <c r="B97" s="63">
        <v>-10000000</v>
      </c>
    </row>
    <row r="98" spans="1:2" x14ac:dyDescent="0.25">
      <c r="A98" s="63" t="s">
        <v>321</v>
      </c>
      <c r="B98" s="63">
        <v>-10000000</v>
      </c>
    </row>
    <row r="99" spans="1:2" x14ac:dyDescent="0.25">
      <c r="A99" s="63" t="s">
        <v>322</v>
      </c>
      <c r="B99" s="63">
        <v>-10000000</v>
      </c>
    </row>
    <row r="100" spans="1:2" x14ac:dyDescent="0.25">
      <c r="A100" s="63" t="s">
        <v>323</v>
      </c>
      <c r="B100" s="63">
        <v>-10000000</v>
      </c>
    </row>
    <row r="101" spans="1:2" x14ac:dyDescent="0.25">
      <c r="A101" s="63" t="s">
        <v>324</v>
      </c>
      <c r="B101" s="63">
        <v>-10000000</v>
      </c>
    </row>
    <row r="102" spans="1:2" x14ac:dyDescent="0.25">
      <c r="A102" s="63" t="s">
        <v>325</v>
      </c>
      <c r="B102" s="63">
        <v>-10000000</v>
      </c>
    </row>
    <row r="104" spans="1:2" x14ac:dyDescent="0.25">
      <c r="A104" s="63" t="s">
        <v>326</v>
      </c>
      <c r="B104" s="63">
        <f>'LF Input Meta Data'!$J$88</f>
        <v>0</v>
      </c>
    </row>
    <row r="105" spans="1:2" x14ac:dyDescent="0.25">
      <c r="A105" s="63" t="s">
        <v>327</v>
      </c>
      <c r="B105" s="63">
        <f>'LF Input Meta Data'!$J$88</f>
        <v>0</v>
      </c>
    </row>
    <row r="106" spans="1:2" x14ac:dyDescent="0.25">
      <c r="A106" s="63" t="s">
        <v>328</v>
      </c>
      <c r="B106" s="63">
        <f>'LF Input Meta Data'!$J$88</f>
        <v>0</v>
      </c>
    </row>
    <row r="107" spans="1:2" x14ac:dyDescent="0.25">
      <c r="A107" s="63" t="s">
        <v>329</v>
      </c>
      <c r="B107" s="63">
        <f>'LF Input Meta Data'!$J$88</f>
        <v>0</v>
      </c>
    </row>
    <row r="108" spans="1:2" x14ac:dyDescent="0.25">
      <c r="A108" s="63" t="s">
        <v>330</v>
      </c>
      <c r="B108" s="63">
        <f>'LF Input Meta Data'!$J$88</f>
        <v>0</v>
      </c>
    </row>
    <row r="109" spans="1:2" x14ac:dyDescent="0.25">
      <c r="A109" s="63" t="s">
        <v>331</v>
      </c>
      <c r="B109" s="63">
        <f>'LF Input Meta Data'!$J$88</f>
        <v>0</v>
      </c>
    </row>
    <row r="110" spans="1:2" x14ac:dyDescent="0.25">
      <c r="A110" s="63" t="s">
        <v>332</v>
      </c>
      <c r="B110" s="63">
        <f>'LF Input Meta Data'!$J$88</f>
        <v>0</v>
      </c>
    </row>
    <row r="111" spans="1:2" x14ac:dyDescent="0.25">
      <c r="A111" s="63" t="s">
        <v>333</v>
      </c>
      <c r="B111" s="63">
        <f>'LF Input Meta Data'!$J$88</f>
        <v>0</v>
      </c>
    </row>
    <row r="112" spans="1:2" x14ac:dyDescent="0.25">
      <c r="A112" s="63" t="s">
        <v>334</v>
      </c>
      <c r="B112" s="63">
        <f>'LF Input Meta Data'!$J$88</f>
        <v>0</v>
      </c>
    </row>
    <row r="113" spans="1:2" x14ac:dyDescent="0.25">
      <c r="A113" s="63" t="s">
        <v>335</v>
      </c>
      <c r="B113" s="63">
        <f>'LF Input Meta Data'!$J$88</f>
        <v>0</v>
      </c>
    </row>
    <row r="114" spans="1:2" x14ac:dyDescent="0.25">
      <c r="A114" s="63" t="s">
        <v>336</v>
      </c>
      <c r="B114" s="63">
        <f>'LF Input Meta Data'!$J$88</f>
        <v>0</v>
      </c>
    </row>
    <row r="115" spans="1:2" x14ac:dyDescent="0.25">
      <c r="A115" s="63" t="s">
        <v>337</v>
      </c>
      <c r="B115" s="63">
        <f>'LF Input Meta Data'!$J$88</f>
        <v>0</v>
      </c>
    </row>
    <row r="116" spans="1:2" x14ac:dyDescent="0.25">
      <c r="A116" s="63" t="s">
        <v>338</v>
      </c>
      <c r="B116" s="63">
        <f>'LF Input Meta Data'!$J$88</f>
        <v>0</v>
      </c>
    </row>
    <row r="117" spans="1:2" x14ac:dyDescent="0.25">
      <c r="A117" s="63" t="s">
        <v>339</v>
      </c>
      <c r="B117" s="63">
        <f>'LF Input Meta Data'!$J$88</f>
        <v>0</v>
      </c>
    </row>
    <row r="118" spans="1:2" x14ac:dyDescent="0.25">
      <c r="A118" s="63" t="s">
        <v>340</v>
      </c>
      <c r="B118" s="63">
        <f>'LF Input Meta Data'!$J$88</f>
        <v>0</v>
      </c>
    </row>
    <row r="119" spans="1:2" x14ac:dyDescent="0.25">
      <c r="A119" s="63" t="s">
        <v>341</v>
      </c>
      <c r="B119" s="63">
        <f>'LF Input Meta Data'!$J$88</f>
        <v>0</v>
      </c>
    </row>
    <row r="120" spans="1:2" x14ac:dyDescent="0.25">
      <c r="A120" s="63" t="s">
        <v>342</v>
      </c>
      <c r="B120" s="63">
        <f>'LF Input Meta Data'!$J$88</f>
        <v>0</v>
      </c>
    </row>
    <row r="121" spans="1:2" x14ac:dyDescent="0.25">
      <c r="A121" s="63" t="s">
        <v>343</v>
      </c>
      <c r="B121" s="63">
        <f>'LF Input Meta Data'!$J$88</f>
        <v>0</v>
      </c>
    </row>
    <row r="122" spans="1:2" x14ac:dyDescent="0.25">
      <c r="A122" s="63" t="s">
        <v>344</v>
      </c>
      <c r="B122" s="63">
        <f>'LF Input Meta Data'!$J$88</f>
        <v>0</v>
      </c>
    </row>
    <row r="123" spans="1:2" x14ac:dyDescent="0.25">
      <c r="A123" s="63" t="s">
        <v>345</v>
      </c>
      <c r="B123" s="63">
        <f>'LF Input Meta Data'!$J$88</f>
        <v>0</v>
      </c>
    </row>
    <row r="125" spans="1:2" x14ac:dyDescent="0.25">
      <c r="A125" s="63" t="s">
        <v>346</v>
      </c>
      <c r="B125" s="63">
        <f>'LF Input Meta Data'!J65</f>
        <v>2353495.6120773586</v>
      </c>
    </row>
    <row r="126" spans="1:2" x14ac:dyDescent="0.25">
      <c r="A126" s="63" t="s">
        <v>347</v>
      </c>
      <c r="B126" s="63">
        <f>'LF Input Meta Data'!J66</f>
        <v>8086751.7989365933</v>
      </c>
    </row>
    <row r="128" spans="1:2" x14ac:dyDescent="0.25">
      <c r="A128" s="63" t="s">
        <v>348</v>
      </c>
      <c r="B128" s="63">
        <v>0.05</v>
      </c>
    </row>
    <row r="129" spans="1:2" x14ac:dyDescent="0.25">
      <c r="A129" s="63" t="s">
        <v>349</v>
      </c>
      <c r="B129" s="63">
        <v>5.0000000000000001E-3</v>
      </c>
    </row>
    <row r="131" spans="1:2" x14ac:dyDescent="0.25">
      <c r="A131" s="63" t="s">
        <v>356</v>
      </c>
      <c r="B131" s="63">
        <f>'LF Input Meta Data'!J69</f>
        <v>5</v>
      </c>
    </row>
    <row r="132" spans="1:2" x14ac:dyDescent="0.25">
      <c r="A132" s="63" t="s">
        <v>357</v>
      </c>
      <c r="B132" s="63">
        <f>'LF Input Meta Data'!J70</f>
        <v>1.0000000000000001E-5</v>
      </c>
    </row>
    <row r="133" spans="1:2" x14ac:dyDescent="0.25">
      <c r="A133" s="63" t="s">
        <v>358</v>
      </c>
      <c r="B133" s="63">
        <f>'LF Input Meta Data'!J71</f>
        <v>7</v>
      </c>
    </row>
    <row r="134" spans="1:2" x14ac:dyDescent="0.25">
      <c r="A134" s="63" t="s">
        <v>359</v>
      </c>
      <c r="B134" s="63">
        <f>'LF Input Meta Data'!J72</f>
        <v>1.0000000000000001E-5</v>
      </c>
    </row>
    <row r="135" spans="1:2" x14ac:dyDescent="0.25">
      <c r="A135" s="63" t="s">
        <v>360</v>
      </c>
      <c r="B135" s="63">
        <f>'LF Input Meta Data'!J73</f>
        <v>4</v>
      </c>
    </row>
    <row r="136" spans="1:2" x14ac:dyDescent="0.25">
      <c r="A136" s="63" t="s">
        <v>361</v>
      </c>
      <c r="B136" s="63">
        <f>'LF Input Meta Data'!J74</f>
        <v>1.0000000000000001E-5</v>
      </c>
    </row>
    <row r="137" spans="1:2" x14ac:dyDescent="0.25">
      <c r="A137" s="63" t="s">
        <v>362</v>
      </c>
      <c r="B137" s="63">
        <f>'LF Input Meta Data'!J75</f>
        <v>6</v>
      </c>
    </row>
    <row r="138" spans="1:2" x14ac:dyDescent="0.25">
      <c r="A138" s="63" t="s">
        <v>363</v>
      </c>
      <c r="B138" s="63">
        <f>'LF Input Meta Data'!J76</f>
        <v>1.0000000000000001E-5</v>
      </c>
    </row>
    <row r="140" spans="1:2" x14ac:dyDescent="0.25">
      <c r="A140" s="63" t="s">
        <v>350</v>
      </c>
      <c r="B140" s="63">
        <f>'LF Input Meta Data'!J78</f>
        <v>-1</v>
      </c>
    </row>
    <row r="141" spans="1:2" x14ac:dyDescent="0.25">
      <c r="A141" s="63" t="s">
        <v>351</v>
      </c>
      <c r="B141" s="63">
        <f>'LF Input Meta Data'!J79</f>
        <v>1</v>
      </c>
    </row>
    <row r="143" spans="1:2" x14ac:dyDescent="0.25">
      <c r="A143" s="63" t="s">
        <v>30</v>
      </c>
      <c r="B143" s="63">
        <f>'LF Input Meta Data'!J80</f>
        <v>100</v>
      </c>
    </row>
    <row r="145" spans="1:2" x14ac:dyDescent="0.25">
      <c r="A145" s="63" t="s">
        <v>352</v>
      </c>
      <c r="B145" s="63">
        <f>'LF Input Meta Data'!J83</f>
        <v>0.6</v>
      </c>
    </row>
    <row r="146" spans="1:2" x14ac:dyDescent="0.25">
      <c r="A146" s="63" t="s">
        <v>353</v>
      </c>
      <c r="B146" s="63">
        <f>'LF Input Meta Data'!J84</f>
        <v>0.6</v>
      </c>
    </row>
    <row r="147" spans="1:2" x14ac:dyDescent="0.25">
      <c r="A147" s="63" t="s">
        <v>354</v>
      </c>
      <c r="B147" s="63">
        <f>'LF Input Meta Data'!J85</f>
        <v>0.6</v>
      </c>
    </row>
    <row r="148" spans="1:2" x14ac:dyDescent="0.25">
      <c r="A148" s="63" t="s">
        <v>355</v>
      </c>
      <c r="B148" s="63">
        <f>'LF Input Meta Data'!J86</f>
        <v>0.6</v>
      </c>
    </row>
    <row r="150" spans="1:2" x14ac:dyDescent="0.25">
      <c r="A150" s="63" t="s">
        <v>368</v>
      </c>
      <c r="B150" s="8">
        <f>'LF Input Meta Data'!J8</f>
        <v>31</v>
      </c>
    </row>
    <row r="151" spans="1:2" x14ac:dyDescent="0.25">
      <c r="A151" s="63" t="s">
        <v>369</v>
      </c>
      <c r="B151" s="8">
        <f>'LF Input Meta Data'!J9</f>
        <v>15</v>
      </c>
    </row>
    <row r="152" spans="1:2" x14ac:dyDescent="0.25">
      <c r="A152" s="63" t="s">
        <v>370</v>
      </c>
      <c r="B152" s="8">
        <f>'LF Input Meta Data'!J10</f>
        <v>122</v>
      </c>
    </row>
    <row r="153" spans="1:2" x14ac:dyDescent="0.25">
      <c r="A153" s="63" t="s">
        <v>371</v>
      </c>
      <c r="B153" s="8">
        <f>'LF Input Meta Data'!J11</f>
        <v>44</v>
      </c>
    </row>
    <row r="154" spans="1:2" x14ac:dyDescent="0.25">
      <c r="A154" s="63" t="s">
        <v>372</v>
      </c>
      <c r="B154" s="8">
        <f>'LF Input Meta Data'!J12</f>
        <v>1</v>
      </c>
    </row>
    <row r="155" spans="1:2" x14ac:dyDescent="0.25">
      <c r="A155" s="63" t="s">
        <v>373</v>
      </c>
      <c r="B155" s="8">
        <f>'LF Input Meta Data'!J13</f>
        <v>37</v>
      </c>
    </row>
    <row r="156" spans="1:2" x14ac:dyDescent="0.25">
      <c r="A156" s="63" t="s">
        <v>374</v>
      </c>
      <c r="B156" s="8">
        <f>'LF Input Meta Data'!J14</f>
        <v>2</v>
      </c>
    </row>
    <row r="157" spans="1:2" x14ac:dyDescent="0.25">
      <c r="A157" s="63" t="s">
        <v>375</v>
      </c>
      <c r="B157" s="8">
        <f>'LF Input Meta Data'!J15</f>
        <v>2</v>
      </c>
    </row>
    <row r="158" spans="1:2" x14ac:dyDescent="0.25">
      <c r="A158" s="63" t="s">
        <v>376</v>
      </c>
      <c r="B158" s="8">
        <f>'LF Input Meta Data'!J16</f>
        <v>0</v>
      </c>
    </row>
    <row r="159" spans="1:2" x14ac:dyDescent="0.25">
      <c r="A159" s="63" t="s">
        <v>377</v>
      </c>
      <c r="B159" s="8">
        <f>'LF Input Meta Data'!J17</f>
        <v>0</v>
      </c>
    </row>
    <row r="160" spans="1:2" x14ac:dyDescent="0.25">
      <c r="A160" s="63" t="s">
        <v>378</v>
      </c>
      <c r="B160" s="8">
        <f>'LF Input Meta Data'!J18</f>
        <v>0</v>
      </c>
    </row>
    <row r="161" spans="1:2" x14ac:dyDescent="0.25">
      <c r="A161" s="63" t="s">
        <v>379</v>
      </c>
      <c r="B161" s="8">
        <f>'LF Input Meta Data'!J19</f>
        <v>0</v>
      </c>
    </row>
    <row r="162" spans="1:2" x14ac:dyDescent="0.25">
      <c r="A162" s="63" t="s">
        <v>364</v>
      </c>
      <c r="B162" s="8">
        <f>'LF Input Meta Data'!J20</f>
        <v>97</v>
      </c>
    </row>
    <row r="163" spans="1:2" x14ac:dyDescent="0.25">
      <c r="A163" s="63" t="s">
        <v>365</v>
      </c>
      <c r="B163" s="8">
        <f>'LF Input Meta Data'!J21</f>
        <v>216</v>
      </c>
    </row>
    <row r="164" spans="1:2" x14ac:dyDescent="0.25">
      <c r="A164" s="63" t="s">
        <v>366</v>
      </c>
      <c r="B164" s="8">
        <f>'LF Input Meta Data'!J22</f>
        <v>55</v>
      </c>
    </row>
    <row r="165" spans="1:2" x14ac:dyDescent="0.25">
      <c r="A165" s="63" t="s">
        <v>367</v>
      </c>
      <c r="B165" s="8">
        <f>'LF Input Meta Data'!J23</f>
        <v>70</v>
      </c>
    </row>
    <row r="166" spans="1:2" x14ac:dyDescent="0.25">
      <c r="A166" s="63" t="s">
        <v>380</v>
      </c>
      <c r="B166" s="8">
        <f>'LF Input Meta Data'!J24</f>
        <v>0</v>
      </c>
    </row>
    <row r="167" spans="1:2" x14ac:dyDescent="0.25">
      <c r="A167" s="63" t="s">
        <v>381</v>
      </c>
      <c r="B167" s="8">
        <f>'LF Input Meta Data'!J25</f>
        <v>0</v>
      </c>
    </row>
    <row r="168" spans="1:2" x14ac:dyDescent="0.25">
      <c r="A168" s="63" t="s">
        <v>382</v>
      </c>
      <c r="B168" s="8">
        <f>'LF Input Meta Data'!J26</f>
        <v>0</v>
      </c>
    </row>
    <row r="169" spans="1:2" x14ac:dyDescent="0.25">
      <c r="A169" s="63" t="s">
        <v>383</v>
      </c>
      <c r="B169" s="8">
        <f>'LF Input Meta Data'!J27</f>
        <v>0</v>
      </c>
    </row>
    <row r="170" spans="1:2" x14ac:dyDescent="0.25">
      <c r="A170" s="63" t="s">
        <v>384</v>
      </c>
      <c r="B170" s="8">
        <f>'LF Input Meta Data'!J28</f>
        <v>0</v>
      </c>
    </row>
    <row r="171" spans="1:2" x14ac:dyDescent="0.25">
      <c r="A171" s="63" t="s">
        <v>385</v>
      </c>
      <c r="B171" s="8">
        <f>'LF Input Meta Data'!J29</f>
        <v>0</v>
      </c>
    </row>
    <row r="172" spans="1:2" x14ac:dyDescent="0.25">
      <c r="A172" s="63" t="s">
        <v>386</v>
      </c>
      <c r="B172" s="8">
        <f>'LF Input Meta Data'!J30</f>
        <v>0</v>
      </c>
    </row>
    <row r="173" spans="1:2" x14ac:dyDescent="0.25">
      <c r="A173" s="63" t="s">
        <v>387</v>
      </c>
      <c r="B173" s="8">
        <f>'LF Input Meta Data'!J31</f>
        <v>0</v>
      </c>
    </row>
    <row r="174" spans="1:2" x14ac:dyDescent="0.25">
      <c r="A174" s="63" t="s">
        <v>388</v>
      </c>
      <c r="B174" s="8">
        <f>'LF Input Meta Data'!J32</f>
        <v>0</v>
      </c>
    </row>
    <row r="175" spans="1:2" x14ac:dyDescent="0.25">
      <c r="A175" s="63" t="s">
        <v>389</v>
      </c>
      <c r="B175" s="8">
        <f>'LF Input Meta Data'!J33</f>
        <v>0</v>
      </c>
    </row>
    <row r="176" spans="1:2" x14ac:dyDescent="0.25">
      <c r="A176" s="63" t="s">
        <v>390</v>
      </c>
      <c r="B176" s="8">
        <f>'LF Input Meta Data'!J34</f>
        <v>0</v>
      </c>
    </row>
    <row r="177" spans="1:2" x14ac:dyDescent="0.25">
      <c r="A177" s="63" t="s">
        <v>391</v>
      </c>
      <c r="B177" s="8">
        <f>'LF Input Meta Data'!J35</f>
        <v>0</v>
      </c>
    </row>
    <row r="178" spans="1:2" x14ac:dyDescent="0.25">
      <c r="A178" s="63" t="s">
        <v>398</v>
      </c>
      <c r="B178" s="8">
        <f>'LF Input Meta Data'!J36</f>
        <v>0</v>
      </c>
    </row>
    <row r="179" spans="1:2" x14ac:dyDescent="0.25">
      <c r="A179" s="63" t="s">
        <v>399</v>
      </c>
      <c r="B179" s="8">
        <f>'LF Input Meta Data'!J37</f>
        <v>80</v>
      </c>
    </row>
    <row r="180" spans="1:2" x14ac:dyDescent="0.25">
      <c r="A180" s="63" t="s">
        <v>400</v>
      </c>
      <c r="B180" s="8">
        <f>'LF Input Meta Data'!J38</f>
        <v>1</v>
      </c>
    </row>
    <row r="181" spans="1:2" x14ac:dyDescent="0.25">
      <c r="A181" s="63" t="s">
        <v>401</v>
      </c>
      <c r="B181" s="8">
        <f>'LF Input Meta Data'!J39</f>
        <v>247</v>
      </c>
    </row>
    <row r="182" spans="1:2" x14ac:dyDescent="0.25">
      <c r="A182" s="63" t="s">
        <v>402</v>
      </c>
      <c r="B182" s="8">
        <f>'LF Input Meta Data'!J40</f>
        <v>0</v>
      </c>
    </row>
    <row r="183" spans="1:2" x14ac:dyDescent="0.25">
      <c r="A183" s="63" t="s">
        <v>403</v>
      </c>
      <c r="B183" s="8">
        <f>'LF Input Meta Data'!J41</f>
        <v>0</v>
      </c>
    </row>
    <row r="184" spans="1:2" x14ac:dyDescent="0.25">
      <c r="A184" s="63" t="s">
        <v>404</v>
      </c>
      <c r="B184" s="8">
        <f>'LF Input Meta Data'!J42</f>
        <v>0</v>
      </c>
    </row>
    <row r="185" spans="1:2" x14ac:dyDescent="0.25">
      <c r="A185" s="63" t="s">
        <v>405</v>
      </c>
      <c r="B185" s="8">
        <f>'LF Input Meta Data'!J43</f>
        <v>0</v>
      </c>
    </row>
    <row r="186" spans="1:2" x14ac:dyDescent="0.25">
      <c r="A186" s="63" t="s">
        <v>406</v>
      </c>
      <c r="B186" s="8">
        <f>'LF Input Meta Data'!J44</f>
        <v>55</v>
      </c>
    </row>
    <row r="187" spans="1:2" x14ac:dyDescent="0.25">
      <c r="A187" s="63" t="s">
        <v>407</v>
      </c>
      <c r="B187" s="8">
        <f>'LF Input Meta Data'!J45</f>
        <v>0</v>
      </c>
    </row>
    <row r="188" spans="1:2" x14ac:dyDescent="0.25">
      <c r="A188" s="63" t="s">
        <v>408</v>
      </c>
      <c r="B188" s="8">
        <f>'LF Input Meta Data'!J46</f>
        <v>1071</v>
      </c>
    </row>
    <row r="189" spans="1:2" x14ac:dyDescent="0.25">
      <c r="A189" s="63" t="s">
        <v>409</v>
      </c>
      <c r="B189" s="8">
        <f>'LF Input Meta Data'!J47</f>
        <v>165</v>
      </c>
    </row>
    <row r="190" spans="1:2" x14ac:dyDescent="0.25">
      <c r="A190" s="63" t="s">
        <v>466</v>
      </c>
      <c r="B190" s="8">
        <f>'LF Input Meta Data'!J48</f>
        <v>31</v>
      </c>
    </row>
    <row r="192" spans="1:2" x14ac:dyDescent="0.25">
      <c r="A192" s="8" t="s">
        <v>421</v>
      </c>
      <c r="B192" s="8">
        <f>'LF Input Meta Data'!J49</f>
        <v>0.58899999999999997</v>
      </c>
    </row>
    <row r="193" spans="1:2" x14ac:dyDescent="0.25">
      <c r="A193" s="8" t="s">
        <v>422</v>
      </c>
      <c r="B193" s="8">
        <f>'LF Input Meta Data'!J50</f>
        <v>0.41100000000000003</v>
      </c>
    </row>
    <row r="194" spans="1:2" x14ac:dyDescent="0.25">
      <c r="A194" s="8" t="s">
        <v>423</v>
      </c>
      <c r="B194" s="8">
        <f>'LF Input Meta Data'!J51</f>
        <v>0.58899999999999997</v>
      </c>
    </row>
    <row r="195" spans="1:2" x14ac:dyDescent="0.25">
      <c r="A195" s="8" t="s">
        <v>424</v>
      </c>
      <c r="B195" s="8">
        <f>'LF Input Meta Data'!J52</f>
        <v>0.41100000000000003</v>
      </c>
    </row>
    <row r="196" spans="1:2" x14ac:dyDescent="0.25">
      <c r="A196" s="8" t="s">
        <v>425</v>
      </c>
      <c r="B196" s="8">
        <f>'LF Input Meta Data'!J53</f>
        <v>0.58899999999999997</v>
      </c>
    </row>
    <row r="197" spans="1:2" x14ac:dyDescent="0.25">
      <c r="A197" s="8" t="s">
        <v>426</v>
      </c>
      <c r="B197" s="8">
        <f>'LF Input Meta Data'!J54</f>
        <v>0.41100000000000003</v>
      </c>
    </row>
    <row r="198" spans="1:2" x14ac:dyDescent="0.25">
      <c r="A198" s="8" t="s">
        <v>427</v>
      </c>
      <c r="B198" s="8">
        <f>'LF Input Meta Data'!J55</f>
        <v>0.58899999999999997</v>
      </c>
    </row>
    <row r="199" spans="1:2" x14ac:dyDescent="0.25">
      <c r="A199" s="8" t="s">
        <v>428</v>
      </c>
      <c r="B199" s="8">
        <f>'LF Input Meta Data'!J56</f>
        <v>0.41100000000000003</v>
      </c>
    </row>
    <row r="200" spans="1:2" x14ac:dyDescent="0.25">
      <c r="B200" s="8"/>
    </row>
    <row r="201" spans="1:2" x14ac:dyDescent="0.25">
      <c r="A201" s="8" t="s">
        <v>394</v>
      </c>
      <c r="B201" s="8">
        <f>'LF Input Meta Data'!J57</f>
        <v>1330757.7241379311</v>
      </c>
    </row>
    <row r="202" spans="1:2" x14ac:dyDescent="0.25">
      <c r="A202" s="8" t="s">
        <v>395</v>
      </c>
      <c r="B202" s="8">
        <f>'LF Input Meta Data'!J58</f>
        <v>4044971.157303371</v>
      </c>
    </row>
    <row r="203" spans="1:2" x14ac:dyDescent="0.25">
      <c r="A203" s="8" t="s">
        <v>397</v>
      </c>
      <c r="B203" s="8">
        <f>'LF Input Meta Data'!J59</f>
        <v>1211678.9794520547</v>
      </c>
    </row>
    <row r="204" spans="1:2" x14ac:dyDescent="0.25">
      <c r="A204" s="8" t="s">
        <v>396</v>
      </c>
      <c r="B204" s="8">
        <f>'LF Input Meta Data'!J60</f>
        <v>3626796.6847826098</v>
      </c>
    </row>
    <row r="205" spans="1:2" x14ac:dyDescent="0.25">
      <c r="B205" s="8"/>
    </row>
    <row r="206" spans="1:2" x14ac:dyDescent="0.25">
      <c r="A206" s="8" t="s">
        <v>392</v>
      </c>
      <c r="B206" s="8">
        <f>'LF Input Meta Data'!J61</f>
        <v>1</v>
      </c>
    </row>
    <row r="207" spans="1:2" x14ac:dyDescent="0.25">
      <c r="A207" s="8" t="s">
        <v>393</v>
      </c>
      <c r="B207" s="8">
        <f>'LF Input Meta Data'!J62</f>
        <v>1</v>
      </c>
    </row>
    <row r="208" spans="1:2" x14ac:dyDescent="0.25">
      <c r="B208" s="8"/>
    </row>
    <row r="209" spans="1:2" x14ac:dyDescent="0.25">
      <c r="A209" s="63" t="s">
        <v>24</v>
      </c>
      <c r="B209" s="8">
        <f>'LF Input Meta Data'!J63</f>
        <v>3</v>
      </c>
    </row>
    <row r="211" spans="1:2" x14ac:dyDescent="0.25">
      <c r="A211" s="63" t="s">
        <v>509</v>
      </c>
      <c r="B211" s="63">
        <v>0</v>
      </c>
    </row>
    <row r="212" spans="1:2" x14ac:dyDescent="0.25">
      <c r="A212" s="63" t="s">
        <v>510</v>
      </c>
      <c r="B212" s="63">
        <v>0</v>
      </c>
    </row>
    <row r="213" spans="1:2" x14ac:dyDescent="0.25">
      <c r="A213" s="63" t="s">
        <v>511</v>
      </c>
      <c r="B213" s="63">
        <v>0</v>
      </c>
    </row>
    <row r="214" spans="1:2" x14ac:dyDescent="0.25">
      <c r="A214" s="63" t="s">
        <v>512</v>
      </c>
      <c r="B214" s="63">
        <v>0</v>
      </c>
    </row>
    <row r="215" spans="1:2" x14ac:dyDescent="0.25">
      <c r="A215" s="63" t="s">
        <v>513</v>
      </c>
      <c r="B215" s="63">
        <v>0</v>
      </c>
    </row>
    <row r="217" spans="1:2" x14ac:dyDescent="0.25">
      <c r="A217" s="63" t="s">
        <v>514</v>
      </c>
      <c r="B217" s="63">
        <v>0</v>
      </c>
    </row>
    <row r="218" spans="1:2" x14ac:dyDescent="0.25">
      <c r="A218" s="63" t="s">
        <v>515</v>
      </c>
      <c r="B218" s="63">
        <v>0</v>
      </c>
    </row>
    <row r="219" spans="1:2" x14ac:dyDescent="0.25">
      <c r="A219" s="63" t="s">
        <v>516</v>
      </c>
      <c r="B219" s="63">
        <v>0</v>
      </c>
    </row>
    <row r="220" spans="1:2" x14ac:dyDescent="0.25">
      <c r="A220" s="63" t="s">
        <v>517</v>
      </c>
      <c r="B220" s="63">
        <v>0</v>
      </c>
    </row>
    <row r="221" spans="1:2" x14ac:dyDescent="0.25">
      <c r="A221" s="63" t="s">
        <v>518</v>
      </c>
      <c r="B221" s="63">
        <v>0</v>
      </c>
    </row>
    <row r="223" spans="1:2" x14ac:dyDescent="0.25">
      <c r="A223" s="63" t="s">
        <v>519</v>
      </c>
      <c r="B223" s="63">
        <v>2040</v>
      </c>
    </row>
    <row r="224" spans="1:2" x14ac:dyDescent="0.25">
      <c r="A224" s="63" t="s">
        <v>520</v>
      </c>
      <c r="B224" s="63">
        <v>2040</v>
      </c>
    </row>
    <row r="225" spans="1:2" x14ac:dyDescent="0.25">
      <c r="A225" s="63" t="s">
        <v>521</v>
      </c>
      <c r="B225" s="63">
        <v>2000</v>
      </c>
    </row>
    <row r="226" spans="1:2" x14ac:dyDescent="0.25">
      <c r="A226" s="63" t="s">
        <v>522</v>
      </c>
      <c r="B226" s="63">
        <v>2000</v>
      </c>
    </row>
    <row r="227" spans="1:2" x14ac:dyDescent="0.25">
      <c r="A227" s="63" t="s">
        <v>523</v>
      </c>
      <c r="B227" s="63">
        <v>0</v>
      </c>
    </row>
    <row r="228" spans="1:2" x14ac:dyDescent="0.25">
      <c r="A228" s="63" t="s">
        <v>524</v>
      </c>
      <c r="B228" s="63">
        <v>0</v>
      </c>
    </row>
    <row r="229" spans="1:2" x14ac:dyDescent="0.25">
      <c r="A229" s="63" t="s">
        <v>525</v>
      </c>
      <c r="B229" s="63">
        <v>0</v>
      </c>
    </row>
    <row r="230" spans="1:2" x14ac:dyDescent="0.25">
      <c r="A230" s="63" t="s">
        <v>526</v>
      </c>
      <c r="B230" s="63">
        <v>0</v>
      </c>
    </row>
    <row r="231" spans="1:2" x14ac:dyDescent="0.25">
      <c r="A231" s="63" t="s">
        <v>527</v>
      </c>
      <c r="B231" s="63">
        <v>0</v>
      </c>
    </row>
    <row r="232" spans="1:2" x14ac:dyDescent="0.25">
      <c r="A232" s="63" t="s">
        <v>528</v>
      </c>
      <c r="B232" s="63">
        <v>0</v>
      </c>
    </row>
    <row r="233" spans="1:2" x14ac:dyDescent="0.25">
      <c r="A233" s="63" t="s">
        <v>529</v>
      </c>
      <c r="B233" s="63">
        <v>0</v>
      </c>
    </row>
    <row r="234" spans="1:2" x14ac:dyDescent="0.25">
      <c r="A234" s="63" t="s">
        <v>530</v>
      </c>
      <c r="B234" s="63">
        <v>0</v>
      </c>
    </row>
    <row r="235" spans="1:2" x14ac:dyDescent="0.25">
      <c r="A235" s="63" t="s">
        <v>531</v>
      </c>
      <c r="B235" s="63">
        <v>0</v>
      </c>
    </row>
    <row r="236" spans="1:2" x14ac:dyDescent="0.25">
      <c r="A236" s="63" t="s">
        <v>532</v>
      </c>
      <c r="B236" s="63">
        <v>0</v>
      </c>
    </row>
    <row r="356" spans="3:5" x14ac:dyDescent="0.25">
      <c r="C356" s="5"/>
      <c r="D356" s="5"/>
      <c r="E356" s="5"/>
    </row>
    <row r="357" spans="3:5" x14ac:dyDescent="0.25">
      <c r="C357" s="5"/>
      <c r="D357" s="5"/>
      <c r="E357" s="5"/>
    </row>
    <row r="358" spans="3:5" x14ac:dyDescent="0.25">
      <c r="C358" s="5"/>
      <c r="D358" s="5"/>
      <c r="E358" s="5"/>
    </row>
    <row r="359" spans="3:5" x14ac:dyDescent="0.25">
      <c r="C359" s="5"/>
      <c r="D359" s="5"/>
      <c r="E359" s="5"/>
    </row>
    <row r="360" spans="3:5" x14ac:dyDescent="0.25">
      <c r="C360" s="5"/>
      <c r="D360" s="5"/>
      <c r="E360" s="5"/>
    </row>
    <row r="361" spans="3:5" x14ac:dyDescent="0.25">
      <c r="C361" s="5"/>
      <c r="D361" s="5"/>
      <c r="E361" s="5"/>
    </row>
    <row r="362" spans="3:5" x14ac:dyDescent="0.25">
      <c r="C362" s="5"/>
      <c r="D362" s="5"/>
      <c r="E362" s="5"/>
    </row>
    <row r="363" spans="3:5" x14ac:dyDescent="0.25">
      <c r="C363" s="5"/>
      <c r="D363" s="5"/>
      <c r="E363" s="5"/>
    </row>
    <row r="364" spans="3:5" x14ac:dyDescent="0.25">
      <c r="C364" s="5"/>
      <c r="D364" s="5"/>
      <c r="E364" s="5"/>
    </row>
    <row r="365" spans="3:5" x14ac:dyDescent="0.25">
      <c r="C365" s="5"/>
      <c r="D365" s="5"/>
      <c r="E365" s="5"/>
    </row>
    <row r="366" spans="3:5" x14ac:dyDescent="0.25">
      <c r="C366" s="5"/>
      <c r="D366" s="5"/>
      <c r="E366" s="5"/>
    </row>
    <row r="367" spans="3:5" x14ac:dyDescent="0.25">
      <c r="C367" s="5"/>
      <c r="D367" s="5"/>
      <c r="E367" s="5"/>
    </row>
    <row r="368" spans="3:5" x14ac:dyDescent="0.25">
      <c r="C368" s="5"/>
      <c r="D368" s="5"/>
      <c r="E368" s="5"/>
    </row>
    <row r="369" spans="3:5" x14ac:dyDescent="0.25">
      <c r="C369" s="5"/>
      <c r="D369" s="5"/>
      <c r="E369" s="5"/>
    </row>
    <row r="370" spans="3:5" x14ac:dyDescent="0.25">
      <c r="C370" s="5"/>
      <c r="D370" s="5"/>
      <c r="E370" s="5"/>
    </row>
    <row r="371" spans="3:5" x14ac:dyDescent="0.25">
      <c r="C371" s="5"/>
      <c r="D371" s="5"/>
      <c r="E371" s="5"/>
    </row>
    <row r="372" spans="3:5" x14ac:dyDescent="0.25">
      <c r="C372" s="5"/>
      <c r="D372" s="5"/>
      <c r="E372" s="5"/>
    </row>
    <row r="373" spans="3:5" x14ac:dyDescent="0.25">
      <c r="C373" s="5"/>
      <c r="D373" s="5"/>
      <c r="E373" s="5"/>
    </row>
    <row r="374" spans="3:5" x14ac:dyDescent="0.25">
      <c r="C374" s="5"/>
      <c r="D374" s="5"/>
      <c r="E374" s="5"/>
    </row>
    <row r="375" spans="3:5" x14ac:dyDescent="0.25">
      <c r="C375" s="5"/>
      <c r="D375" s="5"/>
      <c r="E375" s="5"/>
    </row>
    <row r="376" spans="3:5" x14ac:dyDescent="0.25">
      <c r="C376" s="5"/>
      <c r="D376" s="5"/>
      <c r="E376" s="5"/>
    </row>
    <row r="377" spans="3:5" x14ac:dyDescent="0.25">
      <c r="C377" s="5"/>
      <c r="D377" s="5"/>
      <c r="E377" s="5"/>
    </row>
    <row r="378" spans="3:5" x14ac:dyDescent="0.25">
      <c r="C378" s="5"/>
      <c r="D378" s="5"/>
      <c r="E378" s="5"/>
    </row>
    <row r="379" spans="3:5" x14ac:dyDescent="0.25">
      <c r="C379" s="5"/>
      <c r="D379" s="5"/>
      <c r="E379" s="5"/>
    </row>
    <row r="380" spans="3:5" x14ac:dyDescent="0.25">
      <c r="C380" s="5"/>
      <c r="D380" s="5"/>
      <c r="E380" s="5"/>
    </row>
    <row r="381" spans="3:5" x14ac:dyDescent="0.25">
      <c r="C381" s="5"/>
      <c r="D381" s="5"/>
      <c r="E381" s="5"/>
    </row>
    <row r="382" spans="3:5" x14ac:dyDescent="0.25">
      <c r="C382" s="5"/>
      <c r="D382" s="5"/>
      <c r="E382" s="5"/>
    </row>
    <row r="383" spans="3:5" x14ac:dyDescent="0.25">
      <c r="C383" s="5"/>
      <c r="D383" s="5"/>
      <c r="E383" s="5"/>
    </row>
    <row r="384" spans="3:5" x14ac:dyDescent="0.25">
      <c r="C384" s="5"/>
      <c r="D384" s="5"/>
      <c r="E384" s="5"/>
    </row>
    <row r="385" spans="3:5" x14ac:dyDescent="0.25">
      <c r="C385" s="5"/>
      <c r="D385" s="5"/>
      <c r="E385" s="5"/>
    </row>
    <row r="386" spans="3:5" x14ac:dyDescent="0.25">
      <c r="C386" s="5"/>
      <c r="D386" s="5"/>
      <c r="E386" s="5"/>
    </row>
    <row r="387" spans="3:5" x14ac:dyDescent="0.25">
      <c r="C387" s="5"/>
      <c r="D387" s="5"/>
      <c r="E387" s="5"/>
    </row>
    <row r="388" spans="3:5" x14ac:dyDescent="0.25">
      <c r="C388" s="5"/>
      <c r="D388" s="5"/>
      <c r="E388" s="5"/>
    </row>
    <row r="389" spans="3:5" x14ac:dyDescent="0.25">
      <c r="C389" s="5"/>
      <c r="D389" s="5"/>
      <c r="E389" s="5"/>
    </row>
    <row r="390" spans="3:5" x14ac:dyDescent="0.25">
      <c r="C390" s="5"/>
      <c r="D390" s="5"/>
      <c r="E390" s="5"/>
    </row>
    <row r="391" spans="3:5" x14ac:dyDescent="0.25">
      <c r="C391" s="5"/>
      <c r="D391" s="5"/>
      <c r="E391" s="5"/>
    </row>
    <row r="392" spans="3:5" x14ac:dyDescent="0.25">
      <c r="C392" s="5"/>
      <c r="D392" s="5"/>
      <c r="E392" s="5"/>
    </row>
    <row r="393" spans="3:5" x14ac:dyDescent="0.25">
      <c r="C393" s="5"/>
      <c r="D393" s="5"/>
      <c r="E393" s="5"/>
    </row>
    <row r="394" spans="3:5" x14ac:dyDescent="0.25">
      <c r="C394" s="5"/>
      <c r="D394" s="5"/>
      <c r="E394" s="5"/>
    </row>
    <row r="395" spans="3:5" x14ac:dyDescent="0.25">
      <c r="C395" s="5"/>
      <c r="D395" s="5"/>
      <c r="E395" s="5"/>
    </row>
    <row r="396" spans="3:5" x14ac:dyDescent="0.25">
      <c r="C396" s="5"/>
      <c r="D396" s="5"/>
      <c r="E396" s="5"/>
    </row>
    <row r="397" spans="3:5" x14ac:dyDescent="0.25">
      <c r="C397" s="5"/>
      <c r="D397" s="5"/>
      <c r="E397" s="5"/>
    </row>
    <row r="398" spans="3:5" x14ac:dyDescent="0.25">
      <c r="C398" s="5"/>
      <c r="D398" s="5"/>
      <c r="E398" s="5"/>
    </row>
    <row r="399" spans="3:5" x14ac:dyDescent="0.25">
      <c r="C399" s="5"/>
      <c r="D399" s="5"/>
      <c r="E399" s="5"/>
    </row>
    <row r="400" spans="3:5" x14ac:dyDescent="0.25">
      <c r="C400" s="5"/>
      <c r="D400" s="5"/>
      <c r="E400" s="5"/>
    </row>
    <row r="401" spans="3:5" x14ac:dyDescent="0.25">
      <c r="D401" s="5"/>
      <c r="E401" s="5"/>
    </row>
    <row r="402" spans="3:5" x14ac:dyDescent="0.25">
      <c r="D402" s="5"/>
      <c r="E402" s="5"/>
    </row>
    <row r="403" spans="3:5" x14ac:dyDescent="0.25">
      <c r="D403" s="5"/>
      <c r="E403" s="5"/>
    </row>
    <row r="404" spans="3:5" x14ac:dyDescent="0.25">
      <c r="D404" s="5"/>
      <c r="E404" s="5"/>
    </row>
    <row r="405" spans="3:5" x14ac:dyDescent="0.25">
      <c r="D405" s="5"/>
      <c r="E405" s="5"/>
    </row>
    <row r="406" spans="3:5" x14ac:dyDescent="0.25">
      <c r="D406" s="5"/>
      <c r="E406" s="5"/>
    </row>
    <row r="407" spans="3:5" x14ac:dyDescent="0.25">
      <c r="D407" s="5"/>
      <c r="E407" s="5"/>
    </row>
    <row r="408" spans="3:5" x14ac:dyDescent="0.25">
      <c r="D408" s="5"/>
      <c r="E408" s="5"/>
    </row>
    <row r="409" spans="3:5" x14ac:dyDescent="0.25">
      <c r="D409" s="5"/>
      <c r="E409" s="5"/>
    </row>
    <row r="410" spans="3:5" x14ac:dyDescent="0.25">
      <c r="C410" s="5"/>
      <c r="D410" s="5"/>
      <c r="E410" s="5"/>
    </row>
    <row r="411" spans="3:5" x14ac:dyDescent="0.25">
      <c r="C411" s="5"/>
      <c r="D411" s="5"/>
      <c r="E411" s="5"/>
    </row>
    <row r="412" spans="3:5" x14ac:dyDescent="0.25">
      <c r="C412" s="5"/>
      <c r="D412" s="5"/>
      <c r="E412" s="5"/>
    </row>
    <row r="413" spans="3:5" x14ac:dyDescent="0.25">
      <c r="C413" s="5"/>
      <c r="D413" s="5"/>
      <c r="E413" s="5"/>
    </row>
    <row r="414" spans="3:5" x14ac:dyDescent="0.25">
      <c r="C414" s="5"/>
      <c r="D414" s="5"/>
      <c r="E414" s="5"/>
    </row>
    <row r="415" spans="3:5" x14ac:dyDescent="0.25">
      <c r="C415" s="5"/>
      <c r="D415" s="5"/>
      <c r="E415" s="5"/>
    </row>
    <row r="416" spans="3:5" x14ac:dyDescent="0.25">
      <c r="C416" s="5"/>
      <c r="D416" s="5"/>
      <c r="E416" s="5"/>
    </row>
    <row r="417" spans="3:5" x14ac:dyDescent="0.25">
      <c r="C417" s="5"/>
      <c r="D417" s="5"/>
      <c r="E417" s="5"/>
    </row>
    <row r="418" spans="3:5" x14ac:dyDescent="0.25">
      <c r="C418" s="1"/>
      <c r="D418" s="1"/>
      <c r="E41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418"/>
  <sheetViews>
    <sheetView workbookViewId="0">
      <selection activeCell="A31" sqref="A31:L31"/>
    </sheetView>
  </sheetViews>
  <sheetFormatPr defaultRowHeight="15" x14ac:dyDescent="0.25"/>
  <cols>
    <col min="1" max="1" width="35.7109375" customWidth="1"/>
    <col min="2" max="2" width="10" bestFit="1" customWidth="1"/>
    <col min="3" max="42" width="12" bestFit="1" customWidth="1"/>
  </cols>
  <sheetData>
    <row r="1" spans="1:42" x14ac:dyDescent="0.25">
      <c r="B1">
        <v>2000</v>
      </c>
      <c r="C1">
        <f>B1+1</f>
        <v>2001</v>
      </c>
      <c r="D1">
        <f t="shared" ref="D1:AP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  <c r="W1">
        <f t="shared" si="0"/>
        <v>2021</v>
      </c>
      <c r="X1">
        <f t="shared" si="0"/>
        <v>2022</v>
      </c>
      <c r="Y1">
        <f t="shared" si="0"/>
        <v>2023</v>
      </c>
      <c r="Z1">
        <f t="shared" si="0"/>
        <v>2024</v>
      </c>
      <c r="AA1">
        <f t="shared" si="0"/>
        <v>2025</v>
      </c>
      <c r="AB1">
        <f t="shared" si="0"/>
        <v>2026</v>
      </c>
      <c r="AC1">
        <f t="shared" si="0"/>
        <v>2027</v>
      </c>
      <c r="AD1">
        <f t="shared" si="0"/>
        <v>2028</v>
      </c>
      <c r="AE1">
        <f t="shared" si="0"/>
        <v>2029</v>
      </c>
      <c r="AF1">
        <f t="shared" si="0"/>
        <v>2030</v>
      </c>
      <c r="AG1">
        <f t="shared" si="0"/>
        <v>2031</v>
      </c>
      <c r="AH1">
        <f t="shared" si="0"/>
        <v>2032</v>
      </c>
      <c r="AI1">
        <f t="shared" si="0"/>
        <v>2033</v>
      </c>
      <c r="AJ1">
        <f t="shared" si="0"/>
        <v>2034</v>
      </c>
      <c r="AK1">
        <f t="shared" si="0"/>
        <v>2035</v>
      </c>
      <c r="AL1">
        <f t="shared" si="0"/>
        <v>2036</v>
      </c>
      <c r="AM1">
        <f t="shared" si="0"/>
        <v>2037</v>
      </c>
      <c r="AN1">
        <f t="shared" si="0"/>
        <v>2038</v>
      </c>
      <c r="AO1">
        <f t="shared" si="0"/>
        <v>2039</v>
      </c>
      <c r="AP1">
        <f t="shared" si="0"/>
        <v>2040</v>
      </c>
    </row>
    <row r="2" spans="1:42" x14ac:dyDescent="0.25">
      <c r="A2" t="s">
        <v>256</v>
      </c>
      <c r="B2" s="42">
        <f>'LF Compostables'!G9</f>
        <v>0.58899999999999997</v>
      </c>
      <c r="C2" s="42">
        <f>'LF Compostables'!H9</f>
        <v>0.58019999999999994</v>
      </c>
      <c r="D2" s="42">
        <f>'LF Compostables'!I9</f>
        <v>0.57139999999999991</v>
      </c>
      <c r="E2" s="42">
        <f>'LF Compostables'!J9</f>
        <v>0.56259999999999999</v>
      </c>
      <c r="F2" s="42">
        <f>'LF Compostables'!K9</f>
        <v>0.55379999999999996</v>
      </c>
      <c r="G2" s="42">
        <f>'LF Compostables'!L9</f>
        <v>0.54499999999999993</v>
      </c>
      <c r="H2" s="42">
        <f>'LF Compostables'!M9</f>
        <v>0.53299999999999992</v>
      </c>
      <c r="I2" s="42">
        <f>'LF Compostables'!N9</f>
        <v>0.52100000000000002</v>
      </c>
      <c r="J2" s="42">
        <f>'LF Compostables'!O9</f>
        <v>0.50900000000000001</v>
      </c>
      <c r="K2" s="42">
        <f>'LF Compostables'!P9</f>
        <v>0.49700000000000005</v>
      </c>
      <c r="L2" s="42">
        <f>'LF Compostables'!Q9</f>
        <v>0.495</v>
      </c>
      <c r="M2" s="42">
        <f>'LF Compostables'!R9</f>
        <v>0.49299999999999999</v>
      </c>
      <c r="N2" s="42">
        <f>'LF Compostables'!S9</f>
        <v>0.48899999999999999</v>
      </c>
      <c r="O2" s="42">
        <f>'LF Compostables'!T9</f>
        <v>0.48500000000000004</v>
      </c>
      <c r="P2" s="42">
        <f>'LF Compostables'!U9</f>
        <v>0.48280000000000012</v>
      </c>
      <c r="Q2" s="42">
        <f>'LF Compostables'!V9</f>
        <v>0.4798</v>
      </c>
      <c r="R2" s="42">
        <f>'LF Compostables'!W9</f>
        <v>0.47679999999999989</v>
      </c>
      <c r="S2" s="42">
        <f>'LF Compostables'!X9</f>
        <v>0.47379999999999978</v>
      </c>
      <c r="T2" s="42">
        <f>'LF Compostables'!Y9</f>
        <v>0.47079999999999966</v>
      </c>
      <c r="U2" s="42">
        <f>'LF Compostables'!Z9</f>
        <v>0.46779999999999955</v>
      </c>
      <c r="V2" s="42">
        <f>'LF Compostables'!AA9</f>
        <v>0.46479999999999944</v>
      </c>
      <c r="W2" s="42">
        <f>'LF Compostables'!AB9</f>
        <v>0.46180000000000021</v>
      </c>
      <c r="X2" s="42">
        <f>'LF Compostables'!AC9</f>
        <v>0.4588000000000001</v>
      </c>
      <c r="Y2" s="42">
        <f>'LF Compostables'!AD9</f>
        <v>0.45579999999999998</v>
      </c>
      <c r="Z2" s="42">
        <f>'LF Compostables'!AE9</f>
        <v>0.45279999999999987</v>
      </c>
      <c r="AA2" s="42">
        <f>'LF Compostables'!AF9</f>
        <v>0.44979999999999976</v>
      </c>
      <c r="AB2" s="42">
        <f>'LF Compostables'!AG9</f>
        <v>0.44679999999999964</v>
      </c>
      <c r="AC2" s="42">
        <f>'LF Compostables'!AH9</f>
        <v>0.44379999999999953</v>
      </c>
      <c r="AD2" s="42">
        <f>'LF Compostables'!AI9</f>
        <v>0.4408000000000003</v>
      </c>
      <c r="AE2" s="42">
        <f>'LF Compostables'!AJ9</f>
        <v>0.43780000000000019</v>
      </c>
      <c r="AF2" s="42">
        <f>'LF Compostables'!AK9</f>
        <v>0.43480000000000008</v>
      </c>
      <c r="AG2" s="42">
        <f>'LF Compostables'!AL9</f>
        <v>0.43179999999999996</v>
      </c>
      <c r="AH2" s="42">
        <f>'LF Compostables'!AM9</f>
        <v>0.42879999999999985</v>
      </c>
      <c r="AI2" s="42">
        <f>'LF Compostables'!AN9</f>
        <v>0.42579999999999973</v>
      </c>
      <c r="AJ2" s="42">
        <f>'LF Compostables'!AO9</f>
        <v>0.42279999999999962</v>
      </c>
      <c r="AK2" s="42">
        <f>'LF Compostables'!AP9</f>
        <v>0.41979999999999951</v>
      </c>
      <c r="AL2" s="42">
        <f>'LF Compostables'!AQ9</f>
        <v>0.41679999999999939</v>
      </c>
      <c r="AM2" s="42">
        <f>'LF Compostables'!AR9</f>
        <v>0.41380000000000017</v>
      </c>
      <c r="AN2" s="42">
        <f>'LF Compostables'!AS9</f>
        <v>0.41080000000000005</v>
      </c>
      <c r="AO2" s="42">
        <f>'LF Compostables'!AT9</f>
        <v>0.40779999999999994</v>
      </c>
      <c r="AP2" s="42">
        <f>'LF Compostables'!AU9</f>
        <v>0.40479999999999983</v>
      </c>
    </row>
    <row r="3" spans="1:42" x14ac:dyDescent="0.25">
      <c r="A3" t="s">
        <v>257</v>
      </c>
      <c r="B3" s="42">
        <f t="shared" ref="B3:N3" si="1">1-B2</f>
        <v>0.41100000000000003</v>
      </c>
      <c r="C3" s="42">
        <f t="shared" si="1"/>
        <v>0.41980000000000006</v>
      </c>
      <c r="D3" s="42">
        <f t="shared" si="1"/>
        <v>0.42860000000000009</v>
      </c>
      <c r="E3" s="42">
        <f t="shared" si="1"/>
        <v>0.43740000000000001</v>
      </c>
      <c r="F3" s="42">
        <f t="shared" si="1"/>
        <v>0.44620000000000004</v>
      </c>
      <c r="G3" s="42">
        <f t="shared" si="1"/>
        <v>0.45500000000000007</v>
      </c>
      <c r="H3" s="42">
        <f t="shared" si="1"/>
        <v>0.46700000000000008</v>
      </c>
      <c r="I3" s="42">
        <f t="shared" si="1"/>
        <v>0.47899999999999998</v>
      </c>
      <c r="J3" s="42">
        <f t="shared" si="1"/>
        <v>0.49099999999999999</v>
      </c>
      <c r="K3" s="42">
        <f t="shared" si="1"/>
        <v>0.50299999999999989</v>
      </c>
      <c r="L3" s="42">
        <f t="shared" si="1"/>
        <v>0.505</v>
      </c>
      <c r="M3" s="42">
        <f t="shared" si="1"/>
        <v>0.50700000000000001</v>
      </c>
      <c r="N3" s="42">
        <f t="shared" si="1"/>
        <v>0.51100000000000001</v>
      </c>
      <c r="O3" s="42">
        <f>1-O2</f>
        <v>0.5149999999999999</v>
      </c>
      <c r="P3" s="42">
        <f t="shared" ref="P3:AP3" si="2">1-P2</f>
        <v>0.51719999999999988</v>
      </c>
      <c r="Q3" s="42">
        <f t="shared" si="2"/>
        <v>0.5202</v>
      </c>
      <c r="R3" s="42">
        <f t="shared" si="2"/>
        <v>0.52320000000000011</v>
      </c>
      <c r="S3" s="42">
        <f t="shared" si="2"/>
        <v>0.52620000000000022</v>
      </c>
      <c r="T3" s="42">
        <f t="shared" si="2"/>
        <v>0.52920000000000034</v>
      </c>
      <c r="U3" s="42">
        <f t="shared" si="2"/>
        <v>0.53220000000000045</v>
      </c>
      <c r="V3" s="42">
        <f t="shared" si="2"/>
        <v>0.53520000000000056</v>
      </c>
      <c r="W3" s="42">
        <f t="shared" si="2"/>
        <v>0.53819999999999979</v>
      </c>
      <c r="X3" s="42">
        <f t="shared" si="2"/>
        <v>0.5411999999999999</v>
      </c>
      <c r="Y3" s="42">
        <f t="shared" si="2"/>
        <v>0.54420000000000002</v>
      </c>
      <c r="Z3" s="42">
        <f t="shared" si="2"/>
        <v>0.54720000000000013</v>
      </c>
      <c r="AA3" s="42">
        <f t="shared" si="2"/>
        <v>0.55020000000000024</v>
      </c>
      <c r="AB3" s="42">
        <f t="shared" si="2"/>
        <v>0.55320000000000036</v>
      </c>
      <c r="AC3" s="42">
        <f t="shared" si="2"/>
        <v>0.55620000000000047</v>
      </c>
      <c r="AD3" s="42">
        <f t="shared" si="2"/>
        <v>0.5591999999999997</v>
      </c>
      <c r="AE3" s="42">
        <f t="shared" si="2"/>
        <v>0.56219999999999981</v>
      </c>
      <c r="AF3" s="42">
        <f t="shared" si="2"/>
        <v>0.56519999999999992</v>
      </c>
      <c r="AG3" s="42">
        <f t="shared" si="2"/>
        <v>0.56820000000000004</v>
      </c>
      <c r="AH3" s="42">
        <f t="shared" si="2"/>
        <v>0.57120000000000015</v>
      </c>
      <c r="AI3" s="42">
        <f t="shared" si="2"/>
        <v>0.57420000000000027</v>
      </c>
      <c r="AJ3" s="42">
        <f t="shared" si="2"/>
        <v>0.57720000000000038</v>
      </c>
      <c r="AK3" s="42">
        <f t="shared" si="2"/>
        <v>0.58020000000000049</v>
      </c>
      <c r="AL3" s="42">
        <f t="shared" si="2"/>
        <v>0.58320000000000061</v>
      </c>
      <c r="AM3" s="42">
        <f t="shared" si="2"/>
        <v>0.58619999999999983</v>
      </c>
      <c r="AN3" s="42">
        <f t="shared" si="2"/>
        <v>0.58919999999999995</v>
      </c>
      <c r="AO3" s="42">
        <f t="shared" si="2"/>
        <v>0.59220000000000006</v>
      </c>
      <c r="AP3" s="42">
        <f t="shared" si="2"/>
        <v>0.59520000000000017</v>
      </c>
    </row>
    <row r="5" spans="1:42" x14ac:dyDescent="0.25">
      <c r="A5" t="s">
        <v>258</v>
      </c>
      <c r="B5">
        <v>0.64</v>
      </c>
      <c r="C5">
        <v>0.64</v>
      </c>
      <c r="D5">
        <v>0.64</v>
      </c>
      <c r="E5">
        <v>0.64</v>
      </c>
      <c r="F5">
        <v>0.64</v>
      </c>
      <c r="G5">
        <v>0.64</v>
      </c>
      <c r="H5">
        <v>0.64</v>
      </c>
      <c r="I5">
        <v>0.64</v>
      </c>
      <c r="J5">
        <v>0.64</v>
      </c>
      <c r="K5">
        <v>0.64</v>
      </c>
      <c r="L5">
        <v>0.64</v>
      </c>
      <c r="M5">
        <v>0.64</v>
      </c>
      <c r="N5">
        <v>0.64</v>
      </c>
      <c r="O5">
        <v>0.64</v>
      </c>
      <c r="P5">
        <v>0.64</v>
      </c>
      <c r="Q5">
        <v>0.64</v>
      </c>
      <c r="R5">
        <v>0.64</v>
      </c>
      <c r="S5">
        <v>0.64</v>
      </c>
      <c r="T5">
        <v>0.64</v>
      </c>
      <c r="U5">
        <v>0.64</v>
      </c>
      <c r="V5">
        <v>0.64</v>
      </c>
      <c r="W5">
        <v>0.64</v>
      </c>
      <c r="X5">
        <v>0.64</v>
      </c>
      <c r="Y5">
        <v>0.64</v>
      </c>
      <c r="Z5">
        <v>0.64</v>
      </c>
      <c r="AA5">
        <v>0.64</v>
      </c>
      <c r="AB5">
        <v>0.64</v>
      </c>
      <c r="AC5">
        <v>0.64</v>
      </c>
      <c r="AD5">
        <v>0.64</v>
      </c>
      <c r="AE5">
        <v>0.64</v>
      </c>
      <c r="AF5">
        <v>0.64</v>
      </c>
      <c r="AG5">
        <v>0.64</v>
      </c>
      <c r="AH5">
        <v>0.64</v>
      </c>
      <c r="AI5">
        <v>0.64</v>
      </c>
      <c r="AJ5">
        <v>0.64</v>
      </c>
      <c r="AK5">
        <v>0.64</v>
      </c>
      <c r="AL5">
        <v>0.64</v>
      </c>
      <c r="AM5">
        <v>0.64</v>
      </c>
      <c r="AN5">
        <v>0.64</v>
      </c>
      <c r="AO5">
        <v>0.64</v>
      </c>
      <c r="AP5">
        <v>0.64</v>
      </c>
    </row>
    <row r="6" spans="1:42" x14ac:dyDescent="0.25">
      <c r="A6" t="s">
        <v>259</v>
      </c>
      <c r="B6">
        <v>0.36</v>
      </c>
      <c r="C6">
        <v>0.36</v>
      </c>
      <c r="D6">
        <v>0.36</v>
      </c>
      <c r="E6">
        <v>0.36</v>
      </c>
      <c r="F6">
        <v>0.36</v>
      </c>
      <c r="G6">
        <v>0.36</v>
      </c>
      <c r="H6">
        <v>0.36</v>
      </c>
      <c r="I6">
        <v>0.36</v>
      </c>
      <c r="J6">
        <v>0.36</v>
      </c>
      <c r="K6">
        <v>0.36</v>
      </c>
      <c r="L6">
        <v>0.36</v>
      </c>
      <c r="M6">
        <v>0.36</v>
      </c>
      <c r="N6">
        <v>0.36</v>
      </c>
      <c r="O6">
        <v>0.36</v>
      </c>
      <c r="P6">
        <v>0.36</v>
      </c>
      <c r="Q6">
        <v>0.36</v>
      </c>
      <c r="R6">
        <v>0.36</v>
      </c>
      <c r="S6">
        <v>0.36</v>
      </c>
      <c r="T6">
        <v>0.36</v>
      </c>
      <c r="U6">
        <v>0.36</v>
      </c>
      <c r="V6">
        <v>0.36</v>
      </c>
      <c r="W6">
        <v>0.36</v>
      </c>
      <c r="X6">
        <v>0.36</v>
      </c>
      <c r="Y6">
        <v>0.36</v>
      </c>
      <c r="Z6">
        <v>0.36</v>
      </c>
      <c r="AA6">
        <v>0.36</v>
      </c>
      <c r="AB6">
        <v>0.36</v>
      </c>
      <c r="AC6">
        <v>0.36</v>
      </c>
      <c r="AD6">
        <v>0.36</v>
      </c>
      <c r="AE6">
        <v>0.36</v>
      </c>
      <c r="AF6">
        <v>0.36</v>
      </c>
      <c r="AG6">
        <v>0.36</v>
      </c>
      <c r="AH6">
        <v>0.36</v>
      </c>
      <c r="AI6">
        <v>0.36</v>
      </c>
      <c r="AJ6">
        <v>0.36</v>
      </c>
      <c r="AK6">
        <v>0.36</v>
      </c>
      <c r="AL6">
        <v>0.36</v>
      </c>
      <c r="AM6">
        <v>0.36</v>
      </c>
      <c r="AN6">
        <v>0.36</v>
      </c>
      <c r="AO6">
        <v>0.36</v>
      </c>
      <c r="AP6">
        <v>0.36</v>
      </c>
    </row>
    <row r="8" spans="1:42" x14ac:dyDescent="0.25">
      <c r="A8" t="s">
        <v>240</v>
      </c>
      <c r="B8">
        <f>'US MSW and Pop'!G8</f>
        <v>0.45213866755264337</v>
      </c>
      <c r="C8">
        <f>'US MSW and Pop'!H8</f>
        <v>0.44882713740907265</v>
      </c>
      <c r="D8">
        <f>'US MSW and Pop'!I8</f>
        <v>0.44551560726550188</v>
      </c>
      <c r="E8">
        <f>'US MSW and Pop'!J8</f>
        <v>0.44220407712193116</v>
      </c>
      <c r="F8">
        <f>'US MSW and Pop'!K8</f>
        <v>0.43889254697836039</v>
      </c>
      <c r="G8">
        <f>'US MSW and Pop'!L8</f>
        <v>0.43558101683478967</v>
      </c>
      <c r="H8">
        <f>'US MSW and Pop'!M8</f>
        <v>0.42490033570585917</v>
      </c>
      <c r="I8">
        <f>'US MSW and Pop'!N8</f>
        <v>0.41421965457692866</v>
      </c>
      <c r="J8">
        <f>'US MSW and Pop'!O8</f>
        <v>0.40353897344799816</v>
      </c>
      <c r="K8">
        <f>'US MSW and Pop'!P8</f>
        <v>0.39285829231906766</v>
      </c>
      <c r="L8">
        <f>'US MSW and Pop'!Q8</f>
        <v>0.388250129127646</v>
      </c>
      <c r="M8">
        <f>'US MSW and Pop'!R8</f>
        <v>0.38364196593622429</v>
      </c>
      <c r="N8">
        <f>'US MSW and Pop'!S8</f>
        <v>0.38224915088208872</v>
      </c>
      <c r="O8">
        <f>'US MSW and Pop'!T8</f>
        <v>0.38531020548573525</v>
      </c>
      <c r="P8">
        <f>'US MSW and Pop'!U8</f>
        <v>0.36965781227935324</v>
      </c>
      <c r="Q8">
        <f>'US MSW and Pop'!V8</f>
        <v>0.36334430381523042</v>
      </c>
      <c r="R8">
        <f>'US MSW and Pop'!W8</f>
        <v>0.3570307953511076</v>
      </c>
      <c r="S8">
        <f>'US MSW and Pop'!X8</f>
        <v>0.35071728688698478</v>
      </c>
      <c r="T8">
        <f>'US MSW and Pop'!Y8</f>
        <v>0.34440377842286196</v>
      </c>
      <c r="U8">
        <f>'US MSW and Pop'!Z8</f>
        <v>0.33809026995873914</v>
      </c>
      <c r="V8">
        <f>'US MSW and Pop'!AA8</f>
        <v>0.33177676149461632</v>
      </c>
      <c r="W8">
        <f>'US MSW and Pop'!AB8</f>
        <v>0.3254632530304935</v>
      </c>
      <c r="X8">
        <f>'US MSW and Pop'!AC8</f>
        <v>0.31914974456637069</v>
      </c>
      <c r="Y8">
        <f>'US MSW and Pop'!AD8</f>
        <v>0.31283623610224787</v>
      </c>
      <c r="Z8">
        <f>'US MSW and Pop'!AE8</f>
        <v>0.30652272763812505</v>
      </c>
      <c r="AA8">
        <f>'US MSW and Pop'!AF8</f>
        <v>0.30020921917400223</v>
      </c>
      <c r="AB8">
        <f>'US MSW and Pop'!AG8</f>
        <v>0.29389571070987941</v>
      </c>
      <c r="AC8">
        <f>'US MSW and Pop'!AH8</f>
        <v>0.28758220224575659</v>
      </c>
      <c r="AD8">
        <f>'US MSW and Pop'!AI8</f>
        <v>0.28126869378163377</v>
      </c>
      <c r="AE8">
        <f>'US MSW and Pop'!AJ8</f>
        <v>0.27495518531751095</v>
      </c>
      <c r="AF8">
        <f>'US MSW and Pop'!AK8</f>
        <v>0.26864167685338813</v>
      </c>
      <c r="AG8">
        <f>'US MSW and Pop'!AL8</f>
        <v>0.26232816838926531</v>
      </c>
      <c r="AH8">
        <f>'US MSW and Pop'!AM8</f>
        <v>0.2560146599251425</v>
      </c>
      <c r="AI8">
        <f>'US MSW and Pop'!AN8</f>
        <v>0.24970115146101968</v>
      </c>
      <c r="AJ8">
        <f>'US MSW and Pop'!AO8</f>
        <v>0.24338764299689686</v>
      </c>
      <c r="AK8">
        <f>'US MSW and Pop'!AP8</f>
        <v>0.23707413453277404</v>
      </c>
      <c r="AL8">
        <f>'US MSW and Pop'!AQ8</f>
        <v>0.23076062606865122</v>
      </c>
      <c r="AM8">
        <f>'US MSW and Pop'!AR8</f>
        <v>0.2244471176045284</v>
      </c>
      <c r="AN8">
        <f>'US MSW and Pop'!AS8</f>
        <v>0.21813360914040558</v>
      </c>
      <c r="AO8">
        <f>'US MSW and Pop'!AT8</f>
        <v>0.21182010067628276</v>
      </c>
      <c r="AP8">
        <f>'US MSW and Pop'!AU8</f>
        <v>0.20550659221215994</v>
      </c>
    </row>
    <row r="10" spans="1:42" x14ac:dyDescent="0.25">
      <c r="A10" t="s">
        <v>239</v>
      </c>
      <c r="B10">
        <f>'US MSW and Pop'!G7</f>
        <v>281422000</v>
      </c>
      <c r="C10">
        <f>'US MSW and Pop'!H7</f>
        <v>284419600</v>
      </c>
      <c r="D10">
        <f>'US MSW and Pop'!I7</f>
        <v>287417200</v>
      </c>
      <c r="E10">
        <f>'US MSW and Pop'!J7</f>
        <v>290414800</v>
      </c>
      <c r="F10">
        <f>'US MSW and Pop'!K7</f>
        <v>293412400</v>
      </c>
      <c r="G10">
        <f>'US MSW and Pop'!L7</f>
        <v>296410000</v>
      </c>
      <c r="H10">
        <f>'US MSW and Pop'!M7</f>
        <v>299059250</v>
      </c>
      <c r="I10">
        <f>'US MSW and Pop'!N7</f>
        <v>301708500</v>
      </c>
      <c r="J10">
        <f>'US MSW and Pop'!O7</f>
        <v>304357750</v>
      </c>
      <c r="K10">
        <f>'US MSW and Pop'!P7</f>
        <v>307007000</v>
      </c>
      <c r="L10">
        <f>'US MSW and Pop'!Q7</f>
        <v>309299500</v>
      </c>
      <c r="M10">
        <f>'US MSW and Pop'!R7</f>
        <v>311592000</v>
      </c>
      <c r="N10">
        <f>'US MSW and Pop'!S7</f>
        <v>313914000</v>
      </c>
      <c r="O10">
        <f>'US MSW and Pop'!T7</f>
        <v>316129000</v>
      </c>
      <c r="P10">
        <f>'US MSW and Pop'!U7</f>
        <v>319862098.90109921</v>
      </c>
      <c r="Q10">
        <f>'US MSW and Pop'!V7</f>
        <v>322543112.08791256</v>
      </c>
      <c r="R10">
        <f>'US MSW and Pop'!W7</f>
        <v>325224125.27472591</v>
      </c>
      <c r="S10">
        <f>'US MSW and Pop'!X7</f>
        <v>327905138.46153831</v>
      </c>
      <c r="T10">
        <f>'US MSW and Pop'!Y7</f>
        <v>330586151.64835167</v>
      </c>
      <c r="U10">
        <f>'US MSW and Pop'!Z7</f>
        <v>333267164.83516502</v>
      </c>
      <c r="V10">
        <f>'US MSW and Pop'!AA7</f>
        <v>335948178.02197838</v>
      </c>
      <c r="W10">
        <f>'US MSW and Pop'!AB7</f>
        <v>338629191.20879173</v>
      </c>
      <c r="X10">
        <f>'US MSW and Pop'!AC7</f>
        <v>341310204.39560509</v>
      </c>
      <c r="Y10">
        <f>'US MSW and Pop'!AD7</f>
        <v>343991217.58241749</v>
      </c>
      <c r="Z10">
        <f>'US MSW and Pop'!AE7</f>
        <v>346672230.76923084</v>
      </c>
      <c r="AA10">
        <f>'US MSW and Pop'!AF7</f>
        <v>349353243.9560442</v>
      </c>
      <c r="AB10">
        <f>'US MSW and Pop'!AG7</f>
        <v>352034257.14285755</v>
      </c>
      <c r="AC10">
        <f>'US MSW and Pop'!AH7</f>
        <v>354715270.32967091</v>
      </c>
      <c r="AD10">
        <f>'US MSW and Pop'!AI7</f>
        <v>357396283.51648426</v>
      </c>
      <c r="AE10">
        <f>'US MSW and Pop'!AJ7</f>
        <v>360077296.70329666</v>
      </c>
      <c r="AF10">
        <f>'US MSW and Pop'!AK7</f>
        <v>362758309.89011002</v>
      </c>
      <c r="AG10">
        <f>'US MSW and Pop'!AL7</f>
        <v>365439323.07692337</v>
      </c>
      <c r="AH10">
        <f>'US MSW and Pop'!AM7</f>
        <v>368120336.26373672</v>
      </c>
      <c r="AI10">
        <f>'US MSW and Pop'!AN7</f>
        <v>370801349.45055008</v>
      </c>
      <c r="AJ10">
        <f>'US MSW and Pop'!AO7</f>
        <v>373482362.63736248</v>
      </c>
      <c r="AK10">
        <f>'US MSW and Pop'!AP7</f>
        <v>376163375.82417583</v>
      </c>
      <c r="AL10">
        <f>'US MSW and Pop'!AQ7</f>
        <v>378844389.01098919</v>
      </c>
      <c r="AM10">
        <f>'US MSW and Pop'!AR7</f>
        <v>381525402.19780254</v>
      </c>
      <c r="AN10">
        <f>'US MSW and Pop'!AS7</f>
        <v>384206415.3846159</v>
      </c>
      <c r="AO10">
        <f>'US MSW and Pop'!AT7</f>
        <v>386887428.57142925</v>
      </c>
      <c r="AP10">
        <f>'US MSW and Pop'!AU7</f>
        <v>389568441.75824165</v>
      </c>
    </row>
    <row r="12" spans="1:42" x14ac:dyDescent="0.25">
      <c r="A12" t="s">
        <v>72</v>
      </c>
      <c r="B12">
        <v>29.053299519297223</v>
      </c>
      <c r="C12">
        <v>29.330086886166672</v>
      </c>
      <c r="D12">
        <v>28.386840268691664</v>
      </c>
      <c r="E12">
        <v>28.824375535841668</v>
      </c>
      <c r="F12">
        <v>28.577365232777776</v>
      </c>
      <c r="G12">
        <v>29.330202698844445</v>
      </c>
      <c r="H12">
        <v>31.208249513999998</v>
      </c>
      <c r="I12">
        <v>31.065589240000001</v>
      </c>
      <c r="J12">
        <v>31.598870128055552</v>
      </c>
      <c r="K12">
        <v>32.605543762499998</v>
      </c>
      <c r="L12">
        <v>32.044678300000001</v>
      </c>
      <c r="M12">
        <v>31.570437863583329</v>
      </c>
      <c r="N12">
        <v>31.345970055138888</v>
      </c>
      <c r="O12">
        <v>31.911578022833329</v>
      </c>
      <c r="P12">
        <v>31.950339083777777</v>
      </c>
      <c r="Q12">
        <v>32.549766744888892</v>
      </c>
      <c r="R12">
        <v>33.301540911555556</v>
      </c>
      <c r="S12">
        <v>33.502082790924945</v>
      </c>
      <c r="T12">
        <v>33.703832333491896</v>
      </c>
      <c r="U12">
        <v>33.906796811804185</v>
      </c>
      <c r="V12">
        <v>34.11098354220487</v>
      </c>
      <c r="W12">
        <v>34.316399885096025</v>
      </c>
      <c r="X12">
        <v>34.523053245204075</v>
      </c>
      <c r="Y12">
        <v>34.73095107184669</v>
      </c>
      <c r="Z12">
        <v>34.940100859201358</v>
      </c>
      <c r="AA12">
        <v>35.150510146575463</v>
      </c>
      <c r="AB12">
        <v>35.362186518678136</v>
      </c>
      <c r="AC12">
        <v>35.575137605893623</v>
      </c>
      <c r="AD12">
        <v>35.789371084556315</v>
      </c>
      <c r="AE12">
        <v>36.004894677227504</v>
      </c>
      <c r="AF12">
        <v>36.221716152973777</v>
      </c>
      <c r="AG12">
        <v>36.439843327646983</v>
      </c>
      <c r="AH12">
        <v>36.659284064166073</v>
      </c>
      <c r="AI12">
        <v>36.880046272800485</v>
      </c>
      <c r="AJ12">
        <v>37.102137911455287</v>
      </c>
      <c r="AK12">
        <v>37.325566985958069</v>
      </c>
      <c r="AL12">
        <v>37.550341550347511</v>
      </c>
      <c r="AM12">
        <v>37.776469707163706</v>
      </c>
      <c r="AN12">
        <v>38.003959607740235</v>
      </c>
      <c r="AO12">
        <v>38.232819452498056</v>
      </c>
      <c r="AP12">
        <v>38.463057491240995</v>
      </c>
    </row>
    <row r="14" spans="1:42" x14ac:dyDescent="0.25">
      <c r="A14" t="s">
        <v>78</v>
      </c>
      <c r="B14">
        <f>'Base Policies'!B31</f>
        <v>0</v>
      </c>
      <c r="C14">
        <f>'Base Policies'!C31</f>
        <v>0</v>
      </c>
      <c r="D14">
        <f>'Base Policies'!D31</f>
        <v>0</v>
      </c>
      <c r="E14">
        <f>'Base Policies'!E31</f>
        <v>0</v>
      </c>
      <c r="F14">
        <f>'Base Policies'!F31</f>
        <v>0</v>
      </c>
      <c r="G14">
        <f>'Base Policies'!G31</f>
        <v>0</v>
      </c>
      <c r="H14">
        <f>'Base Policies'!H31</f>
        <v>0</v>
      </c>
      <c r="I14">
        <f>'Base Policies'!I31</f>
        <v>0</v>
      </c>
      <c r="J14">
        <f>'Base Policies'!J31</f>
        <v>0</v>
      </c>
      <c r="K14">
        <f>'Base Policies'!K31</f>
        <v>0</v>
      </c>
      <c r="L14">
        <f>'Base Policies'!L31</f>
        <v>8.6037364798426719</v>
      </c>
      <c r="M14">
        <f>'Base Policies'!M31</f>
        <v>8.6037364798426719</v>
      </c>
      <c r="N14">
        <f>'Base Policies'!N31</f>
        <v>8.6037364798426719</v>
      </c>
      <c r="O14">
        <f>'Base Policies'!O31</f>
        <v>8.6037364798426719</v>
      </c>
      <c r="P14">
        <f>'Base Policies'!P31</f>
        <v>8.6037364798426719</v>
      </c>
      <c r="Q14">
        <f>'Base Policies'!Q31</f>
        <v>8.6037364798426719</v>
      </c>
      <c r="R14">
        <f>'Base Policies'!R31</f>
        <v>8.6037364798426719</v>
      </c>
      <c r="S14">
        <f>'Base Policies'!S31</f>
        <v>8.6037364798426719</v>
      </c>
      <c r="T14">
        <f>'Base Policies'!T31</f>
        <v>8.6037364798426719</v>
      </c>
      <c r="U14">
        <f>'Base Policies'!U31</f>
        <v>8.6037364798426719</v>
      </c>
      <c r="V14">
        <f>'Base Policies'!V31</f>
        <v>8.6037364798426719</v>
      </c>
      <c r="W14">
        <f>'Base Policies'!W31</f>
        <v>8.6037364798426719</v>
      </c>
      <c r="X14">
        <f>'Base Policies'!X31</f>
        <v>8.6037364798426719</v>
      </c>
      <c r="Y14">
        <f>'Base Policies'!Y31</f>
        <v>8.6037364798426719</v>
      </c>
      <c r="Z14">
        <f>'Base Policies'!Z31</f>
        <v>8.6037364798426719</v>
      </c>
      <c r="AA14">
        <f>'Base Policies'!AA31</f>
        <v>8.6037364798426719</v>
      </c>
      <c r="AB14">
        <f>'Base Policies'!AB31</f>
        <v>8.6037364798426719</v>
      </c>
      <c r="AC14">
        <f>'Base Policies'!AC31</f>
        <v>8.6037364798426719</v>
      </c>
      <c r="AD14">
        <f>'Base Policies'!AD31</f>
        <v>8.6037364798426719</v>
      </c>
      <c r="AE14">
        <f>'Base Policies'!AE31</f>
        <v>8.6037364798426719</v>
      </c>
      <c r="AF14">
        <f>'Base Policies'!AF31</f>
        <v>8.6037364798426719</v>
      </c>
      <c r="AG14">
        <f>'Base Policies'!AG31</f>
        <v>8.6037364798426719</v>
      </c>
      <c r="AH14">
        <f>'Base Policies'!AH31</f>
        <v>8.6037364798426719</v>
      </c>
      <c r="AI14">
        <f>'Base Policies'!AI31</f>
        <v>8.6037364798426719</v>
      </c>
      <c r="AJ14">
        <f>'Base Policies'!AJ31</f>
        <v>8.6037364798426719</v>
      </c>
      <c r="AK14">
        <f>'Base Policies'!AK31</f>
        <v>8.6037364798426719</v>
      </c>
      <c r="AL14">
        <f>'Base Policies'!AL31</f>
        <v>8.6037364798426719</v>
      </c>
      <c r="AM14">
        <f>'Base Policies'!AM31</f>
        <v>8.6037364798426719</v>
      </c>
      <c r="AN14">
        <f>'Base Policies'!AN31</f>
        <v>8.6037364798426719</v>
      </c>
      <c r="AO14">
        <f>'Base Policies'!AO31</f>
        <v>8.6037364798426719</v>
      </c>
      <c r="AP14">
        <f>'Base Policies'!AP31</f>
        <v>8.6037364798426719</v>
      </c>
    </row>
    <row r="16" spans="1:42" x14ac:dyDescent="0.25">
      <c r="A16" t="s">
        <v>77</v>
      </c>
      <c r="B16">
        <f>'Base Policies'!B35</f>
        <v>3.333333333333333</v>
      </c>
      <c r="C16">
        <f>'Base Policies'!C35</f>
        <v>3.333333333333333</v>
      </c>
      <c r="D16">
        <f>'Base Policies'!D35</f>
        <v>3.333333333333333</v>
      </c>
      <c r="E16">
        <f>'Base Policies'!E35</f>
        <v>3.333333333333333</v>
      </c>
      <c r="F16">
        <f>'Base Policies'!F35</f>
        <v>3.333333333333333</v>
      </c>
      <c r="G16">
        <f>'Base Policies'!G35</f>
        <v>3.333333333333333</v>
      </c>
      <c r="H16">
        <f>'Base Policies'!H35</f>
        <v>3.333333333333333</v>
      </c>
      <c r="I16">
        <f>'Base Policies'!I35</f>
        <v>3.333333333333333</v>
      </c>
      <c r="J16">
        <f>'Base Policies'!J35</f>
        <v>3.333333333333333</v>
      </c>
      <c r="K16">
        <f>'Base Policies'!K35</f>
        <v>3.333333333333333</v>
      </c>
      <c r="L16">
        <f>'Base Policies'!L35</f>
        <v>3.333333333333333</v>
      </c>
      <c r="M16">
        <f>'Base Policies'!M35</f>
        <v>3.333333333333333</v>
      </c>
      <c r="N16">
        <f>'Base Policies'!N35</f>
        <v>3.333333333333333</v>
      </c>
      <c r="O16">
        <f>'Base Policies'!O35</f>
        <v>3.333333333333333</v>
      </c>
      <c r="P16">
        <f>'Base Policies'!P35</f>
        <v>3.333333333333333</v>
      </c>
      <c r="Q16">
        <f>'Base Policies'!Q35</f>
        <v>3.333333333333333</v>
      </c>
      <c r="R16">
        <f>'Base Policies'!R35</f>
        <v>3.333333333333333</v>
      </c>
      <c r="S16">
        <f>'Base Policies'!S35</f>
        <v>3.333333333333333</v>
      </c>
      <c r="T16">
        <f>'Base Policies'!T35</f>
        <v>3.333333333333333</v>
      </c>
      <c r="U16">
        <f>'Base Policies'!U35</f>
        <v>3.333333333333333</v>
      </c>
      <c r="V16">
        <f>'Base Policies'!V35</f>
        <v>3.333333333333333</v>
      </c>
      <c r="W16">
        <f>'Base Policies'!W35</f>
        <v>3.333333333333333</v>
      </c>
      <c r="X16">
        <f>'Base Policies'!X35</f>
        <v>3.333333333333333</v>
      </c>
      <c r="Y16">
        <f>'Base Policies'!Y35</f>
        <v>3.333333333333333</v>
      </c>
      <c r="Z16">
        <f>'Base Policies'!Z35</f>
        <v>3.333333333333333</v>
      </c>
      <c r="AA16">
        <f>'Base Policies'!AA35</f>
        <v>3.333333333333333</v>
      </c>
      <c r="AB16">
        <f>'Base Policies'!AB35</f>
        <v>3.333333333333333</v>
      </c>
      <c r="AC16">
        <f>'Base Policies'!AC35</f>
        <v>3.333333333333333</v>
      </c>
      <c r="AD16">
        <f>'Base Policies'!AD35</f>
        <v>3.333333333333333</v>
      </c>
      <c r="AE16">
        <f>'Base Policies'!AE35</f>
        <v>3.333333333333333</v>
      </c>
      <c r="AF16">
        <f>'Base Policies'!AF35</f>
        <v>3.333333333333333</v>
      </c>
      <c r="AG16">
        <f>'Base Policies'!AG35</f>
        <v>3.333333333333333</v>
      </c>
      <c r="AH16">
        <f>'Base Policies'!AH35</f>
        <v>3.333333333333333</v>
      </c>
      <c r="AI16">
        <f>'Base Policies'!AI35</f>
        <v>3.333333333333333</v>
      </c>
      <c r="AJ16">
        <f>'Base Policies'!AJ35</f>
        <v>3.333333333333333</v>
      </c>
      <c r="AK16">
        <f>'Base Policies'!AK35</f>
        <v>3.333333333333333</v>
      </c>
      <c r="AL16">
        <f>'Base Policies'!AL35</f>
        <v>3.333333333333333</v>
      </c>
      <c r="AM16">
        <f>'Base Policies'!AM35</f>
        <v>3.333333333333333</v>
      </c>
      <c r="AN16">
        <f>'Base Policies'!AN35</f>
        <v>3.333333333333333</v>
      </c>
      <c r="AO16">
        <f>'Base Policies'!AO35</f>
        <v>3.333333333333333</v>
      </c>
      <c r="AP16">
        <f>'Base Policies'!AP35</f>
        <v>3.333333333333333</v>
      </c>
    </row>
    <row r="18" spans="1:4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0.01</v>
      </c>
      <c r="S18">
        <f t="shared" ref="S18:AF18" si="3">R18+0.01</f>
        <v>0.02</v>
      </c>
      <c r="T18">
        <f t="shared" si="3"/>
        <v>0.03</v>
      </c>
      <c r="U18">
        <f t="shared" si="3"/>
        <v>0.04</v>
      </c>
      <c r="V18">
        <f t="shared" si="3"/>
        <v>0.05</v>
      </c>
      <c r="W18">
        <f t="shared" si="3"/>
        <v>6.0000000000000005E-2</v>
      </c>
      <c r="X18">
        <f t="shared" si="3"/>
        <v>7.0000000000000007E-2</v>
      </c>
      <c r="Y18">
        <f t="shared" si="3"/>
        <v>0.08</v>
      </c>
      <c r="Z18">
        <f t="shared" si="3"/>
        <v>0.09</v>
      </c>
      <c r="AA18">
        <f t="shared" si="3"/>
        <v>9.9999999999999992E-2</v>
      </c>
      <c r="AB18">
        <f t="shared" si="3"/>
        <v>0.10999999999999999</v>
      </c>
      <c r="AC18">
        <f t="shared" si="3"/>
        <v>0.11999999999999998</v>
      </c>
      <c r="AD18">
        <f t="shared" si="3"/>
        <v>0.12999999999999998</v>
      </c>
      <c r="AE18">
        <f t="shared" si="3"/>
        <v>0.13999999999999999</v>
      </c>
      <c r="AF18">
        <f t="shared" si="3"/>
        <v>0.15</v>
      </c>
      <c r="AG18">
        <f t="shared" ref="AG18:AP18" si="4">AF18</f>
        <v>0.15</v>
      </c>
      <c r="AH18">
        <f t="shared" si="4"/>
        <v>0.15</v>
      </c>
      <c r="AI18">
        <f t="shared" si="4"/>
        <v>0.15</v>
      </c>
      <c r="AJ18">
        <f t="shared" si="4"/>
        <v>0.15</v>
      </c>
      <c r="AK18">
        <f t="shared" si="4"/>
        <v>0.15</v>
      </c>
      <c r="AL18">
        <f t="shared" si="4"/>
        <v>0.15</v>
      </c>
      <c r="AM18">
        <f t="shared" si="4"/>
        <v>0.15</v>
      </c>
      <c r="AN18">
        <f t="shared" si="4"/>
        <v>0.15</v>
      </c>
      <c r="AO18">
        <f t="shared" si="4"/>
        <v>0.15</v>
      </c>
      <c r="AP18">
        <f t="shared" si="4"/>
        <v>0.15</v>
      </c>
    </row>
    <row r="20" spans="1:42" x14ac:dyDescent="0.25">
      <c r="A20" t="s">
        <v>70</v>
      </c>
      <c r="B20">
        <v>9.9448170681710089</v>
      </c>
      <c r="C20">
        <v>12.556371865724264</v>
      </c>
      <c r="D20">
        <v>11.236040276160644</v>
      </c>
      <c r="E20">
        <v>12.440758293838861</v>
      </c>
      <c r="F20">
        <v>13.704171381404526</v>
      </c>
      <c r="G20">
        <v>16.915407632323735</v>
      </c>
      <c r="H20">
        <v>16.720932290555602</v>
      </c>
      <c r="I20">
        <v>16.684213940552187</v>
      </c>
      <c r="J20">
        <v>17.225602256514534</v>
      </c>
      <c r="K20">
        <v>14.343462503484805</v>
      </c>
      <c r="L20">
        <v>15.558634939897338</v>
      </c>
      <c r="M20">
        <v>16.205373981206641</v>
      </c>
      <c r="N20">
        <v>16.31914265566834</v>
      </c>
      <c r="O20">
        <v>16.243706849899141</v>
      </c>
      <c r="P20">
        <v>16.162121386050934</v>
      </c>
      <c r="Q20">
        <v>15.841519211531837</v>
      </c>
      <c r="R20">
        <v>15.828737821217137</v>
      </c>
      <c r="S20">
        <v>15.891641225318654</v>
      </c>
      <c r="T20">
        <v>15.95479460754807</v>
      </c>
      <c r="U20">
        <v>16.018198961318468</v>
      </c>
      <c r="V20">
        <v>16.081855283990748</v>
      </c>
      <c r="W20">
        <v>16.145764576889331</v>
      </c>
      <c r="X20">
        <v>16.209927845317885</v>
      </c>
      <c r="Y20">
        <v>16.27434609857518</v>
      </c>
      <c r="Z20">
        <v>16.339020349970916</v>
      </c>
      <c r="AA20">
        <v>16.403951616841699</v>
      </c>
      <c r="AB20">
        <v>16.469140920567025</v>
      </c>
      <c r="AC20">
        <v>16.534589286585362</v>
      </c>
      <c r="AD20">
        <v>16.600297744410252</v>
      </c>
      <c r="AE20">
        <v>16.666267327646537</v>
      </c>
      <c r="AF20">
        <v>16.732499074006601</v>
      </c>
      <c r="AG20">
        <v>16.798994025326706</v>
      </c>
      <c r="AH20">
        <v>16.865753227583351</v>
      </c>
      <c r="AI20">
        <v>16.93277773090977</v>
      </c>
      <c r="AJ20">
        <v>17.000068589612404</v>
      </c>
      <c r="AK20">
        <v>17.067626862187524</v>
      </c>
      <c r="AL20">
        <v>17.135453611337859</v>
      </c>
      <c r="AM20">
        <v>17.203549903989316</v>
      </c>
      <c r="AN20">
        <v>17.271916811307769</v>
      </c>
      <c r="AO20">
        <v>17.340555408715904</v>
      </c>
      <c r="AP20">
        <v>17.409466775910143</v>
      </c>
    </row>
    <row r="22" spans="1:42" x14ac:dyDescent="0.25">
      <c r="A22" t="s">
        <v>76</v>
      </c>
      <c r="B22">
        <f>'Base Policies'!B29</f>
        <v>0</v>
      </c>
      <c r="C22">
        <f>'Base Policies'!C29</f>
        <v>0</v>
      </c>
      <c r="D22">
        <f>'Base Policies'!D29</f>
        <v>0</v>
      </c>
      <c r="E22">
        <f>'Base Policies'!E29</f>
        <v>0</v>
      </c>
      <c r="F22">
        <f>'Base Policies'!F29</f>
        <v>0</v>
      </c>
      <c r="G22">
        <f>'Base Policies'!G29</f>
        <v>0</v>
      </c>
      <c r="H22">
        <f>'Base Policies'!H29</f>
        <v>0</v>
      </c>
      <c r="I22">
        <f>'Base Policies'!I29</f>
        <v>0</v>
      </c>
      <c r="J22">
        <f>'Base Policies'!J29</f>
        <v>0</v>
      </c>
      <c r="K22">
        <f>'Base Policies'!K29</f>
        <v>0</v>
      </c>
      <c r="L22">
        <f>'Base Policies'!L29</f>
        <v>8.6165192969728501</v>
      </c>
      <c r="M22">
        <f>'Base Policies'!M29</f>
        <v>8.6165192969728501</v>
      </c>
      <c r="N22">
        <f>'Base Policies'!N29</f>
        <v>8.6165192969728501</v>
      </c>
      <c r="O22">
        <f>'Base Policies'!O29</f>
        <v>8.6165192969728501</v>
      </c>
      <c r="P22">
        <f>'Base Policies'!P29</f>
        <v>8.6165192969728501</v>
      </c>
      <c r="Q22">
        <f>'Base Policies'!Q29</f>
        <v>8.6165192969728501</v>
      </c>
      <c r="R22">
        <f>'Base Policies'!R29</f>
        <v>8.6165192969728501</v>
      </c>
      <c r="S22">
        <f>'Base Policies'!S29</f>
        <v>8.6165192969728501</v>
      </c>
      <c r="T22">
        <f>'Base Policies'!T29</f>
        <v>8.6165192969728501</v>
      </c>
      <c r="U22">
        <f>'Base Policies'!U29</f>
        <v>8.6165192969728501</v>
      </c>
      <c r="V22">
        <f>'Base Policies'!V29</f>
        <v>8.6165192969728501</v>
      </c>
      <c r="W22">
        <f>'Base Policies'!W29</f>
        <v>8.6165192969728501</v>
      </c>
      <c r="X22">
        <f>'Base Policies'!X29</f>
        <v>8.6165192969728501</v>
      </c>
      <c r="Y22">
        <f>'Base Policies'!Y29</f>
        <v>8.6165192969728501</v>
      </c>
      <c r="Z22">
        <f>'Base Policies'!Z29</f>
        <v>8.6165192969728501</v>
      </c>
      <c r="AA22">
        <f>'Base Policies'!AA29</f>
        <v>8.6165192969728501</v>
      </c>
      <c r="AB22">
        <f>'Base Policies'!AB29</f>
        <v>8.6165192969728501</v>
      </c>
      <c r="AC22">
        <f>'Base Policies'!AC29</f>
        <v>8.6165192969728501</v>
      </c>
      <c r="AD22">
        <f>'Base Policies'!AD29</f>
        <v>8.6165192969728501</v>
      </c>
      <c r="AE22">
        <f>'Base Policies'!AE29</f>
        <v>8.6165192969728501</v>
      </c>
      <c r="AF22">
        <f>'Base Policies'!AF29</f>
        <v>8.6165192969728501</v>
      </c>
      <c r="AG22">
        <f>'Base Policies'!AG29</f>
        <v>8.6165192969728501</v>
      </c>
      <c r="AH22">
        <f>'Base Policies'!AH29</f>
        <v>8.6165192969728501</v>
      </c>
      <c r="AI22">
        <f>'Base Policies'!AI29</f>
        <v>8.6165192969728501</v>
      </c>
      <c r="AJ22">
        <f>'Base Policies'!AJ29</f>
        <v>8.6165192969728501</v>
      </c>
      <c r="AK22">
        <f>'Base Policies'!AK29</f>
        <v>8.6165192969728501</v>
      </c>
      <c r="AL22">
        <f>'Base Policies'!AL29</f>
        <v>8.6165192969728501</v>
      </c>
      <c r="AM22">
        <f>'Base Policies'!AM29</f>
        <v>8.6165192969728501</v>
      </c>
      <c r="AN22">
        <f>'Base Policies'!AN29</f>
        <v>8.6165192969728501</v>
      </c>
      <c r="AO22">
        <f>'Base Policies'!AO29</f>
        <v>8.6165192969728501</v>
      </c>
      <c r="AP22">
        <f>'Base Policies'!AP29</f>
        <v>8.6165192969728501</v>
      </c>
    </row>
    <row r="24" spans="1:42" x14ac:dyDescent="0.25">
      <c r="A24" t="s">
        <v>75</v>
      </c>
      <c r="B24">
        <f>'Base Policies'!B33</f>
        <v>0</v>
      </c>
      <c r="C24">
        <f>'Base Policies'!C33</f>
        <v>0</v>
      </c>
      <c r="D24">
        <f>'Base Policies'!D33</f>
        <v>0</v>
      </c>
      <c r="E24">
        <f>'Base Policies'!E33</f>
        <v>0</v>
      </c>
      <c r="F24">
        <f>'Base Policies'!F33</f>
        <v>0</v>
      </c>
      <c r="G24">
        <f>'Base Policies'!G33</f>
        <v>0</v>
      </c>
      <c r="H24">
        <f>'Base Policies'!H33</f>
        <v>2.5846458024691366</v>
      </c>
      <c r="I24">
        <f>'Base Policies'!I33</f>
        <v>2.5846458024691366</v>
      </c>
      <c r="J24">
        <f>'Base Policies'!J33</f>
        <v>2.5846458024691366</v>
      </c>
      <c r="K24">
        <f>'Base Policies'!K33</f>
        <v>2.5846458024691366</v>
      </c>
      <c r="L24">
        <f>'Base Policies'!L33</f>
        <v>2.5846458024691366</v>
      </c>
      <c r="M24">
        <f>'Base Policies'!M33</f>
        <v>2.5846458024691366</v>
      </c>
      <c r="N24">
        <f>'Base Policies'!N33</f>
        <v>2.5846458024691366</v>
      </c>
      <c r="O24">
        <f>'Base Policies'!O33</f>
        <v>2.5846458024691366</v>
      </c>
      <c r="P24">
        <f>'Base Policies'!P33</f>
        <v>2.5846458024691366</v>
      </c>
      <c r="Q24">
        <f>'Base Policies'!Q33</f>
        <v>2.5846458024691366</v>
      </c>
      <c r="R24">
        <f>'Base Policies'!R33</f>
        <v>2.5846458024691366</v>
      </c>
      <c r="S24">
        <f>'Base Policies'!S33</f>
        <v>2.5846458024691366</v>
      </c>
      <c r="T24">
        <f>'Base Policies'!T33</f>
        <v>2.5846458024691366</v>
      </c>
      <c r="U24">
        <f>'Base Policies'!U33</f>
        <v>2.5846458024691366</v>
      </c>
      <c r="V24">
        <f>'Base Policies'!V33</f>
        <v>2.5846458024691366</v>
      </c>
      <c r="W24">
        <f>'Base Policies'!W33</f>
        <v>2.5846458024691366</v>
      </c>
      <c r="X24">
        <f>'Base Policies'!X33</f>
        <v>2.5846458024691366</v>
      </c>
      <c r="Y24">
        <f>'Base Policies'!Y33</f>
        <v>2.5846458024691366</v>
      </c>
      <c r="Z24">
        <f>'Base Policies'!Z33</f>
        <v>2.5846458024691366</v>
      </c>
      <c r="AA24">
        <f>'Base Policies'!AA33</f>
        <v>2.5846458024691366</v>
      </c>
      <c r="AB24">
        <f>'Base Policies'!AB33</f>
        <v>2.5846458024691366</v>
      </c>
      <c r="AC24">
        <f>'Base Policies'!AC33</f>
        <v>2.5846458024691366</v>
      </c>
      <c r="AD24">
        <f>'Base Policies'!AD33</f>
        <v>2.5846458024691366</v>
      </c>
      <c r="AE24">
        <f>'Base Policies'!AE33</f>
        <v>2.5846458024691366</v>
      </c>
      <c r="AF24">
        <f>'Base Policies'!AF33</f>
        <v>2.5846458024691366</v>
      </c>
      <c r="AG24">
        <f>'Base Policies'!AG33</f>
        <v>2.5846458024691366</v>
      </c>
      <c r="AH24">
        <f>'Base Policies'!AH33</f>
        <v>2.5846458024691366</v>
      </c>
      <c r="AI24">
        <f>'Base Policies'!AI33</f>
        <v>2.5846458024691366</v>
      </c>
      <c r="AJ24">
        <f>'Base Policies'!AJ33</f>
        <v>2.5846458024691366</v>
      </c>
      <c r="AK24">
        <f>'Base Policies'!AK33</f>
        <v>2.5846458024691366</v>
      </c>
      <c r="AL24">
        <f>'Base Policies'!AL33</f>
        <v>2.5846458024691366</v>
      </c>
      <c r="AM24">
        <f>'Base Policies'!AM33</f>
        <v>2.5846458024691366</v>
      </c>
      <c r="AN24">
        <f>'Base Policies'!AN33</f>
        <v>2.5846458024691366</v>
      </c>
      <c r="AO24">
        <f>'Base Policies'!AO33</f>
        <v>2.5846458024691366</v>
      </c>
      <c r="AP24">
        <f>'Base Policies'!AP33</f>
        <v>2.5846458024691366</v>
      </c>
    </row>
    <row r="26" spans="1:42" x14ac:dyDescent="0.25">
      <c r="A26" t="s">
        <v>282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283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1.456E-3</v>
      </c>
      <c r="R28">
        <v>1.456E-3</v>
      </c>
      <c r="S28">
        <v>1.456E-3</v>
      </c>
      <c r="T28">
        <v>1.456E-3</v>
      </c>
      <c r="U28">
        <v>1.456E-3</v>
      </c>
      <c r="V28">
        <v>1.456E-3</v>
      </c>
      <c r="W28">
        <v>1.456E-3</v>
      </c>
      <c r="X28">
        <v>1.456E-3</v>
      </c>
      <c r="Y28">
        <v>1.456E-3</v>
      </c>
      <c r="Z28">
        <v>1.456E-3</v>
      </c>
      <c r="AA28">
        <v>1.456E-3</v>
      </c>
      <c r="AB28">
        <v>1.456E-3</v>
      </c>
      <c r="AC28">
        <v>1.456E-3</v>
      </c>
      <c r="AD28">
        <v>1.456E-3</v>
      </c>
      <c r="AE28">
        <v>1.456E-3</v>
      </c>
      <c r="AF28">
        <v>1.456E-3</v>
      </c>
      <c r="AG28">
        <v>1.456E-3</v>
      </c>
      <c r="AH28">
        <v>1.456E-3</v>
      </c>
      <c r="AI28">
        <v>1.456E-3</v>
      </c>
      <c r="AJ28">
        <v>1.456E-3</v>
      </c>
      <c r="AK28">
        <v>1.456E-3</v>
      </c>
      <c r="AL28">
        <v>1.456E-3</v>
      </c>
      <c r="AM28">
        <v>1.456E-3</v>
      </c>
      <c r="AN28">
        <v>1.456E-3</v>
      </c>
      <c r="AO28">
        <v>1.456E-3</v>
      </c>
      <c r="AP28">
        <v>1.456E-3</v>
      </c>
    </row>
    <row r="29" spans="1:42" x14ac:dyDescent="0.25">
      <c r="A29" t="s">
        <v>285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1.456E-3</v>
      </c>
      <c r="R29">
        <v>1.456E-3</v>
      </c>
      <c r="S29">
        <v>1.456E-3</v>
      </c>
      <c r="T29">
        <v>1.456E-3</v>
      </c>
      <c r="U29">
        <v>1.456E-3</v>
      </c>
      <c r="V29">
        <v>1.456E-3</v>
      </c>
      <c r="W29">
        <v>1.456E-3</v>
      </c>
      <c r="X29">
        <v>1.456E-3</v>
      </c>
      <c r="Y29">
        <v>1.456E-3</v>
      </c>
      <c r="Z29">
        <v>1.456E-3</v>
      </c>
      <c r="AA29">
        <v>1.456E-3</v>
      </c>
      <c r="AB29">
        <v>1.456E-3</v>
      </c>
      <c r="AC29">
        <v>1.456E-3</v>
      </c>
      <c r="AD29">
        <v>1.456E-3</v>
      </c>
      <c r="AE29">
        <v>1.456E-3</v>
      </c>
      <c r="AF29">
        <v>1.456E-3</v>
      </c>
      <c r="AG29">
        <v>1.456E-3</v>
      </c>
      <c r="AH29">
        <v>1.456E-3</v>
      </c>
      <c r="AI29">
        <v>1.456E-3</v>
      </c>
      <c r="AJ29">
        <v>1.456E-3</v>
      </c>
      <c r="AK29">
        <v>1.456E-3</v>
      </c>
      <c r="AL29">
        <v>1.456E-3</v>
      </c>
      <c r="AM29">
        <v>1.456E-3</v>
      </c>
      <c r="AN29">
        <v>1.456E-3</v>
      </c>
      <c r="AO29">
        <v>1.456E-3</v>
      </c>
      <c r="AP29">
        <v>1.456E-3</v>
      </c>
    </row>
    <row r="31" spans="1:42" x14ac:dyDescent="0.25">
      <c r="A31" t="s">
        <v>45</v>
      </c>
      <c r="B31">
        <f>'Scenario Policies'!F32</f>
        <v>0</v>
      </c>
      <c r="C31" s="63">
        <f>'Scenario Policies'!G32</f>
        <v>6.2500000000000003E-3</v>
      </c>
      <c r="D31" s="63">
        <f>'Scenario Policies'!H32</f>
        <v>1.2500000000000001E-2</v>
      </c>
      <c r="E31" s="63">
        <f>'Scenario Policies'!I32</f>
        <v>1.8749999999999999E-2</v>
      </c>
      <c r="F31" s="63">
        <f>'Scenario Policies'!J32</f>
        <v>2.5000000000000001E-2</v>
      </c>
      <c r="G31" s="63">
        <f>'Scenario Policies'!K32</f>
        <v>3.125E-2</v>
      </c>
      <c r="H31" s="63">
        <f>'Scenario Policies'!L32</f>
        <v>3.7499999999999999E-2</v>
      </c>
      <c r="I31" s="63">
        <f>'Scenario Policies'!M32</f>
        <v>4.3750000000000004E-2</v>
      </c>
      <c r="J31" s="63">
        <f>'Scenario Policies'!N32</f>
        <v>0.05</v>
      </c>
      <c r="K31" s="63">
        <f>'Scenario Policies'!O32</f>
        <v>5.6249999999999994E-2</v>
      </c>
      <c r="L31" s="63">
        <f>'Scenario Policies'!P32</f>
        <v>6.25E-2</v>
      </c>
    </row>
    <row r="33" spans="1:2" x14ac:dyDescent="0.25">
      <c r="A33" t="s">
        <v>88</v>
      </c>
      <c r="B33" s="42">
        <f>'LF Input Meta Data'!J119</f>
        <v>0.99</v>
      </c>
    </row>
    <row r="35" spans="1:2" x14ac:dyDescent="0.25">
      <c r="A35" t="s">
        <v>87</v>
      </c>
      <c r="B35" s="42">
        <f>'LF Input Meta Data'!J118</f>
        <v>0.35</v>
      </c>
    </row>
    <row r="37" spans="1:2" x14ac:dyDescent="0.25">
      <c r="A37" t="s">
        <v>43</v>
      </c>
      <c r="B37">
        <f>'LF Input Meta Data'!J117</f>
        <v>2</v>
      </c>
    </row>
    <row r="39" spans="1:2" x14ac:dyDescent="0.25">
      <c r="A39" t="s">
        <v>42</v>
      </c>
      <c r="B39">
        <f>'LF Input Meta Data'!J116</f>
        <v>10</v>
      </c>
    </row>
    <row r="41" spans="1:2" x14ac:dyDescent="0.25">
      <c r="A41" t="s">
        <v>38</v>
      </c>
      <c r="B41">
        <f>'LF Input Meta Data'!J112</f>
        <v>20</v>
      </c>
    </row>
    <row r="43" spans="1:2" x14ac:dyDescent="0.25">
      <c r="A43" t="s">
        <v>39</v>
      </c>
      <c r="B43">
        <f>'LF Input Meta Data'!J113</f>
        <v>15</v>
      </c>
    </row>
    <row r="45" spans="1:2" x14ac:dyDescent="0.25">
      <c r="A45" t="s">
        <v>40</v>
      </c>
      <c r="B45">
        <f>'LF Input Meta Data'!J114</f>
        <v>10</v>
      </c>
    </row>
    <row r="47" spans="1:2" x14ac:dyDescent="0.25">
      <c r="A47" t="s">
        <v>41</v>
      </c>
      <c r="B47">
        <f>'LF Input Meta Data'!J115</f>
        <v>0.35</v>
      </c>
    </row>
    <row r="49" spans="1:2" x14ac:dyDescent="0.25">
      <c r="A49" t="s">
        <v>286</v>
      </c>
      <c r="B49">
        <f>'LF Input Meta Data'!$J$111</f>
        <v>2</v>
      </c>
    </row>
    <row r="50" spans="1:2" x14ac:dyDescent="0.25">
      <c r="A50" t="s">
        <v>287</v>
      </c>
      <c r="B50">
        <f>'LF Input Meta Data'!$J$111</f>
        <v>2</v>
      </c>
    </row>
    <row r="51" spans="1:2" x14ac:dyDescent="0.25">
      <c r="A51" t="s">
        <v>288</v>
      </c>
      <c r="B51">
        <f>'LF Input Meta Data'!$J$111</f>
        <v>2</v>
      </c>
    </row>
    <row r="52" spans="1:2" x14ac:dyDescent="0.25">
      <c r="A52" t="s">
        <v>289</v>
      </c>
      <c r="B52">
        <f>'LF Input Meta Data'!$J$111</f>
        <v>2</v>
      </c>
    </row>
    <row r="53" spans="1:2" x14ac:dyDescent="0.25">
      <c r="A53" t="s">
        <v>290</v>
      </c>
      <c r="B53">
        <f>'LF Input Meta Data'!$J$111</f>
        <v>2</v>
      </c>
    </row>
    <row r="55" spans="1:2" x14ac:dyDescent="0.25">
      <c r="A55" t="s">
        <v>291</v>
      </c>
      <c r="B55">
        <f>'LF Input Meta Data'!$J$110</f>
        <v>0.3</v>
      </c>
    </row>
    <row r="56" spans="1:2" x14ac:dyDescent="0.25">
      <c r="A56" t="s">
        <v>292</v>
      </c>
      <c r="B56">
        <f>'LF Input Meta Data'!$J$110</f>
        <v>0.3</v>
      </c>
    </row>
    <row r="57" spans="1:2" x14ac:dyDescent="0.25">
      <c r="A57" t="s">
        <v>293</v>
      </c>
      <c r="B57">
        <f>'LF Input Meta Data'!$J$110</f>
        <v>0.3</v>
      </c>
    </row>
    <row r="58" spans="1:2" x14ac:dyDescent="0.25">
      <c r="A58" t="s">
        <v>294</v>
      </c>
      <c r="B58">
        <f>'LF Input Meta Data'!$J$110</f>
        <v>0.3</v>
      </c>
    </row>
    <row r="59" spans="1:2" x14ac:dyDescent="0.25">
      <c r="A59" t="s">
        <v>295</v>
      </c>
      <c r="B59">
        <f>'LF Input Meta Data'!$J$110</f>
        <v>0.3</v>
      </c>
    </row>
    <row r="61" spans="1:2" x14ac:dyDescent="0.25">
      <c r="A61" t="s">
        <v>411</v>
      </c>
      <c r="B61">
        <f>'LF Input Meta Data'!J100</f>
        <v>55000</v>
      </c>
    </row>
    <row r="62" spans="1:2" x14ac:dyDescent="0.25">
      <c r="A62" t="s">
        <v>412</v>
      </c>
      <c r="B62">
        <f>'LF Input Meta Data'!J101</f>
        <v>130000</v>
      </c>
    </row>
    <row r="63" spans="1:2" x14ac:dyDescent="0.25">
      <c r="A63" t="s">
        <v>413</v>
      </c>
      <c r="B63">
        <f>'LF Input Meta Data'!J102</f>
        <v>180000</v>
      </c>
    </row>
    <row r="64" spans="1:2" x14ac:dyDescent="0.25">
      <c r="A64" t="s">
        <v>414</v>
      </c>
      <c r="B64">
        <f>'LF Input Meta Data'!J103</f>
        <v>190000</v>
      </c>
    </row>
    <row r="65" spans="1:2" x14ac:dyDescent="0.25">
      <c r="A65" t="s">
        <v>415</v>
      </c>
      <c r="B65">
        <f>'LF Input Meta Data'!J104</f>
        <v>230000</v>
      </c>
    </row>
    <row r="66" spans="1:2" x14ac:dyDescent="0.25">
      <c r="A66" t="s">
        <v>416</v>
      </c>
      <c r="B66">
        <f>'LF Input Meta Data'!J105</f>
        <v>160000</v>
      </c>
    </row>
    <row r="67" spans="1:2" x14ac:dyDescent="0.25">
      <c r="A67" t="s">
        <v>417</v>
      </c>
      <c r="B67">
        <f>'LF Input Meta Data'!J106</f>
        <v>530000</v>
      </c>
    </row>
    <row r="68" spans="1:2" x14ac:dyDescent="0.25">
      <c r="A68" t="s">
        <v>418</v>
      </c>
      <c r="B68">
        <f>'LF Input Meta Data'!J107</f>
        <v>690000</v>
      </c>
    </row>
    <row r="69" spans="1:2" x14ac:dyDescent="0.25">
      <c r="A69" t="s">
        <v>419</v>
      </c>
      <c r="B69">
        <f>'LF Input Meta Data'!J108</f>
        <v>720000</v>
      </c>
    </row>
    <row r="70" spans="1:2" x14ac:dyDescent="0.25">
      <c r="A70" t="s">
        <v>420</v>
      </c>
      <c r="B70">
        <f>'LF Input Meta Data'!J109</f>
        <v>880000</v>
      </c>
    </row>
    <row r="72" spans="1:2" x14ac:dyDescent="0.25">
      <c r="A72" t="s">
        <v>296</v>
      </c>
      <c r="B72">
        <f>'LF Input Meta Data'!J90</f>
        <v>1200000</v>
      </c>
    </row>
    <row r="73" spans="1:2" x14ac:dyDescent="0.25">
      <c r="A73" t="s">
        <v>297</v>
      </c>
      <c r="B73">
        <f>'LF Input Meta Data'!J91</f>
        <v>3000000</v>
      </c>
    </row>
    <row r="74" spans="1:2" x14ac:dyDescent="0.25">
      <c r="A74" t="s">
        <v>298</v>
      </c>
      <c r="B74">
        <f>'LF Input Meta Data'!J92</f>
        <v>4200000</v>
      </c>
    </row>
    <row r="75" spans="1:2" x14ac:dyDescent="0.25">
      <c r="A75" t="s">
        <v>299</v>
      </c>
      <c r="B75">
        <f>'LF Input Meta Data'!J93</f>
        <v>3200000</v>
      </c>
    </row>
    <row r="76" spans="1:2" x14ac:dyDescent="0.25">
      <c r="A76" t="s">
        <v>300</v>
      </c>
      <c r="B76">
        <f>'LF Input Meta Data'!J94</f>
        <v>4400000</v>
      </c>
    </row>
    <row r="77" spans="1:2" x14ac:dyDescent="0.25">
      <c r="A77" t="s">
        <v>301</v>
      </c>
      <c r="B77">
        <f>'LF Input Meta Data'!J95</f>
        <v>3300000</v>
      </c>
    </row>
    <row r="78" spans="1:2" x14ac:dyDescent="0.25">
      <c r="A78" t="s">
        <v>302</v>
      </c>
      <c r="B78">
        <f>'LF Input Meta Data'!J96</f>
        <v>5200000</v>
      </c>
    </row>
    <row r="79" spans="1:2" x14ac:dyDescent="0.25">
      <c r="A79" t="s">
        <v>303</v>
      </c>
      <c r="B79">
        <f>'LF Input Meta Data'!J97</f>
        <v>8500000</v>
      </c>
    </row>
    <row r="80" spans="1:2" x14ac:dyDescent="0.25">
      <c r="A80" t="s">
        <v>304</v>
      </c>
      <c r="B80">
        <f>'LF Input Meta Data'!J98</f>
        <v>5600000</v>
      </c>
    </row>
    <row r="81" spans="1:2" x14ac:dyDescent="0.25">
      <c r="A81" t="s">
        <v>305</v>
      </c>
      <c r="B81">
        <f>'LF Input Meta Data'!J99</f>
        <v>9100000</v>
      </c>
    </row>
    <row r="83" spans="1:2" x14ac:dyDescent="0.25">
      <c r="A83" t="s">
        <v>306</v>
      </c>
      <c r="B83">
        <v>-10000000</v>
      </c>
    </row>
    <row r="84" spans="1:2" x14ac:dyDescent="0.25">
      <c r="A84" t="s">
        <v>307</v>
      </c>
      <c r="B84">
        <v>-10000000</v>
      </c>
    </row>
    <row r="85" spans="1:2" x14ac:dyDescent="0.25">
      <c r="A85" t="s">
        <v>308</v>
      </c>
      <c r="B85">
        <v>-10000000</v>
      </c>
    </row>
    <row r="86" spans="1:2" x14ac:dyDescent="0.25">
      <c r="A86" t="s">
        <v>309</v>
      </c>
      <c r="B86">
        <v>-10000000</v>
      </c>
    </row>
    <row r="87" spans="1:2" x14ac:dyDescent="0.25">
      <c r="A87" t="s">
        <v>310</v>
      </c>
      <c r="B87">
        <v>-10000000</v>
      </c>
    </row>
    <row r="88" spans="1:2" x14ac:dyDescent="0.25">
      <c r="A88" t="s">
        <v>311</v>
      </c>
      <c r="B88">
        <v>-10000000</v>
      </c>
    </row>
    <row r="89" spans="1:2" x14ac:dyDescent="0.25">
      <c r="A89" t="s">
        <v>312</v>
      </c>
      <c r="B89">
        <v>-10000000</v>
      </c>
    </row>
    <row r="90" spans="1:2" x14ac:dyDescent="0.25">
      <c r="A90" t="s">
        <v>313</v>
      </c>
      <c r="B90">
        <v>-10000000</v>
      </c>
    </row>
    <row r="91" spans="1:2" x14ac:dyDescent="0.25">
      <c r="A91" t="s">
        <v>314</v>
      </c>
      <c r="B91">
        <v>-10000000</v>
      </c>
    </row>
    <row r="92" spans="1:2" x14ac:dyDescent="0.25">
      <c r="A92" t="s">
        <v>315</v>
      </c>
      <c r="B92">
        <v>-10000000</v>
      </c>
    </row>
    <row r="93" spans="1:2" x14ac:dyDescent="0.25">
      <c r="A93" t="s">
        <v>316</v>
      </c>
      <c r="B93">
        <v>-10000000</v>
      </c>
    </row>
    <row r="94" spans="1:2" x14ac:dyDescent="0.25">
      <c r="A94" t="s">
        <v>317</v>
      </c>
      <c r="B94">
        <v>-10000000</v>
      </c>
    </row>
    <row r="95" spans="1:2" x14ac:dyDescent="0.25">
      <c r="A95" t="s">
        <v>318</v>
      </c>
      <c r="B95">
        <v>-10000000</v>
      </c>
    </row>
    <row r="96" spans="1:2" x14ac:dyDescent="0.25">
      <c r="A96" t="s">
        <v>319</v>
      </c>
      <c r="B96">
        <v>-10000000</v>
      </c>
    </row>
    <row r="97" spans="1:2" x14ac:dyDescent="0.25">
      <c r="A97" t="s">
        <v>320</v>
      </c>
      <c r="B97">
        <v>-10000000</v>
      </c>
    </row>
    <row r="98" spans="1:2" x14ac:dyDescent="0.25">
      <c r="A98" t="s">
        <v>321</v>
      </c>
      <c r="B98">
        <v>-10000000</v>
      </c>
    </row>
    <row r="99" spans="1:2" x14ac:dyDescent="0.25">
      <c r="A99" t="s">
        <v>322</v>
      </c>
      <c r="B99">
        <v>-10000000</v>
      </c>
    </row>
    <row r="100" spans="1:2" x14ac:dyDescent="0.25">
      <c r="A100" t="s">
        <v>323</v>
      </c>
      <c r="B100">
        <v>-10000000</v>
      </c>
    </row>
    <row r="101" spans="1:2" x14ac:dyDescent="0.25">
      <c r="A101" t="s">
        <v>324</v>
      </c>
      <c r="B101">
        <v>-10000000</v>
      </c>
    </row>
    <row r="102" spans="1:2" x14ac:dyDescent="0.25">
      <c r="A102" t="s">
        <v>325</v>
      </c>
      <c r="B102">
        <v>-10000000</v>
      </c>
    </row>
    <row r="104" spans="1:2" x14ac:dyDescent="0.25">
      <c r="A104" t="s">
        <v>326</v>
      </c>
      <c r="B104">
        <f>'LF Input Meta Data'!$J$88</f>
        <v>0</v>
      </c>
    </row>
    <row r="105" spans="1:2" x14ac:dyDescent="0.25">
      <c r="A105" t="s">
        <v>327</v>
      </c>
      <c r="B105">
        <f>'LF Input Meta Data'!$J$88</f>
        <v>0</v>
      </c>
    </row>
    <row r="106" spans="1:2" x14ac:dyDescent="0.25">
      <c r="A106" t="s">
        <v>328</v>
      </c>
      <c r="B106">
        <f>'LF Input Meta Data'!$J$88</f>
        <v>0</v>
      </c>
    </row>
    <row r="107" spans="1:2" x14ac:dyDescent="0.25">
      <c r="A107" t="s">
        <v>329</v>
      </c>
      <c r="B107">
        <f>'LF Input Meta Data'!$J$88</f>
        <v>0</v>
      </c>
    </row>
    <row r="108" spans="1:2" x14ac:dyDescent="0.25">
      <c r="A108" t="s">
        <v>330</v>
      </c>
      <c r="B108">
        <f>'LF Input Meta Data'!$J$88</f>
        <v>0</v>
      </c>
    </row>
    <row r="109" spans="1:2" x14ac:dyDescent="0.25">
      <c r="A109" t="s">
        <v>331</v>
      </c>
      <c r="B109">
        <f>'LF Input Meta Data'!$J$88</f>
        <v>0</v>
      </c>
    </row>
    <row r="110" spans="1:2" x14ac:dyDescent="0.25">
      <c r="A110" t="s">
        <v>332</v>
      </c>
      <c r="B110">
        <f>'LF Input Meta Data'!$J$88</f>
        <v>0</v>
      </c>
    </row>
    <row r="111" spans="1:2" x14ac:dyDescent="0.25">
      <c r="A111" t="s">
        <v>333</v>
      </c>
      <c r="B111">
        <f>'LF Input Meta Data'!$J$88</f>
        <v>0</v>
      </c>
    </row>
    <row r="112" spans="1:2" x14ac:dyDescent="0.25">
      <c r="A112" t="s">
        <v>334</v>
      </c>
      <c r="B112">
        <f>'LF Input Meta Data'!$J$88</f>
        <v>0</v>
      </c>
    </row>
    <row r="113" spans="1:2" x14ac:dyDescent="0.25">
      <c r="A113" t="s">
        <v>335</v>
      </c>
      <c r="B113">
        <f>'LF Input Meta Data'!$J$88</f>
        <v>0</v>
      </c>
    </row>
    <row r="114" spans="1:2" x14ac:dyDescent="0.25">
      <c r="A114" t="s">
        <v>336</v>
      </c>
      <c r="B114">
        <f>'LF Input Meta Data'!$J$88</f>
        <v>0</v>
      </c>
    </row>
    <row r="115" spans="1:2" x14ac:dyDescent="0.25">
      <c r="A115" t="s">
        <v>337</v>
      </c>
      <c r="B115">
        <f>'LF Input Meta Data'!$J$88</f>
        <v>0</v>
      </c>
    </row>
    <row r="116" spans="1:2" x14ac:dyDescent="0.25">
      <c r="A116" t="s">
        <v>338</v>
      </c>
      <c r="B116">
        <f>'LF Input Meta Data'!$J$88</f>
        <v>0</v>
      </c>
    </row>
    <row r="117" spans="1:2" x14ac:dyDescent="0.25">
      <c r="A117" t="s">
        <v>339</v>
      </c>
      <c r="B117">
        <f>'LF Input Meta Data'!$J$88</f>
        <v>0</v>
      </c>
    </row>
    <row r="118" spans="1:2" x14ac:dyDescent="0.25">
      <c r="A118" t="s">
        <v>340</v>
      </c>
      <c r="B118">
        <f>'LF Input Meta Data'!$J$88</f>
        <v>0</v>
      </c>
    </row>
    <row r="119" spans="1:2" x14ac:dyDescent="0.25">
      <c r="A119" t="s">
        <v>341</v>
      </c>
      <c r="B119">
        <f>'LF Input Meta Data'!$J$88</f>
        <v>0</v>
      </c>
    </row>
    <row r="120" spans="1:2" x14ac:dyDescent="0.25">
      <c r="A120" t="s">
        <v>342</v>
      </c>
      <c r="B120">
        <f>'LF Input Meta Data'!$J$88</f>
        <v>0</v>
      </c>
    </row>
    <row r="121" spans="1:2" x14ac:dyDescent="0.25">
      <c r="A121" t="s">
        <v>343</v>
      </c>
      <c r="B121">
        <f>'LF Input Meta Data'!$J$88</f>
        <v>0</v>
      </c>
    </row>
    <row r="122" spans="1:2" x14ac:dyDescent="0.25">
      <c r="A122" t="s">
        <v>344</v>
      </c>
      <c r="B122">
        <f>'LF Input Meta Data'!$J$88</f>
        <v>0</v>
      </c>
    </row>
    <row r="123" spans="1:2" x14ac:dyDescent="0.25">
      <c r="A123" t="s">
        <v>345</v>
      </c>
      <c r="B123">
        <f>'LF Input Meta Data'!$J$88</f>
        <v>0</v>
      </c>
    </row>
    <row r="125" spans="1:2" x14ac:dyDescent="0.25">
      <c r="A125" t="s">
        <v>346</v>
      </c>
      <c r="B125">
        <f>'LF Input Meta Data'!J65</f>
        <v>2353495.6120773586</v>
      </c>
    </row>
    <row r="126" spans="1:2" x14ac:dyDescent="0.25">
      <c r="A126" t="s">
        <v>347</v>
      </c>
      <c r="B126">
        <f>'LF Input Meta Data'!J66</f>
        <v>8086751.7989365933</v>
      </c>
    </row>
    <row r="128" spans="1:2" x14ac:dyDescent="0.25">
      <c r="A128" t="s">
        <v>348</v>
      </c>
      <c r="B128">
        <v>0.05</v>
      </c>
    </row>
    <row r="129" spans="1:2" x14ac:dyDescent="0.25">
      <c r="A129" t="s">
        <v>349</v>
      </c>
      <c r="B129">
        <v>5.0000000000000001E-3</v>
      </c>
    </row>
    <row r="131" spans="1:2" x14ac:dyDescent="0.25">
      <c r="A131" t="s">
        <v>356</v>
      </c>
      <c r="B131">
        <f>'LF Input Meta Data'!J69</f>
        <v>5</v>
      </c>
    </row>
    <row r="132" spans="1:2" x14ac:dyDescent="0.25">
      <c r="A132" t="s">
        <v>357</v>
      </c>
      <c r="B132">
        <f>'LF Input Meta Data'!J70</f>
        <v>1.0000000000000001E-5</v>
      </c>
    </row>
    <row r="133" spans="1:2" x14ac:dyDescent="0.25">
      <c r="A133" t="s">
        <v>358</v>
      </c>
      <c r="B133">
        <f>'LF Input Meta Data'!J71</f>
        <v>7</v>
      </c>
    </row>
    <row r="134" spans="1:2" x14ac:dyDescent="0.25">
      <c r="A134" t="s">
        <v>359</v>
      </c>
      <c r="B134">
        <f>'LF Input Meta Data'!J72</f>
        <v>1.0000000000000001E-5</v>
      </c>
    </row>
    <row r="135" spans="1:2" x14ac:dyDescent="0.25">
      <c r="A135" t="s">
        <v>360</v>
      </c>
      <c r="B135">
        <f>'LF Input Meta Data'!J73</f>
        <v>4</v>
      </c>
    </row>
    <row r="136" spans="1:2" x14ac:dyDescent="0.25">
      <c r="A136" t="s">
        <v>361</v>
      </c>
      <c r="B136">
        <f>'LF Input Meta Data'!J74</f>
        <v>1.0000000000000001E-5</v>
      </c>
    </row>
    <row r="137" spans="1:2" x14ac:dyDescent="0.25">
      <c r="A137" t="s">
        <v>362</v>
      </c>
      <c r="B137">
        <f>'LF Input Meta Data'!J75</f>
        <v>6</v>
      </c>
    </row>
    <row r="138" spans="1:2" x14ac:dyDescent="0.25">
      <c r="A138" t="s">
        <v>363</v>
      </c>
      <c r="B138">
        <f>'LF Input Meta Data'!J76</f>
        <v>1.0000000000000001E-5</v>
      </c>
    </row>
    <row r="140" spans="1:2" x14ac:dyDescent="0.25">
      <c r="A140" t="s">
        <v>350</v>
      </c>
      <c r="B140">
        <f>'LF Input Meta Data'!J78</f>
        <v>-1</v>
      </c>
    </row>
    <row r="141" spans="1:2" x14ac:dyDescent="0.25">
      <c r="A141" t="s">
        <v>351</v>
      </c>
      <c r="B141">
        <f>'LF Input Meta Data'!J79</f>
        <v>1</v>
      </c>
    </row>
    <row r="143" spans="1:2" x14ac:dyDescent="0.25">
      <c r="A143" t="s">
        <v>30</v>
      </c>
      <c r="B143">
        <f>'LF Input Meta Data'!J80</f>
        <v>100</v>
      </c>
    </row>
    <row r="145" spans="1:2" x14ac:dyDescent="0.25">
      <c r="A145" t="s">
        <v>352</v>
      </c>
      <c r="B145">
        <f>'LF Input Meta Data'!J83</f>
        <v>0.6</v>
      </c>
    </row>
    <row r="146" spans="1:2" x14ac:dyDescent="0.25">
      <c r="A146" t="s">
        <v>353</v>
      </c>
      <c r="B146">
        <f>'LF Input Meta Data'!J84</f>
        <v>0.6</v>
      </c>
    </row>
    <row r="147" spans="1:2" x14ac:dyDescent="0.25">
      <c r="A147" t="s">
        <v>354</v>
      </c>
      <c r="B147">
        <f>'LF Input Meta Data'!J85</f>
        <v>0.6</v>
      </c>
    </row>
    <row r="148" spans="1:2" x14ac:dyDescent="0.25">
      <c r="A148" t="s">
        <v>355</v>
      </c>
      <c r="B148">
        <f>'LF Input Meta Data'!J86</f>
        <v>0.6</v>
      </c>
    </row>
    <row r="150" spans="1:2" x14ac:dyDescent="0.25">
      <c r="A150" t="s">
        <v>368</v>
      </c>
      <c r="B150" s="8">
        <f>'LF Input Meta Data'!J8</f>
        <v>31</v>
      </c>
    </row>
    <row r="151" spans="1:2" x14ac:dyDescent="0.25">
      <c r="A151" t="s">
        <v>369</v>
      </c>
      <c r="B151" s="8">
        <f>'LF Input Meta Data'!J9</f>
        <v>15</v>
      </c>
    </row>
    <row r="152" spans="1:2" x14ac:dyDescent="0.25">
      <c r="A152" t="s">
        <v>370</v>
      </c>
      <c r="B152" s="8">
        <f>'LF Input Meta Data'!J10</f>
        <v>122</v>
      </c>
    </row>
    <row r="153" spans="1:2" x14ac:dyDescent="0.25">
      <c r="A153" t="s">
        <v>371</v>
      </c>
      <c r="B153" s="8">
        <f>'LF Input Meta Data'!J11</f>
        <v>44</v>
      </c>
    </row>
    <row r="154" spans="1:2" x14ac:dyDescent="0.25">
      <c r="A154" t="s">
        <v>372</v>
      </c>
      <c r="B154" s="8">
        <f>'LF Input Meta Data'!J12</f>
        <v>1</v>
      </c>
    </row>
    <row r="155" spans="1:2" x14ac:dyDescent="0.25">
      <c r="A155" t="s">
        <v>373</v>
      </c>
      <c r="B155" s="8">
        <f>'LF Input Meta Data'!J13</f>
        <v>37</v>
      </c>
    </row>
    <row r="156" spans="1:2" x14ac:dyDescent="0.25">
      <c r="A156" t="s">
        <v>374</v>
      </c>
      <c r="B156" s="8">
        <f>'LF Input Meta Data'!J14</f>
        <v>2</v>
      </c>
    </row>
    <row r="157" spans="1:2" x14ac:dyDescent="0.25">
      <c r="A157" t="s">
        <v>375</v>
      </c>
      <c r="B157" s="8">
        <f>'LF Input Meta Data'!J15</f>
        <v>2</v>
      </c>
    </row>
    <row r="158" spans="1:2" x14ac:dyDescent="0.25">
      <c r="A158" t="s">
        <v>376</v>
      </c>
      <c r="B158" s="8">
        <f>'LF Input Meta Data'!J16</f>
        <v>0</v>
      </c>
    </row>
    <row r="159" spans="1:2" x14ac:dyDescent="0.25">
      <c r="A159" t="s">
        <v>377</v>
      </c>
      <c r="B159" s="8">
        <f>'LF Input Meta Data'!J17</f>
        <v>0</v>
      </c>
    </row>
    <row r="160" spans="1:2" x14ac:dyDescent="0.25">
      <c r="A160" t="s">
        <v>378</v>
      </c>
      <c r="B160" s="8">
        <f>'LF Input Meta Data'!J18</f>
        <v>0</v>
      </c>
    </row>
    <row r="161" spans="1:2" x14ac:dyDescent="0.25">
      <c r="A161" t="s">
        <v>379</v>
      </c>
      <c r="B161" s="8">
        <f>'LF Input Meta Data'!J19</f>
        <v>0</v>
      </c>
    </row>
    <row r="162" spans="1:2" x14ac:dyDescent="0.25">
      <c r="A162" t="s">
        <v>364</v>
      </c>
      <c r="B162" s="8">
        <f>'LF Input Meta Data'!J20</f>
        <v>97</v>
      </c>
    </row>
    <row r="163" spans="1:2" x14ac:dyDescent="0.25">
      <c r="A163" t="s">
        <v>365</v>
      </c>
      <c r="B163" s="8">
        <f>'LF Input Meta Data'!J21</f>
        <v>216</v>
      </c>
    </row>
    <row r="164" spans="1:2" x14ac:dyDescent="0.25">
      <c r="A164" t="s">
        <v>366</v>
      </c>
      <c r="B164" s="8">
        <f>'LF Input Meta Data'!J22</f>
        <v>55</v>
      </c>
    </row>
    <row r="165" spans="1:2" x14ac:dyDescent="0.25">
      <c r="A165" t="s">
        <v>367</v>
      </c>
      <c r="B165" s="8">
        <f>'LF Input Meta Data'!J23</f>
        <v>70</v>
      </c>
    </row>
    <row r="166" spans="1:2" x14ac:dyDescent="0.25">
      <c r="A166" t="s">
        <v>380</v>
      </c>
      <c r="B166" s="8">
        <f>'LF Input Meta Data'!J24</f>
        <v>0</v>
      </c>
    </row>
    <row r="167" spans="1:2" x14ac:dyDescent="0.25">
      <c r="A167" t="s">
        <v>381</v>
      </c>
      <c r="B167" s="8">
        <f>'LF Input Meta Data'!J25</f>
        <v>0</v>
      </c>
    </row>
    <row r="168" spans="1:2" x14ac:dyDescent="0.25">
      <c r="A168" t="s">
        <v>382</v>
      </c>
      <c r="B168" s="8">
        <f>'LF Input Meta Data'!J26</f>
        <v>0</v>
      </c>
    </row>
    <row r="169" spans="1:2" x14ac:dyDescent="0.25">
      <c r="A169" t="s">
        <v>383</v>
      </c>
      <c r="B169" s="8">
        <f>'LF Input Meta Data'!J27</f>
        <v>0</v>
      </c>
    </row>
    <row r="170" spans="1:2" x14ac:dyDescent="0.25">
      <c r="A170" t="s">
        <v>384</v>
      </c>
      <c r="B170" s="8">
        <f>'LF Input Meta Data'!J28</f>
        <v>0</v>
      </c>
    </row>
    <row r="171" spans="1:2" x14ac:dyDescent="0.25">
      <c r="A171" t="s">
        <v>385</v>
      </c>
      <c r="B171" s="8">
        <f>'LF Input Meta Data'!J29</f>
        <v>0</v>
      </c>
    </row>
    <row r="172" spans="1:2" x14ac:dyDescent="0.25">
      <c r="A172" t="s">
        <v>386</v>
      </c>
      <c r="B172" s="8">
        <f>'LF Input Meta Data'!J30</f>
        <v>0</v>
      </c>
    </row>
    <row r="173" spans="1:2" x14ac:dyDescent="0.25">
      <c r="A173" t="s">
        <v>387</v>
      </c>
      <c r="B173" s="8">
        <f>'LF Input Meta Data'!J31</f>
        <v>0</v>
      </c>
    </row>
    <row r="174" spans="1:2" x14ac:dyDescent="0.25">
      <c r="A174" t="s">
        <v>388</v>
      </c>
      <c r="B174" s="8">
        <f>'LF Input Meta Data'!J32</f>
        <v>0</v>
      </c>
    </row>
    <row r="175" spans="1:2" x14ac:dyDescent="0.25">
      <c r="A175" t="s">
        <v>389</v>
      </c>
      <c r="B175" s="8">
        <f>'LF Input Meta Data'!J33</f>
        <v>0</v>
      </c>
    </row>
    <row r="176" spans="1:2" x14ac:dyDescent="0.25">
      <c r="A176" t="s">
        <v>390</v>
      </c>
      <c r="B176" s="8">
        <f>'LF Input Meta Data'!J34</f>
        <v>0</v>
      </c>
    </row>
    <row r="177" spans="1:2" x14ac:dyDescent="0.25">
      <c r="A177" t="s">
        <v>391</v>
      </c>
      <c r="B177" s="8">
        <f>'LF Input Meta Data'!J35</f>
        <v>0</v>
      </c>
    </row>
    <row r="178" spans="1:2" x14ac:dyDescent="0.25">
      <c r="A178" t="s">
        <v>398</v>
      </c>
      <c r="B178" s="8">
        <f>'LF Input Meta Data'!J36</f>
        <v>0</v>
      </c>
    </row>
    <row r="179" spans="1:2" x14ac:dyDescent="0.25">
      <c r="A179" t="s">
        <v>399</v>
      </c>
      <c r="B179" s="8">
        <f>'LF Input Meta Data'!J37</f>
        <v>80</v>
      </c>
    </row>
    <row r="180" spans="1:2" x14ac:dyDescent="0.25">
      <c r="A180" t="s">
        <v>400</v>
      </c>
      <c r="B180" s="8">
        <f>'LF Input Meta Data'!J38</f>
        <v>1</v>
      </c>
    </row>
    <row r="181" spans="1:2" x14ac:dyDescent="0.25">
      <c r="A181" t="s">
        <v>401</v>
      </c>
      <c r="B181" s="8">
        <f>'LF Input Meta Data'!J39</f>
        <v>247</v>
      </c>
    </row>
    <row r="182" spans="1:2" x14ac:dyDescent="0.25">
      <c r="A182" t="s">
        <v>402</v>
      </c>
      <c r="B182" s="8">
        <f>'LF Input Meta Data'!J40</f>
        <v>0</v>
      </c>
    </row>
    <row r="183" spans="1:2" x14ac:dyDescent="0.25">
      <c r="A183" t="s">
        <v>403</v>
      </c>
      <c r="B183" s="8">
        <f>'LF Input Meta Data'!J41</f>
        <v>0</v>
      </c>
    </row>
    <row r="184" spans="1:2" x14ac:dyDescent="0.25">
      <c r="A184" t="s">
        <v>404</v>
      </c>
      <c r="B184" s="8">
        <f>'LF Input Meta Data'!J42</f>
        <v>0</v>
      </c>
    </row>
    <row r="185" spans="1:2" x14ac:dyDescent="0.25">
      <c r="A185" t="s">
        <v>405</v>
      </c>
      <c r="B185" s="8">
        <f>'LF Input Meta Data'!J43</f>
        <v>0</v>
      </c>
    </row>
    <row r="186" spans="1:2" x14ac:dyDescent="0.25">
      <c r="A186" t="s">
        <v>406</v>
      </c>
      <c r="B186" s="8">
        <f>'LF Input Meta Data'!J44</f>
        <v>55</v>
      </c>
    </row>
    <row r="187" spans="1:2" x14ac:dyDescent="0.25">
      <c r="A187" t="s">
        <v>407</v>
      </c>
      <c r="B187" s="8">
        <f>'LF Input Meta Data'!J45</f>
        <v>0</v>
      </c>
    </row>
    <row r="188" spans="1:2" x14ac:dyDescent="0.25">
      <c r="A188" t="s">
        <v>408</v>
      </c>
      <c r="B188" s="8">
        <f>'LF Input Meta Data'!J46</f>
        <v>1071</v>
      </c>
    </row>
    <row r="189" spans="1:2" x14ac:dyDescent="0.25">
      <c r="A189" t="s">
        <v>409</v>
      </c>
      <c r="B189" s="8">
        <f>'LF Input Meta Data'!J47</f>
        <v>165</v>
      </c>
    </row>
    <row r="190" spans="1:2" x14ac:dyDescent="0.25">
      <c r="A190" t="s">
        <v>466</v>
      </c>
      <c r="B190" s="8">
        <f>'LF Input Meta Data'!J48</f>
        <v>31</v>
      </c>
    </row>
    <row r="192" spans="1:2" x14ac:dyDescent="0.25">
      <c r="A192" s="8" t="s">
        <v>421</v>
      </c>
      <c r="B192" s="8">
        <f>'LF Input Meta Data'!J49</f>
        <v>0.58899999999999997</v>
      </c>
    </row>
    <row r="193" spans="1:2" x14ac:dyDescent="0.25">
      <c r="A193" s="8" t="s">
        <v>422</v>
      </c>
      <c r="B193" s="8">
        <f>'LF Input Meta Data'!J50</f>
        <v>0.41100000000000003</v>
      </c>
    </row>
    <row r="194" spans="1:2" x14ac:dyDescent="0.25">
      <c r="A194" s="8" t="s">
        <v>423</v>
      </c>
      <c r="B194" s="8">
        <f>'LF Input Meta Data'!J51</f>
        <v>0.58899999999999997</v>
      </c>
    </row>
    <row r="195" spans="1:2" x14ac:dyDescent="0.25">
      <c r="A195" s="8" t="s">
        <v>424</v>
      </c>
      <c r="B195" s="8">
        <f>'LF Input Meta Data'!J52</f>
        <v>0.41100000000000003</v>
      </c>
    </row>
    <row r="196" spans="1:2" x14ac:dyDescent="0.25">
      <c r="A196" s="8" t="s">
        <v>425</v>
      </c>
      <c r="B196" s="8">
        <f>'LF Input Meta Data'!J53</f>
        <v>0.58899999999999997</v>
      </c>
    </row>
    <row r="197" spans="1:2" x14ac:dyDescent="0.25">
      <c r="A197" s="8" t="s">
        <v>426</v>
      </c>
      <c r="B197" s="8">
        <f>'LF Input Meta Data'!J54</f>
        <v>0.41100000000000003</v>
      </c>
    </row>
    <row r="198" spans="1:2" x14ac:dyDescent="0.25">
      <c r="A198" s="8" t="s">
        <v>427</v>
      </c>
      <c r="B198" s="8">
        <f>'LF Input Meta Data'!J55</f>
        <v>0.58899999999999997</v>
      </c>
    </row>
    <row r="199" spans="1:2" x14ac:dyDescent="0.25">
      <c r="A199" s="8" t="s">
        <v>428</v>
      </c>
      <c r="B199" s="8">
        <f>'LF Input Meta Data'!J56</f>
        <v>0.41100000000000003</v>
      </c>
    </row>
    <row r="200" spans="1:2" x14ac:dyDescent="0.25">
      <c r="B200" s="8"/>
    </row>
    <row r="201" spans="1:2" x14ac:dyDescent="0.25">
      <c r="A201" s="8" t="s">
        <v>394</v>
      </c>
      <c r="B201" s="8">
        <f>'LF Input Meta Data'!J57</f>
        <v>1330757.7241379311</v>
      </c>
    </row>
    <row r="202" spans="1:2" x14ac:dyDescent="0.25">
      <c r="A202" s="8" t="s">
        <v>395</v>
      </c>
      <c r="B202" s="8">
        <f>'LF Input Meta Data'!J58</f>
        <v>4044971.157303371</v>
      </c>
    </row>
    <row r="203" spans="1:2" x14ac:dyDescent="0.25">
      <c r="A203" s="8" t="s">
        <v>397</v>
      </c>
      <c r="B203" s="8">
        <f>'LF Input Meta Data'!J59</f>
        <v>1211678.9794520547</v>
      </c>
    </row>
    <row r="204" spans="1:2" x14ac:dyDescent="0.25">
      <c r="A204" s="8" t="s">
        <v>396</v>
      </c>
      <c r="B204" s="8">
        <f>'LF Input Meta Data'!J60</f>
        <v>3626796.6847826098</v>
      </c>
    </row>
    <row r="205" spans="1:2" x14ac:dyDescent="0.25">
      <c r="B205" s="8"/>
    </row>
    <row r="206" spans="1:2" x14ac:dyDescent="0.25">
      <c r="A206" s="8" t="s">
        <v>392</v>
      </c>
      <c r="B206" s="8">
        <f>'LF Input Meta Data'!J61</f>
        <v>1</v>
      </c>
    </row>
    <row r="207" spans="1:2" x14ac:dyDescent="0.25">
      <c r="A207" s="8" t="s">
        <v>393</v>
      </c>
      <c r="B207" s="8">
        <f>'LF Input Meta Data'!J62</f>
        <v>1</v>
      </c>
    </row>
    <row r="208" spans="1:2" x14ac:dyDescent="0.25">
      <c r="B208" s="8"/>
    </row>
    <row r="209" spans="1:2" x14ac:dyDescent="0.25">
      <c r="A209" t="s">
        <v>24</v>
      </c>
      <c r="B209" s="8">
        <f>'LF Input Meta Data'!J63</f>
        <v>3</v>
      </c>
    </row>
    <row r="356" spans="3:5" x14ac:dyDescent="0.25">
      <c r="C356" s="5"/>
      <c r="D356" s="5"/>
      <c r="E356" s="5"/>
    </row>
    <row r="357" spans="3:5" x14ac:dyDescent="0.25">
      <c r="C357" s="5"/>
      <c r="D357" s="5"/>
      <c r="E357" s="5"/>
    </row>
    <row r="358" spans="3:5" x14ac:dyDescent="0.25">
      <c r="C358" s="5"/>
      <c r="D358" s="5"/>
      <c r="E358" s="5"/>
    </row>
    <row r="359" spans="3:5" x14ac:dyDescent="0.25">
      <c r="C359" s="5"/>
      <c r="D359" s="5"/>
      <c r="E359" s="5"/>
    </row>
    <row r="360" spans="3:5" x14ac:dyDescent="0.25">
      <c r="C360" s="5"/>
      <c r="D360" s="5"/>
      <c r="E360" s="5"/>
    </row>
    <row r="361" spans="3:5" x14ac:dyDescent="0.25">
      <c r="C361" s="5"/>
      <c r="D361" s="5"/>
      <c r="E361" s="5"/>
    </row>
    <row r="362" spans="3:5" x14ac:dyDescent="0.25">
      <c r="C362" s="5"/>
      <c r="D362" s="5"/>
      <c r="E362" s="5"/>
    </row>
    <row r="363" spans="3:5" x14ac:dyDescent="0.25">
      <c r="C363" s="5"/>
      <c r="D363" s="5"/>
      <c r="E363" s="5"/>
    </row>
    <row r="364" spans="3:5" x14ac:dyDescent="0.25">
      <c r="C364" s="5"/>
      <c r="D364" s="5"/>
      <c r="E364" s="5"/>
    </row>
    <row r="365" spans="3:5" x14ac:dyDescent="0.25">
      <c r="C365" s="5"/>
      <c r="D365" s="5"/>
      <c r="E365" s="5"/>
    </row>
    <row r="366" spans="3:5" x14ac:dyDescent="0.25">
      <c r="C366" s="5"/>
      <c r="D366" s="5"/>
      <c r="E366" s="5"/>
    </row>
    <row r="367" spans="3:5" x14ac:dyDescent="0.25">
      <c r="C367" s="5"/>
      <c r="D367" s="5"/>
      <c r="E367" s="5"/>
    </row>
    <row r="368" spans="3:5" x14ac:dyDescent="0.25">
      <c r="C368" s="5"/>
      <c r="D368" s="5"/>
      <c r="E368" s="5"/>
    </row>
    <row r="369" spans="3:5" x14ac:dyDescent="0.25">
      <c r="C369" s="5"/>
      <c r="D369" s="5"/>
      <c r="E369" s="5"/>
    </row>
    <row r="370" spans="3:5" x14ac:dyDescent="0.25">
      <c r="C370" s="5"/>
      <c r="D370" s="5"/>
      <c r="E370" s="5"/>
    </row>
    <row r="371" spans="3:5" x14ac:dyDescent="0.25">
      <c r="C371" s="5"/>
      <c r="D371" s="5"/>
      <c r="E371" s="5"/>
    </row>
    <row r="372" spans="3:5" x14ac:dyDescent="0.25">
      <c r="C372" s="5"/>
      <c r="D372" s="5"/>
      <c r="E372" s="5"/>
    </row>
    <row r="373" spans="3:5" x14ac:dyDescent="0.25">
      <c r="C373" s="5"/>
      <c r="D373" s="5"/>
      <c r="E373" s="5"/>
    </row>
    <row r="374" spans="3:5" x14ac:dyDescent="0.25">
      <c r="C374" s="5"/>
      <c r="D374" s="5"/>
      <c r="E374" s="5"/>
    </row>
    <row r="375" spans="3:5" x14ac:dyDescent="0.25">
      <c r="C375" s="5"/>
      <c r="D375" s="5"/>
      <c r="E375" s="5"/>
    </row>
    <row r="376" spans="3:5" x14ac:dyDescent="0.25">
      <c r="C376" s="5"/>
      <c r="D376" s="5"/>
      <c r="E376" s="5"/>
    </row>
    <row r="377" spans="3:5" x14ac:dyDescent="0.25">
      <c r="C377" s="5"/>
      <c r="D377" s="5"/>
      <c r="E377" s="5"/>
    </row>
    <row r="378" spans="3:5" x14ac:dyDescent="0.25">
      <c r="C378" s="5"/>
      <c r="D378" s="5"/>
      <c r="E378" s="5"/>
    </row>
    <row r="379" spans="3:5" x14ac:dyDescent="0.25">
      <c r="C379" s="5"/>
      <c r="D379" s="5"/>
      <c r="E379" s="5"/>
    </row>
    <row r="380" spans="3:5" x14ac:dyDescent="0.25">
      <c r="C380" s="5"/>
      <c r="D380" s="5"/>
      <c r="E380" s="5"/>
    </row>
    <row r="381" spans="3:5" x14ac:dyDescent="0.25">
      <c r="C381" s="5"/>
      <c r="D381" s="5"/>
      <c r="E381" s="5"/>
    </row>
    <row r="382" spans="3:5" x14ac:dyDescent="0.25">
      <c r="C382" s="5"/>
      <c r="D382" s="5"/>
      <c r="E382" s="5"/>
    </row>
    <row r="383" spans="3:5" x14ac:dyDescent="0.25">
      <c r="C383" s="5"/>
      <c r="D383" s="5"/>
      <c r="E383" s="5"/>
    </row>
    <row r="384" spans="3:5" x14ac:dyDescent="0.25">
      <c r="C384" s="5"/>
      <c r="D384" s="5"/>
      <c r="E384" s="5"/>
    </row>
    <row r="385" spans="3:5" x14ac:dyDescent="0.25">
      <c r="C385" s="5"/>
      <c r="D385" s="5"/>
      <c r="E385" s="5"/>
    </row>
    <row r="386" spans="3:5" x14ac:dyDescent="0.25">
      <c r="C386" s="5"/>
      <c r="D386" s="5"/>
      <c r="E386" s="5"/>
    </row>
    <row r="387" spans="3:5" x14ac:dyDescent="0.25">
      <c r="C387" s="5"/>
      <c r="D387" s="5"/>
      <c r="E387" s="5"/>
    </row>
    <row r="388" spans="3:5" x14ac:dyDescent="0.25">
      <c r="C388" s="5"/>
      <c r="D388" s="5"/>
      <c r="E388" s="5"/>
    </row>
    <row r="389" spans="3:5" x14ac:dyDescent="0.25">
      <c r="C389" s="5"/>
      <c r="D389" s="5"/>
      <c r="E389" s="5"/>
    </row>
    <row r="390" spans="3:5" x14ac:dyDescent="0.25">
      <c r="C390" s="5"/>
      <c r="D390" s="5"/>
      <c r="E390" s="5"/>
    </row>
    <row r="391" spans="3:5" x14ac:dyDescent="0.25">
      <c r="C391" s="5"/>
      <c r="D391" s="5"/>
      <c r="E391" s="5"/>
    </row>
    <row r="392" spans="3:5" x14ac:dyDescent="0.25">
      <c r="C392" s="5"/>
      <c r="D392" s="5"/>
      <c r="E392" s="5"/>
    </row>
    <row r="393" spans="3:5" x14ac:dyDescent="0.25">
      <c r="C393" s="5"/>
      <c r="D393" s="5"/>
      <c r="E393" s="5"/>
    </row>
    <row r="394" spans="3:5" x14ac:dyDescent="0.25">
      <c r="C394" s="5"/>
      <c r="D394" s="5"/>
      <c r="E394" s="5"/>
    </row>
    <row r="395" spans="3:5" x14ac:dyDescent="0.25">
      <c r="C395" s="5"/>
      <c r="D395" s="5"/>
      <c r="E395" s="5"/>
    </row>
    <row r="396" spans="3:5" x14ac:dyDescent="0.25">
      <c r="C396" s="5"/>
      <c r="D396" s="5"/>
      <c r="E396" s="5"/>
    </row>
    <row r="397" spans="3:5" x14ac:dyDescent="0.25">
      <c r="C397" s="5"/>
      <c r="D397" s="5"/>
      <c r="E397" s="5"/>
    </row>
    <row r="398" spans="3:5" x14ac:dyDescent="0.25">
      <c r="C398" s="5"/>
      <c r="D398" s="5"/>
      <c r="E398" s="5"/>
    </row>
    <row r="399" spans="3:5" x14ac:dyDescent="0.25">
      <c r="C399" s="5"/>
      <c r="D399" s="5"/>
      <c r="E399" s="5"/>
    </row>
    <row r="400" spans="3:5" x14ac:dyDescent="0.25">
      <c r="C400" s="5"/>
      <c r="D400" s="5"/>
      <c r="E400" s="5"/>
    </row>
    <row r="401" spans="3:5" x14ac:dyDescent="0.25">
      <c r="D401" s="5"/>
      <c r="E401" s="5"/>
    </row>
    <row r="402" spans="3:5" x14ac:dyDescent="0.25">
      <c r="D402" s="5"/>
      <c r="E402" s="5"/>
    </row>
    <row r="403" spans="3:5" x14ac:dyDescent="0.25">
      <c r="D403" s="5"/>
      <c r="E403" s="5"/>
    </row>
    <row r="404" spans="3:5" x14ac:dyDescent="0.25">
      <c r="D404" s="5"/>
      <c r="E404" s="5"/>
    </row>
    <row r="405" spans="3:5" x14ac:dyDescent="0.25">
      <c r="D405" s="5"/>
      <c r="E405" s="5"/>
    </row>
    <row r="406" spans="3:5" x14ac:dyDescent="0.25">
      <c r="D406" s="5"/>
      <c r="E406" s="5"/>
    </row>
    <row r="407" spans="3:5" x14ac:dyDescent="0.25">
      <c r="D407" s="5"/>
      <c r="E407" s="5"/>
    </row>
    <row r="408" spans="3:5" x14ac:dyDescent="0.25">
      <c r="D408" s="5"/>
      <c r="E408" s="5"/>
    </row>
    <row r="409" spans="3:5" x14ac:dyDescent="0.25">
      <c r="D409" s="5"/>
      <c r="E409" s="5"/>
    </row>
    <row r="410" spans="3:5" x14ac:dyDescent="0.25">
      <c r="C410" s="5"/>
      <c r="D410" s="5"/>
      <c r="E410" s="5"/>
    </row>
    <row r="411" spans="3:5" x14ac:dyDescent="0.25">
      <c r="C411" s="5"/>
      <c r="D411" s="5"/>
      <c r="E411" s="5"/>
    </row>
    <row r="412" spans="3:5" x14ac:dyDescent="0.25">
      <c r="C412" s="5"/>
      <c r="D412" s="5"/>
      <c r="E412" s="5"/>
    </row>
    <row r="413" spans="3:5" x14ac:dyDescent="0.25">
      <c r="C413" s="5"/>
      <c r="D413" s="5"/>
      <c r="E413" s="5"/>
    </row>
    <row r="414" spans="3:5" x14ac:dyDescent="0.25">
      <c r="C414" s="5"/>
      <c r="D414" s="5"/>
      <c r="E414" s="5"/>
    </row>
    <row r="415" spans="3:5" x14ac:dyDescent="0.25">
      <c r="C415" s="5"/>
      <c r="D415" s="5"/>
      <c r="E415" s="5"/>
    </row>
    <row r="416" spans="3:5" x14ac:dyDescent="0.25">
      <c r="C416" s="5"/>
      <c r="D416" s="5"/>
      <c r="E416" s="5"/>
    </row>
    <row r="417" spans="3:5" x14ac:dyDescent="0.25">
      <c r="C417" s="5"/>
      <c r="D417" s="5"/>
      <c r="E417" s="5"/>
    </row>
    <row r="418" spans="3:5" x14ac:dyDescent="0.25">
      <c r="C418" s="1"/>
      <c r="D418" s="1"/>
      <c r="E4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418"/>
  <sheetViews>
    <sheetView workbookViewId="0">
      <selection activeCell="J38" sqref="J38"/>
    </sheetView>
  </sheetViews>
  <sheetFormatPr defaultRowHeight="15" x14ac:dyDescent="0.25"/>
  <cols>
    <col min="1" max="1" width="35.7109375" customWidth="1"/>
    <col min="2" max="2" width="10" bestFit="1" customWidth="1"/>
    <col min="3" max="42" width="12" bestFit="1" customWidth="1"/>
  </cols>
  <sheetData>
    <row r="1" spans="1:42" x14ac:dyDescent="0.25">
      <c r="B1">
        <v>2000</v>
      </c>
      <c r="C1">
        <f>B1+1</f>
        <v>2001</v>
      </c>
      <c r="D1">
        <f t="shared" ref="D1:AP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  <c r="W1">
        <f t="shared" si="0"/>
        <v>2021</v>
      </c>
      <c r="X1">
        <f t="shared" si="0"/>
        <v>2022</v>
      </c>
      <c r="Y1">
        <f t="shared" si="0"/>
        <v>2023</v>
      </c>
      <c r="Z1">
        <f t="shared" si="0"/>
        <v>2024</v>
      </c>
      <c r="AA1">
        <f t="shared" si="0"/>
        <v>2025</v>
      </c>
      <c r="AB1">
        <f t="shared" si="0"/>
        <v>2026</v>
      </c>
      <c r="AC1">
        <f t="shared" si="0"/>
        <v>2027</v>
      </c>
      <c r="AD1">
        <f t="shared" si="0"/>
        <v>2028</v>
      </c>
      <c r="AE1">
        <f t="shared" si="0"/>
        <v>2029</v>
      </c>
      <c r="AF1">
        <f t="shared" si="0"/>
        <v>2030</v>
      </c>
      <c r="AG1">
        <f t="shared" si="0"/>
        <v>2031</v>
      </c>
      <c r="AH1">
        <f t="shared" si="0"/>
        <v>2032</v>
      </c>
      <c r="AI1">
        <f t="shared" si="0"/>
        <v>2033</v>
      </c>
      <c r="AJ1">
        <f t="shared" si="0"/>
        <v>2034</v>
      </c>
      <c r="AK1">
        <f t="shared" si="0"/>
        <v>2035</v>
      </c>
      <c r="AL1">
        <f t="shared" si="0"/>
        <v>2036</v>
      </c>
      <c r="AM1">
        <f t="shared" si="0"/>
        <v>2037</v>
      </c>
      <c r="AN1">
        <f t="shared" si="0"/>
        <v>2038</v>
      </c>
      <c r="AO1">
        <f t="shared" si="0"/>
        <v>2039</v>
      </c>
      <c r="AP1">
        <f t="shared" si="0"/>
        <v>2040</v>
      </c>
    </row>
    <row r="2" spans="1:42" x14ac:dyDescent="0.25">
      <c r="A2" t="s">
        <v>256</v>
      </c>
      <c r="B2" s="42">
        <f>'LF Compostables'!G9</f>
        <v>0.58899999999999997</v>
      </c>
      <c r="C2" s="42">
        <f>'LF Compostables'!H9</f>
        <v>0.58019999999999994</v>
      </c>
      <c r="D2" s="42">
        <f>'LF Compostables'!I9</f>
        <v>0.57139999999999991</v>
      </c>
      <c r="E2" s="42">
        <f>'LF Compostables'!J9</f>
        <v>0.56259999999999999</v>
      </c>
      <c r="F2" s="42">
        <f>'LF Compostables'!K9</f>
        <v>0.55379999999999996</v>
      </c>
      <c r="G2" s="42">
        <f>'LF Compostables'!L9</f>
        <v>0.54499999999999993</v>
      </c>
      <c r="H2" s="42">
        <f>'LF Compostables'!M9</f>
        <v>0.53299999999999992</v>
      </c>
      <c r="I2" s="42">
        <f>'LF Compostables'!N9</f>
        <v>0.52100000000000002</v>
      </c>
      <c r="J2" s="42">
        <f>'LF Compostables'!O9</f>
        <v>0.50900000000000001</v>
      </c>
      <c r="K2" s="42">
        <f>'LF Compostables'!P9</f>
        <v>0.49700000000000005</v>
      </c>
      <c r="L2" s="42">
        <f>'LF Compostables'!Q9</f>
        <v>0.495</v>
      </c>
      <c r="M2" s="42">
        <f>'LF Compostables'!R9</f>
        <v>0.49299999999999999</v>
      </c>
      <c r="N2" s="42">
        <f>'LF Compostables'!S9</f>
        <v>0.48899999999999999</v>
      </c>
      <c r="O2" s="42">
        <f>'LF Compostables'!T9</f>
        <v>0.48500000000000004</v>
      </c>
      <c r="P2" s="42">
        <f>'LF Compostables'!U9</f>
        <v>0.48280000000000012</v>
      </c>
      <c r="Q2" s="42">
        <f>'LF Compostables'!V9</f>
        <v>0.4798</v>
      </c>
      <c r="R2" s="42">
        <f>'LF Compostables'!W9</f>
        <v>0.47679999999999989</v>
      </c>
      <c r="S2" s="42">
        <f>'LF Compostables'!X9</f>
        <v>0.47379999999999978</v>
      </c>
      <c r="T2" s="42">
        <f>'LF Compostables'!Y9</f>
        <v>0.47079999999999966</v>
      </c>
      <c r="U2" s="42">
        <f>'LF Compostables'!Z9</f>
        <v>0.46779999999999955</v>
      </c>
      <c r="V2" s="42">
        <f>'LF Compostables'!AA9</f>
        <v>0.46479999999999944</v>
      </c>
      <c r="W2" s="42">
        <f>'LF Compostables'!AB9</f>
        <v>0.46180000000000021</v>
      </c>
      <c r="X2" s="42">
        <f>'LF Compostables'!AC9</f>
        <v>0.4588000000000001</v>
      </c>
      <c r="Y2" s="42">
        <f>'LF Compostables'!AD9</f>
        <v>0.45579999999999998</v>
      </c>
      <c r="Z2" s="42">
        <f>'LF Compostables'!AE9</f>
        <v>0.45279999999999987</v>
      </c>
      <c r="AA2" s="42">
        <f>'LF Compostables'!AF9</f>
        <v>0.44979999999999976</v>
      </c>
      <c r="AB2" s="42">
        <f>'LF Compostables'!AG9</f>
        <v>0.44679999999999964</v>
      </c>
      <c r="AC2" s="42">
        <f>'LF Compostables'!AH9</f>
        <v>0.44379999999999953</v>
      </c>
      <c r="AD2" s="42">
        <f>'LF Compostables'!AI9</f>
        <v>0.4408000000000003</v>
      </c>
      <c r="AE2" s="42">
        <f>'LF Compostables'!AJ9</f>
        <v>0.43780000000000019</v>
      </c>
      <c r="AF2" s="42">
        <f>'LF Compostables'!AK9</f>
        <v>0.43480000000000008</v>
      </c>
      <c r="AG2" s="42">
        <f>'LF Compostables'!AL9</f>
        <v>0.43179999999999996</v>
      </c>
      <c r="AH2" s="42">
        <f>'LF Compostables'!AM9</f>
        <v>0.42879999999999985</v>
      </c>
      <c r="AI2" s="42">
        <f>'LF Compostables'!AN9</f>
        <v>0.42579999999999973</v>
      </c>
      <c r="AJ2" s="42">
        <f>'LF Compostables'!AO9</f>
        <v>0.42279999999999962</v>
      </c>
      <c r="AK2" s="42">
        <f>'LF Compostables'!AP9</f>
        <v>0.41979999999999951</v>
      </c>
      <c r="AL2" s="42">
        <f>'LF Compostables'!AQ9</f>
        <v>0.41679999999999939</v>
      </c>
      <c r="AM2" s="42">
        <f>'LF Compostables'!AR9</f>
        <v>0.41380000000000017</v>
      </c>
      <c r="AN2" s="42">
        <f>'LF Compostables'!AS9</f>
        <v>0.41080000000000005</v>
      </c>
      <c r="AO2" s="42">
        <f>'LF Compostables'!AT9</f>
        <v>0.40779999999999994</v>
      </c>
      <c r="AP2" s="42">
        <f>'LF Compostables'!AU9</f>
        <v>0.40479999999999983</v>
      </c>
    </row>
    <row r="3" spans="1:42" x14ac:dyDescent="0.25">
      <c r="A3" t="s">
        <v>257</v>
      </c>
      <c r="B3" s="42">
        <f t="shared" ref="B3:N3" si="1">1-B2</f>
        <v>0.41100000000000003</v>
      </c>
      <c r="C3" s="42">
        <f t="shared" si="1"/>
        <v>0.41980000000000006</v>
      </c>
      <c r="D3" s="42">
        <f t="shared" si="1"/>
        <v>0.42860000000000009</v>
      </c>
      <c r="E3" s="42">
        <f t="shared" si="1"/>
        <v>0.43740000000000001</v>
      </c>
      <c r="F3" s="42">
        <f t="shared" si="1"/>
        <v>0.44620000000000004</v>
      </c>
      <c r="G3" s="42">
        <f t="shared" si="1"/>
        <v>0.45500000000000007</v>
      </c>
      <c r="H3" s="42">
        <f t="shared" si="1"/>
        <v>0.46700000000000008</v>
      </c>
      <c r="I3" s="42">
        <f t="shared" si="1"/>
        <v>0.47899999999999998</v>
      </c>
      <c r="J3" s="42">
        <f t="shared" si="1"/>
        <v>0.49099999999999999</v>
      </c>
      <c r="K3" s="42">
        <f t="shared" si="1"/>
        <v>0.50299999999999989</v>
      </c>
      <c r="L3" s="42">
        <f t="shared" si="1"/>
        <v>0.505</v>
      </c>
      <c r="M3" s="42">
        <f t="shared" si="1"/>
        <v>0.50700000000000001</v>
      </c>
      <c r="N3" s="42">
        <f t="shared" si="1"/>
        <v>0.51100000000000001</v>
      </c>
      <c r="O3" s="42">
        <f>1-O2</f>
        <v>0.5149999999999999</v>
      </c>
      <c r="P3" s="42">
        <f t="shared" ref="P3:AP3" si="2">1-P2</f>
        <v>0.51719999999999988</v>
      </c>
      <c r="Q3" s="42">
        <f t="shared" si="2"/>
        <v>0.5202</v>
      </c>
      <c r="R3" s="42">
        <f t="shared" si="2"/>
        <v>0.52320000000000011</v>
      </c>
      <c r="S3" s="42">
        <f t="shared" si="2"/>
        <v>0.52620000000000022</v>
      </c>
      <c r="T3" s="42">
        <f t="shared" si="2"/>
        <v>0.52920000000000034</v>
      </c>
      <c r="U3" s="42">
        <f t="shared" si="2"/>
        <v>0.53220000000000045</v>
      </c>
      <c r="V3" s="42">
        <f t="shared" si="2"/>
        <v>0.53520000000000056</v>
      </c>
      <c r="W3" s="42">
        <f t="shared" si="2"/>
        <v>0.53819999999999979</v>
      </c>
      <c r="X3" s="42">
        <f t="shared" si="2"/>
        <v>0.5411999999999999</v>
      </c>
      <c r="Y3" s="42">
        <f t="shared" si="2"/>
        <v>0.54420000000000002</v>
      </c>
      <c r="Z3" s="42">
        <f t="shared" si="2"/>
        <v>0.54720000000000013</v>
      </c>
      <c r="AA3" s="42">
        <f t="shared" si="2"/>
        <v>0.55020000000000024</v>
      </c>
      <c r="AB3" s="42">
        <f t="shared" si="2"/>
        <v>0.55320000000000036</v>
      </c>
      <c r="AC3" s="42">
        <f t="shared" si="2"/>
        <v>0.55620000000000047</v>
      </c>
      <c r="AD3" s="42">
        <f t="shared" si="2"/>
        <v>0.5591999999999997</v>
      </c>
      <c r="AE3" s="42">
        <f t="shared" si="2"/>
        <v>0.56219999999999981</v>
      </c>
      <c r="AF3" s="42">
        <f t="shared" si="2"/>
        <v>0.56519999999999992</v>
      </c>
      <c r="AG3" s="42">
        <f t="shared" si="2"/>
        <v>0.56820000000000004</v>
      </c>
      <c r="AH3" s="42">
        <f t="shared" si="2"/>
        <v>0.57120000000000015</v>
      </c>
      <c r="AI3" s="42">
        <f t="shared" si="2"/>
        <v>0.57420000000000027</v>
      </c>
      <c r="AJ3" s="42">
        <f t="shared" si="2"/>
        <v>0.57720000000000038</v>
      </c>
      <c r="AK3" s="42">
        <f t="shared" si="2"/>
        <v>0.58020000000000049</v>
      </c>
      <c r="AL3" s="42">
        <f t="shared" si="2"/>
        <v>0.58320000000000061</v>
      </c>
      <c r="AM3" s="42">
        <f t="shared" si="2"/>
        <v>0.58619999999999983</v>
      </c>
      <c r="AN3" s="42">
        <f t="shared" si="2"/>
        <v>0.58919999999999995</v>
      </c>
      <c r="AO3" s="42">
        <f t="shared" si="2"/>
        <v>0.59220000000000006</v>
      </c>
      <c r="AP3" s="42">
        <f t="shared" si="2"/>
        <v>0.59520000000000017</v>
      </c>
    </row>
    <row r="5" spans="1:42" x14ac:dyDescent="0.25">
      <c r="A5" t="s">
        <v>258</v>
      </c>
      <c r="B5">
        <v>0.64</v>
      </c>
      <c r="C5">
        <v>0.64</v>
      </c>
      <c r="D5">
        <v>0.64</v>
      </c>
      <c r="E5">
        <v>0.64</v>
      </c>
      <c r="F5">
        <v>0.64</v>
      </c>
      <c r="G5">
        <v>0.64</v>
      </c>
      <c r="H5">
        <v>0.64</v>
      </c>
      <c r="I5">
        <v>0.64</v>
      </c>
      <c r="J5">
        <v>0.64</v>
      </c>
      <c r="K5">
        <v>0.64</v>
      </c>
      <c r="L5">
        <v>0.64</v>
      </c>
      <c r="M5">
        <v>0.64</v>
      </c>
      <c r="N5">
        <v>0.64</v>
      </c>
      <c r="O5">
        <v>0.64</v>
      </c>
      <c r="P5">
        <v>0.64</v>
      </c>
      <c r="Q5">
        <v>0.64</v>
      </c>
      <c r="R5">
        <v>0.64</v>
      </c>
      <c r="S5">
        <v>0.64</v>
      </c>
      <c r="T5">
        <v>0.64</v>
      </c>
      <c r="U5">
        <v>0.64</v>
      </c>
      <c r="V5">
        <v>0.64</v>
      </c>
      <c r="W5">
        <v>0.64</v>
      </c>
      <c r="X5">
        <v>0.64</v>
      </c>
      <c r="Y5">
        <v>0.64</v>
      </c>
      <c r="Z5">
        <v>0.64</v>
      </c>
      <c r="AA5">
        <v>0.64</v>
      </c>
      <c r="AB5">
        <v>0.64</v>
      </c>
      <c r="AC5">
        <v>0.64</v>
      </c>
      <c r="AD5">
        <v>0.64</v>
      </c>
      <c r="AE5">
        <v>0.64</v>
      </c>
      <c r="AF5">
        <v>0.64</v>
      </c>
      <c r="AG5">
        <v>0.64</v>
      </c>
      <c r="AH5">
        <v>0.64</v>
      </c>
      <c r="AI5">
        <v>0.64</v>
      </c>
      <c r="AJ5">
        <v>0.64</v>
      </c>
      <c r="AK5">
        <v>0.64</v>
      </c>
      <c r="AL5">
        <v>0.64</v>
      </c>
      <c r="AM5">
        <v>0.64</v>
      </c>
      <c r="AN5">
        <v>0.64</v>
      </c>
      <c r="AO5">
        <v>0.64</v>
      </c>
      <c r="AP5">
        <v>0.64</v>
      </c>
    </row>
    <row r="6" spans="1:42" x14ac:dyDescent="0.25">
      <c r="A6" t="s">
        <v>259</v>
      </c>
      <c r="B6">
        <v>0.36</v>
      </c>
      <c r="C6">
        <v>0.36</v>
      </c>
      <c r="D6">
        <v>0.36</v>
      </c>
      <c r="E6">
        <v>0.36</v>
      </c>
      <c r="F6">
        <v>0.36</v>
      </c>
      <c r="G6">
        <v>0.36</v>
      </c>
      <c r="H6">
        <v>0.36</v>
      </c>
      <c r="I6">
        <v>0.36</v>
      </c>
      <c r="J6">
        <v>0.36</v>
      </c>
      <c r="K6">
        <v>0.36</v>
      </c>
      <c r="L6">
        <v>0.36</v>
      </c>
      <c r="M6">
        <v>0.36</v>
      </c>
      <c r="N6">
        <v>0.36</v>
      </c>
      <c r="O6">
        <v>0.36</v>
      </c>
      <c r="P6">
        <v>0.36</v>
      </c>
      <c r="Q6">
        <v>0.36</v>
      </c>
      <c r="R6">
        <v>0.36</v>
      </c>
      <c r="S6">
        <v>0.36</v>
      </c>
      <c r="T6">
        <v>0.36</v>
      </c>
      <c r="U6">
        <v>0.36</v>
      </c>
      <c r="V6">
        <v>0.36</v>
      </c>
      <c r="W6">
        <v>0.36</v>
      </c>
      <c r="X6">
        <v>0.36</v>
      </c>
      <c r="Y6">
        <v>0.36</v>
      </c>
      <c r="Z6">
        <v>0.36</v>
      </c>
      <c r="AA6">
        <v>0.36</v>
      </c>
      <c r="AB6">
        <v>0.36</v>
      </c>
      <c r="AC6">
        <v>0.36</v>
      </c>
      <c r="AD6">
        <v>0.36</v>
      </c>
      <c r="AE6">
        <v>0.36</v>
      </c>
      <c r="AF6">
        <v>0.36</v>
      </c>
      <c r="AG6">
        <v>0.36</v>
      </c>
      <c r="AH6">
        <v>0.36</v>
      </c>
      <c r="AI6">
        <v>0.36</v>
      </c>
      <c r="AJ6">
        <v>0.36</v>
      </c>
      <c r="AK6">
        <v>0.36</v>
      </c>
      <c r="AL6">
        <v>0.36</v>
      </c>
      <c r="AM6">
        <v>0.36</v>
      </c>
      <c r="AN6">
        <v>0.36</v>
      </c>
      <c r="AO6">
        <v>0.36</v>
      </c>
      <c r="AP6">
        <v>0.36</v>
      </c>
    </row>
    <row r="8" spans="1:42" x14ac:dyDescent="0.25">
      <c r="A8" t="s">
        <v>240</v>
      </c>
      <c r="B8">
        <f>'US MSW and Pop'!G8</f>
        <v>0.45213866755264337</v>
      </c>
      <c r="C8">
        <f>'US MSW and Pop'!H8</f>
        <v>0.44882713740907265</v>
      </c>
      <c r="D8">
        <f>'US MSW and Pop'!I8</f>
        <v>0.44551560726550188</v>
      </c>
      <c r="E8">
        <f>'US MSW and Pop'!J8</f>
        <v>0.44220407712193116</v>
      </c>
      <c r="F8">
        <f>'US MSW and Pop'!K8</f>
        <v>0.43889254697836039</v>
      </c>
      <c r="G8">
        <f>'US MSW and Pop'!L8</f>
        <v>0.43558101683478967</v>
      </c>
      <c r="H8">
        <f>'US MSW and Pop'!M8</f>
        <v>0.42490033570585917</v>
      </c>
      <c r="I8">
        <f>'US MSW and Pop'!N8</f>
        <v>0.41421965457692866</v>
      </c>
      <c r="J8">
        <f>'US MSW and Pop'!O8</f>
        <v>0.40353897344799816</v>
      </c>
      <c r="K8">
        <f>'US MSW and Pop'!P8</f>
        <v>0.39285829231906766</v>
      </c>
      <c r="L8">
        <f>'US MSW and Pop'!Q8</f>
        <v>0.388250129127646</v>
      </c>
      <c r="M8">
        <f>'US MSW and Pop'!R8</f>
        <v>0.38364196593622429</v>
      </c>
      <c r="N8">
        <f>'US MSW and Pop'!S8</f>
        <v>0.38224915088208872</v>
      </c>
      <c r="O8">
        <f>'US MSW and Pop'!T8</f>
        <v>0.38531020548573525</v>
      </c>
      <c r="P8">
        <f>'US MSW and Pop'!U8</f>
        <v>0.36965781227935324</v>
      </c>
      <c r="Q8">
        <f>'US MSW and Pop'!V8</f>
        <v>0.36334430381523042</v>
      </c>
      <c r="R8">
        <f>'US MSW and Pop'!W8</f>
        <v>0.3570307953511076</v>
      </c>
      <c r="S8">
        <f>'US MSW and Pop'!X8</f>
        <v>0.35071728688698478</v>
      </c>
      <c r="T8">
        <f>'US MSW and Pop'!Y8</f>
        <v>0.34440377842286196</v>
      </c>
      <c r="U8">
        <f>'US MSW and Pop'!Z8</f>
        <v>0.33809026995873914</v>
      </c>
      <c r="V8">
        <f>'US MSW and Pop'!AA8</f>
        <v>0.33177676149461632</v>
      </c>
      <c r="W8">
        <f>'US MSW and Pop'!AB8</f>
        <v>0.3254632530304935</v>
      </c>
      <c r="X8">
        <f>'US MSW and Pop'!AC8</f>
        <v>0.31914974456637069</v>
      </c>
      <c r="Y8">
        <f>'US MSW and Pop'!AD8</f>
        <v>0.31283623610224787</v>
      </c>
      <c r="Z8">
        <f>'US MSW and Pop'!AE8</f>
        <v>0.30652272763812505</v>
      </c>
      <c r="AA8">
        <f>'US MSW and Pop'!AF8</f>
        <v>0.30020921917400223</v>
      </c>
      <c r="AB8">
        <f>'US MSW and Pop'!AG8</f>
        <v>0.29389571070987941</v>
      </c>
      <c r="AC8">
        <f>'US MSW and Pop'!AH8</f>
        <v>0.28758220224575659</v>
      </c>
      <c r="AD8">
        <f>'US MSW and Pop'!AI8</f>
        <v>0.28126869378163377</v>
      </c>
      <c r="AE8">
        <f>'US MSW and Pop'!AJ8</f>
        <v>0.27495518531751095</v>
      </c>
      <c r="AF8">
        <f>'US MSW and Pop'!AK8</f>
        <v>0.26864167685338813</v>
      </c>
      <c r="AG8">
        <f>'US MSW and Pop'!AL8</f>
        <v>0.26232816838926531</v>
      </c>
      <c r="AH8">
        <f>'US MSW and Pop'!AM8</f>
        <v>0.2560146599251425</v>
      </c>
      <c r="AI8">
        <f>'US MSW and Pop'!AN8</f>
        <v>0.24970115146101968</v>
      </c>
      <c r="AJ8">
        <f>'US MSW and Pop'!AO8</f>
        <v>0.24338764299689686</v>
      </c>
      <c r="AK8">
        <f>'US MSW and Pop'!AP8</f>
        <v>0.23707413453277404</v>
      </c>
      <c r="AL8">
        <f>'US MSW and Pop'!AQ8</f>
        <v>0.23076062606865122</v>
      </c>
      <c r="AM8">
        <f>'US MSW and Pop'!AR8</f>
        <v>0.2244471176045284</v>
      </c>
      <c r="AN8">
        <f>'US MSW and Pop'!AS8</f>
        <v>0.21813360914040558</v>
      </c>
      <c r="AO8">
        <f>'US MSW and Pop'!AT8</f>
        <v>0.21182010067628276</v>
      </c>
      <c r="AP8">
        <f>'US MSW and Pop'!AU8</f>
        <v>0.20550659221215994</v>
      </c>
    </row>
    <row r="10" spans="1:42" x14ac:dyDescent="0.25">
      <c r="A10" t="s">
        <v>239</v>
      </c>
      <c r="B10">
        <f>'US MSW and Pop'!G7</f>
        <v>281422000</v>
      </c>
      <c r="C10">
        <f>'US MSW and Pop'!H7</f>
        <v>284419600</v>
      </c>
      <c r="D10">
        <f>'US MSW and Pop'!I7</f>
        <v>287417200</v>
      </c>
      <c r="E10">
        <f>'US MSW and Pop'!J7</f>
        <v>290414800</v>
      </c>
      <c r="F10">
        <f>'US MSW and Pop'!K7</f>
        <v>293412400</v>
      </c>
      <c r="G10">
        <f>'US MSW and Pop'!L7</f>
        <v>296410000</v>
      </c>
      <c r="H10">
        <f>'US MSW and Pop'!M7</f>
        <v>299059250</v>
      </c>
      <c r="I10">
        <f>'US MSW and Pop'!N7</f>
        <v>301708500</v>
      </c>
      <c r="J10">
        <f>'US MSW and Pop'!O7</f>
        <v>304357750</v>
      </c>
      <c r="K10">
        <f>'US MSW and Pop'!P7</f>
        <v>307007000</v>
      </c>
      <c r="L10">
        <f>'US MSW and Pop'!Q7</f>
        <v>309299500</v>
      </c>
      <c r="M10">
        <f>'US MSW and Pop'!R7</f>
        <v>311592000</v>
      </c>
      <c r="N10">
        <f>'US MSW and Pop'!S7</f>
        <v>313914000</v>
      </c>
      <c r="O10">
        <f>'US MSW and Pop'!T7</f>
        <v>316129000</v>
      </c>
      <c r="P10">
        <f>'US MSW and Pop'!U7</f>
        <v>319862098.90109921</v>
      </c>
      <c r="Q10">
        <f>'US MSW and Pop'!V7</f>
        <v>322543112.08791256</v>
      </c>
      <c r="R10">
        <f>'US MSW and Pop'!W7</f>
        <v>325224125.27472591</v>
      </c>
      <c r="S10">
        <f>'US MSW and Pop'!X7</f>
        <v>327905138.46153831</v>
      </c>
      <c r="T10">
        <f>'US MSW and Pop'!Y7</f>
        <v>330586151.64835167</v>
      </c>
      <c r="U10">
        <f>'US MSW and Pop'!Z7</f>
        <v>333267164.83516502</v>
      </c>
      <c r="V10">
        <f>'US MSW and Pop'!AA7</f>
        <v>335948178.02197838</v>
      </c>
      <c r="W10">
        <f>'US MSW and Pop'!AB7</f>
        <v>338629191.20879173</v>
      </c>
      <c r="X10">
        <f>'US MSW and Pop'!AC7</f>
        <v>341310204.39560509</v>
      </c>
      <c r="Y10">
        <f>'US MSW and Pop'!AD7</f>
        <v>343991217.58241749</v>
      </c>
      <c r="Z10">
        <f>'US MSW and Pop'!AE7</f>
        <v>346672230.76923084</v>
      </c>
      <c r="AA10">
        <f>'US MSW and Pop'!AF7</f>
        <v>349353243.9560442</v>
      </c>
      <c r="AB10">
        <f>'US MSW and Pop'!AG7</f>
        <v>352034257.14285755</v>
      </c>
      <c r="AC10">
        <f>'US MSW and Pop'!AH7</f>
        <v>354715270.32967091</v>
      </c>
      <c r="AD10">
        <f>'US MSW and Pop'!AI7</f>
        <v>357396283.51648426</v>
      </c>
      <c r="AE10">
        <f>'US MSW and Pop'!AJ7</f>
        <v>360077296.70329666</v>
      </c>
      <c r="AF10">
        <f>'US MSW and Pop'!AK7</f>
        <v>362758309.89011002</v>
      </c>
      <c r="AG10">
        <f>'US MSW and Pop'!AL7</f>
        <v>365439323.07692337</v>
      </c>
      <c r="AH10">
        <f>'US MSW and Pop'!AM7</f>
        <v>368120336.26373672</v>
      </c>
      <c r="AI10">
        <f>'US MSW and Pop'!AN7</f>
        <v>370801349.45055008</v>
      </c>
      <c r="AJ10">
        <f>'US MSW and Pop'!AO7</f>
        <v>373482362.63736248</v>
      </c>
      <c r="AK10">
        <f>'US MSW and Pop'!AP7</f>
        <v>376163375.82417583</v>
      </c>
      <c r="AL10">
        <f>'US MSW and Pop'!AQ7</f>
        <v>378844389.01098919</v>
      </c>
      <c r="AM10">
        <f>'US MSW and Pop'!AR7</f>
        <v>381525402.19780254</v>
      </c>
      <c r="AN10">
        <f>'US MSW and Pop'!AS7</f>
        <v>384206415.3846159</v>
      </c>
      <c r="AO10">
        <f>'US MSW and Pop'!AT7</f>
        <v>386887428.57142925</v>
      </c>
      <c r="AP10">
        <f>'US MSW and Pop'!AU7</f>
        <v>389568441.75824165</v>
      </c>
    </row>
    <row r="12" spans="1:42" x14ac:dyDescent="0.25">
      <c r="A12" t="s">
        <v>72</v>
      </c>
      <c r="B12">
        <v>29.053299519297223</v>
      </c>
      <c r="C12">
        <v>29.330086886166672</v>
      </c>
      <c r="D12">
        <v>28.386840268691664</v>
      </c>
      <c r="E12">
        <v>28.824375535841668</v>
      </c>
      <c r="F12">
        <v>28.577365232777776</v>
      </c>
      <c r="G12">
        <v>29.330202698844445</v>
      </c>
      <c r="H12">
        <v>31.208249513999998</v>
      </c>
      <c r="I12">
        <v>31.065589240000001</v>
      </c>
      <c r="J12">
        <v>31.598870128055552</v>
      </c>
      <c r="K12">
        <v>32.605543762499998</v>
      </c>
      <c r="L12">
        <v>32.044678300000001</v>
      </c>
      <c r="M12">
        <v>31.570437863583329</v>
      </c>
      <c r="N12">
        <v>31.345970055138888</v>
      </c>
      <c r="O12">
        <v>31.911578022833329</v>
      </c>
      <c r="P12">
        <v>31.950339083777777</v>
      </c>
      <c r="Q12">
        <v>32.549766744888892</v>
      </c>
      <c r="R12">
        <v>33.301540911555556</v>
      </c>
      <c r="S12">
        <v>33.502082790924945</v>
      </c>
      <c r="T12">
        <v>33.703832333491896</v>
      </c>
      <c r="U12">
        <v>33.906796811804185</v>
      </c>
      <c r="V12">
        <v>34.11098354220487</v>
      </c>
      <c r="W12">
        <v>34.316399885096025</v>
      </c>
      <c r="X12">
        <v>34.523053245204075</v>
      </c>
      <c r="Y12">
        <v>34.73095107184669</v>
      </c>
      <c r="Z12">
        <v>34.940100859201358</v>
      </c>
      <c r="AA12">
        <v>35.150510146575463</v>
      </c>
      <c r="AB12">
        <v>35.362186518678136</v>
      </c>
      <c r="AC12">
        <v>35.575137605893623</v>
      </c>
      <c r="AD12">
        <v>35.789371084556315</v>
      </c>
      <c r="AE12">
        <v>36.004894677227504</v>
      </c>
      <c r="AF12">
        <v>36.221716152973777</v>
      </c>
      <c r="AG12">
        <v>36.439843327646983</v>
      </c>
      <c r="AH12">
        <v>36.659284064166073</v>
      </c>
      <c r="AI12">
        <v>36.880046272800485</v>
      </c>
      <c r="AJ12">
        <v>37.102137911455287</v>
      </c>
      <c r="AK12">
        <v>37.325566985958069</v>
      </c>
      <c r="AL12">
        <v>37.550341550347511</v>
      </c>
      <c r="AM12">
        <v>37.776469707163706</v>
      </c>
      <c r="AN12">
        <v>38.003959607740235</v>
      </c>
      <c r="AO12">
        <v>38.232819452498056</v>
      </c>
      <c r="AP12">
        <v>38.463057491240995</v>
      </c>
    </row>
    <row r="14" spans="1:42" x14ac:dyDescent="0.25">
      <c r="A14" t="s">
        <v>78</v>
      </c>
      <c r="B14">
        <f>'Base Policies'!B31</f>
        <v>0</v>
      </c>
      <c r="C14">
        <f>'Base Policies'!C31</f>
        <v>0</v>
      </c>
      <c r="D14">
        <f>'Base Policies'!D31</f>
        <v>0</v>
      </c>
      <c r="E14">
        <f>'Base Policies'!E31</f>
        <v>0</v>
      </c>
      <c r="F14">
        <f>'Base Policies'!F31</f>
        <v>0</v>
      </c>
      <c r="G14">
        <f>'Base Policies'!G31</f>
        <v>0</v>
      </c>
      <c r="H14">
        <f>'Base Policies'!H31</f>
        <v>0</v>
      </c>
      <c r="I14">
        <f>'Base Policies'!I31</f>
        <v>0</v>
      </c>
      <c r="J14">
        <f>'Base Policies'!J31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6" spans="1:42" x14ac:dyDescent="0.25">
      <c r="A16" t="s">
        <v>77</v>
      </c>
      <c r="B16">
        <f>'Base Policies'!B35</f>
        <v>3.333333333333333</v>
      </c>
      <c r="C16">
        <f>'Base Policies'!C35</f>
        <v>3.333333333333333</v>
      </c>
      <c r="D16">
        <f>'Base Policies'!D35</f>
        <v>3.333333333333333</v>
      </c>
      <c r="E16">
        <f>'Base Policies'!E35</f>
        <v>3.333333333333333</v>
      </c>
      <c r="F16">
        <f>'Base Policies'!F35</f>
        <v>3.333333333333333</v>
      </c>
      <c r="G16">
        <f>'Base Policies'!G35</f>
        <v>3.333333333333333</v>
      </c>
      <c r="H16">
        <f>'Base Policies'!H35</f>
        <v>3.333333333333333</v>
      </c>
      <c r="I16">
        <f>'Base Policies'!I35</f>
        <v>3.333333333333333</v>
      </c>
      <c r="J16">
        <f>'Base Policies'!J35</f>
        <v>3.333333333333333</v>
      </c>
      <c r="K16">
        <f>'Base Policies'!K35</f>
        <v>3.333333333333333</v>
      </c>
      <c r="L16">
        <f>'Base Policies'!L35</f>
        <v>3.333333333333333</v>
      </c>
      <c r="M16">
        <f>'Base Policies'!M35</f>
        <v>3.333333333333333</v>
      </c>
      <c r="N16">
        <f>'Base Policies'!N35</f>
        <v>3.333333333333333</v>
      </c>
      <c r="O16">
        <f>'Base Policies'!O35</f>
        <v>3.333333333333333</v>
      </c>
      <c r="P16">
        <f>'Base Policies'!P35</f>
        <v>3.333333333333333</v>
      </c>
      <c r="Q16">
        <f>'Base Policies'!Q35</f>
        <v>3.333333333333333</v>
      </c>
      <c r="R16">
        <f>'Base Policies'!R35</f>
        <v>3.333333333333333</v>
      </c>
      <c r="S16">
        <f>'Base Policies'!S35</f>
        <v>3.333333333333333</v>
      </c>
      <c r="T16">
        <f>'Base Policies'!T35</f>
        <v>3.333333333333333</v>
      </c>
      <c r="U16">
        <f>'Base Policies'!U35</f>
        <v>3.333333333333333</v>
      </c>
      <c r="V16">
        <f>'Base Policies'!V35</f>
        <v>3.333333333333333</v>
      </c>
      <c r="W16">
        <f>'Base Policies'!W35</f>
        <v>3.333333333333333</v>
      </c>
      <c r="X16">
        <f>'Base Policies'!X35</f>
        <v>3.333333333333333</v>
      </c>
      <c r="Y16">
        <f>'Base Policies'!Y35</f>
        <v>3.333333333333333</v>
      </c>
      <c r="Z16">
        <f>'Base Policies'!Z35</f>
        <v>3.333333333333333</v>
      </c>
      <c r="AA16">
        <f>'Base Policies'!AA35</f>
        <v>3.333333333333333</v>
      </c>
      <c r="AB16">
        <f>'Base Policies'!AB35</f>
        <v>3.333333333333333</v>
      </c>
      <c r="AC16">
        <f>'Base Policies'!AC35</f>
        <v>3.333333333333333</v>
      </c>
      <c r="AD16">
        <f>'Base Policies'!AD35</f>
        <v>3.333333333333333</v>
      </c>
      <c r="AE16">
        <f>'Base Policies'!AE35</f>
        <v>3.333333333333333</v>
      </c>
      <c r="AF16">
        <f>'Base Policies'!AF35</f>
        <v>3.333333333333333</v>
      </c>
      <c r="AG16">
        <f>'Base Policies'!AG35</f>
        <v>3.333333333333333</v>
      </c>
      <c r="AH16">
        <f>'Base Policies'!AH35</f>
        <v>3.333333333333333</v>
      </c>
      <c r="AI16">
        <f>'Base Policies'!AI35</f>
        <v>3.333333333333333</v>
      </c>
      <c r="AJ16">
        <f>'Base Policies'!AJ35</f>
        <v>3.333333333333333</v>
      </c>
      <c r="AK16">
        <f>'Base Policies'!AK35</f>
        <v>3.333333333333333</v>
      </c>
      <c r="AL16">
        <f>'Base Policies'!AL35</f>
        <v>3.333333333333333</v>
      </c>
      <c r="AM16">
        <f>'Base Policies'!AM35</f>
        <v>3.333333333333333</v>
      </c>
      <c r="AN16">
        <f>'Base Policies'!AN35</f>
        <v>3.333333333333333</v>
      </c>
      <c r="AO16">
        <f>'Base Policies'!AO35</f>
        <v>3.333333333333333</v>
      </c>
      <c r="AP16">
        <f>'Base Policies'!AP35</f>
        <v>3.333333333333333</v>
      </c>
    </row>
    <row r="18" spans="1:4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0.01</v>
      </c>
      <c r="S18">
        <f t="shared" ref="S18:AF18" si="3">R18+0.01</f>
        <v>0.02</v>
      </c>
      <c r="T18">
        <f t="shared" si="3"/>
        <v>0.03</v>
      </c>
      <c r="U18">
        <f t="shared" si="3"/>
        <v>0.04</v>
      </c>
      <c r="V18">
        <f t="shared" si="3"/>
        <v>0.05</v>
      </c>
      <c r="W18">
        <f t="shared" si="3"/>
        <v>6.0000000000000005E-2</v>
      </c>
      <c r="X18">
        <f t="shared" si="3"/>
        <v>7.0000000000000007E-2</v>
      </c>
      <c r="Y18">
        <f t="shared" si="3"/>
        <v>0.08</v>
      </c>
      <c r="Z18">
        <f t="shared" si="3"/>
        <v>0.09</v>
      </c>
      <c r="AA18">
        <f t="shared" si="3"/>
        <v>9.9999999999999992E-2</v>
      </c>
      <c r="AB18">
        <f t="shared" si="3"/>
        <v>0.10999999999999999</v>
      </c>
      <c r="AC18">
        <f t="shared" si="3"/>
        <v>0.11999999999999998</v>
      </c>
      <c r="AD18">
        <f t="shared" si="3"/>
        <v>0.12999999999999998</v>
      </c>
      <c r="AE18">
        <f t="shared" si="3"/>
        <v>0.13999999999999999</v>
      </c>
      <c r="AF18">
        <f t="shared" si="3"/>
        <v>0.15</v>
      </c>
      <c r="AG18">
        <f t="shared" ref="AG18:AP18" si="4">AF18</f>
        <v>0.15</v>
      </c>
      <c r="AH18">
        <f t="shared" si="4"/>
        <v>0.15</v>
      </c>
      <c r="AI18">
        <f t="shared" si="4"/>
        <v>0.15</v>
      </c>
      <c r="AJ18">
        <f t="shared" si="4"/>
        <v>0.15</v>
      </c>
      <c r="AK18">
        <f t="shared" si="4"/>
        <v>0.15</v>
      </c>
      <c r="AL18">
        <f t="shared" si="4"/>
        <v>0.15</v>
      </c>
      <c r="AM18">
        <f t="shared" si="4"/>
        <v>0.15</v>
      </c>
      <c r="AN18">
        <f t="shared" si="4"/>
        <v>0.15</v>
      </c>
      <c r="AO18">
        <f t="shared" si="4"/>
        <v>0.15</v>
      </c>
      <c r="AP18">
        <f t="shared" si="4"/>
        <v>0.15</v>
      </c>
    </row>
    <row r="20" spans="1:42" x14ac:dyDescent="0.25">
      <c r="A20" t="s">
        <v>70</v>
      </c>
      <c r="B20">
        <v>9.9448170681710089</v>
      </c>
      <c r="C20">
        <v>12.556371865724264</v>
      </c>
      <c r="D20">
        <v>11.236040276160644</v>
      </c>
      <c r="E20">
        <v>12.440758293838861</v>
      </c>
      <c r="F20">
        <v>13.704171381404526</v>
      </c>
      <c r="G20">
        <v>16.915407632323735</v>
      </c>
      <c r="H20">
        <v>16.720932290555602</v>
      </c>
      <c r="I20">
        <v>16.684213940552187</v>
      </c>
      <c r="J20">
        <v>17.225602256514534</v>
      </c>
      <c r="K20">
        <v>14.343462503484805</v>
      </c>
      <c r="L20">
        <v>15.558634939897338</v>
      </c>
      <c r="M20">
        <v>16.205373981206641</v>
      </c>
      <c r="N20">
        <v>16.31914265566834</v>
      </c>
      <c r="O20">
        <v>16.243706849899141</v>
      </c>
      <c r="P20">
        <v>16.162121386050934</v>
      </c>
      <c r="Q20">
        <v>15.841519211531837</v>
      </c>
      <c r="R20">
        <v>15.828737821217137</v>
      </c>
      <c r="S20">
        <v>15.891641225318654</v>
      </c>
      <c r="T20">
        <v>15.95479460754807</v>
      </c>
      <c r="U20">
        <v>16.018198961318468</v>
      </c>
      <c r="V20">
        <v>16.081855283990748</v>
      </c>
      <c r="W20">
        <v>16.145764576889331</v>
      </c>
      <c r="X20">
        <v>16.209927845317885</v>
      </c>
      <c r="Y20">
        <v>16.27434609857518</v>
      </c>
      <c r="Z20">
        <v>16.339020349970916</v>
      </c>
      <c r="AA20">
        <v>16.403951616841699</v>
      </c>
      <c r="AB20">
        <v>16.469140920567025</v>
      </c>
      <c r="AC20">
        <v>16.534589286585362</v>
      </c>
      <c r="AD20">
        <v>16.600297744410252</v>
      </c>
      <c r="AE20">
        <v>16.666267327646537</v>
      </c>
      <c r="AF20">
        <v>16.732499074006601</v>
      </c>
      <c r="AG20">
        <v>16.798994025326706</v>
      </c>
      <c r="AH20">
        <v>16.865753227583351</v>
      </c>
      <c r="AI20">
        <v>16.93277773090977</v>
      </c>
      <c r="AJ20">
        <v>17.000068589612404</v>
      </c>
      <c r="AK20">
        <v>17.067626862187524</v>
      </c>
      <c r="AL20">
        <v>17.135453611337859</v>
      </c>
      <c r="AM20">
        <v>17.203549903989316</v>
      </c>
      <c r="AN20">
        <v>17.271916811307769</v>
      </c>
      <c r="AO20">
        <v>17.340555408715904</v>
      </c>
      <c r="AP20">
        <v>17.409466775910143</v>
      </c>
    </row>
    <row r="22" spans="1:42" x14ac:dyDescent="0.25">
      <c r="A22" t="s">
        <v>76</v>
      </c>
      <c r="B22">
        <f>'Base Policies'!B29</f>
        <v>0</v>
      </c>
      <c r="C22">
        <f>'Base Policies'!C29</f>
        <v>0</v>
      </c>
      <c r="D22">
        <f>'Base Policies'!D29</f>
        <v>0</v>
      </c>
      <c r="E22">
        <f>'Base Policies'!E29</f>
        <v>0</v>
      </c>
      <c r="F22">
        <f>'Base Policies'!F29</f>
        <v>0</v>
      </c>
      <c r="G22">
        <f>'Base Policies'!G29</f>
        <v>0</v>
      </c>
      <c r="H22">
        <f>'Base Policies'!H29</f>
        <v>0</v>
      </c>
      <c r="I22">
        <f>'Base Policies'!I29</f>
        <v>0</v>
      </c>
      <c r="J22">
        <f>'Base Policies'!J29</f>
        <v>0</v>
      </c>
      <c r="K22">
        <f>'Base Policies'!K29</f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4" spans="1:42" x14ac:dyDescent="0.25">
      <c r="A24" t="s">
        <v>75</v>
      </c>
      <c r="B24">
        <f>'Base Policies'!B33</f>
        <v>0</v>
      </c>
      <c r="C24">
        <f>'Base Policies'!C33</f>
        <v>0</v>
      </c>
      <c r="D24">
        <f>'Base Policies'!D33</f>
        <v>0</v>
      </c>
      <c r="E24">
        <f>'Base Policies'!E33</f>
        <v>0</v>
      </c>
      <c r="F24">
        <f>'Base Policies'!F33</f>
        <v>0</v>
      </c>
      <c r="G24">
        <f>'Base Policies'!G33</f>
        <v>0</v>
      </c>
      <c r="H24">
        <f>'Base Policies'!H33</f>
        <v>2.5846458024691366</v>
      </c>
      <c r="I24">
        <f>'Base Policies'!I33</f>
        <v>2.5846458024691366</v>
      </c>
      <c r="J24">
        <f>'Base Policies'!J33</f>
        <v>2.5846458024691366</v>
      </c>
      <c r="K24">
        <f>'Base Policies'!K33</f>
        <v>2.5846458024691366</v>
      </c>
      <c r="L24">
        <f>'Base Policies'!L33</f>
        <v>2.5846458024691366</v>
      </c>
      <c r="M24">
        <f>'Base Policies'!M33</f>
        <v>2.5846458024691366</v>
      </c>
      <c r="N24">
        <f>'Base Policies'!N33</f>
        <v>2.5846458024691366</v>
      </c>
      <c r="O24">
        <f>'Base Policies'!O33</f>
        <v>2.5846458024691366</v>
      </c>
      <c r="P24">
        <f>'Base Policies'!P33</f>
        <v>2.5846458024691366</v>
      </c>
      <c r="Q24">
        <f>'Base Policies'!Q33</f>
        <v>2.5846458024691366</v>
      </c>
      <c r="R24">
        <f>'Base Policies'!R33</f>
        <v>2.5846458024691366</v>
      </c>
      <c r="S24">
        <f>'Base Policies'!S33</f>
        <v>2.5846458024691366</v>
      </c>
      <c r="T24">
        <f>'Base Policies'!T33</f>
        <v>2.5846458024691366</v>
      </c>
      <c r="U24">
        <f>'Base Policies'!U33</f>
        <v>2.5846458024691366</v>
      </c>
      <c r="V24">
        <f>'Base Policies'!V33</f>
        <v>2.5846458024691366</v>
      </c>
      <c r="W24">
        <f>'Base Policies'!W33</f>
        <v>2.5846458024691366</v>
      </c>
      <c r="X24">
        <f>'Base Policies'!X33</f>
        <v>2.5846458024691366</v>
      </c>
      <c r="Y24">
        <f>'Base Policies'!Y33</f>
        <v>2.5846458024691366</v>
      </c>
      <c r="Z24">
        <f>'Base Policies'!Z33</f>
        <v>2.5846458024691366</v>
      </c>
      <c r="AA24">
        <f>'Base Policies'!AA33</f>
        <v>2.5846458024691366</v>
      </c>
      <c r="AB24">
        <f>'Base Policies'!AB33</f>
        <v>2.5846458024691366</v>
      </c>
      <c r="AC24">
        <f>'Base Policies'!AC33</f>
        <v>2.5846458024691366</v>
      </c>
      <c r="AD24">
        <f>'Base Policies'!AD33</f>
        <v>2.5846458024691366</v>
      </c>
      <c r="AE24">
        <f>'Base Policies'!AE33</f>
        <v>2.5846458024691366</v>
      </c>
      <c r="AF24">
        <f>'Base Policies'!AF33</f>
        <v>2.5846458024691366</v>
      </c>
      <c r="AG24">
        <f>'Base Policies'!AG33</f>
        <v>2.5846458024691366</v>
      </c>
      <c r="AH24">
        <f>'Base Policies'!AH33</f>
        <v>2.5846458024691366</v>
      </c>
      <c r="AI24">
        <f>'Base Policies'!AI33</f>
        <v>2.5846458024691366</v>
      </c>
      <c r="AJ24">
        <f>'Base Policies'!AJ33</f>
        <v>2.5846458024691366</v>
      </c>
      <c r="AK24">
        <f>'Base Policies'!AK33</f>
        <v>2.5846458024691366</v>
      </c>
      <c r="AL24">
        <f>'Base Policies'!AL33</f>
        <v>2.5846458024691366</v>
      </c>
      <c r="AM24">
        <f>'Base Policies'!AM33</f>
        <v>2.5846458024691366</v>
      </c>
      <c r="AN24">
        <f>'Base Policies'!AN33</f>
        <v>2.5846458024691366</v>
      </c>
      <c r="AO24">
        <f>'Base Policies'!AO33</f>
        <v>2.5846458024691366</v>
      </c>
      <c r="AP24">
        <f>'Base Policies'!AP33</f>
        <v>2.5846458024691366</v>
      </c>
    </row>
    <row r="26" spans="1:42" x14ac:dyDescent="0.25">
      <c r="A26" t="s">
        <v>282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283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1.456E-3</v>
      </c>
      <c r="R28">
        <v>1.456E-3</v>
      </c>
      <c r="S28">
        <v>1.456E-3</v>
      </c>
      <c r="T28">
        <v>1.456E-3</v>
      </c>
      <c r="U28">
        <v>1.456E-3</v>
      </c>
      <c r="V28">
        <v>1.456E-3</v>
      </c>
      <c r="W28">
        <v>1.456E-3</v>
      </c>
      <c r="X28">
        <v>1.456E-3</v>
      </c>
      <c r="Y28">
        <v>1.456E-3</v>
      </c>
      <c r="Z28">
        <v>1.456E-3</v>
      </c>
      <c r="AA28">
        <v>1.456E-3</v>
      </c>
      <c r="AB28">
        <v>1.456E-3</v>
      </c>
      <c r="AC28">
        <v>1.456E-3</v>
      </c>
      <c r="AD28">
        <v>1.456E-3</v>
      </c>
      <c r="AE28">
        <v>1.456E-3</v>
      </c>
      <c r="AF28">
        <v>1.456E-3</v>
      </c>
      <c r="AG28">
        <v>1.456E-3</v>
      </c>
      <c r="AH28">
        <v>1.456E-3</v>
      </c>
      <c r="AI28">
        <v>1.456E-3</v>
      </c>
      <c r="AJ28">
        <v>1.456E-3</v>
      </c>
      <c r="AK28">
        <v>1.456E-3</v>
      </c>
      <c r="AL28">
        <v>1.456E-3</v>
      </c>
      <c r="AM28">
        <v>1.456E-3</v>
      </c>
      <c r="AN28">
        <v>1.456E-3</v>
      </c>
      <c r="AO28">
        <v>1.456E-3</v>
      </c>
      <c r="AP28">
        <v>1.456E-3</v>
      </c>
    </row>
    <row r="29" spans="1:42" x14ac:dyDescent="0.25">
      <c r="A29" t="s">
        <v>285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1.456E-3</v>
      </c>
      <c r="R29">
        <v>1.456E-3</v>
      </c>
      <c r="S29">
        <v>1.456E-3</v>
      </c>
      <c r="T29">
        <v>1.456E-3</v>
      </c>
      <c r="U29">
        <v>1.456E-3</v>
      </c>
      <c r="V29">
        <v>1.456E-3</v>
      </c>
      <c r="W29">
        <v>1.456E-3</v>
      </c>
      <c r="X29">
        <v>1.456E-3</v>
      </c>
      <c r="Y29">
        <v>1.456E-3</v>
      </c>
      <c r="Z29">
        <v>1.456E-3</v>
      </c>
      <c r="AA29">
        <v>1.456E-3</v>
      </c>
      <c r="AB29">
        <v>1.456E-3</v>
      </c>
      <c r="AC29">
        <v>1.456E-3</v>
      </c>
      <c r="AD29">
        <v>1.456E-3</v>
      </c>
      <c r="AE29">
        <v>1.456E-3</v>
      </c>
      <c r="AF29">
        <v>1.456E-3</v>
      </c>
      <c r="AG29">
        <v>1.456E-3</v>
      </c>
      <c r="AH29">
        <v>1.456E-3</v>
      </c>
      <c r="AI29">
        <v>1.456E-3</v>
      </c>
      <c r="AJ29">
        <v>1.456E-3</v>
      </c>
      <c r="AK29">
        <v>1.456E-3</v>
      </c>
      <c r="AL29">
        <v>1.456E-3</v>
      </c>
      <c r="AM29">
        <v>1.456E-3</v>
      </c>
      <c r="AN29">
        <v>1.456E-3</v>
      </c>
      <c r="AO29">
        <v>1.456E-3</v>
      </c>
      <c r="AP29">
        <v>1.456E-3</v>
      </c>
    </row>
    <row r="31" spans="1:42" x14ac:dyDescent="0.25">
      <c r="A31" s="63" t="s">
        <v>45</v>
      </c>
      <c r="B31" s="63">
        <v>0</v>
      </c>
      <c r="C31" s="63">
        <v>5.0000000000000001E-3</v>
      </c>
      <c r="D31" s="63">
        <v>0.01</v>
      </c>
      <c r="E31" s="63">
        <v>1.4999999999999999E-2</v>
      </c>
      <c r="F31" s="63">
        <v>0.02</v>
      </c>
      <c r="G31" s="63">
        <v>2.5000000000000001E-2</v>
      </c>
      <c r="H31" s="63">
        <v>0.03</v>
      </c>
      <c r="I31" s="63">
        <v>3.5000000000000003E-2</v>
      </c>
      <c r="J31" s="63">
        <v>0.04</v>
      </c>
      <c r="K31" s="63">
        <v>4.4999999999999998E-2</v>
      </c>
      <c r="L31" s="63">
        <v>0.05</v>
      </c>
    </row>
    <row r="33" spans="1:2" x14ac:dyDescent="0.25">
      <c r="A33" t="s">
        <v>88</v>
      </c>
      <c r="B33" s="42">
        <f>'LF Input Meta Data'!J119</f>
        <v>0.99</v>
      </c>
    </row>
    <row r="35" spans="1:2" x14ac:dyDescent="0.25">
      <c r="A35" t="s">
        <v>87</v>
      </c>
      <c r="B35" s="42">
        <f>'LF Input Meta Data'!J118</f>
        <v>0.35</v>
      </c>
    </row>
    <row r="37" spans="1:2" x14ac:dyDescent="0.25">
      <c r="A37" t="s">
        <v>43</v>
      </c>
      <c r="B37">
        <f>'LF Input Meta Data'!J117</f>
        <v>2</v>
      </c>
    </row>
    <row r="39" spans="1:2" x14ac:dyDescent="0.25">
      <c r="A39" t="s">
        <v>42</v>
      </c>
      <c r="B39">
        <f>'LF Input Meta Data'!J116</f>
        <v>10</v>
      </c>
    </row>
    <row r="41" spans="1:2" x14ac:dyDescent="0.25">
      <c r="A41" t="s">
        <v>38</v>
      </c>
      <c r="B41">
        <f>'LF Input Meta Data'!J112</f>
        <v>20</v>
      </c>
    </row>
    <row r="43" spans="1:2" x14ac:dyDescent="0.25">
      <c r="A43" t="s">
        <v>39</v>
      </c>
      <c r="B43">
        <f>'LF Input Meta Data'!J113</f>
        <v>15</v>
      </c>
    </row>
    <row r="45" spans="1:2" x14ac:dyDescent="0.25">
      <c r="A45" t="s">
        <v>40</v>
      </c>
      <c r="B45">
        <f>'LF Input Meta Data'!J114</f>
        <v>10</v>
      </c>
    </row>
    <row r="47" spans="1:2" x14ac:dyDescent="0.25">
      <c r="A47" t="s">
        <v>41</v>
      </c>
      <c r="B47">
        <f>'LF Input Meta Data'!J115</f>
        <v>0.35</v>
      </c>
    </row>
    <row r="49" spans="1:2" x14ac:dyDescent="0.25">
      <c r="A49" t="s">
        <v>286</v>
      </c>
      <c r="B49">
        <f>'LF Input Meta Data'!$J$111</f>
        <v>2</v>
      </c>
    </row>
    <row r="50" spans="1:2" x14ac:dyDescent="0.25">
      <c r="A50" t="s">
        <v>287</v>
      </c>
      <c r="B50">
        <f>'LF Input Meta Data'!$J$111</f>
        <v>2</v>
      </c>
    </row>
    <row r="51" spans="1:2" x14ac:dyDescent="0.25">
      <c r="A51" t="s">
        <v>288</v>
      </c>
      <c r="B51">
        <f>'LF Input Meta Data'!$J$111</f>
        <v>2</v>
      </c>
    </row>
    <row r="52" spans="1:2" x14ac:dyDescent="0.25">
      <c r="A52" t="s">
        <v>289</v>
      </c>
      <c r="B52">
        <f>'LF Input Meta Data'!$J$111</f>
        <v>2</v>
      </c>
    </row>
    <row r="53" spans="1:2" x14ac:dyDescent="0.25">
      <c r="A53" t="s">
        <v>290</v>
      </c>
      <c r="B53">
        <f>'LF Input Meta Data'!$J$111</f>
        <v>2</v>
      </c>
    </row>
    <row r="55" spans="1:2" x14ac:dyDescent="0.25">
      <c r="A55" t="s">
        <v>291</v>
      </c>
      <c r="B55">
        <f>'LF Input Meta Data'!$J$110</f>
        <v>0.3</v>
      </c>
    </row>
    <row r="56" spans="1:2" x14ac:dyDescent="0.25">
      <c r="A56" t="s">
        <v>292</v>
      </c>
      <c r="B56">
        <f>'LF Input Meta Data'!$J$110</f>
        <v>0.3</v>
      </c>
    </row>
    <row r="57" spans="1:2" x14ac:dyDescent="0.25">
      <c r="A57" t="s">
        <v>293</v>
      </c>
      <c r="B57">
        <f>'LF Input Meta Data'!$J$110</f>
        <v>0.3</v>
      </c>
    </row>
    <row r="58" spans="1:2" x14ac:dyDescent="0.25">
      <c r="A58" t="s">
        <v>294</v>
      </c>
      <c r="B58">
        <f>'LF Input Meta Data'!$J$110</f>
        <v>0.3</v>
      </c>
    </row>
    <row r="59" spans="1:2" x14ac:dyDescent="0.25">
      <c r="A59" t="s">
        <v>295</v>
      </c>
      <c r="B59">
        <f>'LF Input Meta Data'!$J$110</f>
        <v>0.3</v>
      </c>
    </row>
    <row r="61" spans="1:2" x14ac:dyDescent="0.25">
      <c r="A61" t="s">
        <v>411</v>
      </c>
      <c r="B61">
        <f>'LF Input Meta Data'!J100</f>
        <v>55000</v>
      </c>
    </row>
    <row r="62" spans="1:2" x14ac:dyDescent="0.25">
      <c r="A62" t="s">
        <v>412</v>
      </c>
      <c r="B62">
        <f>'LF Input Meta Data'!J101</f>
        <v>130000</v>
      </c>
    </row>
    <row r="63" spans="1:2" x14ac:dyDescent="0.25">
      <c r="A63" t="s">
        <v>413</v>
      </c>
      <c r="B63">
        <f>'LF Input Meta Data'!J102</f>
        <v>180000</v>
      </c>
    </row>
    <row r="64" spans="1:2" x14ac:dyDescent="0.25">
      <c r="A64" t="s">
        <v>414</v>
      </c>
      <c r="B64">
        <f>'LF Input Meta Data'!J103</f>
        <v>190000</v>
      </c>
    </row>
    <row r="65" spans="1:2" x14ac:dyDescent="0.25">
      <c r="A65" t="s">
        <v>415</v>
      </c>
      <c r="B65">
        <f>'LF Input Meta Data'!J104</f>
        <v>230000</v>
      </c>
    </row>
    <row r="66" spans="1:2" x14ac:dyDescent="0.25">
      <c r="A66" t="s">
        <v>416</v>
      </c>
      <c r="B66">
        <f>'LF Input Meta Data'!J105</f>
        <v>160000</v>
      </c>
    </row>
    <row r="67" spans="1:2" x14ac:dyDescent="0.25">
      <c r="A67" t="s">
        <v>417</v>
      </c>
      <c r="B67">
        <f>'LF Input Meta Data'!J106</f>
        <v>530000</v>
      </c>
    </row>
    <row r="68" spans="1:2" x14ac:dyDescent="0.25">
      <c r="A68" t="s">
        <v>418</v>
      </c>
      <c r="B68">
        <f>'LF Input Meta Data'!J107</f>
        <v>690000</v>
      </c>
    </row>
    <row r="69" spans="1:2" x14ac:dyDescent="0.25">
      <c r="A69" t="s">
        <v>419</v>
      </c>
      <c r="B69">
        <f>'LF Input Meta Data'!J108</f>
        <v>720000</v>
      </c>
    </row>
    <row r="70" spans="1:2" x14ac:dyDescent="0.25">
      <c r="A70" t="s">
        <v>420</v>
      </c>
      <c r="B70">
        <f>'LF Input Meta Data'!J109</f>
        <v>880000</v>
      </c>
    </row>
    <row r="72" spans="1:2" x14ac:dyDescent="0.25">
      <c r="A72" t="s">
        <v>296</v>
      </c>
      <c r="B72">
        <f>'LF Input Meta Data'!J90</f>
        <v>1200000</v>
      </c>
    </row>
    <row r="73" spans="1:2" x14ac:dyDescent="0.25">
      <c r="A73" t="s">
        <v>297</v>
      </c>
      <c r="B73">
        <f>'LF Input Meta Data'!J91</f>
        <v>3000000</v>
      </c>
    </row>
    <row r="74" spans="1:2" x14ac:dyDescent="0.25">
      <c r="A74" t="s">
        <v>298</v>
      </c>
      <c r="B74">
        <f>'LF Input Meta Data'!J92</f>
        <v>4200000</v>
      </c>
    </row>
    <row r="75" spans="1:2" x14ac:dyDescent="0.25">
      <c r="A75" t="s">
        <v>299</v>
      </c>
      <c r="B75">
        <f>'LF Input Meta Data'!J93</f>
        <v>3200000</v>
      </c>
    </row>
    <row r="76" spans="1:2" x14ac:dyDescent="0.25">
      <c r="A76" t="s">
        <v>300</v>
      </c>
      <c r="B76">
        <f>'LF Input Meta Data'!J94</f>
        <v>4400000</v>
      </c>
    </row>
    <row r="77" spans="1:2" x14ac:dyDescent="0.25">
      <c r="A77" t="s">
        <v>301</v>
      </c>
      <c r="B77">
        <f>'LF Input Meta Data'!J95</f>
        <v>3300000</v>
      </c>
    </row>
    <row r="78" spans="1:2" x14ac:dyDescent="0.25">
      <c r="A78" t="s">
        <v>302</v>
      </c>
      <c r="B78">
        <f>'LF Input Meta Data'!J96</f>
        <v>5200000</v>
      </c>
    </row>
    <row r="79" spans="1:2" x14ac:dyDescent="0.25">
      <c r="A79" t="s">
        <v>303</v>
      </c>
      <c r="B79">
        <f>'LF Input Meta Data'!J97</f>
        <v>8500000</v>
      </c>
    </row>
    <row r="80" spans="1:2" x14ac:dyDescent="0.25">
      <c r="A80" t="s">
        <v>304</v>
      </c>
      <c r="B80">
        <f>'LF Input Meta Data'!J98</f>
        <v>5600000</v>
      </c>
    </row>
    <row r="81" spans="1:2" x14ac:dyDescent="0.25">
      <c r="A81" t="s">
        <v>305</v>
      </c>
      <c r="B81">
        <f>'LF Input Meta Data'!J99</f>
        <v>9100000</v>
      </c>
    </row>
    <row r="83" spans="1:2" x14ac:dyDescent="0.25">
      <c r="A83" t="s">
        <v>306</v>
      </c>
      <c r="B83">
        <v>-10000000</v>
      </c>
    </row>
    <row r="84" spans="1:2" x14ac:dyDescent="0.25">
      <c r="A84" t="s">
        <v>307</v>
      </c>
      <c r="B84">
        <v>-10000000</v>
      </c>
    </row>
    <row r="85" spans="1:2" x14ac:dyDescent="0.25">
      <c r="A85" t="s">
        <v>308</v>
      </c>
      <c r="B85">
        <v>-10000000</v>
      </c>
    </row>
    <row r="86" spans="1:2" x14ac:dyDescent="0.25">
      <c r="A86" t="s">
        <v>309</v>
      </c>
      <c r="B86">
        <v>-10000000</v>
      </c>
    </row>
    <row r="87" spans="1:2" x14ac:dyDescent="0.25">
      <c r="A87" t="s">
        <v>310</v>
      </c>
      <c r="B87">
        <v>-10000000</v>
      </c>
    </row>
    <row r="88" spans="1:2" x14ac:dyDescent="0.25">
      <c r="A88" t="s">
        <v>311</v>
      </c>
      <c r="B88">
        <v>-10000000</v>
      </c>
    </row>
    <row r="89" spans="1:2" x14ac:dyDescent="0.25">
      <c r="A89" t="s">
        <v>312</v>
      </c>
      <c r="B89">
        <v>-10000000</v>
      </c>
    </row>
    <row r="90" spans="1:2" x14ac:dyDescent="0.25">
      <c r="A90" t="s">
        <v>313</v>
      </c>
      <c r="B90">
        <v>-10000000</v>
      </c>
    </row>
    <row r="91" spans="1:2" x14ac:dyDescent="0.25">
      <c r="A91" t="s">
        <v>314</v>
      </c>
      <c r="B91">
        <v>-10000000</v>
      </c>
    </row>
    <row r="92" spans="1:2" x14ac:dyDescent="0.25">
      <c r="A92" t="s">
        <v>315</v>
      </c>
      <c r="B92">
        <v>-10000000</v>
      </c>
    </row>
    <row r="93" spans="1:2" x14ac:dyDescent="0.25">
      <c r="A93" t="s">
        <v>316</v>
      </c>
      <c r="B93">
        <v>-10000000</v>
      </c>
    </row>
    <row r="94" spans="1:2" x14ac:dyDescent="0.25">
      <c r="A94" t="s">
        <v>317</v>
      </c>
      <c r="B94">
        <v>-10000000</v>
      </c>
    </row>
    <row r="95" spans="1:2" x14ac:dyDescent="0.25">
      <c r="A95" t="s">
        <v>318</v>
      </c>
      <c r="B95">
        <v>-10000000</v>
      </c>
    </row>
    <row r="96" spans="1:2" x14ac:dyDescent="0.25">
      <c r="A96" t="s">
        <v>319</v>
      </c>
      <c r="B96">
        <v>-10000000</v>
      </c>
    </row>
    <row r="97" spans="1:2" x14ac:dyDescent="0.25">
      <c r="A97" t="s">
        <v>320</v>
      </c>
      <c r="B97">
        <v>-10000000</v>
      </c>
    </row>
    <row r="98" spans="1:2" x14ac:dyDescent="0.25">
      <c r="A98" t="s">
        <v>321</v>
      </c>
      <c r="B98">
        <v>-10000000</v>
      </c>
    </row>
    <row r="99" spans="1:2" x14ac:dyDescent="0.25">
      <c r="A99" t="s">
        <v>322</v>
      </c>
      <c r="B99">
        <v>-10000000</v>
      </c>
    </row>
    <row r="100" spans="1:2" x14ac:dyDescent="0.25">
      <c r="A100" t="s">
        <v>323</v>
      </c>
      <c r="B100">
        <v>-10000000</v>
      </c>
    </row>
    <row r="101" spans="1:2" x14ac:dyDescent="0.25">
      <c r="A101" t="s">
        <v>324</v>
      </c>
      <c r="B101">
        <v>-10000000</v>
      </c>
    </row>
    <row r="102" spans="1:2" x14ac:dyDescent="0.25">
      <c r="A102" t="s">
        <v>325</v>
      </c>
      <c r="B102">
        <v>-10000000</v>
      </c>
    </row>
    <row r="104" spans="1:2" x14ac:dyDescent="0.25">
      <c r="A104" t="s">
        <v>326</v>
      </c>
      <c r="B104">
        <f>'LF Input Meta Data'!$J$88</f>
        <v>0</v>
      </c>
    </row>
    <row r="105" spans="1:2" x14ac:dyDescent="0.25">
      <c r="A105" t="s">
        <v>327</v>
      </c>
      <c r="B105">
        <f>'LF Input Meta Data'!$J$88</f>
        <v>0</v>
      </c>
    </row>
    <row r="106" spans="1:2" x14ac:dyDescent="0.25">
      <c r="A106" t="s">
        <v>328</v>
      </c>
      <c r="B106">
        <f>'LF Input Meta Data'!$J$88</f>
        <v>0</v>
      </c>
    </row>
    <row r="107" spans="1:2" x14ac:dyDescent="0.25">
      <c r="A107" t="s">
        <v>329</v>
      </c>
      <c r="B107">
        <f>'LF Input Meta Data'!$J$88</f>
        <v>0</v>
      </c>
    </row>
    <row r="108" spans="1:2" x14ac:dyDescent="0.25">
      <c r="A108" t="s">
        <v>330</v>
      </c>
      <c r="B108">
        <f>'LF Input Meta Data'!$J$88</f>
        <v>0</v>
      </c>
    </row>
    <row r="109" spans="1:2" x14ac:dyDescent="0.25">
      <c r="A109" t="s">
        <v>331</v>
      </c>
      <c r="B109">
        <f>'LF Input Meta Data'!$J$88</f>
        <v>0</v>
      </c>
    </row>
    <row r="110" spans="1:2" x14ac:dyDescent="0.25">
      <c r="A110" t="s">
        <v>332</v>
      </c>
      <c r="B110">
        <f>'LF Input Meta Data'!$J$88</f>
        <v>0</v>
      </c>
    </row>
    <row r="111" spans="1:2" x14ac:dyDescent="0.25">
      <c r="A111" t="s">
        <v>333</v>
      </c>
      <c r="B111">
        <f>'LF Input Meta Data'!$J$88</f>
        <v>0</v>
      </c>
    </row>
    <row r="112" spans="1:2" x14ac:dyDescent="0.25">
      <c r="A112" t="s">
        <v>334</v>
      </c>
      <c r="B112">
        <f>'LF Input Meta Data'!$J$88</f>
        <v>0</v>
      </c>
    </row>
    <row r="113" spans="1:2" x14ac:dyDescent="0.25">
      <c r="A113" t="s">
        <v>335</v>
      </c>
      <c r="B113">
        <f>'LF Input Meta Data'!$J$88</f>
        <v>0</v>
      </c>
    </row>
    <row r="114" spans="1:2" x14ac:dyDescent="0.25">
      <c r="A114" t="s">
        <v>336</v>
      </c>
      <c r="B114">
        <f>'LF Input Meta Data'!$J$88</f>
        <v>0</v>
      </c>
    </row>
    <row r="115" spans="1:2" x14ac:dyDescent="0.25">
      <c r="A115" t="s">
        <v>337</v>
      </c>
      <c r="B115">
        <f>'LF Input Meta Data'!$J$88</f>
        <v>0</v>
      </c>
    </row>
    <row r="116" spans="1:2" x14ac:dyDescent="0.25">
      <c r="A116" t="s">
        <v>338</v>
      </c>
      <c r="B116">
        <f>'LF Input Meta Data'!$J$88</f>
        <v>0</v>
      </c>
    </row>
    <row r="117" spans="1:2" x14ac:dyDescent="0.25">
      <c r="A117" t="s">
        <v>339</v>
      </c>
      <c r="B117">
        <f>'LF Input Meta Data'!$J$88</f>
        <v>0</v>
      </c>
    </row>
    <row r="118" spans="1:2" x14ac:dyDescent="0.25">
      <c r="A118" t="s">
        <v>340</v>
      </c>
      <c r="B118">
        <f>'LF Input Meta Data'!$J$88</f>
        <v>0</v>
      </c>
    </row>
    <row r="119" spans="1:2" x14ac:dyDescent="0.25">
      <c r="A119" t="s">
        <v>341</v>
      </c>
      <c r="B119">
        <f>'LF Input Meta Data'!$J$88</f>
        <v>0</v>
      </c>
    </row>
    <row r="120" spans="1:2" x14ac:dyDescent="0.25">
      <c r="A120" t="s">
        <v>342</v>
      </c>
      <c r="B120">
        <f>'LF Input Meta Data'!$J$88</f>
        <v>0</v>
      </c>
    </row>
    <row r="121" spans="1:2" x14ac:dyDescent="0.25">
      <c r="A121" t="s">
        <v>343</v>
      </c>
      <c r="B121">
        <f>'LF Input Meta Data'!$J$88</f>
        <v>0</v>
      </c>
    </row>
    <row r="122" spans="1:2" x14ac:dyDescent="0.25">
      <c r="A122" t="s">
        <v>344</v>
      </c>
      <c r="B122">
        <f>'LF Input Meta Data'!$J$88</f>
        <v>0</v>
      </c>
    </row>
    <row r="123" spans="1:2" x14ac:dyDescent="0.25">
      <c r="A123" t="s">
        <v>345</v>
      </c>
      <c r="B123">
        <f>'LF Input Meta Data'!$J$88</f>
        <v>0</v>
      </c>
    </row>
    <row r="125" spans="1:2" x14ac:dyDescent="0.25">
      <c r="A125" t="s">
        <v>346</v>
      </c>
      <c r="B125">
        <f>'LF Input Meta Data'!J65</f>
        <v>2353495.6120773586</v>
      </c>
    </row>
    <row r="126" spans="1:2" x14ac:dyDescent="0.25">
      <c r="A126" t="s">
        <v>347</v>
      </c>
      <c r="B126">
        <f>'LF Input Meta Data'!J66</f>
        <v>8086751.7989365933</v>
      </c>
    </row>
    <row r="128" spans="1:2" x14ac:dyDescent="0.25">
      <c r="A128" t="s">
        <v>348</v>
      </c>
      <c r="B128">
        <v>0.05</v>
      </c>
    </row>
    <row r="129" spans="1:2" x14ac:dyDescent="0.25">
      <c r="A129" t="s">
        <v>349</v>
      </c>
      <c r="B129">
        <v>5.0000000000000001E-3</v>
      </c>
    </row>
    <row r="131" spans="1:2" x14ac:dyDescent="0.25">
      <c r="A131" t="s">
        <v>356</v>
      </c>
      <c r="B131">
        <f>'LF Input Meta Data'!J69</f>
        <v>5</v>
      </c>
    </row>
    <row r="132" spans="1:2" x14ac:dyDescent="0.25">
      <c r="A132" t="s">
        <v>357</v>
      </c>
      <c r="B132">
        <f>'LF Input Meta Data'!J70</f>
        <v>1.0000000000000001E-5</v>
      </c>
    </row>
    <row r="133" spans="1:2" x14ac:dyDescent="0.25">
      <c r="A133" t="s">
        <v>358</v>
      </c>
      <c r="B133">
        <f>'LF Input Meta Data'!J71</f>
        <v>7</v>
      </c>
    </row>
    <row r="134" spans="1:2" x14ac:dyDescent="0.25">
      <c r="A134" t="s">
        <v>359</v>
      </c>
      <c r="B134">
        <f>'LF Input Meta Data'!J72</f>
        <v>1.0000000000000001E-5</v>
      </c>
    </row>
    <row r="135" spans="1:2" x14ac:dyDescent="0.25">
      <c r="A135" t="s">
        <v>360</v>
      </c>
      <c r="B135">
        <f>'LF Input Meta Data'!J73</f>
        <v>4</v>
      </c>
    </row>
    <row r="136" spans="1:2" x14ac:dyDescent="0.25">
      <c r="A136" t="s">
        <v>361</v>
      </c>
      <c r="B136">
        <f>'LF Input Meta Data'!J74</f>
        <v>1.0000000000000001E-5</v>
      </c>
    </row>
    <row r="137" spans="1:2" x14ac:dyDescent="0.25">
      <c r="A137" t="s">
        <v>362</v>
      </c>
      <c r="B137">
        <f>'LF Input Meta Data'!J75</f>
        <v>6</v>
      </c>
    </row>
    <row r="138" spans="1:2" x14ac:dyDescent="0.25">
      <c r="A138" t="s">
        <v>363</v>
      </c>
      <c r="B138">
        <f>'LF Input Meta Data'!J76</f>
        <v>1.0000000000000001E-5</v>
      </c>
    </row>
    <row r="140" spans="1:2" x14ac:dyDescent="0.25">
      <c r="A140" t="s">
        <v>350</v>
      </c>
      <c r="B140">
        <f>'LF Input Meta Data'!J78</f>
        <v>-1</v>
      </c>
    </row>
    <row r="141" spans="1:2" x14ac:dyDescent="0.25">
      <c r="A141" t="s">
        <v>351</v>
      </c>
      <c r="B141">
        <f>'LF Input Meta Data'!J79</f>
        <v>1</v>
      </c>
    </row>
    <row r="143" spans="1:2" x14ac:dyDescent="0.25">
      <c r="A143" t="s">
        <v>30</v>
      </c>
      <c r="B143">
        <f>'LF Input Meta Data'!J80</f>
        <v>100</v>
      </c>
    </row>
    <row r="145" spans="1:2" x14ac:dyDescent="0.25">
      <c r="A145" t="s">
        <v>352</v>
      </c>
      <c r="B145">
        <f>'LF Input Meta Data'!J83</f>
        <v>0.6</v>
      </c>
    </row>
    <row r="146" spans="1:2" x14ac:dyDescent="0.25">
      <c r="A146" t="s">
        <v>353</v>
      </c>
      <c r="B146">
        <f>'LF Input Meta Data'!J84</f>
        <v>0.6</v>
      </c>
    </row>
    <row r="147" spans="1:2" x14ac:dyDescent="0.25">
      <c r="A147" t="s">
        <v>354</v>
      </c>
      <c r="B147">
        <f>'LF Input Meta Data'!J85</f>
        <v>0.6</v>
      </c>
    </row>
    <row r="148" spans="1:2" x14ac:dyDescent="0.25">
      <c r="A148" t="s">
        <v>355</v>
      </c>
      <c r="B148">
        <f>'LF Input Meta Data'!J86</f>
        <v>0.6</v>
      </c>
    </row>
    <row r="150" spans="1:2" x14ac:dyDescent="0.25">
      <c r="A150" t="s">
        <v>368</v>
      </c>
      <c r="B150" s="8">
        <f>'LF Input Meta Data'!J8</f>
        <v>31</v>
      </c>
    </row>
    <row r="151" spans="1:2" x14ac:dyDescent="0.25">
      <c r="A151" t="s">
        <v>369</v>
      </c>
      <c r="B151" s="8">
        <f>'LF Input Meta Data'!J9</f>
        <v>15</v>
      </c>
    </row>
    <row r="152" spans="1:2" x14ac:dyDescent="0.25">
      <c r="A152" t="s">
        <v>370</v>
      </c>
      <c r="B152" s="8">
        <f>'LF Input Meta Data'!J10</f>
        <v>122</v>
      </c>
    </row>
    <row r="153" spans="1:2" x14ac:dyDescent="0.25">
      <c r="A153" t="s">
        <v>371</v>
      </c>
      <c r="B153" s="8">
        <f>'LF Input Meta Data'!J11</f>
        <v>44</v>
      </c>
    </row>
    <row r="154" spans="1:2" x14ac:dyDescent="0.25">
      <c r="A154" t="s">
        <v>372</v>
      </c>
      <c r="B154" s="8">
        <f>'LF Input Meta Data'!J12</f>
        <v>1</v>
      </c>
    </row>
    <row r="155" spans="1:2" x14ac:dyDescent="0.25">
      <c r="A155" t="s">
        <v>373</v>
      </c>
      <c r="B155" s="8">
        <f>'LF Input Meta Data'!J13</f>
        <v>37</v>
      </c>
    </row>
    <row r="156" spans="1:2" x14ac:dyDescent="0.25">
      <c r="A156" t="s">
        <v>374</v>
      </c>
      <c r="B156" s="8">
        <f>'LF Input Meta Data'!J14</f>
        <v>2</v>
      </c>
    </row>
    <row r="157" spans="1:2" x14ac:dyDescent="0.25">
      <c r="A157" t="s">
        <v>375</v>
      </c>
      <c r="B157" s="8">
        <f>'LF Input Meta Data'!J15</f>
        <v>2</v>
      </c>
    </row>
    <row r="158" spans="1:2" x14ac:dyDescent="0.25">
      <c r="A158" t="s">
        <v>376</v>
      </c>
      <c r="B158" s="8">
        <f>'LF Input Meta Data'!J16</f>
        <v>0</v>
      </c>
    </row>
    <row r="159" spans="1:2" x14ac:dyDescent="0.25">
      <c r="A159" t="s">
        <v>377</v>
      </c>
      <c r="B159" s="8">
        <f>'LF Input Meta Data'!J17</f>
        <v>0</v>
      </c>
    </row>
    <row r="160" spans="1:2" x14ac:dyDescent="0.25">
      <c r="A160" t="s">
        <v>378</v>
      </c>
      <c r="B160" s="8">
        <f>'LF Input Meta Data'!J18</f>
        <v>0</v>
      </c>
    </row>
    <row r="161" spans="1:2" x14ac:dyDescent="0.25">
      <c r="A161" t="s">
        <v>379</v>
      </c>
      <c r="B161" s="8">
        <f>'LF Input Meta Data'!J19</f>
        <v>0</v>
      </c>
    </row>
    <row r="162" spans="1:2" x14ac:dyDescent="0.25">
      <c r="A162" t="s">
        <v>364</v>
      </c>
      <c r="B162" s="8">
        <f>'LF Input Meta Data'!J20</f>
        <v>97</v>
      </c>
    </row>
    <row r="163" spans="1:2" x14ac:dyDescent="0.25">
      <c r="A163" t="s">
        <v>365</v>
      </c>
      <c r="B163" s="8">
        <f>'LF Input Meta Data'!J21</f>
        <v>216</v>
      </c>
    </row>
    <row r="164" spans="1:2" x14ac:dyDescent="0.25">
      <c r="A164" t="s">
        <v>366</v>
      </c>
      <c r="B164" s="8">
        <f>'LF Input Meta Data'!J22</f>
        <v>55</v>
      </c>
    </row>
    <row r="165" spans="1:2" x14ac:dyDescent="0.25">
      <c r="A165" t="s">
        <v>367</v>
      </c>
      <c r="B165" s="8">
        <f>'LF Input Meta Data'!J23</f>
        <v>70</v>
      </c>
    </row>
    <row r="166" spans="1:2" x14ac:dyDescent="0.25">
      <c r="A166" t="s">
        <v>380</v>
      </c>
      <c r="B166" s="8">
        <f>'LF Input Meta Data'!J24</f>
        <v>0</v>
      </c>
    </row>
    <row r="167" spans="1:2" x14ac:dyDescent="0.25">
      <c r="A167" t="s">
        <v>381</v>
      </c>
      <c r="B167" s="8">
        <f>'LF Input Meta Data'!J25</f>
        <v>0</v>
      </c>
    </row>
    <row r="168" spans="1:2" x14ac:dyDescent="0.25">
      <c r="A168" t="s">
        <v>382</v>
      </c>
      <c r="B168" s="8">
        <f>'LF Input Meta Data'!J26</f>
        <v>0</v>
      </c>
    </row>
    <row r="169" spans="1:2" x14ac:dyDescent="0.25">
      <c r="A169" t="s">
        <v>383</v>
      </c>
      <c r="B169" s="8">
        <f>'LF Input Meta Data'!J27</f>
        <v>0</v>
      </c>
    </row>
    <row r="170" spans="1:2" x14ac:dyDescent="0.25">
      <c r="A170" t="s">
        <v>384</v>
      </c>
      <c r="B170" s="8">
        <f>'LF Input Meta Data'!J28</f>
        <v>0</v>
      </c>
    </row>
    <row r="171" spans="1:2" x14ac:dyDescent="0.25">
      <c r="A171" t="s">
        <v>385</v>
      </c>
      <c r="B171" s="8">
        <f>'LF Input Meta Data'!J29</f>
        <v>0</v>
      </c>
    </row>
    <row r="172" spans="1:2" x14ac:dyDescent="0.25">
      <c r="A172" t="s">
        <v>386</v>
      </c>
      <c r="B172" s="8">
        <f>'LF Input Meta Data'!J30</f>
        <v>0</v>
      </c>
    </row>
    <row r="173" spans="1:2" x14ac:dyDescent="0.25">
      <c r="A173" t="s">
        <v>387</v>
      </c>
      <c r="B173" s="8">
        <f>'LF Input Meta Data'!J31</f>
        <v>0</v>
      </c>
    </row>
    <row r="174" spans="1:2" x14ac:dyDescent="0.25">
      <c r="A174" t="s">
        <v>388</v>
      </c>
      <c r="B174" s="8">
        <f>'LF Input Meta Data'!J32</f>
        <v>0</v>
      </c>
    </row>
    <row r="175" spans="1:2" x14ac:dyDescent="0.25">
      <c r="A175" t="s">
        <v>389</v>
      </c>
      <c r="B175" s="8">
        <f>'LF Input Meta Data'!J33</f>
        <v>0</v>
      </c>
    </row>
    <row r="176" spans="1:2" x14ac:dyDescent="0.25">
      <c r="A176" t="s">
        <v>390</v>
      </c>
      <c r="B176" s="8">
        <f>'LF Input Meta Data'!J34</f>
        <v>0</v>
      </c>
    </row>
    <row r="177" spans="1:2" x14ac:dyDescent="0.25">
      <c r="A177" t="s">
        <v>391</v>
      </c>
      <c r="B177" s="8">
        <f>'LF Input Meta Data'!J35</f>
        <v>0</v>
      </c>
    </row>
    <row r="178" spans="1:2" x14ac:dyDescent="0.25">
      <c r="A178" t="s">
        <v>398</v>
      </c>
      <c r="B178" s="8">
        <f>'LF Input Meta Data'!J36</f>
        <v>0</v>
      </c>
    </row>
    <row r="179" spans="1:2" x14ac:dyDescent="0.25">
      <c r="A179" t="s">
        <v>399</v>
      </c>
      <c r="B179" s="8">
        <f>'LF Input Meta Data'!J37</f>
        <v>80</v>
      </c>
    </row>
    <row r="180" spans="1:2" x14ac:dyDescent="0.25">
      <c r="A180" t="s">
        <v>400</v>
      </c>
      <c r="B180" s="8">
        <f>'LF Input Meta Data'!J38</f>
        <v>1</v>
      </c>
    </row>
    <row r="181" spans="1:2" x14ac:dyDescent="0.25">
      <c r="A181" t="s">
        <v>401</v>
      </c>
      <c r="B181" s="8">
        <f>'LF Input Meta Data'!J39</f>
        <v>247</v>
      </c>
    </row>
    <row r="182" spans="1:2" x14ac:dyDescent="0.25">
      <c r="A182" t="s">
        <v>402</v>
      </c>
      <c r="B182" s="8">
        <f>'LF Input Meta Data'!J40</f>
        <v>0</v>
      </c>
    </row>
    <row r="183" spans="1:2" x14ac:dyDescent="0.25">
      <c r="A183" t="s">
        <v>403</v>
      </c>
      <c r="B183" s="8">
        <f>'LF Input Meta Data'!J41</f>
        <v>0</v>
      </c>
    </row>
    <row r="184" spans="1:2" x14ac:dyDescent="0.25">
      <c r="A184" t="s">
        <v>404</v>
      </c>
      <c r="B184" s="8">
        <f>'LF Input Meta Data'!J42</f>
        <v>0</v>
      </c>
    </row>
    <row r="185" spans="1:2" x14ac:dyDescent="0.25">
      <c r="A185" t="s">
        <v>405</v>
      </c>
      <c r="B185" s="8">
        <f>'LF Input Meta Data'!J43</f>
        <v>0</v>
      </c>
    </row>
    <row r="186" spans="1:2" x14ac:dyDescent="0.25">
      <c r="A186" t="s">
        <v>406</v>
      </c>
      <c r="B186" s="8">
        <f>'LF Input Meta Data'!J44</f>
        <v>55</v>
      </c>
    </row>
    <row r="187" spans="1:2" x14ac:dyDescent="0.25">
      <c r="A187" t="s">
        <v>407</v>
      </c>
      <c r="B187" s="8">
        <f>'LF Input Meta Data'!J45</f>
        <v>0</v>
      </c>
    </row>
    <row r="188" spans="1:2" x14ac:dyDescent="0.25">
      <c r="A188" t="s">
        <v>408</v>
      </c>
      <c r="B188" s="8">
        <f>'LF Input Meta Data'!J46</f>
        <v>1071</v>
      </c>
    </row>
    <row r="189" spans="1:2" x14ac:dyDescent="0.25">
      <c r="A189" t="s">
        <v>409</v>
      </c>
      <c r="B189" s="8">
        <f>'LF Input Meta Data'!J47</f>
        <v>165</v>
      </c>
    </row>
    <row r="190" spans="1:2" x14ac:dyDescent="0.25">
      <c r="A190" t="s">
        <v>466</v>
      </c>
      <c r="B190" s="8">
        <f>'LF Input Meta Data'!J48</f>
        <v>31</v>
      </c>
    </row>
    <row r="192" spans="1:2" x14ac:dyDescent="0.25">
      <c r="A192" s="8" t="s">
        <v>421</v>
      </c>
      <c r="B192" s="8">
        <f>'LF Input Meta Data'!J49</f>
        <v>0.58899999999999997</v>
      </c>
    </row>
    <row r="193" spans="1:2" x14ac:dyDescent="0.25">
      <c r="A193" s="8" t="s">
        <v>422</v>
      </c>
      <c r="B193" s="8">
        <f>'LF Input Meta Data'!J50</f>
        <v>0.41100000000000003</v>
      </c>
    </row>
    <row r="194" spans="1:2" x14ac:dyDescent="0.25">
      <c r="A194" s="8" t="s">
        <v>423</v>
      </c>
      <c r="B194" s="8">
        <f>'LF Input Meta Data'!J51</f>
        <v>0.58899999999999997</v>
      </c>
    </row>
    <row r="195" spans="1:2" x14ac:dyDescent="0.25">
      <c r="A195" s="8" t="s">
        <v>424</v>
      </c>
      <c r="B195" s="8">
        <f>'LF Input Meta Data'!J52</f>
        <v>0.41100000000000003</v>
      </c>
    </row>
    <row r="196" spans="1:2" x14ac:dyDescent="0.25">
      <c r="A196" s="8" t="s">
        <v>425</v>
      </c>
      <c r="B196" s="8">
        <f>'LF Input Meta Data'!J53</f>
        <v>0.58899999999999997</v>
      </c>
    </row>
    <row r="197" spans="1:2" x14ac:dyDescent="0.25">
      <c r="A197" s="8" t="s">
        <v>426</v>
      </c>
      <c r="B197" s="8">
        <f>'LF Input Meta Data'!J54</f>
        <v>0.41100000000000003</v>
      </c>
    </row>
    <row r="198" spans="1:2" x14ac:dyDescent="0.25">
      <c r="A198" s="8" t="s">
        <v>427</v>
      </c>
      <c r="B198" s="8">
        <f>'LF Input Meta Data'!J55</f>
        <v>0.58899999999999997</v>
      </c>
    </row>
    <row r="199" spans="1:2" x14ac:dyDescent="0.25">
      <c r="A199" s="8" t="s">
        <v>428</v>
      </c>
      <c r="B199" s="8">
        <f>'LF Input Meta Data'!J56</f>
        <v>0.41100000000000003</v>
      </c>
    </row>
    <row r="200" spans="1:2" x14ac:dyDescent="0.25">
      <c r="B200" s="8"/>
    </row>
    <row r="201" spans="1:2" x14ac:dyDescent="0.25">
      <c r="A201" s="8" t="s">
        <v>394</v>
      </c>
      <c r="B201" s="8">
        <f>'LF Input Meta Data'!J57</f>
        <v>1330757.7241379311</v>
      </c>
    </row>
    <row r="202" spans="1:2" x14ac:dyDescent="0.25">
      <c r="A202" s="8" t="s">
        <v>395</v>
      </c>
      <c r="B202" s="8">
        <f>'LF Input Meta Data'!J58</f>
        <v>4044971.157303371</v>
      </c>
    </row>
    <row r="203" spans="1:2" x14ac:dyDescent="0.25">
      <c r="A203" s="8" t="s">
        <v>397</v>
      </c>
      <c r="B203" s="8">
        <f>'LF Input Meta Data'!J59</f>
        <v>1211678.9794520547</v>
      </c>
    </row>
    <row r="204" spans="1:2" x14ac:dyDescent="0.25">
      <c r="A204" s="8" t="s">
        <v>396</v>
      </c>
      <c r="B204" s="8">
        <f>'LF Input Meta Data'!J60</f>
        <v>3626796.6847826098</v>
      </c>
    </row>
    <row r="205" spans="1:2" x14ac:dyDescent="0.25">
      <c r="B205" s="8"/>
    </row>
    <row r="206" spans="1:2" x14ac:dyDescent="0.25">
      <c r="A206" s="8" t="s">
        <v>392</v>
      </c>
      <c r="B206" s="8">
        <f>'LF Input Meta Data'!J61</f>
        <v>1</v>
      </c>
    </row>
    <row r="207" spans="1:2" x14ac:dyDescent="0.25">
      <c r="A207" s="8" t="s">
        <v>393</v>
      </c>
      <c r="B207" s="8">
        <f>'LF Input Meta Data'!J62</f>
        <v>1</v>
      </c>
    </row>
    <row r="208" spans="1:2" x14ac:dyDescent="0.25">
      <c r="B208" s="8"/>
    </row>
    <row r="209" spans="1:2" x14ac:dyDescent="0.25">
      <c r="A209" t="s">
        <v>24</v>
      </c>
      <c r="B209" s="8">
        <f>'LF Input Meta Data'!J63</f>
        <v>3</v>
      </c>
    </row>
    <row r="356" spans="3:5" x14ac:dyDescent="0.25">
      <c r="C356" s="5"/>
      <c r="D356" s="5"/>
      <c r="E356" s="5"/>
    </row>
    <row r="357" spans="3:5" x14ac:dyDescent="0.25">
      <c r="C357" s="5"/>
      <c r="D357" s="5"/>
      <c r="E357" s="5"/>
    </row>
    <row r="358" spans="3:5" x14ac:dyDescent="0.25">
      <c r="C358" s="5"/>
      <c r="D358" s="5"/>
      <c r="E358" s="5"/>
    </row>
    <row r="359" spans="3:5" x14ac:dyDescent="0.25">
      <c r="C359" s="5"/>
      <c r="D359" s="5"/>
      <c r="E359" s="5"/>
    </row>
    <row r="360" spans="3:5" x14ac:dyDescent="0.25">
      <c r="C360" s="5"/>
      <c r="D360" s="5"/>
      <c r="E360" s="5"/>
    </row>
    <row r="361" spans="3:5" x14ac:dyDescent="0.25">
      <c r="C361" s="5"/>
      <c r="D361" s="5"/>
      <c r="E361" s="5"/>
    </row>
    <row r="362" spans="3:5" x14ac:dyDescent="0.25">
      <c r="C362" s="5"/>
      <c r="D362" s="5"/>
      <c r="E362" s="5"/>
    </row>
    <row r="363" spans="3:5" x14ac:dyDescent="0.25">
      <c r="C363" s="5"/>
      <c r="D363" s="5"/>
      <c r="E363" s="5"/>
    </row>
    <row r="364" spans="3:5" x14ac:dyDescent="0.25">
      <c r="C364" s="5"/>
      <c r="D364" s="5"/>
      <c r="E364" s="5"/>
    </row>
    <row r="365" spans="3:5" x14ac:dyDescent="0.25">
      <c r="C365" s="5"/>
      <c r="D365" s="5"/>
      <c r="E365" s="5"/>
    </row>
    <row r="366" spans="3:5" x14ac:dyDescent="0.25">
      <c r="C366" s="5"/>
      <c r="D366" s="5"/>
      <c r="E366" s="5"/>
    </row>
    <row r="367" spans="3:5" x14ac:dyDescent="0.25">
      <c r="C367" s="5"/>
      <c r="D367" s="5"/>
      <c r="E367" s="5"/>
    </row>
    <row r="368" spans="3:5" x14ac:dyDescent="0.25">
      <c r="C368" s="5"/>
      <c r="D368" s="5"/>
      <c r="E368" s="5"/>
    </row>
    <row r="369" spans="3:5" x14ac:dyDescent="0.25">
      <c r="C369" s="5"/>
      <c r="D369" s="5"/>
      <c r="E369" s="5"/>
    </row>
    <row r="370" spans="3:5" x14ac:dyDescent="0.25">
      <c r="C370" s="5"/>
      <c r="D370" s="5"/>
      <c r="E370" s="5"/>
    </row>
    <row r="371" spans="3:5" x14ac:dyDescent="0.25">
      <c r="C371" s="5"/>
      <c r="D371" s="5"/>
      <c r="E371" s="5"/>
    </row>
    <row r="372" spans="3:5" x14ac:dyDescent="0.25">
      <c r="C372" s="5"/>
      <c r="D372" s="5"/>
      <c r="E372" s="5"/>
    </row>
    <row r="373" spans="3:5" x14ac:dyDescent="0.25">
      <c r="C373" s="5"/>
      <c r="D373" s="5"/>
      <c r="E373" s="5"/>
    </row>
    <row r="374" spans="3:5" x14ac:dyDescent="0.25">
      <c r="C374" s="5"/>
      <c r="D374" s="5"/>
      <c r="E374" s="5"/>
    </row>
    <row r="375" spans="3:5" x14ac:dyDescent="0.25">
      <c r="C375" s="5"/>
      <c r="D375" s="5"/>
      <c r="E375" s="5"/>
    </row>
    <row r="376" spans="3:5" x14ac:dyDescent="0.25">
      <c r="C376" s="5"/>
      <c r="D376" s="5"/>
      <c r="E376" s="5"/>
    </row>
    <row r="377" spans="3:5" x14ac:dyDescent="0.25">
      <c r="C377" s="5"/>
      <c r="D377" s="5"/>
      <c r="E377" s="5"/>
    </row>
    <row r="378" spans="3:5" x14ac:dyDescent="0.25">
      <c r="C378" s="5"/>
      <c r="D378" s="5"/>
      <c r="E378" s="5"/>
    </row>
    <row r="379" spans="3:5" x14ac:dyDescent="0.25">
      <c r="C379" s="5"/>
      <c r="D379" s="5"/>
      <c r="E379" s="5"/>
    </row>
    <row r="380" spans="3:5" x14ac:dyDescent="0.25">
      <c r="C380" s="5"/>
      <c r="D380" s="5"/>
      <c r="E380" s="5"/>
    </row>
    <row r="381" spans="3:5" x14ac:dyDescent="0.25">
      <c r="C381" s="5"/>
      <c r="D381" s="5"/>
      <c r="E381" s="5"/>
    </row>
    <row r="382" spans="3:5" x14ac:dyDescent="0.25">
      <c r="C382" s="5"/>
      <c r="D382" s="5"/>
      <c r="E382" s="5"/>
    </row>
    <row r="383" spans="3:5" x14ac:dyDescent="0.25">
      <c r="C383" s="5"/>
      <c r="D383" s="5"/>
      <c r="E383" s="5"/>
    </row>
    <row r="384" spans="3:5" x14ac:dyDescent="0.25">
      <c r="C384" s="5"/>
      <c r="D384" s="5"/>
      <c r="E384" s="5"/>
    </row>
    <row r="385" spans="3:5" x14ac:dyDescent="0.25">
      <c r="C385" s="5"/>
      <c r="D385" s="5"/>
      <c r="E385" s="5"/>
    </row>
    <row r="386" spans="3:5" x14ac:dyDescent="0.25">
      <c r="C386" s="5"/>
      <c r="D386" s="5"/>
      <c r="E386" s="5"/>
    </row>
    <row r="387" spans="3:5" x14ac:dyDescent="0.25">
      <c r="C387" s="5"/>
      <c r="D387" s="5"/>
      <c r="E387" s="5"/>
    </row>
    <row r="388" spans="3:5" x14ac:dyDescent="0.25">
      <c r="C388" s="5"/>
      <c r="D388" s="5"/>
      <c r="E388" s="5"/>
    </row>
    <row r="389" spans="3:5" x14ac:dyDescent="0.25">
      <c r="C389" s="5"/>
      <c r="D389" s="5"/>
      <c r="E389" s="5"/>
    </row>
    <row r="390" spans="3:5" x14ac:dyDescent="0.25">
      <c r="C390" s="5"/>
      <c r="D390" s="5"/>
      <c r="E390" s="5"/>
    </row>
    <row r="391" spans="3:5" x14ac:dyDescent="0.25">
      <c r="C391" s="5"/>
      <c r="D391" s="5"/>
      <c r="E391" s="5"/>
    </row>
    <row r="392" spans="3:5" x14ac:dyDescent="0.25">
      <c r="C392" s="5"/>
      <c r="D392" s="5"/>
      <c r="E392" s="5"/>
    </row>
    <row r="393" spans="3:5" x14ac:dyDescent="0.25">
      <c r="C393" s="5"/>
      <c r="D393" s="5"/>
      <c r="E393" s="5"/>
    </row>
    <row r="394" spans="3:5" x14ac:dyDescent="0.25">
      <c r="C394" s="5"/>
      <c r="D394" s="5"/>
      <c r="E394" s="5"/>
    </row>
    <row r="395" spans="3:5" x14ac:dyDescent="0.25">
      <c r="C395" s="5"/>
      <c r="D395" s="5"/>
      <c r="E395" s="5"/>
    </row>
    <row r="396" spans="3:5" x14ac:dyDescent="0.25">
      <c r="C396" s="5"/>
      <c r="D396" s="5"/>
      <c r="E396" s="5"/>
    </row>
    <row r="397" spans="3:5" x14ac:dyDescent="0.25">
      <c r="C397" s="5"/>
      <c r="D397" s="5"/>
      <c r="E397" s="5"/>
    </row>
    <row r="398" spans="3:5" x14ac:dyDescent="0.25">
      <c r="C398" s="5"/>
      <c r="D398" s="5"/>
      <c r="E398" s="5"/>
    </row>
    <row r="399" spans="3:5" x14ac:dyDescent="0.25">
      <c r="C399" s="5"/>
      <c r="D399" s="5"/>
      <c r="E399" s="5"/>
    </row>
    <row r="400" spans="3:5" x14ac:dyDescent="0.25">
      <c r="C400" s="5"/>
      <c r="D400" s="5"/>
      <c r="E400" s="5"/>
    </row>
    <row r="401" spans="3:5" x14ac:dyDescent="0.25">
      <c r="D401" s="5"/>
      <c r="E401" s="5"/>
    </row>
    <row r="402" spans="3:5" x14ac:dyDescent="0.25">
      <c r="D402" s="5"/>
      <c r="E402" s="5"/>
    </row>
    <row r="403" spans="3:5" x14ac:dyDescent="0.25">
      <c r="D403" s="5"/>
      <c r="E403" s="5"/>
    </row>
    <row r="404" spans="3:5" x14ac:dyDescent="0.25">
      <c r="D404" s="5"/>
      <c r="E404" s="5"/>
    </row>
    <row r="405" spans="3:5" x14ac:dyDescent="0.25">
      <c r="D405" s="5"/>
      <c r="E405" s="5"/>
    </row>
    <row r="406" spans="3:5" x14ac:dyDescent="0.25">
      <c r="D406" s="5"/>
      <c r="E406" s="5"/>
    </row>
    <row r="407" spans="3:5" x14ac:dyDescent="0.25">
      <c r="D407" s="5"/>
      <c r="E407" s="5"/>
    </row>
    <row r="408" spans="3:5" x14ac:dyDescent="0.25">
      <c r="D408" s="5"/>
      <c r="E408" s="5"/>
    </row>
    <row r="409" spans="3:5" x14ac:dyDescent="0.25">
      <c r="D409" s="5"/>
      <c r="E409" s="5"/>
    </row>
    <row r="410" spans="3:5" x14ac:dyDescent="0.25">
      <c r="C410" s="5"/>
      <c r="D410" s="5"/>
      <c r="E410" s="5"/>
    </row>
    <row r="411" spans="3:5" x14ac:dyDescent="0.25">
      <c r="C411" s="5"/>
      <c r="D411" s="5"/>
      <c r="E411" s="5"/>
    </row>
    <row r="412" spans="3:5" x14ac:dyDescent="0.25">
      <c r="C412" s="5"/>
      <c r="D412" s="5"/>
      <c r="E412" s="5"/>
    </row>
    <row r="413" spans="3:5" x14ac:dyDescent="0.25">
      <c r="C413" s="5"/>
      <c r="D413" s="5"/>
      <c r="E413" s="5"/>
    </row>
    <row r="414" spans="3:5" x14ac:dyDescent="0.25">
      <c r="C414" s="5"/>
      <c r="D414" s="5"/>
      <c r="E414" s="5"/>
    </row>
    <row r="415" spans="3:5" x14ac:dyDescent="0.25">
      <c r="C415" s="5"/>
      <c r="D415" s="5"/>
      <c r="E415" s="5"/>
    </row>
    <row r="416" spans="3:5" x14ac:dyDescent="0.25">
      <c r="C416" s="5"/>
      <c r="D416" s="5"/>
      <c r="E416" s="5"/>
    </row>
    <row r="417" spans="3:5" x14ac:dyDescent="0.25">
      <c r="C417" s="5"/>
      <c r="D417" s="5"/>
      <c r="E417" s="5"/>
    </row>
    <row r="418" spans="3:5" x14ac:dyDescent="0.25">
      <c r="C418" s="1"/>
      <c r="D418" s="1"/>
      <c r="E41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418"/>
  <sheetViews>
    <sheetView workbookViewId="0">
      <selection activeCell="A31" sqref="A31:L31"/>
    </sheetView>
  </sheetViews>
  <sheetFormatPr defaultRowHeight="15" x14ac:dyDescent="0.25"/>
  <cols>
    <col min="1" max="1" width="35.7109375" customWidth="1"/>
    <col min="2" max="2" width="10" bestFit="1" customWidth="1"/>
    <col min="3" max="42" width="12" bestFit="1" customWidth="1"/>
  </cols>
  <sheetData>
    <row r="1" spans="1:42" x14ac:dyDescent="0.25">
      <c r="B1">
        <v>2000</v>
      </c>
      <c r="C1">
        <f>B1+1</f>
        <v>2001</v>
      </c>
      <c r="D1">
        <f t="shared" ref="D1:AP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  <c r="W1">
        <f t="shared" si="0"/>
        <v>2021</v>
      </c>
      <c r="X1">
        <f t="shared" si="0"/>
        <v>2022</v>
      </c>
      <c r="Y1">
        <f t="shared" si="0"/>
        <v>2023</v>
      </c>
      <c r="Z1">
        <f t="shared" si="0"/>
        <v>2024</v>
      </c>
      <c r="AA1">
        <f t="shared" si="0"/>
        <v>2025</v>
      </c>
      <c r="AB1">
        <f t="shared" si="0"/>
        <v>2026</v>
      </c>
      <c r="AC1">
        <f t="shared" si="0"/>
        <v>2027</v>
      </c>
      <c r="AD1">
        <f t="shared" si="0"/>
        <v>2028</v>
      </c>
      <c r="AE1">
        <f t="shared" si="0"/>
        <v>2029</v>
      </c>
      <c r="AF1">
        <f t="shared" si="0"/>
        <v>2030</v>
      </c>
      <c r="AG1">
        <f t="shared" si="0"/>
        <v>2031</v>
      </c>
      <c r="AH1">
        <f t="shared" si="0"/>
        <v>2032</v>
      </c>
      <c r="AI1">
        <f t="shared" si="0"/>
        <v>2033</v>
      </c>
      <c r="AJ1">
        <f t="shared" si="0"/>
        <v>2034</v>
      </c>
      <c r="AK1">
        <f t="shared" si="0"/>
        <v>2035</v>
      </c>
      <c r="AL1">
        <f t="shared" si="0"/>
        <v>2036</v>
      </c>
      <c r="AM1">
        <f t="shared" si="0"/>
        <v>2037</v>
      </c>
      <c r="AN1">
        <f t="shared" si="0"/>
        <v>2038</v>
      </c>
      <c r="AO1">
        <f t="shared" si="0"/>
        <v>2039</v>
      </c>
      <c r="AP1">
        <f t="shared" si="0"/>
        <v>2040</v>
      </c>
    </row>
    <row r="2" spans="1:42" x14ac:dyDescent="0.25">
      <c r="A2" t="s">
        <v>256</v>
      </c>
      <c r="B2" s="42">
        <f>'LF Compostables'!G9</f>
        <v>0.58899999999999997</v>
      </c>
      <c r="C2" s="42">
        <f>'LF Compostables'!H9</f>
        <v>0.58019999999999994</v>
      </c>
      <c r="D2" s="42">
        <f>'LF Compostables'!I9</f>
        <v>0.57139999999999991</v>
      </c>
      <c r="E2" s="42">
        <f>'LF Compostables'!J9</f>
        <v>0.56259999999999999</v>
      </c>
      <c r="F2" s="42">
        <f>'LF Compostables'!K9</f>
        <v>0.55379999999999996</v>
      </c>
      <c r="G2" s="42">
        <f>'LF Compostables'!L9</f>
        <v>0.54499999999999993</v>
      </c>
      <c r="H2" s="42">
        <f>'LF Compostables'!M9</f>
        <v>0.53299999999999992</v>
      </c>
      <c r="I2" s="42">
        <f>'LF Compostables'!N9</f>
        <v>0.52100000000000002</v>
      </c>
      <c r="J2" s="42">
        <f>'LF Compostables'!O9</f>
        <v>0.50900000000000001</v>
      </c>
      <c r="K2" s="42">
        <f>'LF Compostables'!P9</f>
        <v>0.49700000000000005</v>
      </c>
      <c r="L2" s="42">
        <f>'LF Compostables'!Q9</f>
        <v>0.495</v>
      </c>
      <c r="M2" s="42">
        <f>'LF Compostables'!R9</f>
        <v>0.49299999999999999</v>
      </c>
      <c r="N2" s="42">
        <f>'LF Compostables'!S9</f>
        <v>0.48899999999999999</v>
      </c>
      <c r="O2" s="42">
        <f>'LF Compostables'!T9</f>
        <v>0.48500000000000004</v>
      </c>
      <c r="P2" s="42">
        <f>'LF Compostables'!U9</f>
        <v>0.48280000000000012</v>
      </c>
      <c r="Q2" s="42">
        <f>'LF Compostables'!V9</f>
        <v>0.4798</v>
      </c>
      <c r="R2" s="42">
        <f>'LF Compostables'!W9</f>
        <v>0.47679999999999989</v>
      </c>
      <c r="S2" s="42">
        <f>'LF Compostables'!X9</f>
        <v>0.47379999999999978</v>
      </c>
      <c r="T2" s="42">
        <f>'LF Compostables'!Y9</f>
        <v>0.47079999999999966</v>
      </c>
      <c r="U2" s="42">
        <f>'LF Compostables'!Z9</f>
        <v>0.46779999999999955</v>
      </c>
      <c r="V2" s="42">
        <f>'LF Compostables'!AA9</f>
        <v>0.46479999999999944</v>
      </c>
      <c r="W2" s="42">
        <f>'LF Compostables'!AB9</f>
        <v>0.46180000000000021</v>
      </c>
      <c r="X2" s="42">
        <f>'LF Compostables'!AC9</f>
        <v>0.4588000000000001</v>
      </c>
      <c r="Y2" s="42">
        <f>'LF Compostables'!AD9</f>
        <v>0.45579999999999998</v>
      </c>
      <c r="Z2" s="42">
        <f>'LF Compostables'!AE9</f>
        <v>0.45279999999999987</v>
      </c>
      <c r="AA2" s="42">
        <f>'LF Compostables'!AF9</f>
        <v>0.44979999999999976</v>
      </c>
      <c r="AB2" s="42">
        <f>'LF Compostables'!AG9</f>
        <v>0.44679999999999964</v>
      </c>
      <c r="AC2" s="42">
        <f>'LF Compostables'!AH9</f>
        <v>0.44379999999999953</v>
      </c>
      <c r="AD2" s="42">
        <f>'LF Compostables'!AI9</f>
        <v>0.4408000000000003</v>
      </c>
      <c r="AE2" s="42">
        <f>'LF Compostables'!AJ9</f>
        <v>0.43780000000000019</v>
      </c>
      <c r="AF2" s="42">
        <f>'LF Compostables'!AK9</f>
        <v>0.43480000000000008</v>
      </c>
      <c r="AG2" s="42">
        <f>'LF Compostables'!AL9</f>
        <v>0.43179999999999996</v>
      </c>
      <c r="AH2" s="42">
        <f>'LF Compostables'!AM9</f>
        <v>0.42879999999999985</v>
      </c>
      <c r="AI2" s="42">
        <f>'LF Compostables'!AN9</f>
        <v>0.42579999999999973</v>
      </c>
      <c r="AJ2" s="42">
        <f>'LF Compostables'!AO9</f>
        <v>0.42279999999999962</v>
      </c>
      <c r="AK2" s="42">
        <f>'LF Compostables'!AP9</f>
        <v>0.41979999999999951</v>
      </c>
      <c r="AL2" s="42">
        <f>'LF Compostables'!AQ9</f>
        <v>0.41679999999999939</v>
      </c>
      <c r="AM2" s="42">
        <f>'LF Compostables'!AR9</f>
        <v>0.41380000000000017</v>
      </c>
      <c r="AN2" s="42">
        <f>'LF Compostables'!AS9</f>
        <v>0.41080000000000005</v>
      </c>
      <c r="AO2" s="42">
        <f>'LF Compostables'!AT9</f>
        <v>0.40779999999999994</v>
      </c>
      <c r="AP2" s="42">
        <f>'LF Compostables'!AU9</f>
        <v>0.40479999999999983</v>
      </c>
    </row>
    <row r="3" spans="1:42" x14ac:dyDescent="0.25">
      <c r="A3" t="s">
        <v>257</v>
      </c>
      <c r="B3" s="42">
        <f t="shared" ref="B3:N3" si="1">1-B2</f>
        <v>0.41100000000000003</v>
      </c>
      <c r="C3" s="42">
        <f t="shared" si="1"/>
        <v>0.41980000000000006</v>
      </c>
      <c r="D3" s="42">
        <f t="shared" si="1"/>
        <v>0.42860000000000009</v>
      </c>
      <c r="E3" s="42">
        <f t="shared" si="1"/>
        <v>0.43740000000000001</v>
      </c>
      <c r="F3" s="42">
        <f t="shared" si="1"/>
        <v>0.44620000000000004</v>
      </c>
      <c r="G3" s="42">
        <f t="shared" si="1"/>
        <v>0.45500000000000007</v>
      </c>
      <c r="H3" s="42">
        <f t="shared" si="1"/>
        <v>0.46700000000000008</v>
      </c>
      <c r="I3" s="42">
        <f t="shared" si="1"/>
        <v>0.47899999999999998</v>
      </c>
      <c r="J3" s="42">
        <f t="shared" si="1"/>
        <v>0.49099999999999999</v>
      </c>
      <c r="K3" s="42">
        <f t="shared" si="1"/>
        <v>0.50299999999999989</v>
      </c>
      <c r="L3" s="42">
        <f t="shared" si="1"/>
        <v>0.505</v>
      </c>
      <c r="M3" s="42">
        <f t="shared" si="1"/>
        <v>0.50700000000000001</v>
      </c>
      <c r="N3" s="42">
        <f t="shared" si="1"/>
        <v>0.51100000000000001</v>
      </c>
      <c r="O3" s="42">
        <f>1-O2</f>
        <v>0.5149999999999999</v>
      </c>
      <c r="P3" s="42">
        <f t="shared" ref="P3:AP3" si="2">1-P2</f>
        <v>0.51719999999999988</v>
      </c>
      <c r="Q3" s="42">
        <f t="shared" si="2"/>
        <v>0.5202</v>
      </c>
      <c r="R3" s="42">
        <f t="shared" si="2"/>
        <v>0.52320000000000011</v>
      </c>
      <c r="S3" s="42">
        <f t="shared" si="2"/>
        <v>0.52620000000000022</v>
      </c>
      <c r="T3" s="42">
        <f t="shared" si="2"/>
        <v>0.52920000000000034</v>
      </c>
      <c r="U3" s="42">
        <f t="shared" si="2"/>
        <v>0.53220000000000045</v>
      </c>
      <c r="V3" s="42">
        <f t="shared" si="2"/>
        <v>0.53520000000000056</v>
      </c>
      <c r="W3" s="42">
        <f t="shared" si="2"/>
        <v>0.53819999999999979</v>
      </c>
      <c r="X3" s="42">
        <f t="shared" si="2"/>
        <v>0.5411999999999999</v>
      </c>
      <c r="Y3" s="42">
        <f t="shared" si="2"/>
        <v>0.54420000000000002</v>
      </c>
      <c r="Z3" s="42">
        <f t="shared" si="2"/>
        <v>0.54720000000000013</v>
      </c>
      <c r="AA3" s="42">
        <f t="shared" si="2"/>
        <v>0.55020000000000024</v>
      </c>
      <c r="AB3" s="42">
        <f t="shared" si="2"/>
        <v>0.55320000000000036</v>
      </c>
      <c r="AC3" s="42">
        <f t="shared" si="2"/>
        <v>0.55620000000000047</v>
      </c>
      <c r="AD3" s="42">
        <f t="shared" si="2"/>
        <v>0.5591999999999997</v>
      </c>
      <c r="AE3" s="42">
        <f t="shared" si="2"/>
        <v>0.56219999999999981</v>
      </c>
      <c r="AF3" s="42">
        <f t="shared" si="2"/>
        <v>0.56519999999999992</v>
      </c>
      <c r="AG3" s="42">
        <f t="shared" si="2"/>
        <v>0.56820000000000004</v>
      </c>
      <c r="AH3" s="42">
        <f t="shared" si="2"/>
        <v>0.57120000000000015</v>
      </c>
      <c r="AI3" s="42">
        <f t="shared" si="2"/>
        <v>0.57420000000000027</v>
      </c>
      <c r="AJ3" s="42">
        <f t="shared" si="2"/>
        <v>0.57720000000000038</v>
      </c>
      <c r="AK3" s="42">
        <f t="shared" si="2"/>
        <v>0.58020000000000049</v>
      </c>
      <c r="AL3" s="42">
        <f t="shared" si="2"/>
        <v>0.58320000000000061</v>
      </c>
      <c r="AM3" s="42">
        <f t="shared" si="2"/>
        <v>0.58619999999999983</v>
      </c>
      <c r="AN3" s="42">
        <f t="shared" si="2"/>
        <v>0.58919999999999995</v>
      </c>
      <c r="AO3" s="42">
        <f t="shared" si="2"/>
        <v>0.59220000000000006</v>
      </c>
      <c r="AP3" s="42">
        <f t="shared" si="2"/>
        <v>0.59520000000000017</v>
      </c>
    </row>
    <row r="5" spans="1:42" x14ac:dyDescent="0.25">
      <c r="A5" t="s">
        <v>258</v>
      </c>
      <c r="B5">
        <v>0.64</v>
      </c>
      <c r="C5">
        <v>0.64</v>
      </c>
      <c r="D5">
        <v>0.64</v>
      </c>
      <c r="E5">
        <v>0.64</v>
      </c>
      <c r="F5">
        <v>0.64</v>
      </c>
      <c r="G5">
        <v>0.64</v>
      </c>
      <c r="H5">
        <v>0.64</v>
      </c>
      <c r="I5">
        <v>0.64</v>
      </c>
      <c r="J5">
        <v>0.64</v>
      </c>
      <c r="K5">
        <v>0.64</v>
      </c>
      <c r="L5">
        <v>0.64</v>
      </c>
      <c r="M5">
        <v>0.64</v>
      </c>
      <c r="N5">
        <v>0.64</v>
      </c>
      <c r="O5">
        <v>0.64</v>
      </c>
      <c r="P5">
        <v>0.64</v>
      </c>
      <c r="Q5">
        <v>0.64</v>
      </c>
      <c r="R5">
        <v>0.64</v>
      </c>
      <c r="S5">
        <v>0.64</v>
      </c>
      <c r="T5">
        <v>0.64</v>
      </c>
      <c r="U5">
        <v>0.64</v>
      </c>
      <c r="V5">
        <v>0.64</v>
      </c>
      <c r="W5">
        <v>0.64</v>
      </c>
      <c r="X5">
        <v>0.64</v>
      </c>
      <c r="Y5">
        <v>0.64</v>
      </c>
      <c r="Z5">
        <v>0.64</v>
      </c>
      <c r="AA5">
        <v>0.64</v>
      </c>
      <c r="AB5">
        <v>0.64</v>
      </c>
      <c r="AC5">
        <v>0.64</v>
      </c>
      <c r="AD5">
        <v>0.64</v>
      </c>
      <c r="AE5">
        <v>0.64</v>
      </c>
      <c r="AF5">
        <v>0.64</v>
      </c>
      <c r="AG5">
        <v>0.64</v>
      </c>
      <c r="AH5">
        <v>0.64</v>
      </c>
      <c r="AI5">
        <v>0.64</v>
      </c>
      <c r="AJ5">
        <v>0.64</v>
      </c>
      <c r="AK5">
        <v>0.64</v>
      </c>
      <c r="AL5">
        <v>0.64</v>
      </c>
      <c r="AM5">
        <v>0.64</v>
      </c>
      <c r="AN5">
        <v>0.64</v>
      </c>
      <c r="AO5">
        <v>0.64</v>
      </c>
      <c r="AP5">
        <v>0.64</v>
      </c>
    </row>
    <row r="6" spans="1:42" x14ac:dyDescent="0.25">
      <c r="A6" t="s">
        <v>259</v>
      </c>
      <c r="B6">
        <v>0.36</v>
      </c>
      <c r="C6">
        <v>0.36</v>
      </c>
      <c r="D6">
        <v>0.36</v>
      </c>
      <c r="E6">
        <v>0.36</v>
      </c>
      <c r="F6">
        <v>0.36</v>
      </c>
      <c r="G6">
        <v>0.36</v>
      </c>
      <c r="H6">
        <v>0.36</v>
      </c>
      <c r="I6">
        <v>0.36</v>
      </c>
      <c r="J6">
        <v>0.36</v>
      </c>
      <c r="K6">
        <v>0.36</v>
      </c>
      <c r="L6">
        <v>0.36</v>
      </c>
      <c r="M6">
        <v>0.36</v>
      </c>
      <c r="N6">
        <v>0.36</v>
      </c>
      <c r="O6">
        <v>0.36</v>
      </c>
      <c r="P6">
        <v>0.36</v>
      </c>
      <c r="Q6">
        <v>0.36</v>
      </c>
      <c r="R6">
        <v>0.36</v>
      </c>
      <c r="S6">
        <v>0.36</v>
      </c>
      <c r="T6">
        <v>0.36</v>
      </c>
      <c r="U6">
        <v>0.36</v>
      </c>
      <c r="V6">
        <v>0.36</v>
      </c>
      <c r="W6">
        <v>0.36</v>
      </c>
      <c r="X6">
        <v>0.36</v>
      </c>
      <c r="Y6">
        <v>0.36</v>
      </c>
      <c r="Z6">
        <v>0.36</v>
      </c>
      <c r="AA6">
        <v>0.36</v>
      </c>
      <c r="AB6">
        <v>0.36</v>
      </c>
      <c r="AC6">
        <v>0.36</v>
      </c>
      <c r="AD6">
        <v>0.36</v>
      </c>
      <c r="AE6">
        <v>0.36</v>
      </c>
      <c r="AF6">
        <v>0.36</v>
      </c>
      <c r="AG6">
        <v>0.36</v>
      </c>
      <c r="AH6">
        <v>0.36</v>
      </c>
      <c r="AI6">
        <v>0.36</v>
      </c>
      <c r="AJ6">
        <v>0.36</v>
      </c>
      <c r="AK6">
        <v>0.36</v>
      </c>
      <c r="AL6">
        <v>0.36</v>
      </c>
      <c r="AM6">
        <v>0.36</v>
      </c>
      <c r="AN6">
        <v>0.36</v>
      </c>
      <c r="AO6">
        <v>0.36</v>
      </c>
      <c r="AP6">
        <v>0.36</v>
      </c>
    </row>
    <row r="8" spans="1:42" x14ac:dyDescent="0.25">
      <c r="A8" t="s">
        <v>240</v>
      </c>
      <c r="B8">
        <f>'US MSW and Pop'!G8</f>
        <v>0.45213866755264337</v>
      </c>
      <c r="C8">
        <f>'US MSW and Pop'!H8</f>
        <v>0.44882713740907265</v>
      </c>
      <c r="D8">
        <f>'US MSW and Pop'!I8</f>
        <v>0.44551560726550188</v>
      </c>
      <c r="E8">
        <f>'US MSW and Pop'!J8</f>
        <v>0.44220407712193116</v>
      </c>
      <c r="F8">
        <f>'US MSW and Pop'!K8</f>
        <v>0.43889254697836039</v>
      </c>
      <c r="G8">
        <f>'US MSW and Pop'!L8</f>
        <v>0.43558101683478967</v>
      </c>
      <c r="H8">
        <f>'US MSW and Pop'!M8</f>
        <v>0.42490033570585917</v>
      </c>
      <c r="I8">
        <f>'US MSW and Pop'!N8</f>
        <v>0.41421965457692866</v>
      </c>
      <c r="J8">
        <f>'US MSW and Pop'!O8</f>
        <v>0.40353897344799816</v>
      </c>
      <c r="K8">
        <f>'US MSW and Pop'!P8</f>
        <v>0.39285829231906766</v>
      </c>
      <c r="L8">
        <f>'US MSW and Pop'!Q8</f>
        <v>0.388250129127646</v>
      </c>
      <c r="M8">
        <f>'US MSW and Pop'!R8</f>
        <v>0.38364196593622429</v>
      </c>
      <c r="N8">
        <f>'US MSW and Pop'!S8</f>
        <v>0.38224915088208872</v>
      </c>
      <c r="O8">
        <f>'US MSW and Pop'!T8</f>
        <v>0.38531020548573525</v>
      </c>
      <c r="P8">
        <f>'US MSW and Pop'!U8</f>
        <v>0.36965781227935324</v>
      </c>
      <c r="Q8">
        <f>'US MSW and Pop'!V8</f>
        <v>0.36334430381523042</v>
      </c>
      <c r="R8">
        <f>'US MSW and Pop'!W8</f>
        <v>0.3570307953511076</v>
      </c>
      <c r="S8">
        <f>'US MSW and Pop'!X8</f>
        <v>0.35071728688698478</v>
      </c>
      <c r="T8">
        <f>'US MSW and Pop'!Y8</f>
        <v>0.34440377842286196</v>
      </c>
      <c r="U8">
        <f>'US MSW and Pop'!Z8</f>
        <v>0.33809026995873914</v>
      </c>
      <c r="V8">
        <f>'US MSW and Pop'!AA8</f>
        <v>0.33177676149461632</v>
      </c>
      <c r="W8">
        <f>'US MSW and Pop'!AB8</f>
        <v>0.3254632530304935</v>
      </c>
      <c r="X8">
        <f>'US MSW and Pop'!AC8</f>
        <v>0.31914974456637069</v>
      </c>
      <c r="Y8">
        <f>'US MSW and Pop'!AD8</f>
        <v>0.31283623610224787</v>
      </c>
      <c r="Z8">
        <f>'US MSW and Pop'!AE8</f>
        <v>0.30652272763812505</v>
      </c>
      <c r="AA8">
        <f>'US MSW and Pop'!AF8</f>
        <v>0.30020921917400223</v>
      </c>
      <c r="AB8">
        <f>'US MSW and Pop'!AG8</f>
        <v>0.29389571070987941</v>
      </c>
      <c r="AC8">
        <f>'US MSW and Pop'!AH8</f>
        <v>0.28758220224575659</v>
      </c>
      <c r="AD8">
        <f>'US MSW and Pop'!AI8</f>
        <v>0.28126869378163377</v>
      </c>
      <c r="AE8">
        <f>'US MSW and Pop'!AJ8</f>
        <v>0.27495518531751095</v>
      </c>
      <c r="AF8">
        <f>'US MSW and Pop'!AK8</f>
        <v>0.26864167685338813</v>
      </c>
      <c r="AG8">
        <f>'US MSW and Pop'!AL8</f>
        <v>0.26232816838926531</v>
      </c>
      <c r="AH8">
        <f>'US MSW and Pop'!AM8</f>
        <v>0.2560146599251425</v>
      </c>
      <c r="AI8">
        <f>'US MSW and Pop'!AN8</f>
        <v>0.24970115146101968</v>
      </c>
      <c r="AJ8">
        <f>'US MSW and Pop'!AO8</f>
        <v>0.24338764299689686</v>
      </c>
      <c r="AK8">
        <f>'US MSW and Pop'!AP8</f>
        <v>0.23707413453277404</v>
      </c>
      <c r="AL8">
        <f>'US MSW and Pop'!AQ8</f>
        <v>0.23076062606865122</v>
      </c>
      <c r="AM8">
        <f>'US MSW and Pop'!AR8</f>
        <v>0.2244471176045284</v>
      </c>
      <c r="AN8">
        <f>'US MSW and Pop'!AS8</f>
        <v>0.21813360914040558</v>
      </c>
      <c r="AO8">
        <f>'US MSW and Pop'!AT8</f>
        <v>0.21182010067628276</v>
      </c>
      <c r="AP8">
        <f>'US MSW and Pop'!AU8</f>
        <v>0.20550659221215994</v>
      </c>
    </row>
    <row r="10" spans="1:42" x14ac:dyDescent="0.25">
      <c r="A10" t="s">
        <v>239</v>
      </c>
      <c r="B10">
        <f>'US MSW and Pop'!G7</f>
        <v>281422000</v>
      </c>
      <c r="C10">
        <f>'US MSW and Pop'!H7</f>
        <v>284419600</v>
      </c>
      <c r="D10">
        <f>'US MSW and Pop'!I7</f>
        <v>287417200</v>
      </c>
      <c r="E10">
        <f>'US MSW and Pop'!J7</f>
        <v>290414800</v>
      </c>
      <c r="F10">
        <f>'US MSW and Pop'!K7</f>
        <v>293412400</v>
      </c>
      <c r="G10">
        <f>'US MSW and Pop'!L7</f>
        <v>296410000</v>
      </c>
      <c r="H10">
        <f>'US MSW and Pop'!M7</f>
        <v>299059250</v>
      </c>
      <c r="I10">
        <f>'US MSW and Pop'!N7</f>
        <v>301708500</v>
      </c>
      <c r="J10">
        <f>'US MSW and Pop'!O7</f>
        <v>304357750</v>
      </c>
      <c r="K10">
        <f>'US MSW and Pop'!P7</f>
        <v>307007000</v>
      </c>
      <c r="L10">
        <f>'US MSW and Pop'!Q7</f>
        <v>309299500</v>
      </c>
      <c r="M10">
        <f>'US MSW and Pop'!R7</f>
        <v>311592000</v>
      </c>
      <c r="N10">
        <f>'US MSW and Pop'!S7</f>
        <v>313914000</v>
      </c>
      <c r="O10">
        <f>'US MSW and Pop'!T7</f>
        <v>316129000</v>
      </c>
      <c r="P10">
        <f>'US MSW and Pop'!U7</f>
        <v>319862098.90109921</v>
      </c>
      <c r="Q10">
        <f>'US MSW and Pop'!V7</f>
        <v>322543112.08791256</v>
      </c>
      <c r="R10">
        <f>'US MSW and Pop'!W7</f>
        <v>325224125.27472591</v>
      </c>
      <c r="S10">
        <f>'US MSW and Pop'!X7</f>
        <v>327905138.46153831</v>
      </c>
      <c r="T10">
        <f>'US MSW and Pop'!Y7</f>
        <v>330586151.64835167</v>
      </c>
      <c r="U10">
        <f>'US MSW and Pop'!Z7</f>
        <v>333267164.83516502</v>
      </c>
      <c r="V10">
        <f>'US MSW and Pop'!AA7</f>
        <v>335948178.02197838</v>
      </c>
      <c r="W10">
        <f>'US MSW and Pop'!AB7</f>
        <v>338629191.20879173</v>
      </c>
      <c r="X10">
        <f>'US MSW and Pop'!AC7</f>
        <v>341310204.39560509</v>
      </c>
      <c r="Y10">
        <f>'US MSW and Pop'!AD7</f>
        <v>343991217.58241749</v>
      </c>
      <c r="Z10">
        <f>'US MSW and Pop'!AE7</f>
        <v>346672230.76923084</v>
      </c>
      <c r="AA10">
        <f>'US MSW and Pop'!AF7</f>
        <v>349353243.9560442</v>
      </c>
      <c r="AB10">
        <f>'US MSW and Pop'!AG7</f>
        <v>352034257.14285755</v>
      </c>
      <c r="AC10">
        <f>'US MSW and Pop'!AH7</f>
        <v>354715270.32967091</v>
      </c>
      <c r="AD10">
        <f>'US MSW and Pop'!AI7</f>
        <v>357396283.51648426</v>
      </c>
      <c r="AE10">
        <f>'US MSW and Pop'!AJ7</f>
        <v>360077296.70329666</v>
      </c>
      <c r="AF10">
        <f>'US MSW and Pop'!AK7</f>
        <v>362758309.89011002</v>
      </c>
      <c r="AG10">
        <f>'US MSW and Pop'!AL7</f>
        <v>365439323.07692337</v>
      </c>
      <c r="AH10">
        <f>'US MSW and Pop'!AM7</f>
        <v>368120336.26373672</v>
      </c>
      <c r="AI10">
        <f>'US MSW and Pop'!AN7</f>
        <v>370801349.45055008</v>
      </c>
      <c r="AJ10">
        <f>'US MSW and Pop'!AO7</f>
        <v>373482362.63736248</v>
      </c>
      <c r="AK10">
        <f>'US MSW and Pop'!AP7</f>
        <v>376163375.82417583</v>
      </c>
      <c r="AL10">
        <f>'US MSW and Pop'!AQ7</f>
        <v>378844389.01098919</v>
      </c>
      <c r="AM10">
        <f>'US MSW and Pop'!AR7</f>
        <v>381525402.19780254</v>
      </c>
      <c r="AN10">
        <f>'US MSW and Pop'!AS7</f>
        <v>384206415.3846159</v>
      </c>
      <c r="AO10">
        <f>'US MSW and Pop'!AT7</f>
        <v>386887428.57142925</v>
      </c>
      <c r="AP10">
        <f>'US MSW and Pop'!AU7</f>
        <v>389568441.75824165</v>
      </c>
    </row>
    <row r="12" spans="1:42" x14ac:dyDescent="0.25">
      <c r="A12" t="s">
        <v>72</v>
      </c>
      <c r="B12">
        <v>29.053299519297223</v>
      </c>
      <c r="C12">
        <v>29.330086886166672</v>
      </c>
      <c r="D12">
        <v>28.386840268691664</v>
      </c>
      <c r="E12">
        <v>28.824375535841668</v>
      </c>
      <c r="F12">
        <v>28.577365232777776</v>
      </c>
      <c r="G12">
        <v>29.330202698844445</v>
      </c>
      <c r="H12">
        <v>31.208249513999998</v>
      </c>
      <c r="I12">
        <v>31.065589240000001</v>
      </c>
      <c r="J12">
        <v>31.598870128055552</v>
      </c>
      <c r="K12">
        <v>32.605543762499998</v>
      </c>
      <c r="L12">
        <v>32.044678300000001</v>
      </c>
      <c r="M12">
        <v>31.570437863583329</v>
      </c>
      <c r="N12">
        <v>31.345970055138888</v>
      </c>
      <c r="O12">
        <v>31.911578022833329</v>
      </c>
      <c r="P12">
        <v>31.950339083777777</v>
      </c>
      <c r="Q12">
        <v>32.549766744888892</v>
      </c>
      <c r="R12">
        <v>33.301540911555556</v>
      </c>
      <c r="S12">
        <v>33.502082790924945</v>
      </c>
      <c r="T12">
        <v>33.703832333491896</v>
      </c>
      <c r="U12">
        <v>33.906796811804185</v>
      </c>
      <c r="V12">
        <v>34.11098354220487</v>
      </c>
      <c r="W12">
        <v>34.316399885096025</v>
      </c>
      <c r="X12">
        <v>34.523053245204075</v>
      </c>
      <c r="Y12">
        <v>34.73095107184669</v>
      </c>
      <c r="Z12">
        <v>34.940100859201358</v>
      </c>
      <c r="AA12">
        <v>35.150510146575463</v>
      </c>
      <c r="AB12">
        <v>35.362186518678136</v>
      </c>
      <c r="AC12">
        <v>35.575137605893623</v>
      </c>
      <c r="AD12">
        <v>35.789371084556315</v>
      </c>
      <c r="AE12">
        <v>36.004894677227504</v>
      </c>
      <c r="AF12">
        <v>36.221716152973777</v>
      </c>
      <c r="AG12">
        <v>36.439843327646983</v>
      </c>
      <c r="AH12">
        <v>36.659284064166073</v>
      </c>
      <c r="AI12">
        <v>36.880046272800485</v>
      </c>
      <c r="AJ12">
        <v>37.102137911455287</v>
      </c>
      <c r="AK12">
        <v>37.325566985958069</v>
      </c>
      <c r="AL12">
        <v>37.550341550347511</v>
      </c>
      <c r="AM12">
        <v>37.776469707163706</v>
      </c>
      <c r="AN12">
        <v>38.003959607740235</v>
      </c>
      <c r="AO12">
        <v>38.232819452498056</v>
      </c>
      <c r="AP12">
        <v>38.463057491240995</v>
      </c>
    </row>
    <row r="14" spans="1:42" x14ac:dyDescent="0.25">
      <c r="A14" t="s">
        <v>78</v>
      </c>
      <c r="B14">
        <f>'Base Policies'!B31</f>
        <v>0</v>
      </c>
      <c r="C14">
        <f>'Base Policies'!C31</f>
        <v>0</v>
      </c>
      <c r="D14">
        <f>'Base Policies'!D31</f>
        <v>0</v>
      </c>
      <c r="E14">
        <f>'Base Policies'!E31</f>
        <v>0</v>
      </c>
      <c r="F14">
        <f>'Base Policies'!F31</f>
        <v>0</v>
      </c>
      <c r="G14">
        <f>'Base Policies'!G31</f>
        <v>0</v>
      </c>
      <c r="H14">
        <f>'Base Policies'!H31</f>
        <v>0</v>
      </c>
      <c r="I14">
        <f>'Base Policies'!I31</f>
        <v>0</v>
      </c>
      <c r="J14">
        <f>'Base Policies'!J31</f>
        <v>0</v>
      </c>
      <c r="K14">
        <f>'Base Policies'!K31</f>
        <v>0</v>
      </c>
      <c r="L14">
        <f>'Base Policies'!L31</f>
        <v>8.6037364798426719</v>
      </c>
      <c r="M14">
        <f>'Base Policies'!M31</f>
        <v>8.6037364798426719</v>
      </c>
      <c r="N14">
        <f>'Base Policies'!N31</f>
        <v>8.6037364798426719</v>
      </c>
      <c r="O14">
        <f>'Base Policies'!O31</f>
        <v>8.6037364798426719</v>
      </c>
      <c r="P14">
        <f>'Base Policies'!P31</f>
        <v>8.6037364798426719</v>
      </c>
      <c r="Q14">
        <f>'Base Policies'!Q31</f>
        <v>8.6037364798426719</v>
      </c>
      <c r="R14">
        <f>'Base Policies'!R31</f>
        <v>8.6037364798426719</v>
      </c>
      <c r="S14">
        <f>'Base Policies'!S31</f>
        <v>8.6037364798426719</v>
      </c>
      <c r="T14">
        <f>'Base Policies'!T31</f>
        <v>8.6037364798426719</v>
      </c>
      <c r="U14">
        <f>'Base Policies'!U31</f>
        <v>8.6037364798426719</v>
      </c>
      <c r="V14">
        <f>'Base Policies'!V31</f>
        <v>8.6037364798426719</v>
      </c>
      <c r="W14">
        <f>'Base Policies'!W31</f>
        <v>8.6037364798426719</v>
      </c>
      <c r="X14">
        <f>'Base Policies'!X31</f>
        <v>8.6037364798426719</v>
      </c>
      <c r="Y14">
        <f>'Base Policies'!Y31</f>
        <v>8.6037364798426719</v>
      </c>
      <c r="Z14">
        <f>'Base Policies'!Z31</f>
        <v>8.6037364798426719</v>
      </c>
      <c r="AA14">
        <f>'Base Policies'!AA31</f>
        <v>8.6037364798426719</v>
      </c>
      <c r="AB14">
        <f>'Base Policies'!AB31</f>
        <v>8.6037364798426719</v>
      </c>
      <c r="AC14">
        <f>'Base Policies'!AC31</f>
        <v>8.6037364798426719</v>
      </c>
      <c r="AD14">
        <f>'Base Policies'!AD31</f>
        <v>8.6037364798426719</v>
      </c>
      <c r="AE14">
        <f>'Base Policies'!AE31</f>
        <v>8.6037364798426719</v>
      </c>
      <c r="AF14">
        <f>'Base Policies'!AF31</f>
        <v>8.6037364798426719</v>
      </c>
      <c r="AG14">
        <f>'Base Policies'!AG31</f>
        <v>8.6037364798426719</v>
      </c>
      <c r="AH14">
        <f>'Base Policies'!AH31</f>
        <v>8.6037364798426719</v>
      </c>
      <c r="AI14">
        <f>'Base Policies'!AI31</f>
        <v>8.6037364798426719</v>
      </c>
      <c r="AJ14">
        <f>'Base Policies'!AJ31</f>
        <v>8.6037364798426719</v>
      </c>
      <c r="AK14">
        <f>'Base Policies'!AK31</f>
        <v>8.6037364798426719</v>
      </c>
      <c r="AL14">
        <f>'Base Policies'!AL31</f>
        <v>8.6037364798426719</v>
      </c>
      <c r="AM14">
        <f>'Base Policies'!AM31</f>
        <v>8.6037364798426719</v>
      </c>
      <c r="AN14">
        <f>'Base Policies'!AN31</f>
        <v>8.6037364798426719</v>
      </c>
      <c r="AO14">
        <f>'Base Policies'!AO31</f>
        <v>8.6037364798426719</v>
      </c>
      <c r="AP14">
        <f>'Base Policies'!AP31</f>
        <v>8.6037364798426719</v>
      </c>
    </row>
    <row r="16" spans="1:42" x14ac:dyDescent="0.25">
      <c r="A16" t="s">
        <v>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8" spans="1:4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0.01</v>
      </c>
      <c r="S18">
        <f t="shared" ref="S18:AF18" si="3">R18+0.01</f>
        <v>0.02</v>
      </c>
      <c r="T18">
        <f t="shared" si="3"/>
        <v>0.03</v>
      </c>
      <c r="U18">
        <f t="shared" si="3"/>
        <v>0.04</v>
      </c>
      <c r="V18">
        <f t="shared" si="3"/>
        <v>0.05</v>
      </c>
      <c r="W18">
        <f t="shared" si="3"/>
        <v>6.0000000000000005E-2</v>
      </c>
      <c r="X18">
        <f t="shared" si="3"/>
        <v>7.0000000000000007E-2</v>
      </c>
      <c r="Y18">
        <f t="shared" si="3"/>
        <v>0.08</v>
      </c>
      <c r="Z18">
        <f t="shared" si="3"/>
        <v>0.09</v>
      </c>
      <c r="AA18">
        <f t="shared" si="3"/>
        <v>9.9999999999999992E-2</v>
      </c>
      <c r="AB18">
        <f t="shared" si="3"/>
        <v>0.10999999999999999</v>
      </c>
      <c r="AC18">
        <f t="shared" si="3"/>
        <v>0.11999999999999998</v>
      </c>
      <c r="AD18">
        <f t="shared" si="3"/>
        <v>0.12999999999999998</v>
      </c>
      <c r="AE18">
        <f t="shared" si="3"/>
        <v>0.13999999999999999</v>
      </c>
      <c r="AF18">
        <f t="shared" si="3"/>
        <v>0.15</v>
      </c>
      <c r="AG18">
        <f t="shared" ref="AG18:AP18" si="4">AF18</f>
        <v>0.15</v>
      </c>
      <c r="AH18">
        <f t="shared" si="4"/>
        <v>0.15</v>
      </c>
      <c r="AI18">
        <f t="shared" si="4"/>
        <v>0.15</v>
      </c>
      <c r="AJ18">
        <f t="shared" si="4"/>
        <v>0.15</v>
      </c>
      <c r="AK18">
        <f t="shared" si="4"/>
        <v>0.15</v>
      </c>
      <c r="AL18">
        <f t="shared" si="4"/>
        <v>0.15</v>
      </c>
      <c r="AM18">
        <f t="shared" si="4"/>
        <v>0.15</v>
      </c>
      <c r="AN18">
        <f t="shared" si="4"/>
        <v>0.15</v>
      </c>
      <c r="AO18">
        <f t="shared" si="4"/>
        <v>0.15</v>
      </c>
      <c r="AP18">
        <f t="shared" si="4"/>
        <v>0.15</v>
      </c>
    </row>
    <row r="20" spans="1:42" x14ac:dyDescent="0.25">
      <c r="A20" t="s">
        <v>70</v>
      </c>
      <c r="B20">
        <v>9.9448170681710089</v>
      </c>
      <c r="C20">
        <v>12.556371865724264</v>
      </c>
      <c r="D20">
        <v>11.236040276160644</v>
      </c>
      <c r="E20">
        <v>12.440758293838861</v>
      </c>
      <c r="F20">
        <v>13.704171381404526</v>
      </c>
      <c r="G20">
        <v>16.915407632323735</v>
      </c>
      <c r="H20">
        <v>16.720932290555602</v>
      </c>
      <c r="I20">
        <v>16.684213940552187</v>
      </c>
      <c r="J20">
        <v>17.225602256514534</v>
      </c>
      <c r="K20">
        <v>14.343462503484805</v>
      </c>
      <c r="L20">
        <v>15.558634939897338</v>
      </c>
      <c r="M20">
        <v>16.205373981206641</v>
      </c>
      <c r="N20">
        <v>16.31914265566834</v>
      </c>
      <c r="O20">
        <v>16.243706849899141</v>
      </c>
      <c r="P20">
        <v>16.162121386050934</v>
      </c>
      <c r="Q20">
        <v>15.841519211531837</v>
      </c>
      <c r="R20">
        <v>15.828737821217137</v>
      </c>
      <c r="S20">
        <v>15.891641225318654</v>
      </c>
      <c r="T20">
        <v>15.95479460754807</v>
      </c>
      <c r="U20">
        <v>16.018198961318468</v>
      </c>
      <c r="V20">
        <v>16.081855283990748</v>
      </c>
      <c r="W20">
        <v>16.145764576889331</v>
      </c>
      <c r="X20">
        <v>16.209927845317885</v>
      </c>
      <c r="Y20">
        <v>16.27434609857518</v>
      </c>
      <c r="Z20">
        <v>16.339020349970916</v>
      </c>
      <c r="AA20">
        <v>16.403951616841699</v>
      </c>
      <c r="AB20">
        <v>16.469140920567025</v>
      </c>
      <c r="AC20">
        <v>16.534589286585362</v>
      </c>
      <c r="AD20">
        <v>16.600297744410252</v>
      </c>
      <c r="AE20">
        <v>16.666267327646537</v>
      </c>
      <c r="AF20">
        <v>16.732499074006601</v>
      </c>
      <c r="AG20">
        <v>16.798994025326706</v>
      </c>
      <c r="AH20">
        <v>16.865753227583351</v>
      </c>
      <c r="AI20">
        <v>16.93277773090977</v>
      </c>
      <c r="AJ20">
        <v>17.000068589612404</v>
      </c>
      <c r="AK20">
        <v>17.067626862187524</v>
      </c>
      <c r="AL20">
        <v>17.135453611337859</v>
      </c>
      <c r="AM20">
        <v>17.203549903989316</v>
      </c>
      <c r="AN20">
        <v>17.271916811307769</v>
      </c>
      <c r="AO20">
        <v>17.340555408715904</v>
      </c>
      <c r="AP20">
        <v>17.409466775910143</v>
      </c>
    </row>
    <row r="22" spans="1:42" x14ac:dyDescent="0.25">
      <c r="A22" t="s">
        <v>76</v>
      </c>
      <c r="B22">
        <f>'Base Policies'!B29</f>
        <v>0</v>
      </c>
      <c r="C22">
        <f>'Base Policies'!C29</f>
        <v>0</v>
      </c>
      <c r="D22">
        <f>'Base Policies'!D29</f>
        <v>0</v>
      </c>
      <c r="E22">
        <f>'Base Policies'!E29</f>
        <v>0</v>
      </c>
      <c r="F22">
        <f>'Base Policies'!F29</f>
        <v>0</v>
      </c>
      <c r="G22">
        <f>'Base Policies'!G29</f>
        <v>0</v>
      </c>
      <c r="H22">
        <f>'Base Policies'!H29</f>
        <v>0</v>
      </c>
      <c r="I22">
        <f>'Base Policies'!I29</f>
        <v>0</v>
      </c>
      <c r="J22">
        <f>'Base Policies'!J29</f>
        <v>0</v>
      </c>
      <c r="K22">
        <f>'Base Policies'!K29</f>
        <v>0</v>
      </c>
      <c r="L22">
        <f>'Base Policies'!L29</f>
        <v>8.6165192969728501</v>
      </c>
      <c r="M22">
        <f>'Base Policies'!M29</f>
        <v>8.6165192969728501</v>
      </c>
      <c r="N22">
        <f>'Base Policies'!N29</f>
        <v>8.6165192969728501</v>
      </c>
      <c r="O22">
        <f>'Base Policies'!O29</f>
        <v>8.6165192969728501</v>
      </c>
      <c r="P22">
        <f>'Base Policies'!P29</f>
        <v>8.6165192969728501</v>
      </c>
      <c r="Q22">
        <f>'Base Policies'!Q29</f>
        <v>8.6165192969728501</v>
      </c>
      <c r="R22">
        <f>'Base Policies'!R29</f>
        <v>8.6165192969728501</v>
      </c>
      <c r="S22">
        <f>'Base Policies'!S29</f>
        <v>8.6165192969728501</v>
      </c>
      <c r="T22">
        <f>'Base Policies'!T29</f>
        <v>8.6165192969728501</v>
      </c>
      <c r="U22">
        <f>'Base Policies'!U29</f>
        <v>8.6165192969728501</v>
      </c>
      <c r="V22">
        <f>'Base Policies'!V29</f>
        <v>8.6165192969728501</v>
      </c>
      <c r="W22">
        <f>'Base Policies'!W29</f>
        <v>8.6165192969728501</v>
      </c>
      <c r="X22">
        <f>'Base Policies'!X29</f>
        <v>8.6165192969728501</v>
      </c>
      <c r="Y22">
        <f>'Base Policies'!Y29</f>
        <v>8.6165192969728501</v>
      </c>
      <c r="Z22">
        <f>'Base Policies'!Z29</f>
        <v>8.6165192969728501</v>
      </c>
      <c r="AA22">
        <f>'Base Policies'!AA29</f>
        <v>8.6165192969728501</v>
      </c>
      <c r="AB22">
        <f>'Base Policies'!AB29</f>
        <v>8.6165192969728501</v>
      </c>
      <c r="AC22">
        <f>'Base Policies'!AC29</f>
        <v>8.6165192969728501</v>
      </c>
      <c r="AD22">
        <f>'Base Policies'!AD29</f>
        <v>8.6165192969728501</v>
      </c>
      <c r="AE22">
        <f>'Base Policies'!AE29</f>
        <v>8.6165192969728501</v>
      </c>
      <c r="AF22">
        <f>'Base Policies'!AF29</f>
        <v>8.6165192969728501</v>
      </c>
      <c r="AG22">
        <f>'Base Policies'!AG29</f>
        <v>8.6165192969728501</v>
      </c>
      <c r="AH22">
        <f>'Base Policies'!AH29</f>
        <v>8.6165192969728501</v>
      </c>
      <c r="AI22">
        <f>'Base Policies'!AI29</f>
        <v>8.6165192969728501</v>
      </c>
      <c r="AJ22">
        <f>'Base Policies'!AJ29</f>
        <v>8.6165192969728501</v>
      </c>
      <c r="AK22">
        <f>'Base Policies'!AK29</f>
        <v>8.6165192969728501</v>
      </c>
      <c r="AL22">
        <f>'Base Policies'!AL29</f>
        <v>8.6165192969728501</v>
      </c>
      <c r="AM22">
        <f>'Base Policies'!AM29</f>
        <v>8.6165192969728501</v>
      </c>
      <c r="AN22">
        <f>'Base Policies'!AN29</f>
        <v>8.6165192969728501</v>
      </c>
      <c r="AO22">
        <f>'Base Policies'!AO29</f>
        <v>8.6165192969728501</v>
      </c>
      <c r="AP22">
        <f>'Base Policies'!AP29</f>
        <v>8.6165192969728501</v>
      </c>
    </row>
    <row r="24" spans="1:42" x14ac:dyDescent="0.25">
      <c r="A24" t="s">
        <v>75</v>
      </c>
      <c r="B24">
        <f>'Base Policies'!B33</f>
        <v>0</v>
      </c>
      <c r="C24">
        <f>'Base Policies'!C33</f>
        <v>0</v>
      </c>
      <c r="D24">
        <f>'Base Policies'!D33</f>
        <v>0</v>
      </c>
      <c r="E24">
        <f>'Base Policies'!E33</f>
        <v>0</v>
      </c>
      <c r="F24">
        <f>'Base Policies'!F33</f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6" spans="1:42" x14ac:dyDescent="0.25">
      <c r="A26" t="s">
        <v>282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283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1.456E-3</v>
      </c>
      <c r="R28">
        <v>1.456E-3</v>
      </c>
      <c r="S28">
        <v>1.456E-3</v>
      </c>
      <c r="T28">
        <v>1.456E-3</v>
      </c>
      <c r="U28">
        <v>1.456E-3</v>
      </c>
      <c r="V28">
        <v>1.456E-3</v>
      </c>
      <c r="W28">
        <v>1.456E-3</v>
      </c>
      <c r="X28">
        <v>1.456E-3</v>
      </c>
      <c r="Y28">
        <v>1.456E-3</v>
      </c>
      <c r="Z28">
        <v>1.456E-3</v>
      </c>
      <c r="AA28">
        <v>1.456E-3</v>
      </c>
      <c r="AB28">
        <v>1.456E-3</v>
      </c>
      <c r="AC28">
        <v>1.456E-3</v>
      </c>
      <c r="AD28">
        <v>1.456E-3</v>
      </c>
      <c r="AE28">
        <v>1.456E-3</v>
      </c>
      <c r="AF28">
        <v>1.456E-3</v>
      </c>
      <c r="AG28">
        <v>1.456E-3</v>
      </c>
      <c r="AH28">
        <v>1.456E-3</v>
      </c>
      <c r="AI28">
        <v>1.456E-3</v>
      </c>
      <c r="AJ28">
        <v>1.456E-3</v>
      </c>
      <c r="AK28">
        <v>1.456E-3</v>
      </c>
      <c r="AL28">
        <v>1.456E-3</v>
      </c>
      <c r="AM28">
        <v>1.456E-3</v>
      </c>
      <c r="AN28">
        <v>1.456E-3</v>
      </c>
      <c r="AO28">
        <v>1.456E-3</v>
      </c>
      <c r="AP28">
        <v>1.456E-3</v>
      </c>
    </row>
    <row r="29" spans="1:42" x14ac:dyDescent="0.25">
      <c r="A29" t="s">
        <v>285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1.456E-3</v>
      </c>
      <c r="R29">
        <v>1.456E-3</v>
      </c>
      <c r="S29">
        <v>1.456E-3</v>
      </c>
      <c r="T29">
        <v>1.456E-3</v>
      </c>
      <c r="U29">
        <v>1.456E-3</v>
      </c>
      <c r="V29">
        <v>1.456E-3</v>
      </c>
      <c r="W29">
        <v>1.456E-3</v>
      </c>
      <c r="X29">
        <v>1.456E-3</v>
      </c>
      <c r="Y29">
        <v>1.456E-3</v>
      </c>
      <c r="Z29">
        <v>1.456E-3</v>
      </c>
      <c r="AA29">
        <v>1.456E-3</v>
      </c>
      <c r="AB29">
        <v>1.456E-3</v>
      </c>
      <c r="AC29">
        <v>1.456E-3</v>
      </c>
      <c r="AD29">
        <v>1.456E-3</v>
      </c>
      <c r="AE29">
        <v>1.456E-3</v>
      </c>
      <c r="AF29">
        <v>1.456E-3</v>
      </c>
      <c r="AG29">
        <v>1.456E-3</v>
      </c>
      <c r="AH29">
        <v>1.456E-3</v>
      </c>
      <c r="AI29">
        <v>1.456E-3</v>
      </c>
      <c r="AJ29">
        <v>1.456E-3</v>
      </c>
      <c r="AK29">
        <v>1.456E-3</v>
      </c>
      <c r="AL29">
        <v>1.456E-3</v>
      </c>
      <c r="AM29">
        <v>1.456E-3</v>
      </c>
      <c r="AN29">
        <v>1.456E-3</v>
      </c>
      <c r="AO29">
        <v>1.456E-3</v>
      </c>
      <c r="AP29">
        <v>1.456E-3</v>
      </c>
    </row>
    <row r="31" spans="1:42" x14ac:dyDescent="0.25">
      <c r="A31" s="63" t="s">
        <v>45</v>
      </c>
      <c r="B31" s="63">
        <v>0</v>
      </c>
      <c r="C31" s="63">
        <v>5.0000000000000001E-3</v>
      </c>
      <c r="D31" s="63">
        <v>0.01</v>
      </c>
      <c r="E31" s="63">
        <v>1.4999999999999999E-2</v>
      </c>
      <c r="F31" s="63">
        <v>0.02</v>
      </c>
      <c r="G31" s="63">
        <v>2.5000000000000001E-2</v>
      </c>
      <c r="H31" s="63">
        <v>0.03</v>
      </c>
      <c r="I31" s="63">
        <v>3.5000000000000003E-2</v>
      </c>
      <c r="J31" s="63">
        <v>0.04</v>
      </c>
      <c r="K31" s="63">
        <v>4.4999999999999998E-2</v>
      </c>
      <c r="L31" s="63">
        <v>0.05</v>
      </c>
    </row>
    <row r="33" spans="1:2" x14ac:dyDescent="0.25">
      <c r="A33" t="s">
        <v>88</v>
      </c>
      <c r="B33" s="42">
        <f>'LF Input Meta Data'!J119</f>
        <v>0.99</v>
      </c>
    </row>
    <row r="35" spans="1:2" x14ac:dyDescent="0.25">
      <c r="A35" t="s">
        <v>87</v>
      </c>
      <c r="B35" s="42">
        <f>'LF Input Meta Data'!J118</f>
        <v>0.35</v>
      </c>
    </row>
    <row r="37" spans="1:2" x14ac:dyDescent="0.25">
      <c r="A37" t="s">
        <v>43</v>
      </c>
      <c r="B37">
        <f>'LF Input Meta Data'!J117</f>
        <v>2</v>
      </c>
    </row>
    <row r="39" spans="1:2" x14ac:dyDescent="0.25">
      <c r="A39" t="s">
        <v>42</v>
      </c>
      <c r="B39">
        <f>'LF Input Meta Data'!J116</f>
        <v>10</v>
      </c>
    </row>
    <row r="41" spans="1:2" x14ac:dyDescent="0.25">
      <c r="A41" t="s">
        <v>38</v>
      </c>
      <c r="B41">
        <f>'LF Input Meta Data'!J112</f>
        <v>20</v>
      </c>
    </row>
    <row r="43" spans="1:2" x14ac:dyDescent="0.25">
      <c r="A43" t="s">
        <v>39</v>
      </c>
      <c r="B43">
        <f>'LF Input Meta Data'!J113</f>
        <v>15</v>
      </c>
    </row>
    <row r="45" spans="1:2" x14ac:dyDescent="0.25">
      <c r="A45" t="s">
        <v>40</v>
      </c>
      <c r="B45">
        <f>'LF Input Meta Data'!J114</f>
        <v>10</v>
      </c>
    </row>
    <row r="47" spans="1:2" x14ac:dyDescent="0.25">
      <c r="A47" t="s">
        <v>41</v>
      </c>
      <c r="B47">
        <f>'LF Input Meta Data'!J115</f>
        <v>0.35</v>
      </c>
    </row>
    <row r="49" spans="1:2" x14ac:dyDescent="0.25">
      <c r="A49" t="s">
        <v>286</v>
      </c>
      <c r="B49">
        <f>'LF Input Meta Data'!$J$111</f>
        <v>2</v>
      </c>
    </row>
    <row r="50" spans="1:2" x14ac:dyDescent="0.25">
      <c r="A50" t="s">
        <v>287</v>
      </c>
      <c r="B50">
        <f>'LF Input Meta Data'!$J$111</f>
        <v>2</v>
      </c>
    </row>
    <row r="51" spans="1:2" x14ac:dyDescent="0.25">
      <c r="A51" t="s">
        <v>288</v>
      </c>
      <c r="B51">
        <f>'LF Input Meta Data'!$J$111</f>
        <v>2</v>
      </c>
    </row>
    <row r="52" spans="1:2" x14ac:dyDescent="0.25">
      <c r="A52" t="s">
        <v>289</v>
      </c>
      <c r="B52">
        <f>'LF Input Meta Data'!$J$111</f>
        <v>2</v>
      </c>
    </row>
    <row r="53" spans="1:2" x14ac:dyDescent="0.25">
      <c r="A53" t="s">
        <v>290</v>
      </c>
      <c r="B53">
        <f>'LF Input Meta Data'!$J$111</f>
        <v>2</v>
      </c>
    </row>
    <row r="55" spans="1:2" x14ac:dyDescent="0.25">
      <c r="A55" t="s">
        <v>291</v>
      </c>
      <c r="B55">
        <f>'LF Input Meta Data'!$J$110</f>
        <v>0.3</v>
      </c>
    </row>
    <row r="56" spans="1:2" x14ac:dyDescent="0.25">
      <c r="A56" t="s">
        <v>292</v>
      </c>
      <c r="B56">
        <f>'LF Input Meta Data'!$J$110</f>
        <v>0.3</v>
      </c>
    </row>
    <row r="57" spans="1:2" x14ac:dyDescent="0.25">
      <c r="A57" t="s">
        <v>293</v>
      </c>
      <c r="B57">
        <f>'LF Input Meta Data'!$J$110</f>
        <v>0.3</v>
      </c>
    </row>
    <row r="58" spans="1:2" x14ac:dyDescent="0.25">
      <c r="A58" t="s">
        <v>294</v>
      </c>
      <c r="B58">
        <f>'LF Input Meta Data'!$J$110</f>
        <v>0.3</v>
      </c>
    </row>
    <row r="59" spans="1:2" x14ac:dyDescent="0.25">
      <c r="A59" t="s">
        <v>295</v>
      </c>
      <c r="B59">
        <f>'LF Input Meta Data'!$J$110</f>
        <v>0.3</v>
      </c>
    </row>
    <row r="61" spans="1:2" x14ac:dyDescent="0.25">
      <c r="A61" t="s">
        <v>411</v>
      </c>
      <c r="B61">
        <f>'LF Input Meta Data'!J100</f>
        <v>55000</v>
      </c>
    </row>
    <row r="62" spans="1:2" x14ac:dyDescent="0.25">
      <c r="A62" t="s">
        <v>412</v>
      </c>
      <c r="B62">
        <f>'LF Input Meta Data'!J101</f>
        <v>130000</v>
      </c>
    </row>
    <row r="63" spans="1:2" x14ac:dyDescent="0.25">
      <c r="A63" t="s">
        <v>413</v>
      </c>
      <c r="B63">
        <f>'LF Input Meta Data'!J102</f>
        <v>180000</v>
      </c>
    </row>
    <row r="64" spans="1:2" x14ac:dyDescent="0.25">
      <c r="A64" t="s">
        <v>414</v>
      </c>
      <c r="B64">
        <f>'LF Input Meta Data'!J103</f>
        <v>190000</v>
      </c>
    </row>
    <row r="65" spans="1:2" x14ac:dyDescent="0.25">
      <c r="A65" t="s">
        <v>415</v>
      </c>
      <c r="B65">
        <f>'LF Input Meta Data'!J104</f>
        <v>230000</v>
      </c>
    </row>
    <row r="66" spans="1:2" x14ac:dyDescent="0.25">
      <c r="A66" t="s">
        <v>416</v>
      </c>
      <c r="B66">
        <f>'LF Input Meta Data'!J105</f>
        <v>160000</v>
      </c>
    </row>
    <row r="67" spans="1:2" x14ac:dyDescent="0.25">
      <c r="A67" t="s">
        <v>417</v>
      </c>
      <c r="B67">
        <f>'LF Input Meta Data'!J106</f>
        <v>530000</v>
      </c>
    </row>
    <row r="68" spans="1:2" x14ac:dyDescent="0.25">
      <c r="A68" t="s">
        <v>418</v>
      </c>
      <c r="B68">
        <f>'LF Input Meta Data'!J107</f>
        <v>690000</v>
      </c>
    </row>
    <row r="69" spans="1:2" x14ac:dyDescent="0.25">
      <c r="A69" t="s">
        <v>419</v>
      </c>
      <c r="B69">
        <f>'LF Input Meta Data'!J108</f>
        <v>720000</v>
      </c>
    </row>
    <row r="70" spans="1:2" x14ac:dyDescent="0.25">
      <c r="A70" t="s">
        <v>420</v>
      </c>
      <c r="B70">
        <f>'LF Input Meta Data'!J109</f>
        <v>880000</v>
      </c>
    </row>
    <row r="72" spans="1:2" x14ac:dyDescent="0.25">
      <c r="A72" t="s">
        <v>296</v>
      </c>
      <c r="B72">
        <f>'LF Input Meta Data'!J90</f>
        <v>1200000</v>
      </c>
    </row>
    <row r="73" spans="1:2" x14ac:dyDescent="0.25">
      <c r="A73" t="s">
        <v>297</v>
      </c>
      <c r="B73">
        <f>'LF Input Meta Data'!J91</f>
        <v>3000000</v>
      </c>
    </row>
    <row r="74" spans="1:2" x14ac:dyDescent="0.25">
      <c r="A74" t="s">
        <v>298</v>
      </c>
      <c r="B74">
        <f>'LF Input Meta Data'!J92</f>
        <v>4200000</v>
      </c>
    </row>
    <row r="75" spans="1:2" x14ac:dyDescent="0.25">
      <c r="A75" t="s">
        <v>299</v>
      </c>
      <c r="B75">
        <f>'LF Input Meta Data'!J93</f>
        <v>3200000</v>
      </c>
    </row>
    <row r="76" spans="1:2" x14ac:dyDescent="0.25">
      <c r="A76" t="s">
        <v>300</v>
      </c>
      <c r="B76">
        <f>'LF Input Meta Data'!J94</f>
        <v>4400000</v>
      </c>
    </row>
    <row r="77" spans="1:2" x14ac:dyDescent="0.25">
      <c r="A77" t="s">
        <v>301</v>
      </c>
      <c r="B77">
        <f>'LF Input Meta Data'!J95</f>
        <v>3300000</v>
      </c>
    </row>
    <row r="78" spans="1:2" x14ac:dyDescent="0.25">
      <c r="A78" t="s">
        <v>302</v>
      </c>
      <c r="B78">
        <f>'LF Input Meta Data'!J96</f>
        <v>5200000</v>
      </c>
    </row>
    <row r="79" spans="1:2" x14ac:dyDescent="0.25">
      <c r="A79" t="s">
        <v>303</v>
      </c>
      <c r="B79">
        <f>'LF Input Meta Data'!J97</f>
        <v>8500000</v>
      </c>
    </row>
    <row r="80" spans="1:2" x14ac:dyDescent="0.25">
      <c r="A80" t="s">
        <v>304</v>
      </c>
      <c r="B80">
        <f>'LF Input Meta Data'!J98</f>
        <v>5600000</v>
      </c>
    </row>
    <row r="81" spans="1:2" x14ac:dyDescent="0.25">
      <c r="A81" t="s">
        <v>305</v>
      </c>
      <c r="B81">
        <f>'LF Input Meta Data'!J99</f>
        <v>9100000</v>
      </c>
    </row>
    <row r="83" spans="1:2" x14ac:dyDescent="0.25">
      <c r="A83" t="s">
        <v>306</v>
      </c>
      <c r="B83">
        <v>-10000000</v>
      </c>
    </row>
    <row r="84" spans="1:2" x14ac:dyDescent="0.25">
      <c r="A84" t="s">
        <v>307</v>
      </c>
      <c r="B84">
        <v>-10000000</v>
      </c>
    </row>
    <row r="85" spans="1:2" x14ac:dyDescent="0.25">
      <c r="A85" t="s">
        <v>308</v>
      </c>
      <c r="B85">
        <v>-10000000</v>
      </c>
    </row>
    <row r="86" spans="1:2" x14ac:dyDescent="0.25">
      <c r="A86" t="s">
        <v>309</v>
      </c>
      <c r="B86">
        <v>-10000000</v>
      </c>
    </row>
    <row r="87" spans="1:2" x14ac:dyDescent="0.25">
      <c r="A87" t="s">
        <v>310</v>
      </c>
      <c r="B87">
        <v>-10000000</v>
      </c>
    </row>
    <row r="88" spans="1:2" x14ac:dyDescent="0.25">
      <c r="A88" t="s">
        <v>311</v>
      </c>
      <c r="B88">
        <v>-10000000</v>
      </c>
    </row>
    <row r="89" spans="1:2" x14ac:dyDescent="0.25">
      <c r="A89" t="s">
        <v>312</v>
      </c>
      <c r="B89">
        <v>-10000000</v>
      </c>
    </row>
    <row r="90" spans="1:2" x14ac:dyDescent="0.25">
      <c r="A90" t="s">
        <v>313</v>
      </c>
      <c r="B90">
        <v>-10000000</v>
      </c>
    </row>
    <row r="91" spans="1:2" x14ac:dyDescent="0.25">
      <c r="A91" t="s">
        <v>314</v>
      </c>
      <c r="B91">
        <v>-10000000</v>
      </c>
    </row>
    <row r="92" spans="1:2" x14ac:dyDescent="0.25">
      <c r="A92" t="s">
        <v>315</v>
      </c>
      <c r="B92">
        <v>-10000000</v>
      </c>
    </row>
    <row r="93" spans="1:2" x14ac:dyDescent="0.25">
      <c r="A93" t="s">
        <v>316</v>
      </c>
      <c r="B93">
        <v>-10000000</v>
      </c>
    </row>
    <row r="94" spans="1:2" x14ac:dyDescent="0.25">
      <c r="A94" t="s">
        <v>317</v>
      </c>
      <c r="B94">
        <v>-10000000</v>
      </c>
    </row>
    <row r="95" spans="1:2" x14ac:dyDescent="0.25">
      <c r="A95" t="s">
        <v>318</v>
      </c>
      <c r="B95">
        <v>-10000000</v>
      </c>
    </row>
    <row r="96" spans="1:2" x14ac:dyDescent="0.25">
      <c r="A96" t="s">
        <v>319</v>
      </c>
      <c r="B96">
        <v>-10000000</v>
      </c>
    </row>
    <row r="97" spans="1:2" x14ac:dyDescent="0.25">
      <c r="A97" t="s">
        <v>320</v>
      </c>
      <c r="B97">
        <v>-10000000</v>
      </c>
    </row>
    <row r="98" spans="1:2" x14ac:dyDescent="0.25">
      <c r="A98" t="s">
        <v>321</v>
      </c>
      <c r="B98">
        <v>-10000000</v>
      </c>
    </row>
    <row r="99" spans="1:2" x14ac:dyDescent="0.25">
      <c r="A99" t="s">
        <v>322</v>
      </c>
      <c r="B99">
        <v>-10000000</v>
      </c>
    </row>
    <row r="100" spans="1:2" x14ac:dyDescent="0.25">
      <c r="A100" t="s">
        <v>323</v>
      </c>
      <c r="B100">
        <v>-10000000</v>
      </c>
    </row>
    <row r="101" spans="1:2" x14ac:dyDescent="0.25">
      <c r="A101" t="s">
        <v>324</v>
      </c>
      <c r="B101">
        <v>-10000000</v>
      </c>
    </row>
    <row r="102" spans="1:2" x14ac:dyDescent="0.25">
      <c r="A102" t="s">
        <v>325</v>
      </c>
      <c r="B102">
        <v>-10000000</v>
      </c>
    </row>
    <row r="104" spans="1:2" x14ac:dyDescent="0.25">
      <c r="A104" t="s">
        <v>326</v>
      </c>
      <c r="B104">
        <f>'LF Input Meta Data'!$J$88</f>
        <v>0</v>
      </c>
    </row>
    <row r="105" spans="1:2" x14ac:dyDescent="0.25">
      <c r="A105" t="s">
        <v>327</v>
      </c>
      <c r="B105">
        <f>'LF Input Meta Data'!$J$88</f>
        <v>0</v>
      </c>
    </row>
    <row r="106" spans="1:2" x14ac:dyDescent="0.25">
      <c r="A106" t="s">
        <v>328</v>
      </c>
      <c r="B106">
        <f>'LF Input Meta Data'!$J$88</f>
        <v>0</v>
      </c>
    </row>
    <row r="107" spans="1:2" x14ac:dyDescent="0.25">
      <c r="A107" t="s">
        <v>329</v>
      </c>
      <c r="B107">
        <f>'LF Input Meta Data'!$J$88</f>
        <v>0</v>
      </c>
    </row>
    <row r="108" spans="1:2" x14ac:dyDescent="0.25">
      <c r="A108" t="s">
        <v>330</v>
      </c>
      <c r="B108">
        <f>'LF Input Meta Data'!$J$88</f>
        <v>0</v>
      </c>
    </row>
    <row r="109" spans="1:2" x14ac:dyDescent="0.25">
      <c r="A109" t="s">
        <v>331</v>
      </c>
      <c r="B109">
        <f>'LF Input Meta Data'!$J$88</f>
        <v>0</v>
      </c>
    </row>
    <row r="110" spans="1:2" x14ac:dyDescent="0.25">
      <c r="A110" t="s">
        <v>332</v>
      </c>
      <c r="B110">
        <f>'LF Input Meta Data'!$J$88</f>
        <v>0</v>
      </c>
    </row>
    <row r="111" spans="1:2" x14ac:dyDescent="0.25">
      <c r="A111" t="s">
        <v>333</v>
      </c>
      <c r="B111">
        <f>'LF Input Meta Data'!$J$88</f>
        <v>0</v>
      </c>
    </row>
    <row r="112" spans="1:2" x14ac:dyDescent="0.25">
      <c r="A112" t="s">
        <v>334</v>
      </c>
      <c r="B112">
        <f>'LF Input Meta Data'!$J$88</f>
        <v>0</v>
      </c>
    </row>
    <row r="113" spans="1:2" x14ac:dyDescent="0.25">
      <c r="A113" t="s">
        <v>335</v>
      </c>
      <c r="B113">
        <f>'LF Input Meta Data'!$J$88</f>
        <v>0</v>
      </c>
    </row>
    <row r="114" spans="1:2" x14ac:dyDescent="0.25">
      <c r="A114" t="s">
        <v>336</v>
      </c>
      <c r="B114">
        <f>'LF Input Meta Data'!$J$88</f>
        <v>0</v>
      </c>
    </row>
    <row r="115" spans="1:2" x14ac:dyDescent="0.25">
      <c r="A115" t="s">
        <v>337</v>
      </c>
      <c r="B115">
        <f>'LF Input Meta Data'!$J$88</f>
        <v>0</v>
      </c>
    </row>
    <row r="116" spans="1:2" x14ac:dyDescent="0.25">
      <c r="A116" t="s">
        <v>338</v>
      </c>
      <c r="B116">
        <f>'LF Input Meta Data'!$J$88</f>
        <v>0</v>
      </c>
    </row>
    <row r="117" spans="1:2" x14ac:dyDescent="0.25">
      <c r="A117" t="s">
        <v>339</v>
      </c>
      <c r="B117">
        <f>'LF Input Meta Data'!$J$88</f>
        <v>0</v>
      </c>
    </row>
    <row r="118" spans="1:2" x14ac:dyDescent="0.25">
      <c r="A118" t="s">
        <v>340</v>
      </c>
      <c r="B118">
        <f>'LF Input Meta Data'!$J$88</f>
        <v>0</v>
      </c>
    </row>
    <row r="119" spans="1:2" x14ac:dyDescent="0.25">
      <c r="A119" t="s">
        <v>341</v>
      </c>
      <c r="B119">
        <f>'LF Input Meta Data'!$J$88</f>
        <v>0</v>
      </c>
    </row>
    <row r="120" spans="1:2" x14ac:dyDescent="0.25">
      <c r="A120" t="s">
        <v>342</v>
      </c>
      <c r="B120">
        <f>'LF Input Meta Data'!$J$88</f>
        <v>0</v>
      </c>
    </row>
    <row r="121" spans="1:2" x14ac:dyDescent="0.25">
      <c r="A121" t="s">
        <v>343</v>
      </c>
      <c r="B121">
        <f>'LF Input Meta Data'!$J$88</f>
        <v>0</v>
      </c>
    </row>
    <row r="122" spans="1:2" x14ac:dyDescent="0.25">
      <c r="A122" t="s">
        <v>344</v>
      </c>
      <c r="B122">
        <f>'LF Input Meta Data'!$J$88</f>
        <v>0</v>
      </c>
    </row>
    <row r="123" spans="1:2" x14ac:dyDescent="0.25">
      <c r="A123" t="s">
        <v>345</v>
      </c>
      <c r="B123">
        <f>'LF Input Meta Data'!$J$88</f>
        <v>0</v>
      </c>
    </row>
    <row r="125" spans="1:2" x14ac:dyDescent="0.25">
      <c r="A125" t="s">
        <v>346</v>
      </c>
      <c r="B125">
        <f>'LF Input Meta Data'!J65</f>
        <v>2353495.6120773586</v>
      </c>
    </row>
    <row r="126" spans="1:2" x14ac:dyDescent="0.25">
      <c r="A126" t="s">
        <v>347</v>
      </c>
      <c r="B126">
        <f>'LF Input Meta Data'!J66</f>
        <v>8086751.7989365933</v>
      </c>
    </row>
    <row r="128" spans="1:2" x14ac:dyDescent="0.25">
      <c r="A128" t="s">
        <v>348</v>
      </c>
      <c r="B128">
        <v>0.05</v>
      </c>
    </row>
    <row r="129" spans="1:2" x14ac:dyDescent="0.25">
      <c r="A129" t="s">
        <v>349</v>
      </c>
      <c r="B129">
        <v>5.0000000000000001E-3</v>
      </c>
    </row>
    <row r="131" spans="1:2" x14ac:dyDescent="0.25">
      <c r="A131" t="s">
        <v>356</v>
      </c>
      <c r="B131">
        <f>'LF Input Meta Data'!J69</f>
        <v>5</v>
      </c>
    </row>
    <row r="132" spans="1:2" x14ac:dyDescent="0.25">
      <c r="A132" t="s">
        <v>357</v>
      </c>
      <c r="B132">
        <f>'LF Input Meta Data'!J70</f>
        <v>1.0000000000000001E-5</v>
      </c>
    </row>
    <row r="133" spans="1:2" x14ac:dyDescent="0.25">
      <c r="A133" t="s">
        <v>358</v>
      </c>
      <c r="B133">
        <f>'LF Input Meta Data'!J71</f>
        <v>7</v>
      </c>
    </row>
    <row r="134" spans="1:2" x14ac:dyDescent="0.25">
      <c r="A134" t="s">
        <v>359</v>
      </c>
      <c r="B134">
        <f>'LF Input Meta Data'!J72</f>
        <v>1.0000000000000001E-5</v>
      </c>
    </row>
    <row r="135" spans="1:2" x14ac:dyDescent="0.25">
      <c r="A135" t="s">
        <v>360</v>
      </c>
      <c r="B135">
        <f>'LF Input Meta Data'!J73</f>
        <v>4</v>
      </c>
    </row>
    <row r="136" spans="1:2" x14ac:dyDescent="0.25">
      <c r="A136" t="s">
        <v>361</v>
      </c>
      <c r="B136">
        <f>'LF Input Meta Data'!J74</f>
        <v>1.0000000000000001E-5</v>
      </c>
    </row>
    <row r="137" spans="1:2" x14ac:dyDescent="0.25">
      <c r="A137" t="s">
        <v>362</v>
      </c>
      <c r="B137">
        <f>'LF Input Meta Data'!J75</f>
        <v>6</v>
      </c>
    </row>
    <row r="138" spans="1:2" x14ac:dyDescent="0.25">
      <c r="A138" t="s">
        <v>363</v>
      </c>
      <c r="B138">
        <f>'LF Input Meta Data'!J76</f>
        <v>1.0000000000000001E-5</v>
      </c>
    </row>
    <row r="140" spans="1:2" x14ac:dyDescent="0.25">
      <c r="A140" t="s">
        <v>350</v>
      </c>
      <c r="B140">
        <f>'LF Input Meta Data'!J78</f>
        <v>-1</v>
      </c>
    </row>
    <row r="141" spans="1:2" x14ac:dyDescent="0.25">
      <c r="A141" t="s">
        <v>351</v>
      </c>
      <c r="B141">
        <f>'LF Input Meta Data'!J79</f>
        <v>1</v>
      </c>
    </row>
    <row r="143" spans="1:2" x14ac:dyDescent="0.25">
      <c r="A143" t="s">
        <v>30</v>
      </c>
      <c r="B143">
        <f>'LF Input Meta Data'!J80</f>
        <v>100</v>
      </c>
    </row>
    <row r="145" spans="1:2" x14ac:dyDescent="0.25">
      <c r="A145" t="s">
        <v>352</v>
      </c>
      <c r="B145">
        <f>'LF Input Meta Data'!J83</f>
        <v>0.6</v>
      </c>
    </row>
    <row r="146" spans="1:2" x14ac:dyDescent="0.25">
      <c r="A146" t="s">
        <v>353</v>
      </c>
      <c r="B146">
        <f>'LF Input Meta Data'!J84</f>
        <v>0.6</v>
      </c>
    </row>
    <row r="147" spans="1:2" x14ac:dyDescent="0.25">
      <c r="A147" t="s">
        <v>354</v>
      </c>
      <c r="B147">
        <f>'LF Input Meta Data'!J85</f>
        <v>0.6</v>
      </c>
    </row>
    <row r="148" spans="1:2" x14ac:dyDescent="0.25">
      <c r="A148" t="s">
        <v>355</v>
      </c>
      <c r="B148">
        <f>'LF Input Meta Data'!J86</f>
        <v>0.6</v>
      </c>
    </row>
    <row r="150" spans="1:2" x14ac:dyDescent="0.25">
      <c r="A150" t="s">
        <v>368</v>
      </c>
      <c r="B150" s="8">
        <f>'LF Input Meta Data'!J8</f>
        <v>31</v>
      </c>
    </row>
    <row r="151" spans="1:2" x14ac:dyDescent="0.25">
      <c r="A151" t="s">
        <v>369</v>
      </c>
      <c r="B151" s="8">
        <f>'LF Input Meta Data'!J9</f>
        <v>15</v>
      </c>
    </row>
    <row r="152" spans="1:2" x14ac:dyDescent="0.25">
      <c r="A152" t="s">
        <v>370</v>
      </c>
      <c r="B152" s="8">
        <f>'LF Input Meta Data'!J10</f>
        <v>122</v>
      </c>
    </row>
    <row r="153" spans="1:2" x14ac:dyDescent="0.25">
      <c r="A153" t="s">
        <v>371</v>
      </c>
      <c r="B153" s="8">
        <f>'LF Input Meta Data'!J11</f>
        <v>44</v>
      </c>
    </row>
    <row r="154" spans="1:2" x14ac:dyDescent="0.25">
      <c r="A154" t="s">
        <v>372</v>
      </c>
      <c r="B154" s="8">
        <f>'LF Input Meta Data'!J12</f>
        <v>1</v>
      </c>
    </row>
    <row r="155" spans="1:2" x14ac:dyDescent="0.25">
      <c r="A155" t="s">
        <v>373</v>
      </c>
      <c r="B155" s="8">
        <f>'LF Input Meta Data'!J13</f>
        <v>37</v>
      </c>
    </row>
    <row r="156" spans="1:2" x14ac:dyDescent="0.25">
      <c r="A156" t="s">
        <v>374</v>
      </c>
      <c r="B156" s="8">
        <f>'LF Input Meta Data'!J14</f>
        <v>2</v>
      </c>
    </row>
    <row r="157" spans="1:2" x14ac:dyDescent="0.25">
      <c r="A157" t="s">
        <v>375</v>
      </c>
      <c r="B157" s="8">
        <f>'LF Input Meta Data'!J15</f>
        <v>2</v>
      </c>
    </row>
    <row r="158" spans="1:2" x14ac:dyDescent="0.25">
      <c r="A158" t="s">
        <v>376</v>
      </c>
      <c r="B158" s="8">
        <f>'LF Input Meta Data'!J16</f>
        <v>0</v>
      </c>
    </row>
    <row r="159" spans="1:2" x14ac:dyDescent="0.25">
      <c r="A159" t="s">
        <v>377</v>
      </c>
      <c r="B159" s="8">
        <f>'LF Input Meta Data'!J17</f>
        <v>0</v>
      </c>
    </row>
    <row r="160" spans="1:2" x14ac:dyDescent="0.25">
      <c r="A160" t="s">
        <v>378</v>
      </c>
      <c r="B160" s="8">
        <f>'LF Input Meta Data'!J18</f>
        <v>0</v>
      </c>
    </row>
    <row r="161" spans="1:2" x14ac:dyDescent="0.25">
      <c r="A161" t="s">
        <v>379</v>
      </c>
      <c r="B161" s="8">
        <f>'LF Input Meta Data'!J19</f>
        <v>0</v>
      </c>
    </row>
    <row r="162" spans="1:2" x14ac:dyDescent="0.25">
      <c r="A162" t="s">
        <v>364</v>
      </c>
      <c r="B162" s="8">
        <f>'LF Input Meta Data'!J20</f>
        <v>97</v>
      </c>
    </row>
    <row r="163" spans="1:2" x14ac:dyDescent="0.25">
      <c r="A163" t="s">
        <v>365</v>
      </c>
      <c r="B163" s="8">
        <f>'LF Input Meta Data'!J21</f>
        <v>216</v>
      </c>
    </row>
    <row r="164" spans="1:2" x14ac:dyDescent="0.25">
      <c r="A164" t="s">
        <v>366</v>
      </c>
      <c r="B164" s="8">
        <f>'LF Input Meta Data'!J22</f>
        <v>55</v>
      </c>
    </row>
    <row r="165" spans="1:2" x14ac:dyDescent="0.25">
      <c r="A165" t="s">
        <v>367</v>
      </c>
      <c r="B165" s="8">
        <f>'LF Input Meta Data'!J23</f>
        <v>70</v>
      </c>
    </row>
    <row r="166" spans="1:2" x14ac:dyDescent="0.25">
      <c r="A166" t="s">
        <v>380</v>
      </c>
      <c r="B166" s="8">
        <f>'LF Input Meta Data'!J24</f>
        <v>0</v>
      </c>
    </row>
    <row r="167" spans="1:2" x14ac:dyDescent="0.25">
      <c r="A167" t="s">
        <v>381</v>
      </c>
      <c r="B167" s="8">
        <f>'LF Input Meta Data'!J25</f>
        <v>0</v>
      </c>
    </row>
    <row r="168" spans="1:2" x14ac:dyDescent="0.25">
      <c r="A168" t="s">
        <v>382</v>
      </c>
      <c r="B168" s="8">
        <f>'LF Input Meta Data'!J26</f>
        <v>0</v>
      </c>
    </row>
    <row r="169" spans="1:2" x14ac:dyDescent="0.25">
      <c r="A169" t="s">
        <v>383</v>
      </c>
      <c r="B169" s="8">
        <f>'LF Input Meta Data'!J27</f>
        <v>0</v>
      </c>
    </row>
    <row r="170" spans="1:2" x14ac:dyDescent="0.25">
      <c r="A170" t="s">
        <v>384</v>
      </c>
      <c r="B170" s="8">
        <f>'LF Input Meta Data'!J28</f>
        <v>0</v>
      </c>
    </row>
    <row r="171" spans="1:2" x14ac:dyDescent="0.25">
      <c r="A171" t="s">
        <v>385</v>
      </c>
      <c r="B171" s="8">
        <f>'LF Input Meta Data'!J29</f>
        <v>0</v>
      </c>
    </row>
    <row r="172" spans="1:2" x14ac:dyDescent="0.25">
      <c r="A172" t="s">
        <v>386</v>
      </c>
      <c r="B172" s="8">
        <f>'LF Input Meta Data'!J30</f>
        <v>0</v>
      </c>
    </row>
    <row r="173" spans="1:2" x14ac:dyDescent="0.25">
      <c r="A173" t="s">
        <v>387</v>
      </c>
      <c r="B173" s="8">
        <f>'LF Input Meta Data'!J31</f>
        <v>0</v>
      </c>
    </row>
    <row r="174" spans="1:2" x14ac:dyDescent="0.25">
      <c r="A174" t="s">
        <v>388</v>
      </c>
      <c r="B174" s="8">
        <f>'LF Input Meta Data'!J32</f>
        <v>0</v>
      </c>
    </row>
    <row r="175" spans="1:2" x14ac:dyDescent="0.25">
      <c r="A175" t="s">
        <v>389</v>
      </c>
      <c r="B175" s="8">
        <f>'LF Input Meta Data'!J33</f>
        <v>0</v>
      </c>
    </row>
    <row r="176" spans="1:2" x14ac:dyDescent="0.25">
      <c r="A176" t="s">
        <v>390</v>
      </c>
      <c r="B176" s="8">
        <f>'LF Input Meta Data'!J34</f>
        <v>0</v>
      </c>
    </row>
    <row r="177" spans="1:2" x14ac:dyDescent="0.25">
      <c r="A177" t="s">
        <v>391</v>
      </c>
      <c r="B177" s="8">
        <f>'LF Input Meta Data'!J35</f>
        <v>0</v>
      </c>
    </row>
    <row r="178" spans="1:2" x14ac:dyDescent="0.25">
      <c r="A178" t="s">
        <v>398</v>
      </c>
      <c r="B178" s="8">
        <f>'LF Input Meta Data'!J36</f>
        <v>0</v>
      </c>
    </row>
    <row r="179" spans="1:2" x14ac:dyDescent="0.25">
      <c r="A179" t="s">
        <v>399</v>
      </c>
      <c r="B179" s="8">
        <f>'LF Input Meta Data'!J37</f>
        <v>80</v>
      </c>
    </row>
    <row r="180" spans="1:2" x14ac:dyDescent="0.25">
      <c r="A180" t="s">
        <v>400</v>
      </c>
      <c r="B180" s="8">
        <f>'LF Input Meta Data'!J38</f>
        <v>1</v>
      </c>
    </row>
    <row r="181" spans="1:2" x14ac:dyDescent="0.25">
      <c r="A181" t="s">
        <v>401</v>
      </c>
      <c r="B181" s="8">
        <f>'LF Input Meta Data'!J39</f>
        <v>247</v>
      </c>
    </row>
    <row r="182" spans="1:2" x14ac:dyDescent="0.25">
      <c r="A182" t="s">
        <v>402</v>
      </c>
      <c r="B182" s="8">
        <f>'LF Input Meta Data'!J40</f>
        <v>0</v>
      </c>
    </row>
    <row r="183" spans="1:2" x14ac:dyDescent="0.25">
      <c r="A183" t="s">
        <v>403</v>
      </c>
      <c r="B183" s="8">
        <f>'LF Input Meta Data'!J41</f>
        <v>0</v>
      </c>
    </row>
    <row r="184" spans="1:2" x14ac:dyDescent="0.25">
      <c r="A184" t="s">
        <v>404</v>
      </c>
      <c r="B184" s="8">
        <f>'LF Input Meta Data'!J42</f>
        <v>0</v>
      </c>
    </row>
    <row r="185" spans="1:2" x14ac:dyDescent="0.25">
      <c r="A185" t="s">
        <v>405</v>
      </c>
      <c r="B185" s="8">
        <f>'LF Input Meta Data'!J43</f>
        <v>0</v>
      </c>
    </row>
    <row r="186" spans="1:2" x14ac:dyDescent="0.25">
      <c r="A186" t="s">
        <v>406</v>
      </c>
      <c r="B186" s="8">
        <f>'LF Input Meta Data'!J44</f>
        <v>55</v>
      </c>
    </row>
    <row r="187" spans="1:2" x14ac:dyDescent="0.25">
      <c r="A187" t="s">
        <v>407</v>
      </c>
      <c r="B187" s="8">
        <f>'LF Input Meta Data'!J45</f>
        <v>0</v>
      </c>
    </row>
    <row r="188" spans="1:2" x14ac:dyDescent="0.25">
      <c r="A188" t="s">
        <v>408</v>
      </c>
      <c r="B188" s="8">
        <f>'LF Input Meta Data'!J46</f>
        <v>1071</v>
      </c>
    </row>
    <row r="189" spans="1:2" x14ac:dyDescent="0.25">
      <c r="A189" t="s">
        <v>409</v>
      </c>
      <c r="B189" s="8">
        <f>'LF Input Meta Data'!J47</f>
        <v>165</v>
      </c>
    </row>
    <row r="190" spans="1:2" x14ac:dyDescent="0.25">
      <c r="A190" t="s">
        <v>466</v>
      </c>
      <c r="B190" s="8">
        <f>'LF Input Meta Data'!J48</f>
        <v>31</v>
      </c>
    </row>
    <row r="192" spans="1:2" x14ac:dyDescent="0.25">
      <c r="A192" s="8" t="s">
        <v>421</v>
      </c>
      <c r="B192" s="8">
        <f>'LF Input Meta Data'!J49</f>
        <v>0.58899999999999997</v>
      </c>
    </row>
    <row r="193" spans="1:2" x14ac:dyDescent="0.25">
      <c r="A193" s="8" t="s">
        <v>422</v>
      </c>
      <c r="B193" s="8">
        <f>'LF Input Meta Data'!J50</f>
        <v>0.41100000000000003</v>
      </c>
    </row>
    <row r="194" spans="1:2" x14ac:dyDescent="0.25">
      <c r="A194" s="8" t="s">
        <v>423</v>
      </c>
      <c r="B194" s="8">
        <f>'LF Input Meta Data'!J51</f>
        <v>0.58899999999999997</v>
      </c>
    </row>
    <row r="195" spans="1:2" x14ac:dyDescent="0.25">
      <c r="A195" s="8" t="s">
        <v>424</v>
      </c>
      <c r="B195" s="8">
        <f>'LF Input Meta Data'!J52</f>
        <v>0.41100000000000003</v>
      </c>
    </row>
    <row r="196" spans="1:2" x14ac:dyDescent="0.25">
      <c r="A196" s="8" t="s">
        <v>425</v>
      </c>
      <c r="B196" s="8">
        <f>'LF Input Meta Data'!J53</f>
        <v>0.58899999999999997</v>
      </c>
    </row>
    <row r="197" spans="1:2" x14ac:dyDescent="0.25">
      <c r="A197" s="8" t="s">
        <v>426</v>
      </c>
      <c r="B197" s="8">
        <f>'LF Input Meta Data'!J54</f>
        <v>0.41100000000000003</v>
      </c>
    </row>
    <row r="198" spans="1:2" x14ac:dyDescent="0.25">
      <c r="A198" s="8" t="s">
        <v>427</v>
      </c>
      <c r="B198" s="8">
        <f>'LF Input Meta Data'!J55</f>
        <v>0.58899999999999997</v>
      </c>
    </row>
    <row r="199" spans="1:2" x14ac:dyDescent="0.25">
      <c r="A199" s="8" t="s">
        <v>428</v>
      </c>
      <c r="B199" s="8">
        <f>'LF Input Meta Data'!J56</f>
        <v>0.41100000000000003</v>
      </c>
    </row>
    <row r="200" spans="1:2" x14ac:dyDescent="0.25">
      <c r="B200" s="8"/>
    </row>
    <row r="201" spans="1:2" x14ac:dyDescent="0.25">
      <c r="A201" s="8" t="s">
        <v>394</v>
      </c>
      <c r="B201" s="8">
        <f>'LF Input Meta Data'!J57</f>
        <v>1330757.7241379311</v>
      </c>
    </row>
    <row r="202" spans="1:2" x14ac:dyDescent="0.25">
      <c r="A202" s="8" t="s">
        <v>395</v>
      </c>
      <c r="B202" s="8">
        <f>'LF Input Meta Data'!J58</f>
        <v>4044971.157303371</v>
      </c>
    </row>
    <row r="203" spans="1:2" x14ac:dyDescent="0.25">
      <c r="A203" s="8" t="s">
        <v>397</v>
      </c>
      <c r="B203" s="8">
        <f>'LF Input Meta Data'!J59</f>
        <v>1211678.9794520547</v>
      </c>
    </row>
    <row r="204" spans="1:2" x14ac:dyDescent="0.25">
      <c r="A204" s="8" t="s">
        <v>396</v>
      </c>
      <c r="B204" s="8">
        <f>'LF Input Meta Data'!J60</f>
        <v>3626796.6847826098</v>
      </c>
    </row>
    <row r="205" spans="1:2" x14ac:dyDescent="0.25">
      <c r="B205" s="8"/>
    </row>
    <row r="206" spans="1:2" x14ac:dyDescent="0.25">
      <c r="A206" s="8" t="s">
        <v>392</v>
      </c>
      <c r="B206" s="8">
        <f>'LF Input Meta Data'!J61</f>
        <v>1</v>
      </c>
    </row>
    <row r="207" spans="1:2" x14ac:dyDescent="0.25">
      <c r="A207" s="8" t="s">
        <v>393</v>
      </c>
      <c r="B207" s="8">
        <f>'LF Input Meta Data'!J62</f>
        <v>1</v>
      </c>
    </row>
    <row r="208" spans="1:2" x14ac:dyDescent="0.25">
      <c r="B208" s="8"/>
    </row>
    <row r="209" spans="1:2" x14ac:dyDescent="0.25">
      <c r="A209" t="s">
        <v>24</v>
      </c>
      <c r="B209" s="8">
        <f>'LF Input Meta Data'!J63</f>
        <v>3</v>
      </c>
    </row>
    <row r="356" spans="3:5" x14ac:dyDescent="0.25">
      <c r="C356" s="5"/>
      <c r="D356" s="5"/>
      <c r="E356" s="5"/>
    </row>
    <row r="357" spans="3:5" x14ac:dyDescent="0.25">
      <c r="C357" s="5"/>
      <c r="D357" s="5"/>
      <c r="E357" s="5"/>
    </row>
    <row r="358" spans="3:5" x14ac:dyDescent="0.25">
      <c r="C358" s="5"/>
      <c r="D358" s="5"/>
      <c r="E358" s="5"/>
    </row>
    <row r="359" spans="3:5" x14ac:dyDescent="0.25">
      <c r="C359" s="5"/>
      <c r="D359" s="5"/>
      <c r="E359" s="5"/>
    </row>
    <row r="360" spans="3:5" x14ac:dyDescent="0.25">
      <c r="C360" s="5"/>
      <c r="D360" s="5"/>
      <c r="E360" s="5"/>
    </row>
    <row r="361" spans="3:5" x14ac:dyDescent="0.25">
      <c r="C361" s="5"/>
      <c r="D361" s="5"/>
      <c r="E361" s="5"/>
    </row>
    <row r="362" spans="3:5" x14ac:dyDescent="0.25">
      <c r="C362" s="5"/>
      <c r="D362" s="5"/>
      <c r="E362" s="5"/>
    </row>
    <row r="363" spans="3:5" x14ac:dyDescent="0.25">
      <c r="C363" s="5"/>
      <c r="D363" s="5"/>
      <c r="E363" s="5"/>
    </row>
    <row r="364" spans="3:5" x14ac:dyDescent="0.25">
      <c r="C364" s="5"/>
      <c r="D364" s="5"/>
      <c r="E364" s="5"/>
    </row>
    <row r="365" spans="3:5" x14ac:dyDescent="0.25">
      <c r="C365" s="5"/>
      <c r="D365" s="5"/>
      <c r="E365" s="5"/>
    </row>
    <row r="366" spans="3:5" x14ac:dyDescent="0.25">
      <c r="C366" s="5"/>
      <c r="D366" s="5"/>
      <c r="E366" s="5"/>
    </row>
    <row r="367" spans="3:5" x14ac:dyDescent="0.25">
      <c r="C367" s="5"/>
      <c r="D367" s="5"/>
      <c r="E367" s="5"/>
    </row>
    <row r="368" spans="3:5" x14ac:dyDescent="0.25">
      <c r="C368" s="5"/>
      <c r="D368" s="5"/>
      <c r="E368" s="5"/>
    </row>
    <row r="369" spans="3:5" x14ac:dyDescent="0.25">
      <c r="C369" s="5"/>
      <c r="D369" s="5"/>
      <c r="E369" s="5"/>
    </row>
    <row r="370" spans="3:5" x14ac:dyDescent="0.25">
      <c r="C370" s="5"/>
      <c r="D370" s="5"/>
      <c r="E370" s="5"/>
    </row>
    <row r="371" spans="3:5" x14ac:dyDescent="0.25">
      <c r="C371" s="5"/>
      <c r="D371" s="5"/>
      <c r="E371" s="5"/>
    </row>
    <row r="372" spans="3:5" x14ac:dyDescent="0.25">
      <c r="C372" s="5"/>
      <c r="D372" s="5"/>
      <c r="E372" s="5"/>
    </row>
    <row r="373" spans="3:5" x14ac:dyDescent="0.25">
      <c r="C373" s="5"/>
      <c r="D373" s="5"/>
      <c r="E373" s="5"/>
    </row>
    <row r="374" spans="3:5" x14ac:dyDescent="0.25">
      <c r="C374" s="5"/>
      <c r="D374" s="5"/>
      <c r="E374" s="5"/>
    </row>
    <row r="375" spans="3:5" x14ac:dyDescent="0.25">
      <c r="C375" s="5"/>
      <c r="D375" s="5"/>
      <c r="E375" s="5"/>
    </row>
    <row r="376" spans="3:5" x14ac:dyDescent="0.25">
      <c r="C376" s="5"/>
      <c r="D376" s="5"/>
      <c r="E376" s="5"/>
    </row>
    <row r="377" spans="3:5" x14ac:dyDescent="0.25">
      <c r="C377" s="5"/>
      <c r="D377" s="5"/>
      <c r="E377" s="5"/>
    </row>
    <row r="378" spans="3:5" x14ac:dyDescent="0.25">
      <c r="C378" s="5"/>
      <c r="D378" s="5"/>
      <c r="E378" s="5"/>
    </row>
    <row r="379" spans="3:5" x14ac:dyDescent="0.25">
      <c r="C379" s="5"/>
      <c r="D379" s="5"/>
      <c r="E379" s="5"/>
    </row>
    <row r="380" spans="3:5" x14ac:dyDescent="0.25">
      <c r="C380" s="5"/>
      <c r="D380" s="5"/>
      <c r="E380" s="5"/>
    </row>
    <row r="381" spans="3:5" x14ac:dyDescent="0.25">
      <c r="C381" s="5"/>
      <c r="D381" s="5"/>
      <c r="E381" s="5"/>
    </row>
    <row r="382" spans="3:5" x14ac:dyDescent="0.25">
      <c r="C382" s="5"/>
      <c r="D382" s="5"/>
      <c r="E382" s="5"/>
    </row>
    <row r="383" spans="3:5" x14ac:dyDescent="0.25">
      <c r="C383" s="5"/>
      <c r="D383" s="5"/>
      <c r="E383" s="5"/>
    </row>
    <row r="384" spans="3:5" x14ac:dyDescent="0.25">
      <c r="C384" s="5"/>
      <c r="D384" s="5"/>
      <c r="E384" s="5"/>
    </row>
    <row r="385" spans="3:5" x14ac:dyDescent="0.25">
      <c r="C385" s="5"/>
      <c r="D385" s="5"/>
      <c r="E385" s="5"/>
    </row>
    <row r="386" spans="3:5" x14ac:dyDescent="0.25">
      <c r="C386" s="5"/>
      <c r="D386" s="5"/>
      <c r="E386" s="5"/>
    </row>
    <row r="387" spans="3:5" x14ac:dyDescent="0.25">
      <c r="C387" s="5"/>
      <c r="D387" s="5"/>
      <c r="E387" s="5"/>
    </row>
    <row r="388" spans="3:5" x14ac:dyDescent="0.25">
      <c r="C388" s="5"/>
      <c r="D388" s="5"/>
      <c r="E388" s="5"/>
    </row>
    <row r="389" spans="3:5" x14ac:dyDescent="0.25">
      <c r="C389" s="5"/>
      <c r="D389" s="5"/>
      <c r="E389" s="5"/>
    </row>
    <row r="390" spans="3:5" x14ac:dyDescent="0.25">
      <c r="C390" s="5"/>
      <c r="D390" s="5"/>
      <c r="E390" s="5"/>
    </row>
    <row r="391" spans="3:5" x14ac:dyDescent="0.25">
      <c r="C391" s="5"/>
      <c r="D391" s="5"/>
      <c r="E391" s="5"/>
    </row>
    <row r="392" spans="3:5" x14ac:dyDescent="0.25">
      <c r="C392" s="5"/>
      <c r="D392" s="5"/>
      <c r="E392" s="5"/>
    </row>
    <row r="393" spans="3:5" x14ac:dyDescent="0.25">
      <c r="C393" s="5"/>
      <c r="D393" s="5"/>
      <c r="E393" s="5"/>
    </row>
    <row r="394" spans="3:5" x14ac:dyDescent="0.25">
      <c r="C394" s="5"/>
      <c r="D394" s="5"/>
      <c r="E394" s="5"/>
    </row>
    <row r="395" spans="3:5" x14ac:dyDescent="0.25">
      <c r="C395" s="5"/>
      <c r="D395" s="5"/>
      <c r="E395" s="5"/>
    </row>
    <row r="396" spans="3:5" x14ac:dyDescent="0.25">
      <c r="C396" s="5"/>
      <c r="D396" s="5"/>
      <c r="E396" s="5"/>
    </row>
    <row r="397" spans="3:5" x14ac:dyDescent="0.25">
      <c r="C397" s="5"/>
      <c r="D397" s="5"/>
      <c r="E397" s="5"/>
    </row>
    <row r="398" spans="3:5" x14ac:dyDescent="0.25">
      <c r="C398" s="5"/>
      <c r="D398" s="5"/>
      <c r="E398" s="5"/>
    </row>
    <row r="399" spans="3:5" x14ac:dyDescent="0.25">
      <c r="C399" s="5"/>
      <c r="D399" s="5"/>
      <c r="E399" s="5"/>
    </row>
    <row r="400" spans="3:5" x14ac:dyDescent="0.25">
      <c r="C400" s="5"/>
      <c r="D400" s="5"/>
      <c r="E400" s="5"/>
    </row>
    <row r="401" spans="3:5" x14ac:dyDescent="0.25">
      <c r="D401" s="5"/>
      <c r="E401" s="5"/>
    </row>
    <row r="402" spans="3:5" x14ac:dyDescent="0.25">
      <c r="D402" s="5"/>
      <c r="E402" s="5"/>
    </row>
    <row r="403" spans="3:5" x14ac:dyDescent="0.25">
      <c r="D403" s="5"/>
      <c r="E403" s="5"/>
    </row>
    <row r="404" spans="3:5" x14ac:dyDescent="0.25">
      <c r="D404" s="5"/>
      <c r="E404" s="5"/>
    </row>
    <row r="405" spans="3:5" x14ac:dyDescent="0.25">
      <c r="D405" s="5"/>
      <c r="E405" s="5"/>
    </row>
    <row r="406" spans="3:5" x14ac:dyDescent="0.25">
      <c r="D406" s="5"/>
      <c r="E406" s="5"/>
    </row>
    <row r="407" spans="3:5" x14ac:dyDescent="0.25">
      <c r="D407" s="5"/>
      <c r="E407" s="5"/>
    </row>
    <row r="408" spans="3:5" x14ac:dyDescent="0.25">
      <c r="D408" s="5"/>
      <c r="E408" s="5"/>
    </row>
    <row r="409" spans="3:5" x14ac:dyDescent="0.25">
      <c r="D409" s="5"/>
      <c r="E409" s="5"/>
    </row>
    <row r="410" spans="3:5" x14ac:dyDescent="0.25">
      <c r="C410" s="5"/>
      <c r="D410" s="5"/>
      <c r="E410" s="5"/>
    </row>
    <row r="411" spans="3:5" x14ac:dyDescent="0.25">
      <c r="C411" s="5"/>
      <c r="D411" s="5"/>
      <c r="E411" s="5"/>
    </row>
    <row r="412" spans="3:5" x14ac:dyDescent="0.25">
      <c r="C412" s="5"/>
      <c r="D412" s="5"/>
      <c r="E412" s="5"/>
    </row>
    <row r="413" spans="3:5" x14ac:dyDescent="0.25">
      <c r="C413" s="5"/>
      <c r="D413" s="5"/>
      <c r="E413" s="5"/>
    </row>
    <row r="414" spans="3:5" x14ac:dyDescent="0.25">
      <c r="C414" s="5"/>
      <c r="D414" s="5"/>
      <c r="E414" s="5"/>
    </row>
    <row r="415" spans="3:5" x14ac:dyDescent="0.25">
      <c r="C415" s="5"/>
      <c r="D415" s="5"/>
      <c r="E415" s="5"/>
    </row>
    <row r="416" spans="3:5" x14ac:dyDescent="0.25">
      <c r="C416" s="5"/>
      <c r="D416" s="5"/>
      <c r="E416" s="5"/>
    </row>
    <row r="417" spans="3:5" x14ac:dyDescent="0.25">
      <c r="C417" s="5"/>
      <c r="D417" s="5"/>
      <c r="E417" s="5"/>
    </row>
    <row r="418" spans="3:5" x14ac:dyDescent="0.25">
      <c r="C418" s="1"/>
      <c r="D418" s="1"/>
      <c r="E4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 Policies</vt:lpstr>
      <vt:lpstr>Scenario Policies</vt:lpstr>
      <vt:lpstr>CF Base</vt:lpstr>
      <vt:lpstr>CF Meta Data</vt:lpstr>
      <vt:lpstr>LF Base</vt:lpstr>
      <vt:lpstr>LF Base plus LCFS</vt:lpstr>
      <vt:lpstr>LF Base plus flare</vt:lpstr>
      <vt:lpstr>LF Base no RIN or flare</vt:lpstr>
      <vt:lpstr>LF Base no price incentives</vt:lpstr>
      <vt:lpstr>LF Base with FCI</vt:lpstr>
      <vt:lpstr>LF Base with loan</vt:lpstr>
      <vt:lpstr>LF Base loan FCI</vt:lpstr>
      <vt:lpstr>LF Base plus Less Org</vt:lpstr>
      <vt:lpstr>LF Input Meta Data</vt:lpstr>
      <vt:lpstr>Array Def and Ref Links</vt:lpstr>
      <vt:lpstr>LF Compostables</vt:lpstr>
      <vt:lpstr>US MSW and Pop</vt:lpstr>
      <vt:lpstr>Tablaeu Inputs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Peterson</dc:creator>
  <cp:lastModifiedBy>ewarner</cp:lastModifiedBy>
  <dcterms:created xsi:type="dcterms:W3CDTF">2015-08-07T20:18:47Z</dcterms:created>
  <dcterms:modified xsi:type="dcterms:W3CDTF">2016-04-01T20:36:32Z</dcterms:modified>
</cp:coreProperties>
</file>