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berle/GitHub/epa-biogas-rin/data/regional_model/EIA/AEO/2018/"/>
    </mc:Choice>
  </mc:AlternateContent>
  <xr:revisionPtr revIDLastSave="0" documentId="8_{6CD14CC6-4067-6442-89FB-D09618BA4ACF}" xr6:coauthVersionLast="36" xr6:coauthVersionMax="36" xr10:uidLastSave="{00000000-0000-0000-0000-000000000000}"/>
  <bookViews>
    <workbookView xWindow="0" yWindow="460" windowWidth="25600" windowHeight="12220" xr2:uid="{24AD3D60-4484-47DF-A189-37A933E86E3E}"/>
  </bookViews>
  <sheets>
    <sheet name="timeseries" sheetId="1" r:id="rId1"/>
    <sheet name="conversions" sheetId="2" r:id="rId2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K5" i="1"/>
  <c r="Q5" i="1"/>
  <c r="L6" i="1"/>
  <c r="K6" i="1"/>
  <c r="Q6" i="1"/>
  <c r="L7" i="1"/>
  <c r="K7" i="1"/>
  <c r="Q7" i="1"/>
  <c r="L8" i="1"/>
  <c r="K8" i="1"/>
  <c r="Q8" i="1"/>
  <c r="L9" i="1"/>
  <c r="K9" i="1"/>
  <c r="Q9" i="1"/>
  <c r="L10" i="1"/>
  <c r="K10" i="1"/>
  <c r="Q10" i="1"/>
  <c r="L11" i="1"/>
  <c r="K11" i="1"/>
  <c r="Q11" i="1"/>
  <c r="L12" i="1"/>
  <c r="K12" i="1"/>
  <c r="Q12" i="1"/>
  <c r="L13" i="1"/>
  <c r="K13" i="1"/>
  <c r="Q13" i="1"/>
  <c r="L14" i="1"/>
  <c r="K14" i="1"/>
  <c r="Q14" i="1"/>
  <c r="L15" i="1"/>
  <c r="K15" i="1"/>
  <c r="Q15" i="1"/>
  <c r="L16" i="1"/>
  <c r="K16" i="1"/>
  <c r="Q16" i="1"/>
  <c r="L17" i="1"/>
  <c r="K17" i="1"/>
  <c r="Q17" i="1"/>
  <c r="L18" i="1"/>
  <c r="K18" i="1"/>
  <c r="Q18" i="1"/>
  <c r="L19" i="1"/>
  <c r="K19" i="1"/>
  <c r="Q19" i="1"/>
  <c r="L20" i="1"/>
  <c r="K20" i="1"/>
  <c r="Q20" i="1"/>
  <c r="L21" i="1"/>
  <c r="K21" i="1"/>
  <c r="Q21" i="1"/>
  <c r="L22" i="1"/>
  <c r="K22" i="1"/>
  <c r="Q22" i="1"/>
  <c r="L23" i="1"/>
  <c r="K23" i="1"/>
  <c r="Q23" i="1"/>
  <c r="L24" i="1"/>
  <c r="K24" i="1"/>
  <c r="Q24" i="1"/>
  <c r="L25" i="1"/>
  <c r="K25" i="1"/>
  <c r="Q25" i="1"/>
  <c r="L26" i="1"/>
  <c r="K26" i="1"/>
  <c r="Q26" i="1"/>
  <c r="L27" i="1"/>
  <c r="K27" i="1"/>
  <c r="Q27" i="1"/>
  <c r="L28" i="1"/>
  <c r="K28" i="1"/>
  <c r="Q28" i="1"/>
  <c r="L29" i="1"/>
  <c r="K29" i="1"/>
  <c r="Q29" i="1"/>
  <c r="L30" i="1"/>
  <c r="K30" i="1"/>
  <c r="Q30" i="1"/>
  <c r="L31" i="1"/>
  <c r="K31" i="1"/>
  <c r="Q31" i="1"/>
  <c r="L32" i="1"/>
  <c r="K32" i="1"/>
  <c r="Q32" i="1"/>
  <c r="L33" i="1"/>
  <c r="K33" i="1"/>
  <c r="Q33" i="1"/>
  <c r="L34" i="1"/>
  <c r="K34" i="1"/>
  <c r="Q34" i="1"/>
  <c r="L35" i="1"/>
  <c r="K35" i="1"/>
  <c r="Q35" i="1"/>
  <c r="L36" i="1"/>
  <c r="K36" i="1"/>
  <c r="Q36" i="1"/>
  <c r="L37" i="1"/>
  <c r="K37" i="1"/>
  <c r="Q37" i="1"/>
  <c r="L38" i="1"/>
  <c r="K38" i="1"/>
  <c r="Q38" i="1"/>
  <c r="L4" i="1"/>
  <c r="K4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" i="1"/>
  <c r="J4" i="1"/>
  <c r="M4" i="1"/>
  <c r="N4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</calcChain>
</file>

<file path=xl/sharedStrings.xml><?xml version="1.0" encoding="utf-8"?>
<sst xmlns="http://schemas.openxmlformats.org/spreadsheetml/2006/main" count="55" uniqueCount="45">
  <si>
    <t>Year</t>
  </si>
  <si>
    <t>Generation Electricity</t>
  </si>
  <si>
    <t>USD per 1000 cuft</t>
  </si>
  <si>
    <t>USD per Barrel</t>
  </si>
  <si>
    <t>Crude Oil Avg Wellheard</t>
  </si>
  <si>
    <t>AEO 2017 $</t>
  </si>
  <si>
    <t>1 barrel = 42 gallons</t>
  </si>
  <si>
    <t>120476 Btu/gallon gasoline; 136 119 btu/gallon crude -&gt; 1.1298 gge/gallon crude</t>
  </si>
  <si>
    <t>Diesel Fuel</t>
  </si>
  <si>
    <t>USD per Gallon</t>
  </si>
  <si>
    <t>Gasoline Fuel</t>
  </si>
  <si>
    <t>I kWh = 0.0273224043715847 GGE</t>
  </si>
  <si>
    <t>1000 cu ft CNG = 1.2987 GGE</t>
  </si>
  <si>
    <t>1 gal diesel = 0.88 GGE</t>
  </si>
  <si>
    <t>USD per GGE</t>
  </si>
  <si>
    <t>For WESyS</t>
  </si>
  <si>
    <t xml:space="preserve">not sure where this came from </t>
  </si>
  <si>
    <t>https://www.afdc.energy.gov/fuels/fuel_comparison_chart.pdf</t>
  </si>
  <si>
    <t xml:space="preserve">33.7 kWh = 1 GGE </t>
  </si>
  <si>
    <t>123.57 cu feet CNG = 1 GGE</t>
  </si>
  <si>
    <t>1 gallon diesel = 1.13 GGE</t>
  </si>
  <si>
    <t>Generation Electricity: for Elec</t>
  </si>
  <si>
    <t>Crude Oil Avg Wellheard: for HTL</t>
  </si>
  <si>
    <t>Commercial NG</t>
  </si>
  <si>
    <t>Diesel Fuel: for CNG</t>
  </si>
  <si>
    <t>Avg. delievered NG</t>
  </si>
  <si>
    <t>Commercial NG: for CHP</t>
  </si>
  <si>
    <t>Avg. delievered NG: for PNG</t>
  </si>
  <si>
    <t>CHP</t>
  </si>
  <si>
    <t>Commercial Elec: for CHP</t>
  </si>
  <si>
    <t>Commercial Elec</t>
  </si>
  <si>
    <t>US cents per kWh</t>
  </si>
  <si>
    <t>elec</t>
  </si>
  <si>
    <t>ng</t>
  </si>
  <si>
    <t>oil</t>
  </si>
  <si>
    <t>petrol</t>
  </si>
  <si>
    <t>ng </t>
  </si>
  <si>
    <t>row 86</t>
  </si>
  <si>
    <t>row 73</t>
  </si>
  <si>
    <t>row 49</t>
  </si>
  <si>
    <t>row 18</t>
  </si>
  <si>
    <t>row 30</t>
  </si>
  <si>
    <t>row 28</t>
  </si>
  <si>
    <t>row 53</t>
  </si>
  <si>
    <t>previous used row 55 - this seems like 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</si>
</sst>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7F7F7F"/>
      </left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0" borderId="2" applyNumberFormat="0" applyProtection="0">
      <alignment wrapText="1"/>
    </xf>
    <xf numFmtId="0" fontId="5" fillId="0" borderId="3" applyNumberFormat="0" applyFont="0" applyProtection="0">
      <alignment wrapText="1"/>
    </xf>
    <xf numFmtId="0" fontId="4" fillId="0" borderId="4" applyNumberFormat="0" applyProtection="0">
      <alignment wrapText="1"/>
    </xf>
  </cellStyleXfs>
  <cellXfs count="22">
    <xf numFmtId="0" fontId="0" fillId="0" borderId="0" xfId="0"/>
    <xf numFmtId="0" fontId="0" fillId="0" borderId="0" xfId="0" applyFont="1" applyBorder="1" applyAlignment="1">
      <alignment horizontal="center"/>
    </xf>
    <xf numFmtId="0" fontId="5" fillId="0" borderId="0" xfId="4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/>
    <xf numFmtId="49" fontId="1" fillId="2" borderId="0" xfId="1" applyNumberFormat="1" applyAlignment="1">
      <alignment horizontal="center" wrapText="1"/>
    </xf>
    <xf numFmtId="0" fontId="1" fillId="2" borderId="0" xfId="1" applyAlignment="1">
      <alignment horizontal="center" wrapText="1"/>
    </xf>
    <xf numFmtId="0" fontId="1" fillId="2" borderId="0" xfId="1" applyBorder="1" applyAlignment="1">
      <alignment horizontal="center"/>
    </xf>
    <xf numFmtId="0" fontId="2" fillId="3" borderId="0" xfId="2" applyAlignment="1">
      <alignment horizontal="center"/>
    </xf>
    <xf numFmtId="0" fontId="2" fillId="3" borderId="0" xfId="2" applyBorder="1" applyAlignment="1">
      <alignment horizontal="center"/>
    </xf>
    <xf numFmtId="0" fontId="1" fillId="2" borderId="0" xfId="1" applyAlignment="1">
      <alignment horizontal="center"/>
    </xf>
    <xf numFmtId="0" fontId="6" fillId="0" borderId="0" xfId="4" applyFont="1" applyFill="1" applyBorder="1" applyAlignment="1">
      <alignment horizontal="center" wrapText="1"/>
    </xf>
    <xf numFmtId="49" fontId="7" fillId="0" borderId="0" xfId="0" applyNumberFormat="1" applyFont="1"/>
    <xf numFmtId="0" fontId="7" fillId="0" borderId="0" xfId="0" applyFont="1"/>
    <xf numFmtId="2" fontId="0" fillId="0" borderId="0" xfId="0" applyNumberFormat="1" applyAlignment="1">
      <alignment horizontal="center"/>
    </xf>
    <xf numFmtId="0" fontId="2" fillId="3" borderId="0" xfId="2" applyAlignment="1">
      <alignment horizontal="center"/>
    </xf>
    <xf numFmtId="49" fontId="3" fillId="4" borderId="5" xfId="3" applyNumberFormat="1" applyBorder="1" applyAlignment="1">
      <alignment horizontal="center" wrapText="1"/>
    </xf>
    <xf numFmtId="49" fontId="3" fillId="4" borderId="0" xfId="3" applyNumberFormat="1" applyBorder="1" applyAlignment="1">
      <alignment horizontal="center" wrapText="1"/>
    </xf>
    <xf numFmtId="164" fontId="0" fillId="0" borderId="3" xfId="5" applyNumberFormat="1" applyFon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4" fontId="5" fillId="0" borderId="4" xfId="6" applyNumberFormat="1" applyFont="1" applyFill="1" applyAlignment="1">
      <alignment horizontal="right" wrapText="1"/>
    </xf>
  </cellXfs>
  <cellStyles count="7">
    <cellStyle name="Body: normal cell" xfId="5" xr:uid="{298A41C7-2548-44CC-ADB5-A6CD75AC63A8}"/>
    <cellStyle name="Calculation" xfId="3" builtinId="22"/>
    <cellStyle name="Good" xfId="1" builtinId="26"/>
    <cellStyle name="Header: bottom row" xfId="4" xr:uid="{5975DF6B-47D8-4618-A646-B39C3E82A8DA}"/>
    <cellStyle name="Neutral" xfId="2" builtinId="28"/>
    <cellStyle name="Normal" xfId="0" builtinId="0"/>
    <cellStyle name="Parent row" xfId="6" xr:uid="{6EBCFFF0-A5FB-425F-BAD4-70FAE125FD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9B7F-787F-477B-A35E-6574E1B85CF0}">
  <dimension ref="A1:Q41"/>
  <sheetViews>
    <sheetView tabSelected="1" topLeftCell="B1" zoomScale="121" zoomScaleNormal="120" workbookViewId="0">
      <selection activeCell="J4" sqref="J4"/>
    </sheetView>
  </sheetViews>
  <sheetFormatPr baseColWidth="10" defaultColWidth="8.83203125" defaultRowHeight="15" x14ac:dyDescent="0.2"/>
  <cols>
    <col min="1" max="1" width="9.1640625" style="1"/>
    <col min="2" max="2" width="11" style="3" bestFit="1" customWidth="1"/>
    <col min="3" max="3" width="11" style="3" customWidth="1"/>
    <col min="4" max="4" width="12" style="3" customWidth="1"/>
    <col min="5" max="5" width="15" style="3" customWidth="1"/>
    <col min="6" max="7" width="9.1640625" style="3"/>
    <col min="8" max="8" width="8.83203125" style="3"/>
    <col min="10" max="10" width="12.83203125" bestFit="1" customWidth="1"/>
    <col min="11" max="11" width="12.83203125" customWidth="1"/>
    <col min="12" max="12" width="12.83203125" bestFit="1" customWidth="1"/>
    <col min="13" max="13" width="13.1640625" bestFit="1" customWidth="1"/>
  </cols>
  <sheetData>
    <row r="1" spans="1:17" x14ac:dyDescent="0.2">
      <c r="A1" s="10"/>
      <c r="B1" s="16" t="s">
        <v>5</v>
      </c>
      <c r="C1" s="16"/>
      <c r="D1" s="16"/>
      <c r="E1" s="16"/>
      <c r="F1" s="16"/>
      <c r="G1" s="16"/>
      <c r="H1" s="9"/>
      <c r="J1" s="16" t="s">
        <v>15</v>
      </c>
      <c r="K1" s="16"/>
      <c r="L1" s="16"/>
      <c r="M1" s="16"/>
      <c r="N1" s="16"/>
      <c r="O1" s="16"/>
      <c r="P1" s="16"/>
      <c r="Q1" s="16"/>
    </row>
    <row r="2" spans="1:17" s="4" customFormat="1" ht="41.25" customHeight="1" x14ac:dyDescent="0.2">
      <c r="A2" s="11"/>
      <c r="B2" s="6" t="s">
        <v>1</v>
      </c>
      <c r="C2" s="6" t="s">
        <v>30</v>
      </c>
      <c r="D2" s="7" t="s">
        <v>23</v>
      </c>
      <c r="E2" s="7" t="s">
        <v>4</v>
      </c>
      <c r="F2" s="6" t="s">
        <v>8</v>
      </c>
      <c r="G2" s="7" t="s">
        <v>10</v>
      </c>
      <c r="H2" s="7" t="s">
        <v>25</v>
      </c>
      <c r="J2" s="6" t="s">
        <v>21</v>
      </c>
      <c r="K2" s="6" t="s">
        <v>29</v>
      </c>
      <c r="L2" s="7" t="s">
        <v>26</v>
      </c>
      <c r="M2" s="7" t="s">
        <v>22</v>
      </c>
      <c r="N2" s="6" t="s">
        <v>24</v>
      </c>
      <c r="O2" s="7" t="s">
        <v>10</v>
      </c>
      <c r="P2" s="7" t="s">
        <v>27</v>
      </c>
      <c r="Q2" s="7" t="s">
        <v>28</v>
      </c>
    </row>
    <row r="3" spans="1:17" s="4" customFormat="1" ht="41.25" customHeight="1" x14ac:dyDescent="0.2">
      <c r="A3" s="8" t="s">
        <v>0</v>
      </c>
      <c r="B3" s="6" t="s">
        <v>31</v>
      </c>
      <c r="C3" s="6" t="s">
        <v>31</v>
      </c>
      <c r="D3" s="7" t="s">
        <v>2</v>
      </c>
      <c r="E3" s="7" t="s">
        <v>3</v>
      </c>
      <c r="F3" s="6" t="s">
        <v>9</v>
      </c>
      <c r="G3" s="6" t="s">
        <v>9</v>
      </c>
      <c r="H3" s="6" t="s">
        <v>2</v>
      </c>
      <c r="J3" s="17" t="s">
        <v>14</v>
      </c>
      <c r="K3" s="18"/>
      <c r="L3" s="18"/>
      <c r="M3" s="18"/>
      <c r="N3" s="18"/>
      <c r="O3" s="18"/>
      <c r="P3" s="18"/>
      <c r="Q3" s="18"/>
    </row>
    <row r="4" spans="1:17" x14ac:dyDescent="0.2">
      <c r="A4" s="12">
        <v>2016</v>
      </c>
      <c r="B4" s="19">
        <v>6.5200230000000001</v>
      </c>
      <c r="C4" s="19">
        <v>10.657216</v>
      </c>
      <c r="D4" s="20">
        <v>7.5035309999999997</v>
      </c>
      <c r="E4" s="21">
        <v>39.252670000000002</v>
      </c>
      <c r="F4">
        <v>2.368509</v>
      </c>
      <c r="G4">
        <v>2.302419</v>
      </c>
      <c r="H4" s="21">
        <v>5.042916</v>
      </c>
      <c r="J4" s="15">
        <f xml:space="preserve"> B4/100*33.7</f>
        <v>2.1972477509999999</v>
      </c>
      <c r="K4" s="15">
        <f xml:space="preserve"> C4/100*33.7</f>
        <v>3.5914817920000002</v>
      </c>
      <c r="L4" s="15">
        <f>D4/1000*123.57</f>
        <v>0.92721132566999998</v>
      </c>
      <c r="M4" s="15">
        <f>(E4/42)*1.1298</f>
        <v>1.0558968230000001</v>
      </c>
      <c r="N4" s="15">
        <f>F4/1.13</f>
        <v>2.0960256637168144</v>
      </c>
      <c r="O4" s="15">
        <f>G4</f>
        <v>2.302419</v>
      </c>
      <c r="P4" s="15">
        <f>H4/1000*123.57</f>
        <v>0.62315313011999995</v>
      </c>
      <c r="Q4">
        <f>L4*0.67+K4*0.33</f>
        <v>1.8064205795589001</v>
      </c>
    </row>
    <row r="5" spans="1:17" x14ac:dyDescent="0.2">
      <c r="A5" s="12">
        <v>2017</v>
      </c>
      <c r="B5" s="19">
        <v>6.2558129999999998</v>
      </c>
      <c r="C5" s="19">
        <v>10.688763</v>
      </c>
      <c r="D5" s="20">
        <v>8.1074990000000007</v>
      </c>
      <c r="E5" s="21">
        <v>49.575583999999999</v>
      </c>
      <c r="F5">
        <v>2.653203</v>
      </c>
      <c r="G5">
        <v>2.5042949999999999</v>
      </c>
      <c r="H5" s="21">
        <v>5.7302749999999998</v>
      </c>
      <c r="J5" s="15">
        <f t="shared" ref="J5:J38" si="0" xml:space="preserve"> B5/100*33.7</f>
        <v>2.1082089810000002</v>
      </c>
      <c r="K5" s="15">
        <f t="shared" ref="K5:K38" si="1" xml:space="preserve"> C5/100*33.7</f>
        <v>3.6021131310000003</v>
      </c>
      <c r="L5" s="15">
        <f t="shared" ref="L5:L38" si="2">D5/1000*123.57</f>
        <v>1.00184365143</v>
      </c>
      <c r="M5" s="15">
        <f t="shared" ref="M5:M38" si="3">(E5/42)*1.1298</f>
        <v>1.3335832096</v>
      </c>
      <c r="N5" s="15">
        <f t="shared" ref="N5:N38" si="4">F5/1.13</f>
        <v>2.3479672566371685</v>
      </c>
      <c r="O5" s="15">
        <f t="shared" ref="O5:O38" si="5">G5</f>
        <v>2.5042949999999999</v>
      </c>
      <c r="P5" s="15">
        <f t="shared" ref="P5:P38" si="6">H5/1000*123.57</f>
        <v>0.70809008174999999</v>
      </c>
      <c r="Q5">
        <f t="shared" ref="Q5:Q38" si="7">L5*0.67+K5*0.33</f>
        <v>1.8599325796881003</v>
      </c>
    </row>
    <row r="6" spans="1:17" x14ac:dyDescent="0.2">
      <c r="A6" s="12">
        <v>2018</v>
      </c>
      <c r="B6" s="19">
        <v>6.3441020000000004</v>
      </c>
      <c r="C6" s="19">
        <v>10.758893</v>
      </c>
      <c r="D6" s="20">
        <v>8.0014120000000002</v>
      </c>
      <c r="E6" s="21">
        <v>75.832718</v>
      </c>
      <c r="F6">
        <v>3.3610470000000001</v>
      </c>
      <c r="G6">
        <v>3.0759799999999999</v>
      </c>
      <c r="H6" s="21">
        <v>5.7224300000000001</v>
      </c>
      <c r="J6" s="15">
        <f t="shared" si="0"/>
        <v>2.1379623740000002</v>
      </c>
      <c r="K6" s="15">
        <f t="shared" si="1"/>
        <v>3.6257469410000005</v>
      </c>
      <c r="L6" s="15">
        <f t="shared" si="2"/>
        <v>0.98873448083999982</v>
      </c>
      <c r="M6" s="15">
        <f t="shared" si="3"/>
        <v>2.0399001141999995</v>
      </c>
      <c r="N6" s="15">
        <f t="shared" si="4"/>
        <v>2.9743778761061952</v>
      </c>
      <c r="O6" s="15">
        <f t="shared" si="5"/>
        <v>3.0759799999999999</v>
      </c>
      <c r="P6" s="15">
        <f t="shared" si="6"/>
        <v>0.70712067509999987</v>
      </c>
      <c r="Q6">
        <f t="shared" si="7"/>
        <v>1.8589485926928</v>
      </c>
    </row>
    <row r="7" spans="1:17" x14ac:dyDescent="0.2">
      <c r="A7" s="12">
        <v>2019</v>
      </c>
      <c r="B7" s="19">
        <v>6.2716830000000003</v>
      </c>
      <c r="C7" s="19">
        <v>10.878977000000001</v>
      </c>
      <c r="D7" s="20">
        <v>8.3607259999999997</v>
      </c>
      <c r="E7" s="21">
        <v>101.470055</v>
      </c>
      <c r="F7">
        <v>4.0120560000000003</v>
      </c>
      <c r="G7">
        <v>3.6106539999999998</v>
      </c>
      <c r="H7" s="21">
        <v>5.9639519999999999</v>
      </c>
      <c r="J7" s="15">
        <f t="shared" si="0"/>
        <v>2.1135571710000001</v>
      </c>
      <c r="K7" s="15">
        <f t="shared" si="1"/>
        <v>3.6662152490000004</v>
      </c>
      <c r="L7" s="15">
        <f t="shared" si="2"/>
        <v>1.0331349118199997</v>
      </c>
      <c r="M7" s="15">
        <f t="shared" si="3"/>
        <v>2.7295444794999999</v>
      </c>
      <c r="N7" s="15">
        <f t="shared" si="4"/>
        <v>3.5504920353982308</v>
      </c>
      <c r="O7" s="15">
        <f t="shared" si="5"/>
        <v>3.6106539999999998</v>
      </c>
      <c r="P7" s="15">
        <f t="shared" si="6"/>
        <v>0.73696554863999997</v>
      </c>
      <c r="Q7">
        <f t="shared" si="7"/>
        <v>1.9020514230894001</v>
      </c>
    </row>
    <row r="8" spans="1:17" x14ac:dyDescent="0.2">
      <c r="A8" s="12">
        <v>2020</v>
      </c>
      <c r="B8" s="19">
        <v>6.3912519999999997</v>
      </c>
      <c r="C8" s="19">
        <v>11.221272000000001</v>
      </c>
      <c r="D8" s="20">
        <v>8.8525749999999999</v>
      </c>
      <c r="E8" s="21">
        <v>117.03301999999999</v>
      </c>
      <c r="F8">
        <v>4.4430690000000004</v>
      </c>
      <c r="G8">
        <v>3.9958360000000002</v>
      </c>
      <c r="H8" s="21">
        <v>6.3040880000000001</v>
      </c>
      <c r="J8" s="15">
        <f t="shared" si="0"/>
        <v>2.153851924</v>
      </c>
      <c r="K8" s="15">
        <f t="shared" si="1"/>
        <v>3.7815686640000004</v>
      </c>
      <c r="L8" s="15">
        <f t="shared" si="2"/>
        <v>1.0939126927499998</v>
      </c>
      <c r="M8" s="15">
        <f t="shared" si="3"/>
        <v>3.1481882379999999</v>
      </c>
      <c r="N8" s="15">
        <f t="shared" si="4"/>
        <v>3.9319194690265493</v>
      </c>
      <c r="O8" s="15">
        <f t="shared" si="5"/>
        <v>3.9958360000000002</v>
      </c>
      <c r="P8" s="15">
        <f t="shared" si="6"/>
        <v>0.77899615416000001</v>
      </c>
      <c r="Q8">
        <f t="shared" si="7"/>
        <v>1.9808391632625</v>
      </c>
    </row>
    <row r="9" spans="1:17" x14ac:dyDescent="0.2">
      <c r="A9" s="12">
        <v>2021</v>
      </c>
      <c r="B9" s="19">
        <v>6.2981059999999998</v>
      </c>
      <c r="C9" s="19">
        <v>11.246824999999999</v>
      </c>
      <c r="D9" s="20">
        <v>8.8855640000000005</v>
      </c>
      <c r="E9" s="21">
        <v>134.447937</v>
      </c>
      <c r="F9">
        <v>4.8793389999999999</v>
      </c>
      <c r="G9">
        <v>4.4142549999999998</v>
      </c>
      <c r="H9" s="21">
        <v>6.2464839999999997</v>
      </c>
      <c r="J9" s="15">
        <f t="shared" si="0"/>
        <v>2.1224617219999997</v>
      </c>
      <c r="K9" s="15">
        <f t="shared" si="1"/>
        <v>3.7901800250000002</v>
      </c>
      <c r="L9" s="15">
        <f t="shared" si="2"/>
        <v>1.09798914348</v>
      </c>
      <c r="M9" s="15">
        <f t="shared" si="3"/>
        <v>3.6166495052999994</v>
      </c>
      <c r="N9" s="15">
        <f t="shared" si="4"/>
        <v>4.3179991150442483</v>
      </c>
      <c r="O9" s="15">
        <f t="shared" si="5"/>
        <v>4.4142549999999998</v>
      </c>
      <c r="P9" s="15">
        <f t="shared" si="6"/>
        <v>0.77187802787999993</v>
      </c>
      <c r="Q9">
        <f t="shared" si="7"/>
        <v>1.9864121343816001</v>
      </c>
    </row>
    <row r="10" spans="1:17" x14ac:dyDescent="0.2">
      <c r="A10" s="12">
        <v>2022</v>
      </c>
      <c r="B10" s="19">
        <v>6.1623479999999997</v>
      </c>
      <c r="C10" s="19">
        <v>11.237239000000001</v>
      </c>
      <c r="D10" s="20">
        <v>9.0274219999999996</v>
      </c>
      <c r="E10" s="21">
        <v>142.17283599999999</v>
      </c>
      <c r="F10">
        <v>5.055517</v>
      </c>
      <c r="G10">
        <v>4.5877559999999997</v>
      </c>
      <c r="H10" s="21">
        <v>6.2096619999999998</v>
      </c>
      <c r="J10" s="15">
        <f t="shared" si="0"/>
        <v>2.0767112760000002</v>
      </c>
      <c r="K10" s="15">
        <f t="shared" si="1"/>
        <v>3.7869495430000004</v>
      </c>
      <c r="L10" s="15">
        <f t="shared" si="2"/>
        <v>1.11551853654</v>
      </c>
      <c r="M10" s="15">
        <f t="shared" si="3"/>
        <v>3.8244492883999994</v>
      </c>
      <c r="N10" s="15">
        <f t="shared" si="4"/>
        <v>4.4739088495575228</v>
      </c>
      <c r="O10" s="15">
        <f t="shared" si="5"/>
        <v>4.5877559999999997</v>
      </c>
      <c r="P10" s="15">
        <f t="shared" si="6"/>
        <v>0.76732793333999993</v>
      </c>
      <c r="Q10">
        <f t="shared" si="7"/>
        <v>1.9970907686718002</v>
      </c>
    </row>
    <row r="11" spans="1:17" x14ac:dyDescent="0.2">
      <c r="A11" s="12">
        <v>2023</v>
      </c>
      <c r="B11" s="19">
        <v>6.0635149999999998</v>
      </c>
      <c r="C11" s="19">
        <v>11.154616000000001</v>
      </c>
      <c r="D11" s="20">
        <v>9.2143370000000004</v>
      </c>
      <c r="E11" s="21">
        <v>148.31303399999999</v>
      </c>
      <c r="F11">
        <v>5.1771190000000002</v>
      </c>
      <c r="G11">
        <v>4.7245509999999999</v>
      </c>
      <c r="H11" s="21">
        <v>6.2728130000000002</v>
      </c>
      <c r="J11" s="15">
        <f t="shared" si="0"/>
        <v>2.043404555</v>
      </c>
      <c r="K11" s="15">
        <f t="shared" si="1"/>
        <v>3.7591055920000005</v>
      </c>
      <c r="L11" s="15">
        <f t="shared" si="2"/>
        <v>1.1386156230900002</v>
      </c>
      <c r="M11" s="15">
        <f t="shared" si="3"/>
        <v>3.9896206145999993</v>
      </c>
      <c r="N11" s="15">
        <f t="shared" si="4"/>
        <v>4.5815212389380537</v>
      </c>
      <c r="O11" s="15">
        <f t="shared" si="5"/>
        <v>4.7245509999999999</v>
      </c>
      <c r="P11" s="15">
        <f t="shared" si="6"/>
        <v>0.77513150240999995</v>
      </c>
      <c r="Q11">
        <f t="shared" si="7"/>
        <v>2.0033773128303003</v>
      </c>
    </row>
    <row r="12" spans="1:17" x14ac:dyDescent="0.2">
      <c r="A12" s="12">
        <v>2024</v>
      </c>
      <c r="B12" s="19">
        <v>6.0133229999999998</v>
      </c>
      <c r="C12" s="19">
        <v>11.128347</v>
      </c>
      <c r="D12" s="20">
        <v>9.5374929999999996</v>
      </c>
      <c r="E12" s="21">
        <v>153.78109699999999</v>
      </c>
      <c r="F12">
        <v>5.3786139999999998</v>
      </c>
      <c r="G12">
        <v>4.8770980000000002</v>
      </c>
      <c r="H12" s="21">
        <v>6.469754</v>
      </c>
      <c r="J12" s="15">
        <f t="shared" si="0"/>
        <v>2.026489851</v>
      </c>
      <c r="K12" s="15">
        <f t="shared" si="1"/>
        <v>3.7502529390000001</v>
      </c>
      <c r="L12" s="15">
        <f t="shared" si="2"/>
        <v>1.1785480100099999</v>
      </c>
      <c r="M12" s="15">
        <f t="shared" si="3"/>
        <v>4.1367115092999995</v>
      </c>
      <c r="N12" s="15">
        <f t="shared" si="4"/>
        <v>4.7598353982300887</v>
      </c>
      <c r="O12" s="15">
        <f t="shared" si="5"/>
        <v>4.8770980000000002</v>
      </c>
      <c r="P12" s="15">
        <f t="shared" si="6"/>
        <v>0.79946750178000003</v>
      </c>
      <c r="Q12">
        <f t="shared" si="7"/>
        <v>2.0272106365767</v>
      </c>
    </row>
    <row r="13" spans="1:17" x14ac:dyDescent="0.2">
      <c r="A13" s="12">
        <v>2025</v>
      </c>
      <c r="B13" s="19">
        <v>5.9865089999999999</v>
      </c>
      <c r="C13" s="19">
        <v>11.153813</v>
      </c>
      <c r="D13" s="20">
        <v>9.6521150000000002</v>
      </c>
      <c r="E13" s="21">
        <v>158.45491000000001</v>
      </c>
      <c r="F13">
        <v>5.530214</v>
      </c>
      <c r="G13">
        <v>4.9652349999999998</v>
      </c>
      <c r="H13" s="21">
        <v>6.6145519999999998</v>
      </c>
      <c r="J13" s="15">
        <f t="shared" si="0"/>
        <v>2.0174535329999999</v>
      </c>
      <c r="K13" s="15">
        <f t="shared" si="1"/>
        <v>3.7588349810000001</v>
      </c>
      <c r="L13" s="15">
        <f t="shared" si="2"/>
        <v>1.1927118505500001</v>
      </c>
      <c r="M13" s="15">
        <f t="shared" si="3"/>
        <v>4.2624370789999997</v>
      </c>
      <c r="N13" s="15">
        <f t="shared" si="4"/>
        <v>4.8939946902654867</v>
      </c>
      <c r="O13" s="15">
        <f t="shared" si="5"/>
        <v>4.9652349999999998</v>
      </c>
      <c r="P13" s="15">
        <f t="shared" si="6"/>
        <v>0.81736019063999998</v>
      </c>
      <c r="Q13">
        <f t="shared" si="7"/>
        <v>2.0395324835985003</v>
      </c>
    </row>
    <row r="14" spans="1:17" x14ac:dyDescent="0.2">
      <c r="A14" s="12">
        <v>2026</v>
      </c>
      <c r="B14" s="19">
        <v>5.9612129999999999</v>
      </c>
      <c r="C14" s="19">
        <v>11.197229</v>
      </c>
      <c r="D14" s="20">
        <v>9.7941859999999998</v>
      </c>
      <c r="E14" s="21">
        <v>161.683853</v>
      </c>
      <c r="F14">
        <v>5.6316240000000004</v>
      </c>
      <c r="G14">
        <v>5.0345360000000001</v>
      </c>
      <c r="H14" s="21">
        <v>6.749663</v>
      </c>
      <c r="J14" s="15">
        <f t="shared" si="0"/>
        <v>2.0089287810000003</v>
      </c>
      <c r="K14" s="15">
        <f t="shared" si="1"/>
        <v>3.7734661730000005</v>
      </c>
      <c r="L14" s="15">
        <f t="shared" si="2"/>
        <v>1.21026756402</v>
      </c>
      <c r="M14" s="15">
        <f t="shared" si="3"/>
        <v>4.3492956456999998</v>
      </c>
      <c r="N14" s="15">
        <f t="shared" si="4"/>
        <v>4.9837380530973459</v>
      </c>
      <c r="O14" s="15">
        <f t="shared" si="5"/>
        <v>5.0345360000000001</v>
      </c>
      <c r="P14" s="15">
        <f t="shared" si="6"/>
        <v>0.83405585690999995</v>
      </c>
      <c r="Q14">
        <f t="shared" si="7"/>
        <v>2.0561231049834001</v>
      </c>
    </row>
    <row r="15" spans="1:17" x14ac:dyDescent="0.2">
      <c r="A15" s="12">
        <v>2027</v>
      </c>
      <c r="B15" s="19">
        <v>5.9537240000000002</v>
      </c>
      <c r="C15" s="19">
        <v>11.212756000000001</v>
      </c>
      <c r="D15" s="20">
        <v>9.9414979999999993</v>
      </c>
      <c r="E15" s="21">
        <v>168.02235400000001</v>
      </c>
      <c r="F15">
        <v>5.8198220000000003</v>
      </c>
      <c r="G15">
        <v>5.1857569999999997</v>
      </c>
      <c r="H15" s="21">
        <v>6.9120080000000002</v>
      </c>
      <c r="J15" s="15">
        <f t="shared" si="0"/>
        <v>2.0064049880000003</v>
      </c>
      <c r="K15" s="15">
        <f t="shared" si="1"/>
        <v>3.7786987720000003</v>
      </c>
      <c r="L15" s="15">
        <f t="shared" si="2"/>
        <v>1.22847090786</v>
      </c>
      <c r="M15" s="15">
        <f t="shared" si="3"/>
        <v>4.5198013226000002</v>
      </c>
      <c r="N15" s="15">
        <f t="shared" si="4"/>
        <v>5.1502849557522135</v>
      </c>
      <c r="O15" s="15">
        <f t="shared" si="5"/>
        <v>5.1857569999999997</v>
      </c>
      <c r="P15" s="15">
        <f t="shared" si="6"/>
        <v>0.85411682855999993</v>
      </c>
      <c r="Q15">
        <f t="shared" si="7"/>
        <v>2.0700461030262001</v>
      </c>
    </row>
    <row r="16" spans="1:17" x14ac:dyDescent="0.2">
      <c r="A16" s="12">
        <v>2028</v>
      </c>
      <c r="B16" s="19">
        <v>5.9579659999999999</v>
      </c>
      <c r="C16" s="19">
        <v>11.238832</v>
      </c>
      <c r="D16" s="20">
        <v>10.032195</v>
      </c>
      <c r="E16" s="21">
        <v>170.18116800000001</v>
      </c>
      <c r="F16">
        <v>5.863524</v>
      </c>
      <c r="G16">
        <v>5.2079510000000004</v>
      </c>
      <c r="H16" s="21">
        <v>7.0269709999999996</v>
      </c>
      <c r="J16" s="15">
        <f t="shared" si="0"/>
        <v>2.0078345420000003</v>
      </c>
      <c r="K16" s="15">
        <f t="shared" si="1"/>
        <v>3.7874863840000002</v>
      </c>
      <c r="L16" s="15">
        <f t="shared" si="2"/>
        <v>1.2396783361499999</v>
      </c>
      <c r="M16" s="15">
        <f t="shared" si="3"/>
        <v>4.5778734192000003</v>
      </c>
      <c r="N16" s="15">
        <f t="shared" si="4"/>
        <v>5.1889592920353991</v>
      </c>
      <c r="O16" s="15">
        <f t="shared" si="5"/>
        <v>5.2079510000000004</v>
      </c>
      <c r="P16" s="15">
        <f t="shared" si="6"/>
        <v>0.86832280646999993</v>
      </c>
      <c r="Q16">
        <f t="shared" si="7"/>
        <v>2.0804549919405</v>
      </c>
    </row>
    <row r="17" spans="1:17" x14ac:dyDescent="0.2">
      <c r="A17" s="12">
        <v>2029</v>
      </c>
      <c r="B17" s="19">
        <v>5.9707790000000003</v>
      </c>
      <c r="C17" s="19">
        <v>11.285971</v>
      </c>
      <c r="D17" s="20">
        <v>10.113111999999999</v>
      </c>
      <c r="E17" s="21">
        <v>176.55079699999999</v>
      </c>
      <c r="F17">
        <v>6.006392</v>
      </c>
      <c r="G17">
        <v>5.3090099999999998</v>
      </c>
      <c r="H17" s="21">
        <v>7.0974880000000002</v>
      </c>
      <c r="J17" s="15">
        <f t="shared" si="0"/>
        <v>2.0121525230000001</v>
      </c>
      <c r="K17" s="15">
        <f t="shared" si="1"/>
        <v>3.8033722270000005</v>
      </c>
      <c r="L17" s="15">
        <f t="shared" si="2"/>
        <v>1.2496772498399997</v>
      </c>
      <c r="M17" s="15">
        <f t="shared" si="3"/>
        <v>4.7492164392999987</v>
      </c>
      <c r="N17" s="15">
        <f t="shared" si="4"/>
        <v>5.315391150442478</v>
      </c>
      <c r="O17" s="15">
        <f t="shared" si="5"/>
        <v>5.3090099999999998</v>
      </c>
      <c r="P17" s="15">
        <f t="shared" si="6"/>
        <v>0.87703659215999996</v>
      </c>
      <c r="Q17">
        <f t="shared" si="7"/>
        <v>2.0923965923028001</v>
      </c>
    </row>
    <row r="18" spans="1:17" x14ac:dyDescent="0.2">
      <c r="A18" s="12">
        <v>2030</v>
      </c>
      <c r="B18" s="19">
        <v>5.9635420000000003</v>
      </c>
      <c r="C18" s="19">
        <v>11.319488</v>
      </c>
      <c r="D18" s="20">
        <v>10.132792999999999</v>
      </c>
      <c r="E18" s="21">
        <v>178.224075</v>
      </c>
      <c r="F18">
        <v>6.0483070000000003</v>
      </c>
      <c r="G18">
        <v>5.3348820000000003</v>
      </c>
      <c r="H18" s="21">
        <v>7.1439709999999996</v>
      </c>
      <c r="J18" s="15">
        <f t="shared" si="0"/>
        <v>2.009713654</v>
      </c>
      <c r="K18" s="15">
        <f t="shared" si="1"/>
        <v>3.8146674560000005</v>
      </c>
      <c r="L18" s="15">
        <f t="shared" si="2"/>
        <v>1.2521092310099999</v>
      </c>
      <c r="M18" s="15">
        <f t="shared" si="3"/>
        <v>4.7942276174999998</v>
      </c>
      <c r="N18" s="15">
        <f t="shared" si="4"/>
        <v>5.3524840707964607</v>
      </c>
      <c r="O18" s="15">
        <f t="shared" si="5"/>
        <v>5.3348820000000003</v>
      </c>
      <c r="P18" s="15">
        <f t="shared" si="6"/>
        <v>0.8827804964699999</v>
      </c>
      <c r="Q18">
        <f t="shared" si="7"/>
        <v>2.0977534452566999</v>
      </c>
    </row>
    <row r="19" spans="1:17" x14ac:dyDescent="0.2">
      <c r="A19" s="12">
        <v>2031</v>
      </c>
      <c r="B19" s="19">
        <v>5.9815449999999997</v>
      </c>
      <c r="C19" s="19">
        <v>11.370011</v>
      </c>
      <c r="D19" s="20">
        <v>10.273536999999999</v>
      </c>
      <c r="E19" s="21">
        <v>180.985916</v>
      </c>
      <c r="F19">
        <v>6.1123320000000003</v>
      </c>
      <c r="G19">
        <v>5.3366170000000004</v>
      </c>
      <c r="H19" s="21">
        <v>7.2707480000000002</v>
      </c>
      <c r="J19" s="15">
        <f t="shared" si="0"/>
        <v>2.0157806650000003</v>
      </c>
      <c r="K19" s="15">
        <f t="shared" si="1"/>
        <v>3.8316937069999999</v>
      </c>
      <c r="L19" s="15">
        <f t="shared" si="2"/>
        <v>1.2695009670899999</v>
      </c>
      <c r="M19" s="15">
        <f t="shared" si="3"/>
        <v>4.8685211403999995</v>
      </c>
      <c r="N19" s="15">
        <f t="shared" si="4"/>
        <v>5.409143362831859</v>
      </c>
      <c r="O19" s="15">
        <f t="shared" si="5"/>
        <v>5.3366170000000004</v>
      </c>
      <c r="P19" s="15">
        <f t="shared" si="6"/>
        <v>0.89844633035999999</v>
      </c>
      <c r="Q19">
        <f t="shared" si="7"/>
        <v>2.1150245712603</v>
      </c>
    </row>
    <row r="20" spans="1:17" x14ac:dyDescent="0.2">
      <c r="A20" s="12">
        <v>2032</v>
      </c>
      <c r="B20" s="19">
        <v>5.993563</v>
      </c>
      <c r="C20" s="19">
        <v>11.405792</v>
      </c>
      <c r="D20" s="20">
        <v>10.336081999999999</v>
      </c>
      <c r="E20" s="21">
        <v>183.61451700000001</v>
      </c>
      <c r="F20">
        <v>6.1707349999999996</v>
      </c>
      <c r="G20">
        <v>5.3213850000000003</v>
      </c>
      <c r="H20" s="21">
        <v>7.3572579999999999</v>
      </c>
      <c r="J20" s="15">
        <f t="shared" si="0"/>
        <v>2.0198307309999999</v>
      </c>
      <c r="K20" s="15">
        <f t="shared" si="1"/>
        <v>3.8437519039999999</v>
      </c>
      <c r="L20" s="15">
        <f t="shared" si="2"/>
        <v>1.27722965274</v>
      </c>
      <c r="M20" s="15">
        <f t="shared" si="3"/>
        <v>4.9392305073000005</v>
      </c>
      <c r="N20" s="15">
        <f t="shared" si="4"/>
        <v>5.4608274336283191</v>
      </c>
      <c r="O20" s="15">
        <f t="shared" si="5"/>
        <v>5.3213850000000003</v>
      </c>
      <c r="P20" s="15">
        <f t="shared" si="6"/>
        <v>0.90913637106</v>
      </c>
      <c r="Q20">
        <f t="shared" si="7"/>
        <v>2.1241819956558001</v>
      </c>
    </row>
    <row r="21" spans="1:17" x14ac:dyDescent="0.2">
      <c r="A21" s="12">
        <v>2033</v>
      </c>
      <c r="B21" s="19">
        <v>5.9700709999999999</v>
      </c>
      <c r="C21" s="19">
        <v>11.399839</v>
      </c>
      <c r="D21" s="20">
        <v>10.401315</v>
      </c>
      <c r="E21" s="21">
        <v>185.907501</v>
      </c>
      <c r="F21">
        <v>6.2105980000000001</v>
      </c>
      <c r="G21">
        <v>5.3487929999999997</v>
      </c>
      <c r="H21" s="21">
        <v>7.4415690000000003</v>
      </c>
      <c r="J21" s="15">
        <f t="shared" si="0"/>
        <v>2.0119139270000002</v>
      </c>
      <c r="K21" s="15">
        <f t="shared" si="1"/>
        <v>3.8417457430000006</v>
      </c>
      <c r="L21" s="15">
        <f t="shared" si="2"/>
        <v>1.2852904945499999</v>
      </c>
      <c r="M21" s="15">
        <f t="shared" si="3"/>
        <v>5.0009117768999998</v>
      </c>
      <c r="N21" s="15">
        <f t="shared" si="4"/>
        <v>5.4961044247787614</v>
      </c>
      <c r="O21" s="15">
        <f t="shared" si="5"/>
        <v>5.3487929999999997</v>
      </c>
      <c r="P21" s="15">
        <f t="shared" si="6"/>
        <v>0.91955468132999996</v>
      </c>
      <c r="Q21">
        <f t="shared" si="7"/>
        <v>2.1289207265385004</v>
      </c>
    </row>
    <row r="22" spans="1:17" x14ac:dyDescent="0.2">
      <c r="A22" s="12">
        <v>2034</v>
      </c>
      <c r="B22" s="19">
        <v>5.9622190000000002</v>
      </c>
      <c r="C22" s="19">
        <v>11.401059</v>
      </c>
      <c r="D22" s="20">
        <v>10.516083999999999</v>
      </c>
      <c r="E22" s="21">
        <v>189.55772400000001</v>
      </c>
      <c r="F22">
        <v>6.3060159999999996</v>
      </c>
      <c r="G22">
        <v>5.423476</v>
      </c>
      <c r="H22" s="21">
        <v>7.5561389999999999</v>
      </c>
      <c r="J22" s="15">
        <f t="shared" si="0"/>
        <v>2.0092678030000002</v>
      </c>
      <c r="K22" s="15">
        <f t="shared" si="1"/>
        <v>3.8421568830000004</v>
      </c>
      <c r="L22" s="15">
        <f t="shared" si="2"/>
        <v>1.2994724998799998</v>
      </c>
      <c r="M22" s="15">
        <f t="shared" si="3"/>
        <v>5.0991027755999996</v>
      </c>
      <c r="N22" s="15">
        <f t="shared" si="4"/>
        <v>5.5805451327433628</v>
      </c>
      <c r="O22" s="15">
        <f t="shared" si="5"/>
        <v>5.423476</v>
      </c>
      <c r="P22" s="15">
        <f t="shared" si="6"/>
        <v>0.93371209622999995</v>
      </c>
      <c r="Q22">
        <f t="shared" si="7"/>
        <v>2.1385583463096003</v>
      </c>
    </row>
    <row r="23" spans="1:17" x14ac:dyDescent="0.2">
      <c r="A23" s="12">
        <v>2035</v>
      </c>
      <c r="B23" s="19">
        <v>5.94442</v>
      </c>
      <c r="C23" s="19">
        <v>11.376991</v>
      </c>
      <c r="D23" s="20">
        <v>10.559898</v>
      </c>
      <c r="E23" s="21">
        <v>192.67344700000001</v>
      </c>
      <c r="F23">
        <v>6.3397069999999998</v>
      </c>
      <c r="G23">
        <v>5.461055</v>
      </c>
      <c r="H23" s="21">
        <v>7.6036460000000003</v>
      </c>
      <c r="J23" s="15">
        <f t="shared" si="0"/>
        <v>2.0032695400000002</v>
      </c>
      <c r="K23" s="15">
        <f t="shared" si="1"/>
        <v>3.8340459670000002</v>
      </c>
      <c r="L23" s="15">
        <f t="shared" si="2"/>
        <v>1.30488659586</v>
      </c>
      <c r="M23" s="15">
        <f t="shared" si="3"/>
        <v>5.1829157242999999</v>
      </c>
      <c r="N23" s="15">
        <f t="shared" si="4"/>
        <v>5.6103601769911506</v>
      </c>
      <c r="O23" s="15">
        <f t="shared" si="5"/>
        <v>5.461055</v>
      </c>
      <c r="P23" s="15">
        <f t="shared" si="6"/>
        <v>0.93958253621999999</v>
      </c>
      <c r="Q23">
        <f t="shared" si="7"/>
        <v>2.1395091883362003</v>
      </c>
    </row>
    <row r="24" spans="1:17" x14ac:dyDescent="0.2">
      <c r="A24" s="12">
        <v>2036</v>
      </c>
      <c r="B24" s="19">
        <v>5.9398580000000001</v>
      </c>
      <c r="C24" s="19">
        <v>11.360626999999999</v>
      </c>
      <c r="D24" s="20">
        <v>10.60984</v>
      </c>
      <c r="E24" s="21">
        <v>195.10560599999999</v>
      </c>
      <c r="F24">
        <v>6.39337</v>
      </c>
      <c r="G24">
        <v>5.5066639999999998</v>
      </c>
      <c r="H24" s="21">
        <v>7.6722630000000001</v>
      </c>
      <c r="J24" s="15">
        <f t="shared" si="0"/>
        <v>2.0017321460000002</v>
      </c>
      <c r="K24" s="15">
        <f t="shared" si="1"/>
        <v>3.8285312990000002</v>
      </c>
      <c r="L24" s="15">
        <f t="shared" si="2"/>
        <v>1.3110579287999999</v>
      </c>
      <c r="M24" s="15">
        <f t="shared" si="3"/>
        <v>5.2483408013999995</v>
      </c>
      <c r="N24" s="15">
        <f t="shared" si="4"/>
        <v>5.6578495575221242</v>
      </c>
      <c r="O24" s="15">
        <f t="shared" si="5"/>
        <v>5.5066639999999998</v>
      </c>
      <c r="P24" s="15">
        <f t="shared" si="6"/>
        <v>0.94806153891</v>
      </c>
      <c r="Q24">
        <f t="shared" si="7"/>
        <v>2.1418241409659999</v>
      </c>
    </row>
    <row r="25" spans="1:17" x14ac:dyDescent="0.2">
      <c r="A25" s="12">
        <v>2037</v>
      </c>
      <c r="B25" s="19">
        <v>5.9134390000000003</v>
      </c>
      <c r="C25" s="19">
        <v>11.305728</v>
      </c>
      <c r="D25" s="20">
        <v>10.640779</v>
      </c>
      <c r="E25" s="21">
        <v>196.61183199999999</v>
      </c>
      <c r="F25">
        <v>6.4143049999999997</v>
      </c>
      <c r="G25">
        <v>5.5236910000000004</v>
      </c>
      <c r="H25" s="21">
        <v>7.6855869999999999</v>
      </c>
      <c r="J25" s="15">
        <f t="shared" si="0"/>
        <v>1.9928289430000001</v>
      </c>
      <c r="K25" s="15">
        <f t="shared" si="1"/>
        <v>3.8100303360000001</v>
      </c>
      <c r="L25" s="15">
        <f t="shared" si="2"/>
        <v>1.3148810610299999</v>
      </c>
      <c r="M25" s="15">
        <f t="shared" si="3"/>
        <v>5.2888582807999986</v>
      </c>
      <c r="N25" s="15">
        <f t="shared" si="4"/>
        <v>5.6763761061946907</v>
      </c>
      <c r="O25" s="15">
        <f t="shared" si="5"/>
        <v>5.5236910000000004</v>
      </c>
      <c r="P25" s="15">
        <f t="shared" si="6"/>
        <v>0.94970798558999991</v>
      </c>
      <c r="Q25">
        <f t="shared" si="7"/>
        <v>2.1382803217701003</v>
      </c>
    </row>
    <row r="26" spans="1:17" x14ac:dyDescent="0.2">
      <c r="A26" s="12">
        <v>2038</v>
      </c>
      <c r="B26" s="19">
        <v>5.9038769999999996</v>
      </c>
      <c r="C26" s="19">
        <v>11.283688</v>
      </c>
      <c r="D26" s="20">
        <v>10.695408</v>
      </c>
      <c r="E26" s="21">
        <v>199.35762</v>
      </c>
      <c r="F26">
        <v>6.4723610000000003</v>
      </c>
      <c r="G26">
        <v>5.5646760000000004</v>
      </c>
      <c r="H26" s="21">
        <v>7.7502000000000004</v>
      </c>
      <c r="J26" s="15">
        <f t="shared" si="0"/>
        <v>1.9896065490000001</v>
      </c>
      <c r="K26" s="15">
        <f t="shared" si="1"/>
        <v>3.8026028560000005</v>
      </c>
      <c r="L26" s="15">
        <f t="shared" si="2"/>
        <v>1.32163156656</v>
      </c>
      <c r="M26" s="15">
        <f t="shared" si="3"/>
        <v>5.3627199779999994</v>
      </c>
      <c r="N26" s="15">
        <f t="shared" si="4"/>
        <v>5.7277530973451336</v>
      </c>
      <c r="O26" s="15">
        <f t="shared" si="5"/>
        <v>5.5646760000000004</v>
      </c>
      <c r="P26" s="15">
        <f t="shared" si="6"/>
        <v>0.95769221400000004</v>
      </c>
      <c r="Q26">
        <f t="shared" si="7"/>
        <v>2.1403520920752004</v>
      </c>
    </row>
    <row r="27" spans="1:17" x14ac:dyDescent="0.2">
      <c r="A27" s="12">
        <v>2039</v>
      </c>
      <c r="B27" s="19">
        <v>5.9268700000000001</v>
      </c>
      <c r="C27" s="19">
        <v>11.278413</v>
      </c>
      <c r="D27" s="20">
        <v>10.846847</v>
      </c>
      <c r="E27" s="21">
        <v>202.48745700000001</v>
      </c>
      <c r="F27">
        <v>6.5522289999999996</v>
      </c>
      <c r="G27">
        <v>5.6178049999999997</v>
      </c>
      <c r="H27" s="21">
        <v>7.934393</v>
      </c>
      <c r="J27" s="15">
        <f t="shared" si="0"/>
        <v>1.9973551900000002</v>
      </c>
      <c r="K27" s="15">
        <f t="shared" si="1"/>
        <v>3.8008251810000009</v>
      </c>
      <c r="L27" s="15">
        <f t="shared" si="2"/>
        <v>1.3403448837899998</v>
      </c>
      <c r="M27" s="15">
        <f t="shared" si="3"/>
        <v>5.4469125932999995</v>
      </c>
      <c r="N27" s="15">
        <f t="shared" si="4"/>
        <v>5.7984327433628318</v>
      </c>
      <c r="O27" s="15">
        <f t="shared" si="5"/>
        <v>5.6178049999999997</v>
      </c>
      <c r="P27" s="15">
        <f t="shared" si="6"/>
        <v>0.98045294300999986</v>
      </c>
      <c r="Q27">
        <f t="shared" si="7"/>
        <v>2.1523033818693005</v>
      </c>
    </row>
    <row r="28" spans="1:17" x14ac:dyDescent="0.2">
      <c r="A28" s="12">
        <v>2040</v>
      </c>
      <c r="B28" s="19">
        <v>5.9572500000000002</v>
      </c>
      <c r="C28" s="19">
        <v>11.287229999999999</v>
      </c>
      <c r="D28" s="20">
        <v>10.781847000000001</v>
      </c>
      <c r="E28" s="21">
        <v>204.137497</v>
      </c>
      <c r="F28">
        <v>6.5690249999999999</v>
      </c>
      <c r="G28">
        <v>5.6502340000000002</v>
      </c>
      <c r="H28" s="21">
        <v>7.8432969999999997</v>
      </c>
      <c r="J28" s="15">
        <f t="shared" si="0"/>
        <v>2.0075932500000002</v>
      </c>
      <c r="K28" s="15">
        <f t="shared" si="1"/>
        <v>3.8037965100000002</v>
      </c>
      <c r="L28" s="15">
        <f t="shared" si="2"/>
        <v>1.3323128337900001</v>
      </c>
      <c r="M28" s="15">
        <f t="shared" si="3"/>
        <v>5.4912986692999999</v>
      </c>
      <c r="N28" s="15">
        <f t="shared" si="4"/>
        <v>5.8132964601769919</v>
      </c>
      <c r="O28" s="15">
        <f t="shared" si="5"/>
        <v>5.6502340000000002</v>
      </c>
      <c r="P28" s="15">
        <f t="shared" si="6"/>
        <v>0.9691962102899998</v>
      </c>
      <c r="Q28">
        <f t="shared" si="7"/>
        <v>2.1479024469393</v>
      </c>
    </row>
    <row r="29" spans="1:17" x14ac:dyDescent="0.2">
      <c r="A29" s="12">
        <v>2041</v>
      </c>
      <c r="B29" s="19">
        <v>5.9455650000000002</v>
      </c>
      <c r="C29" s="19">
        <v>11.313753</v>
      </c>
      <c r="D29" s="20">
        <v>10.926968</v>
      </c>
      <c r="E29" s="21">
        <v>207.28391999999999</v>
      </c>
      <c r="F29">
        <v>6.63429</v>
      </c>
      <c r="G29">
        <v>5.7110709999999996</v>
      </c>
      <c r="H29" s="21">
        <v>8.0383440000000004</v>
      </c>
      <c r="J29" s="15">
        <f t="shared" si="0"/>
        <v>2.0036554049999999</v>
      </c>
      <c r="K29" s="15">
        <f t="shared" si="1"/>
        <v>3.8127347610000002</v>
      </c>
      <c r="L29" s="15">
        <f t="shared" si="2"/>
        <v>1.35024543576</v>
      </c>
      <c r="M29" s="15">
        <f t="shared" si="3"/>
        <v>5.5759374479999995</v>
      </c>
      <c r="N29" s="15">
        <f t="shared" si="4"/>
        <v>5.8710530973451336</v>
      </c>
      <c r="O29" s="15">
        <f t="shared" si="5"/>
        <v>5.7110709999999996</v>
      </c>
      <c r="P29" s="15">
        <f t="shared" si="6"/>
        <v>0.99329816808000004</v>
      </c>
      <c r="Q29">
        <f t="shared" si="7"/>
        <v>2.1628669130892</v>
      </c>
    </row>
    <row r="30" spans="1:17" x14ac:dyDescent="0.2">
      <c r="A30" s="12">
        <v>2042</v>
      </c>
      <c r="B30" s="19">
        <v>5.8612339999999996</v>
      </c>
      <c r="C30" s="19">
        <v>11.233589</v>
      </c>
      <c r="D30" s="20">
        <v>10.897748999999999</v>
      </c>
      <c r="E30" s="21">
        <v>210.97511299999999</v>
      </c>
      <c r="F30">
        <v>6.696447</v>
      </c>
      <c r="G30">
        <v>5.7551610000000002</v>
      </c>
      <c r="H30" s="21">
        <v>7.9739839999999997</v>
      </c>
      <c r="J30" s="15">
        <f t="shared" si="0"/>
        <v>1.9752358580000002</v>
      </c>
      <c r="K30" s="15">
        <f t="shared" si="1"/>
        <v>3.7857194930000007</v>
      </c>
      <c r="L30" s="15">
        <f t="shared" si="2"/>
        <v>1.34663484393</v>
      </c>
      <c r="M30" s="15">
        <f t="shared" si="3"/>
        <v>5.6752305396999994</v>
      </c>
      <c r="N30" s="15">
        <f t="shared" si="4"/>
        <v>5.9260592920353989</v>
      </c>
      <c r="O30" s="15">
        <f t="shared" si="5"/>
        <v>5.7551610000000002</v>
      </c>
      <c r="P30" s="15">
        <f t="shared" si="6"/>
        <v>0.98534520287999994</v>
      </c>
      <c r="Q30">
        <f t="shared" si="7"/>
        <v>2.1515327781231006</v>
      </c>
    </row>
    <row r="31" spans="1:17" x14ac:dyDescent="0.2">
      <c r="A31" s="12">
        <v>2043</v>
      </c>
      <c r="B31" s="19">
        <v>5.8497450000000004</v>
      </c>
      <c r="C31" s="19">
        <v>11.223449</v>
      </c>
      <c r="D31" s="20">
        <v>11.022698999999999</v>
      </c>
      <c r="E31" s="21">
        <v>212.98751799999999</v>
      </c>
      <c r="F31">
        <v>6.757625</v>
      </c>
      <c r="G31">
        <v>5.8045879999999999</v>
      </c>
      <c r="H31" s="21">
        <v>8.1540990000000004</v>
      </c>
      <c r="J31" s="15">
        <f t="shared" si="0"/>
        <v>1.9713640650000004</v>
      </c>
      <c r="K31" s="15">
        <f t="shared" si="1"/>
        <v>3.7823023130000006</v>
      </c>
      <c r="L31" s="15">
        <f t="shared" si="2"/>
        <v>1.3620749154299998</v>
      </c>
      <c r="M31" s="15">
        <f t="shared" si="3"/>
        <v>5.7293642341999993</v>
      </c>
      <c r="N31" s="15">
        <f t="shared" si="4"/>
        <v>5.9801991150442486</v>
      </c>
      <c r="O31" s="15">
        <f t="shared" si="5"/>
        <v>5.8045879999999999</v>
      </c>
      <c r="P31" s="15">
        <f t="shared" si="6"/>
        <v>1.0076020134299999</v>
      </c>
      <c r="Q31">
        <f t="shared" si="7"/>
        <v>2.1607499566281003</v>
      </c>
    </row>
    <row r="32" spans="1:17" x14ac:dyDescent="0.2">
      <c r="A32" s="12">
        <v>2044</v>
      </c>
      <c r="B32" s="19">
        <v>5.9248469999999998</v>
      </c>
      <c r="C32" s="19">
        <v>11.307535</v>
      </c>
      <c r="D32" s="20">
        <v>11.129519</v>
      </c>
      <c r="E32" s="21">
        <v>212.791245</v>
      </c>
      <c r="F32">
        <v>6.7588679999999997</v>
      </c>
      <c r="G32">
        <v>5.7797580000000002</v>
      </c>
      <c r="H32" s="21">
        <v>8.2906910000000007</v>
      </c>
      <c r="J32" s="15">
        <f t="shared" si="0"/>
        <v>1.996673439</v>
      </c>
      <c r="K32" s="15">
        <f t="shared" si="1"/>
        <v>3.8106392950000001</v>
      </c>
      <c r="L32" s="15">
        <f t="shared" si="2"/>
        <v>1.3752746628300001</v>
      </c>
      <c r="M32" s="15">
        <f t="shared" si="3"/>
        <v>5.7240844905000001</v>
      </c>
      <c r="N32" s="15">
        <f t="shared" si="4"/>
        <v>5.9812991150442478</v>
      </c>
      <c r="O32" s="15">
        <f t="shared" si="5"/>
        <v>5.7797580000000002</v>
      </c>
      <c r="P32" s="15">
        <f t="shared" si="6"/>
        <v>1.02448068687</v>
      </c>
      <c r="Q32">
        <f t="shared" si="7"/>
        <v>2.1789449914460999</v>
      </c>
    </row>
    <row r="33" spans="1:17" x14ac:dyDescent="0.2">
      <c r="A33" s="12">
        <v>2045</v>
      </c>
      <c r="B33" s="19">
        <v>5.948455</v>
      </c>
      <c r="C33" s="19">
        <v>11.349168000000001</v>
      </c>
      <c r="D33" s="20">
        <v>11.229708</v>
      </c>
      <c r="E33" s="21">
        <v>213.96556100000001</v>
      </c>
      <c r="F33">
        <v>6.7926630000000001</v>
      </c>
      <c r="G33">
        <v>5.802886</v>
      </c>
      <c r="H33" s="21">
        <v>8.3889949999999995</v>
      </c>
      <c r="J33" s="15">
        <f t="shared" si="0"/>
        <v>2.0046293350000002</v>
      </c>
      <c r="K33" s="15">
        <f t="shared" si="1"/>
        <v>3.8246696160000009</v>
      </c>
      <c r="L33" s="15">
        <f t="shared" si="2"/>
        <v>1.38765501756</v>
      </c>
      <c r="M33" s="15">
        <f t="shared" si="3"/>
        <v>5.7556735908999999</v>
      </c>
      <c r="N33" s="15">
        <f t="shared" si="4"/>
        <v>6.0112061946902662</v>
      </c>
      <c r="O33" s="15">
        <f t="shared" si="5"/>
        <v>5.802886</v>
      </c>
      <c r="P33" s="15">
        <f t="shared" si="6"/>
        <v>1.0366281121499998</v>
      </c>
      <c r="Q33">
        <f t="shared" si="7"/>
        <v>2.1918698350452006</v>
      </c>
    </row>
    <row r="34" spans="1:17" x14ac:dyDescent="0.2">
      <c r="A34" s="12">
        <v>2046</v>
      </c>
      <c r="B34" s="19">
        <v>5.9122349999999999</v>
      </c>
      <c r="C34" s="19">
        <v>11.319038000000001</v>
      </c>
      <c r="D34" s="20">
        <v>11.295655</v>
      </c>
      <c r="E34" s="21">
        <v>215.96461500000001</v>
      </c>
      <c r="F34">
        <v>6.8384049999999998</v>
      </c>
      <c r="G34">
        <v>5.8183090000000002</v>
      </c>
      <c r="H34" s="21">
        <v>8.4508989999999997</v>
      </c>
      <c r="J34" s="15">
        <f t="shared" si="0"/>
        <v>1.992423195</v>
      </c>
      <c r="K34" s="15">
        <f t="shared" si="1"/>
        <v>3.8145158060000006</v>
      </c>
      <c r="L34" s="15">
        <f t="shared" si="2"/>
        <v>1.3958040883499998</v>
      </c>
      <c r="M34" s="15">
        <f t="shared" si="3"/>
        <v>5.8094481435000001</v>
      </c>
      <c r="N34" s="15">
        <f t="shared" si="4"/>
        <v>6.0516858407079654</v>
      </c>
      <c r="O34" s="15">
        <f t="shared" si="5"/>
        <v>5.8183090000000002</v>
      </c>
      <c r="P34" s="15">
        <f t="shared" si="6"/>
        <v>1.0442775894299998</v>
      </c>
      <c r="Q34">
        <f t="shared" si="7"/>
        <v>2.1939789551744999</v>
      </c>
    </row>
    <row r="35" spans="1:17" x14ac:dyDescent="0.2">
      <c r="A35" s="12">
        <v>2047</v>
      </c>
      <c r="B35" s="19">
        <v>5.924518</v>
      </c>
      <c r="C35" s="19">
        <v>11.329374</v>
      </c>
      <c r="D35" s="20">
        <v>11.337167000000001</v>
      </c>
      <c r="E35" s="21">
        <v>217.68164100000001</v>
      </c>
      <c r="F35">
        <v>6.8882750000000001</v>
      </c>
      <c r="G35">
        <v>5.8399919999999996</v>
      </c>
      <c r="H35" s="21">
        <v>8.5061649999999993</v>
      </c>
      <c r="J35" s="15">
        <f t="shared" si="0"/>
        <v>1.9965625660000001</v>
      </c>
      <c r="K35" s="15">
        <f t="shared" si="1"/>
        <v>3.817999038</v>
      </c>
      <c r="L35" s="15">
        <f t="shared" si="2"/>
        <v>1.4009337261899999</v>
      </c>
      <c r="M35" s="15">
        <f t="shared" si="3"/>
        <v>5.8556361428999999</v>
      </c>
      <c r="N35" s="15">
        <f t="shared" si="4"/>
        <v>6.0958185840707975</v>
      </c>
      <c r="O35" s="15">
        <f t="shared" si="5"/>
        <v>5.8399919999999996</v>
      </c>
      <c r="P35" s="15">
        <f t="shared" si="6"/>
        <v>1.05110680905</v>
      </c>
      <c r="Q35">
        <f t="shared" si="7"/>
        <v>2.1985652790872998</v>
      </c>
    </row>
    <row r="36" spans="1:17" x14ac:dyDescent="0.2">
      <c r="A36" s="12">
        <v>2048</v>
      </c>
      <c r="B36" s="19">
        <v>5.9371530000000003</v>
      </c>
      <c r="C36" s="19">
        <v>11.346674999999999</v>
      </c>
      <c r="D36" s="20">
        <v>11.377879</v>
      </c>
      <c r="E36" s="21">
        <v>220.13987700000001</v>
      </c>
      <c r="F36">
        <v>6.9390020000000003</v>
      </c>
      <c r="G36">
        <v>5.8831429999999996</v>
      </c>
      <c r="H36" s="21">
        <v>8.5699120000000004</v>
      </c>
      <c r="J36" s="15">
        <f t="shared" si="0"/>
        <v>2.0008205610000003</v>
      </c>
      <c r="K36" s="15">
        <f t="shared" si="1"/>
        <v>3.8238294750000001</v>
      </c>
      <c r="L36" s="15">
        <f t="shared" si="2"/>
        <v>1.4059645080300001</v>
      </c>
      <c r="M36" s="15">
        <f t="shared" si="3"/>
        <v>5.9217626912999997</v>
      </c>
      <c r="N36" s="15">
        <f t="shared" si="4"/>
        <v>6.1407097345132753</v>
      </c>
      <c r="O36" s="15">
        <f t="shared" si="5"/>
        <v>5.8831429999999996</v>
      </c>
      <c r="P36" s="15">
        <f t="shared" si="6"/>
        <v>1.0589840258400001</v>
      </c>
      <c r="Q36">
        <f t="shared" si="7"/>
        <v>2.2038599471301001</v>
      </c>
    </row>
    <row r="37" spans="1:17" x14ac:dyDescent="0.2">
      <c r="A37" s="12">
        <v>2049</v>
      </c>
      <c r="B37" s="19">
        <v>5.9397549999999999</v>
      </c>
      <c r="C37" s="19">
        <v>11.318827000000001</v>
      </c>
      <c r="D37" s="20">
        <v>11.434608000000001</v>
      </c>
      <c r="E37" s="21">
        <v>221.486435</v>
      </c>
      <c r="F37">
        <v>6.981344</v>
      </c>
      <c r="G37">
        <v>5.9150739999999997</v>
      </c>
      <c r="H37" s="21">
        <v>8.6126760000000004</v>
      </c>
      <c r="J37" s="15">
        <f t="shared" si="0"/>
        <v>2.0016974350000001</v>
      </c>
      <c r="K37" s="15">
        <f t="shared" si="1"/>
        <v>3.8144446990000005</v>
      </c>
      <c r="L37" s="15">
        <f t="shared" si="2"/>
        <v>1.41297451056</v>
      </c>
      <c r="M37" s="15">
        <f t="shared" si="3"/>
        <v>5.9579851015000003</v>
      </c>
      <c r="N37" s="15">
        <f t="shared" si="4"/>
        <v>6.1781805309734521</v>
      </c>
      <c r="O37" s="15">
        <f t="shared" si="5"/>
        <v>5.9150739999999997</v>
      </c>
      <c r="P37" s="15">
        <f t="shared" si="6"/>
        <v>1.0642683733199998</v>
      </c>
      <c r="Q37">
        <f t="shared" si="7"/>
        <v>2.2054596727452003</v>
      </c>
    </row>
    <row r="38" spans="1:17" x14ac:dyDescent="0.2">
      <c r="A38" s="12">
        <v>2050</v>
      </c>
      <c r="B38" s="19">
        <v>5.9511900000000004</v>
      </c>
      <c r="C38" s="19">
        <v>11.274096</v>
      </c>
      <c r="D38" s="20">
        <v>11.48288</v>
      </c>
      <c r="E38" s="21">
        <v>223.293396</v>
      </c>
      <c r="F38">
        <v>7.0247539999999997</v>
      </c>
      <c r="G38">
        <v>5.951257</v>
      </c>
      <c r="H38" s="21">
        <v>8.6643450000000009</v>
      </c>
      <c r="J38" s="15">
        <f t="shared" si="0"/>
        <v>2.0055510300000003</v>
      </c>
      <c r="K38" s="15">
        <f t="shared" si="1"/>
        <v>3.7993703520000004</v>
      </c>
      <c r="L38" s="15">
        <f t="shared" si="2"/>
        <v>1.4189394815999998</v>
      </c>
      <c r="M38" s="15">
        <f t="shared" si="3"/>
        <v>6.0065923524000002</v>
      </c>
      <c r="N38" s="15">
        <f t="shared" si="4"/>
        <v>6.2165964601769916</v>
      </c>
      <c r="O38" s="15">
        <f t="shared" si="5"/>
        <v>5.951257</v>
      </c>
      <c r="P38" s="15">
        <f t="shared" si="6"/>
        <v>1.07065311165</v>
      </c>
      <c r="Q38">
        <f t="shared" si="7"/>
        <v>2.2044816688319999</v>
      </c>
    </row>
    <row r="39" spans="1:17" x14ac:dyDescent="0.2">
      <c r="A39" s="2"/>
      <c r="B39" t="s">
        <v>32</v>
      </c>
      <c r="C39" t="s">
        <v>32</v>
      </c>
      <c r="D39" t="s">
        <v>33</v>
      </c>
      <c r="E39" t="s">
        <v>34</v>
      </c>
      <c r="F39" t="s">
        <v>35</v>
      </c>
      <c r="G39" t="s">
        <v>35</v>
      </c>
      <c r="H39" t="s">
        <v>36</v>
      </c>
    </row>
    <row r="40" spans="1:17" x14ac:dyDescent="0.2">
      <c r="B40" t="s">
        <v>37</v>
      </c>
      <c r="C40" t="s">
        <v>38</v>
      </c>
      <c r="D40" t="s">
        <v>39</v>
      </c>
      <c r="E40" t="s">
        <v>40</v>
      </c>
      <c r="F40" t="s">
        <v>41</v>
      </c>
      <c r="G40" t="s">
        <v>42</v>
      </c>
      <c r="H40" t="s">
        <v>43</v>
      </c>
    </row>
    <row r="41" spans="1:17" x14ac:dyDescent="0.2">
      <c r="B41"/>
      <c r="C41"/>
      <c r="D41"/>
      <c r="E41"/>
      <c r="F41"/>
      <c r="G41"/>
      <c r="H41" t="s">
        <v>44</v>
      </c>
    </row>
  </sheetData>
  <mergeCells count="3">
    <mergeCell ref="B1:G1"/>
    <mergeCell ref="J3:Q3"/>
    <mergeCell ref="J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24AF-0266-439A-837C-60B1F44BCB99}">
  <dimension ref="A1:M5"/>
  <sheetViews>
    <sheetView workbookViewId="0">
      <selection activeCell="F8" sqref="F8"/>
    </sheetView>
  </sheetViews>
  <sheetFormatPr baseColWidth="10" defaultColWidth="8.83203125" defaultRowHeight="21" x14ac:dyDescent="0.25"/>
  <cols>
    <col min="1" max="1" width="18.5" style="13" bestFit="1" customWidth="1"/>
    <col min="2" max="13" width="9.1640625" style="5"/>
  </cols>
  <sheetData>
    <row r="1" spans="1:11" x14ac:dyDescent="0.25">
      <c r="A1" s="13" t="s">
        <v>6</v>
      </c>
    </row>
    <row r="2" spans="1:11" x14ac:dyDescent="0.25">
      <c r="A2" s="14" t="s">
        <v>7</v>
      </c>
      <c r="B2"/>
      <c r="C2"/>
      <c r="D2"/>
      <c r="E2"/>
      <c r="F2"/>
      <c r="G2"/>
      <c r="H2"/>
    </row>
    <row r="3" spans="1:11" x14ac:dyDescent="0.25">
      <c r="A3" s="13" t="s">
        <v>11</v>
      </c>
      <c r="E3" s="5" t="s">
        <v>16</v>
      </c>
      <c r="H3" s="5" t="s">
        <v>18</v>
      </c>
      <c r="K3" s="5" t="s">
        <v>17</v>
      </c>
    </row>
    <row r="4" spans="1:11" x14ac:dyDescent="0.25">
      <c r="A4" s="13" t="s">
        <v>12</v>
      </c>
      <c r="E4" s="5" t="s">
        <v>16</v>
      </c>
      <c r="H4" s="5" t="s">
        <v>19</v>
      </c>
      <c r="K4" s="5" t="s">
        <v>17</v>
      </c>
    </row>
    <row r="5" spans="1:11" x14ac:dyDescent="0.25">
      <c r="A5" s="13" t="s">
        <v>13</v>
      </c>
      <c r="E5" s="5" t="s">
        <v>16</v>
      </c>
      <c r="H5" s="5" t="s">
        <v>20</v>
      </c>
      <c r="K5" s="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timeseries</vt:lpstr>
      <vt:lpstr>conversions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Inman, Daniel</dc:creator>
  <cp:lastModifiedBy>Microsoft Office User</cp:lastModifiedBy>
  <dcterms:created xsi:type="dcterms:W3CDTF">2018-07-18T20:25:47Z</dcterms:created>
  <dcterms:modified xsi:type="dcterms:W3CDTF">2018-11-02T18:05:23Z</dcterms:modified>
</cp:coreProperties>
</file>