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berle/GitHub/epa-biogas-rin/data/regional_model/EIA/AEO/2018/"/>
    </mc:Choice>
  </mc:AlternateContent>
  <xr:revisionPtr revIDLastSave="0" documentId="13_ncr:1_{8B148CCD-DB21-7B4D-ABEE-95492D17836C}" xr6:coauthVersionLast="36" xr6:coauthVersionMax="36" xr10:uidLastSave="{00000000-0000-0000-0000-000000000000}"/>
  <bookViews>
    <workbookView xWindow="0" yWindow="460" windowWidth="25600" windowHeight="12220" xr2:uid="{24AD3D60-4484-47DF-A189-37A933E86E3E}"/>
  </bookViews>
  <sheets>
    <sheet name="timeseries" sheetId="1" r:id="rId1"/>
    <sheet name="conversions" sheetId="2" r:id="rId2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L4" i="1"/>
  <c r="J4" i="1"/>
  <c r="M4" i="1"/>
  <c r="N4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</calcChain>
</file>

<file path=xl/sharedStrings.xml><?xml version="1.0" encoding="utf-8"?>
<sst xmlns="http://schemas.openxmlformats.org/spreadsheetml/2006/main" count="40" uniqueCount="32">
  <si>
    <t>Year</t>
  </si>
  <si>
    <t>Generation Electricity</t>
  </si>
  <si>
    <t>USD per 1000 cuft</t>
  </si>
  <si>
    <t>USD per Barrel</t>
  </si>
  <si>
    <t>Crude Oil Avg Wellheard</t>
  </si>
  <si>
    <t>AEO 2017 $</t>
  </si>
  <si>
    <t>1 barrel = 42 gallons</t>
  </si>
  <si>
    <t>120476 Btu/gallon gasoline; 136 119 btu/gallon crude -&gt; 1.1298 gge/gallon crude</t>
  </si>
  <si>
    <t>Diesel Fuel</t>
  </si>
  <si>
    <t>USD per Gallon</t>
  </si>
  <si>
    <t>Gasoline Fuel</t>
  </si>
  <si>
    <t>I kWh = 0.0273224043715847 GGE</t>
  </si>
  <si>
    <t>1000 cu ft CNG = 1.2987 GGE</t>
  </si>
  <si>
    <t>1 gal diesel = 0.88 GGE</t>
  </si>
  <si>
    <t>USD per GGE</t>
  </si>
  <si>
    <t>For WESyS</t>
  </si>
  <si>
    <t xml:space="preserve">not sure where this came from </t>
  </si>
  <si>
    <t>https://www.afdc.energy.gov/fuels/fuel_comparison_chart.pdf</t>
  </si>
  <si>
    <t xml:space="preserve">33.7 kWh = 1 GGE </t>
  </si>
  <si>
    <t>123.57 cu feet CNG = 1 GGE</t>
  </si>
  <si>
    <t>1 gallon diesel = 1.13 GGE</t>
  </si>
  <si>
    <t>Generation Electricity: for Elec</t>
  </si>
  <si>
    <t>Crude Oil Avg Wellheard: for HTL</t>
  </si>
  <si>
    <t>Commercial NG</t>
  </si>
  <si>
    <t>Diesel Fuel: for CNG</t>
  </si>
  <si>
    <t>Avg. delievered NG</t>
  </si>
  <si>
    <t>Commercial NG: for CHP</t>
  </si>
  <si>
    <t>Avg. delievered NG: for PNG</t>
  </si>
  <si>
    <t>CHP</t>
  </si>
  <si>
    <t>Commercial Elec: for CHP</t>
  </si>
  <si>
    <t>Commercial Elec</t>
  </si>
  <si>
    <t>US cents per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</si>
</sst>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7F7F7F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4" fillId="0" borderId="4" applyNumberFormat="0" applyProtection="0">
      <alignment wrapText="1"/>
    </xf>
  </cellStyleXfs>
  <cellXfs count="22">
    <xf numFmtId="0" fontId="0" fillId="0" borderId="0" xfId="0"/>
    <xf numFmtId="0" fontId="0" fillId="0" borderId="0" xfId="0" applyFont="1" applyBorder="1" applyAlignment="1">
      <alignment horizontal="center"/>
    </xf>
    <xf numFmtId="0" fontId="5" fillId="0" borderId="0" xfId="4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/>
    <xf numFmtId="49" fontId="1" fillId="2" borderId="0" xfId="1" applyNumberFormat="1" applyAlignment="1">
      <alignment horizontal="center" wrapText="1"/>
    </xf>
    <xf numFmtId="0" fontId="1" fillId="2" borderId="0" xfId="1" applyAlignment="1">
      <alignment horizontal="center" wrapText="1"/>
    </xf>
    <xf numFmtId="0" fontId="1" fillId="2" borderId="0" xfId="1" applyBorder="1" applyAlignment="1">
      <alignment horizontal="center"/>
    </xf>
    <xf numFmtId="0" fontId="2" fillId="3" borderId="0" xfId="2" applyAlignment="1">
      <alignment horizontal="center"/>
    </xf>
    <xf numFmtId="0" fontId="2" fillId="3" borderId="0" xfId="2" applyBorder="1" applyAlignment="1">
      <alignment horizontal="center"/>
    </xf>
    <xf numFmtId="0" fontId="1" fillId="2" borderId="0" xfId="1" applyAlignment="1">
      <alignment horizontal="center"/>
    </xf>
    <xf numFmtId="0" fontId="6" fillId="0" borderId="0" xfId="4" applyFont="1" applyFill="1" applyBorder="1" applyAlignment="1">
      <alignment horizontal="center" wrapText="1"/>
    </xf>
    <xf numFmtId="164" fontId="7" fillId="0" borderId="3" xfId="5" applyNumberFormat="1" applyFont="1" applyFill="1" applyAlignment="1">
      <alignment horizontal="center" wrapText="1"/>
    </xf>
    <xf numFmtId="4" fontId="7" fillId="0" borderId="3" xfId="5" applyNumberFormat="1" applyFont="1" applyFill="1" applyAlignment="1">
      <alignment horizontal="center" wrapText="1"/>
    </xf>
    <xf numFmtId="4" fontId="6" fillId="0" borderId="4" xfId="6" applyNumberFormat="1" applyFont="1" applyFill="1" applyAlignment="1">
      <alignment horizontal="center" wrapText="1"/>
    </xf>
    <xf numFmtId="49" fontId="8" fillId="0" borderId="0" xfId="0" applyNumberFormat="1" applyFont="1"/>
    <xf numFmtId="0" fontId="8" fillId="0" borderId="0" xfId="0" applyFont="1"/>
    <xf numFmtId="2" fontId="0" fillId="0" borderId="0" xfId="0" applyNumberFormat="1" applyAlignment="1">
      <alignment horizontal="center"/>
    </xf>
    <xf numFmtId="0" fontId="2" fillId="3" borderId="0" xfId="2" applyAlignment="1">
      <alignment horizontal="center"/>
    </xf>
    <xf numFmtId="49" fontId="3" fillId="4" borderId="5" xfId="3" applyNumberFormat="1" applyBorder="1" applyAlignment="1">
      <alignment horizontal="center" wrapText="1"/>
    </xf>
    <xf numFmtId="49" fontId="3" fillId="4" borderId="0" xfId="3" applyNumberFormat="1" applyBorder="1" applyAlignment="1">
      <alignment horizontal="center" wrapText="1"/>
    </xf>
  </cellXfs>
  <cellStyles count="7">
    <cellStyle name="Body: normal cell" xfId="5" xr:uid="{298A41C7-2548-44CC-ADB5-A6CD75AC63A8}"/>
    <cellStyle name="Calculation" xfId="3" builtinId="22"/>
    <cellStyle name="Good" xfId="1" builtinId="26"/>
    <cellStyle name="Header: bottom row" xfId="4" xr:uid="{5975DF6B-47D8-4618-A646-B39C3E82A8DA}"/>
    <cellStyle name="Neutral" xfId="2" builtinId="28"/>
    <cellStyle name="Normal" xfId="0" builtinId="0"/>
    <cellStyle name="Parent row" xfId="6" xr:uid="{6EBCFFF0-A5FB-425F-BAD4-70FAE125FD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9B7F-787F-477B-A35E-6574E1B85CF0}">
  <dimension ref="A1:Q39"/>
  <sheetViews>
    <sheetView tabSelected="1" topLeftCell="B1" zoomScale="121" zoomScaleNormal="120" workbookViewId="0">
      <selection activeCell="I13" sqref="I13"/>
    </sheetView>
  </sheetViews>
  <sheetFormatPr baseColWidth="10" defaultColWidth="8.83203125" defaultRowHeight="15" x14ac:dyDescent="0.2"/>
  <cols>
    <col min="1" max="1" width="9.1640625" style="1"/>
    <col min="2" max="2" width="11" style="3" bestFit="1" customWidth="1"/>
    <col min="3" max="3" width="11" style="3" customWidth="1"/>
    <col min="4" max="4" width="12" style="3" customWidth="1"/>
    <col min="5" max="5" width="15" style="3" customWidth="1"/>
    <col min="6" max="7" width="9.1640625" style="3"/>
    <col min="8" max="8" width="8.83203125" style="3"/>
    <col min="10" max="10" width="12.83203125" bestFit="1" customWidth="1"/>
    <col min="11" max="11" width="12.83203125" customWidth="1"/>
    <col min="12" max="12" width="12.83203125" bestFit="1" customWidth="1"/>
    <col min="13" max="13" width="13.1640625" bestFit="1" customWidth="1"/>
  </cols>
  <sheetData>
    <row r="1" spans="1:17" x14ac:dyDescent="0.2">
      <c r="A1" s="10"/>
      <c r="B1" s="19" t="s">
        <v>5</v>
      </c>
      <c r="C1" s="19"/>
      <c r="D1" s="19"/>
      <c r="E1" s="19"/>
      <c r="F1" s="19"/>
      <c r="G1" s="19"/>
      <c r="H1" s="9"/>
      <c r="J1" s="19" t="s">
        <v>15</v>
      </c>
      <c r="K1" s="19"/>
      <c r="L1" s="19"/>
      <c r="M1" s="19"/>
      <c r="N1" s="19"/>
      <c r="O1" s="19"/>
      <c r="P1" s="19"/>
      <c r="Q1" s="19"/>
    </row>
    <row r="2" spans="1:17" s="4" customFormat="1" ht="41.25" customHeight="1" x14ac:dyDescent="0.2">
      <c r="A2" s="11"/>
      <c r="B2" s="6" t="s">
        <v>1</v>
      </c>
      <c r="C2" s="6" t="s">
        <v>30</v>
      </c>
      <c r="D2" s="7" t="s">
        <v>23</v>
      </c>
      <c r="E2" s="7" t="s">
        <v>4</v>
      </c>
      <c r="F2" s="6" t="s">
        <v>8</v>
      </c>
      <c r="G2" s="7" t="s">
        <v>10</v>
      </c>
      <c r="H2" s="7" t="s">
        <v>25</v>
      </c>
      <c r="J2" s="6" t="s">
        <v>21</v>
      </c>
      <c r="K2" s="6" t="s">
        <v>29</v>
      </c>
      <c r="L2" s="7" t="s">
        <v>26</v>
      </c>
      <c r="M2" s="7" t="s">
        <v>22</v>
      </c>
      <c r="N2" s="6" t="s">
        <v>24</v>
      </c>
      <c r="O2" s="7" t="s">
        <v>10</v>
      </c>
      <c r="P2" s="7" t="s">
        <v>27</v>
      </c>
      <c r="Q2" s="7" t="s">
        <v>28</v>
      </c>
    </row>
    <row r="3" spans="1:17" s="4" customFormat="1" ht="41.25" customHeight="1" x14ac:dyDescent="0.2">
      <c r="A3" s="8" t="s">
        <v>0</v>
      </c>
      <c r="B3" s="6" t="s">
        <v>31</v>
      </c>
      <c r="C3" s="6" t="s">
        <v>31</v>
      </c>
      <c r="D3" s="7" t="s">
        <v>2</v>
      </c>
      <c r="E3" s="7" t="s">
        <v>3</v>
      </c>
      <c r="F3" s="6" t="s">
        <v>9</v>
      </c>
      <c r="G3" s="6" t="s">
        <v>9</v>
      </c>
      <c r="H3" s="6" t="s">
        <v>2</v>
      </c>
      <c r="J3" s="20" t="s">
        <v>14</v>
      </c>
      <c r="K3" s="21"/>
      <c r="L3" s="21"/>
      <c r="M3" s="21"/>
      <c r="N3" s="21"/>
      <c r="O3" s="21"/>
      <c r="P3" s="21"/>
      <c r="Q3" s="21"/>
    </row>
    <row r="4" spans="1:17" x14ac:dyDescent="0.2">
      <c r="A4" s="12">
        <v>2016</v>
      </c>
      <c r="B4" s="13">
        <v>6.5200269999999998</v>
      </c>
      <c r="C4" s="13">
        <v>10.657216</v>
      </c>
      <c r="D4" s="14">
        <v>7.5035319999999999</v>
      </c>
      <c r="E4" s="15">
        <v>39.252670000000002</v>
      </c>
      <c r="F4" s="14">
        <v>2.3680949999999998</v>
      </c>
      <c r="G4" s="14">
        <v>2.3024179999999999</v>
      </c>
      <c r="H4" s="14">
        <v>5.0429199999999996</v>
      </c>
      <c r="J4" s="18">
        <f xml:space="preserve"> B4/100*33.7</f>
        <v>2.1972490990000004</v>
      </c>
      <c r="K4" s="18">
        <f xml:space="preserve"> C4/100*33.7</f>
        <v>3.5914817920000002</v>
      </c>
      <c r="L4" s="18">
        <f>D4/1000*123.57</f>
        <v>0.92721144923999999</v>
      </c>
      <c r="M4" s="18">
        <f>(E4/42)*1.1298</f>
        <v>1.0558968230000001</v>
      </c>
      <c r="N4" s="18">
        <f>F4/1.13</f>
        <v>2.0956592920353985</v>
      </c>
      <c r="O4" s="18">
        <f>G4</f>
        <v>2.3024179999999999</v>
      </c>
      <c r="P4" s="18">
        <f>H4/1000*123.57</f>
        <v>0.62315362439999988</v>
      </c>
      <c r="Q4">
        <f>L4*0.67+K4*0.33</f>
        <v>1.8064206623508001</v>
      </c>
    </row>
    <row r="5" spans="1:17" x14ac:dyDescent="0.2">
      <c r="A5" s="12">
        <v>2017</v>
      </c>
      <c r="B5" s="13">
        <v>6.2540139999999997</v>
      </c>
      <c r="C5" s="13">
        <v>10.686745999999999</v>
      </c>
      <c r="D5" s="14">
        <v>8.1074970000000004</v>
      </c>
      <c r="E5" s="15">
        <v>49.575583999999999</v>
      </c>
      <c r="F5" s="14">
        <v>2.6527660000000002</v>
      </c>
      <c r="G5" s="14">
        <v>2.5042970000000002</v>
      </c>
      <c r="H5" s="14">
        <v>5.7322490000000004</v>
      </c>
      <c r="J5" s="18">
        <f t="shared" ref="J5:J38" si="0" xml:space="preserve"> B5/100*33.7</f>
        <v>2.1076027179999999</v>
      </c>
      <c r="K5" s="18">
        <f t="shared" ref="K5:K38" si="1" xml:space="preserve"> C5/100*33.7</f>
        <v>3.6014334020000001</v>
      </c>
      <c r="L5" s="18">
        <f t="shared" ref="L5:L38" si="2">D5/1000*123.57</f>
        <v>1.00184340429</v>
      </c>
      <c r="M5" s="18">
        <f t="shared" ref="M5:M38" si="3">(E5/42)*1.1298</f>
        <v>1.3335832096</v>
      </c>
      <c r="N5" s="18">
        <f t="shared" ref="N5:N38" si="4">F5/1.13</f>
        <v>2.3475805309734517</v>
      </c>
      <c r="O5" s="18">
        <f t="shared" ref="O5:O38" si="5">G5</f>
        <v>2.5042970000000002</v>
      </c>
      <c r="P5" s="18">
        <f t="shared" ref="P5:P38" si="6">H5/1000*123.57</f>
        <v>0.70833400892999998</v>
      </c>
      <c r="Q5">
        <f t="shared" ref="Q5:Q38" si="7">L5*0.67+K5*0.33</f>
        <v>1.8597081035343002</v>
      </c>
    </row>
    <row r="6" spans="1:17" x14ac:dyDescent="0.2">
      <c r="A6" s="12">
        <v>2018</v>
      </c>
      <c r="B6" s="13">
        <v>6.279941</v>
      </c>
      <c r="C6" s="13">
        <v>10.749333999999999</v>
      </c>
      <c r="D6" s="14">
        <v>7.9601410000000001</v>
      </c>
      <c r="E6" s="15">
        <v>48.359656999999999</v>
      </c>
      <c r="F6" s="14">
        <v>2.743182</v>
      </c>
      <c r="G6" s="14">
        <v>2.4679890000000002</v>
      </c>
      <c r="H6" s="14">
        <v>5.7372480000000001</v>
      </c>
      <c r="J6" s="18">
        <f t="shared" si="0"/>
        <v>2.116340117</v>
      </c>
      <c r="K6" s="18">
        <f t="shared" si="1"/>
        <v>3.622525558</v>
      </c>
      <c r="L6" s="18">
        <f t="shared" si="2"/>
        <v>0.98363462336999996</v>
      </c>
      <c r="M6" s="18">
        <f t="shared" si="3"/>
        <v>1.3008747732999999</v>
      </c>
      <c r="N6" s="18">
        <f t="shared" si="4"/>
        <v>2.427594690265487</v>
      </c>
      <c r="O6" s="18">
        <f t="shared" si="5"/>
        <v>2.4679890000000002</v>
      </c>
      <c r="P6" s="18">
        <f t="shared" si="6"/>
        <v>0.70895173536</v>
      </c>
      <c r="Q6">
        <f t="shared" si="7"/>
        <v>1.8544686317979</v>
      </c>
    </row>
    <row r="7" spans="1:17" x14ac:dyDescent="0.2">
      <c r="A7" s="12">
        <v>2019</v>
      </c>
      <c r="B7" s="13">
        <v>6.2221489999999999</v>
      </c>
      <c r="C7" s="13">
        <v>10.800905999999999</v>
      </c>
      <c r="D7" s="14">
        <v>8.3343100000000003</v>
      </c>
      <c r="E7" s="15">
        <v>52.754337</v>
      </c>
      <c r="F7" s="14">
        <v>2.7773349999999999</v>
      </c>
      <c r="G7" s="14">
        <v>2.5318909999999999</v>
      </c>
      <c r="H7" s="14">
        <v>6.0165519999999999</v>
      </c>
      <c r="J7" s="18">
        <f t="shared" si="0"/>
        <v>2.0968642129999999</v>
      </c>
      <c r="K7" s="18">
        <f t="shared" si="1"/>
        <v>3.6399053220000002</v>
      </c>
      <c r="L7" s="18">
        <f t="shared" si="2"/>
        <v>1.0298706867</v>
      </c>
      <c r="M7" s="18">
        <f t="shared" si="3"/>
        <v>1.4190916652999999</v>
      </c>
      <c r="N7" s="18">
        <f t="shared" si="4"/>
        <v>2.4578185840707967</v>
      </c>
      <c r="O7" s="18">
        <f t="shared" si="5"/>
        <v>2.5318909999999999</v>
      </c>
      <c r="P7" s="18">
        <f t="shared" si="6"/>
        <v>0.74346533063999987</v>
      </c>
      <c r="Q7">
        <f t="shared" si="7"/>
        <v>1.8911821163490004</v>
      </c>
    </row>
    <row r="8" spans="1:17" x14ac:dyDescent="0.2">
      <c r="A8" s="12">
        <v>2020</v>
      </c>
      <c r="B8" s="13">
        <v>6.3245459999999998</v>
      </c>
      <c r="C8" s="13">
        <v>11.060513</v>
      </c>
      <c r="D8" s="14">
        <v>8.6877200000000006</v>
      </c>
      <c r="E8" s="15">
        <v>66.887978000000004</v>
      </c>
      <c r="F8" s="14">
        <v>3.154515</v>
      </c>
      <c r="G8" s="14">
        <v>2.8823530000000002</v>
      </c>
      <c r="H8" s="14">
        <v>6.297193</v>
      </c>
      <c r="J8" s="18">
        <f t="shared" si="0"/>
        <v>2.1313720020000004</v>
      </c>
      <c r="K8" s="18">
        <f t="shared" si="1"/>
        <v>3.7273928810000001</v>
      </c>
      <c r="L8" s="18">
        <f t="shared" si="2"/>
        <v>1.0735415604</v>
      </c>
      <c r="M8" s="18">
        <f t="shared" si="3"/>
        <v>1.7992866081999999</v>
      </c>
      <c r="N8" s="18">
        <f t="shared" si="4"/>
        <v>2.7916061946902655</v>
      </c>
      <c r="O8" s="18">
        <f t="shared" si="5"/>
        <v>2.8823530000000002</v>
      </c>
      <c r="P8" s="18">
        <f t="shared" si="6"/>
        <v>0.77814413901000001</v>
      </c>
      <c r="Q8">
        <f t="shared" si="7"/>
        <v>1.949312496198</v>
      </c>
    </row>
    <row r="9" spans="1:17" x14ac:dyDescent="0.2">
      <c r="A9" s="12">
        <v>2021</v>
      </c>
      <c r="B9" s="13">
        <v>6.218788</v>
      </c>
      <c r="C9" s="13">
        <v>11.021766</v>
      </c>
      <c r="D9" s="14">
        <v>8.8813099999999991</v>
      </c>
      <c r="E9" s="15">
        <v>73.778801000000001</v>
      </c>
      <c r="F9" s="14">
        <v>3.3126850000000001</v>
      </c>
      <c r="G9" s="14">
        <v>3.0532159999999999</v>
      </c>
      <c r="H9" s="14">
        <v>6.3086820000000001</v>
      </c>
      <c r="J9" s="18">
        <f t="shared" si="0"/>
        <v>2.0957315560000001</v>
      </c>
      <c r="K9" s="18">
        <f t="shared" si="1"/>
        <v>3.7143351420000004</v>
      </c>
      <c r="L9" s="18">
        <f t="shared" si="2"/>
        <v>1.0974634767</v>
      </c>
      <c r="M9" s="18">
        <f t="shared" si="3"/>
        <v>1.9846497468999997</v>
      </c>
      <c r="N9" s="18">
        <f t="shared" si="4"/>
        <v>2.9315796460176995</v>
      </c>
      <c r="O9" s="18">
        <f t="shared" si="5"/>
        <v>3.0532159999999999</v>
      </c>
      <c r="P9" s="18">
        <f t="shared" si="6"/>
        <v>0.77956383474000002</v>
      </c>
      <c r="Q9">
        <f t="shared" si="7"/>
        <v>1.9610311262490001</v>
      </c>
    </row>
    <row r="10" spans="1:17" x14ac:dyDescent="0.2">
      <c r="A10" s="12">
        <v>2022</v>
      </c>
      <c r="B10" s="13">
        <v>6.1283909999999997</v>
      </c>
      <c r="C10" s="13">
        <v>11.067171</v>
      </c>
      <c r="D10" s="14">
        <v>9.0773130000000002</v>
      </c>
      <c r="E10" s="15">
        <v>76.962836999999993</v>
      </c>
      <c r="F10" s="14">
        <v>3.3664320000000001</v>
      </c>
      <c r="G10" s="14">
        <v>3.12757</v>
      </c>
      <c r="H10" s="14">
        <v>6.3614800000000002</v>
      </c>
      <c r="J10" s="18">
        <f t="shared" si="0"/>
        <v>2.0652677669999999</v>
      </c>
      <c r="K10" s="18">
        <f t="shared" si="1"/>
        <v>3.7296366270000005</v>
      </c>
      <c r="L10" s="18">
        <f t="shared" si="2"/>
        <v>1.1216835674099999</v>
      </c>
      <c r="M10" s="18">
        <f t="shared" si="3"/>
        <v>2.0703003152999999</v>
      </c>
      <c r="N10" s="18">
        <f t="shared" si="4"/>
        <v>2.9791433628318589</v>
      </c>
      <c r="O10" s="18">
        <f t="shared" si="5"/>
        <v>3.12757</v>
      </c>
      <c r="P10" s="18">
        <f t="shared" si="6"/>
        <v>0.78608808359999993</v>
      </c>
      <c r="Q10">
        <f t="shared" si="7"/>
        <v>1.9823080770747001</v>
      </c>
    </row>
    <row r="11" spans="1:17" x14ac:dyDescent="0.2">
      <c r="A11" s="12">
        <v>2023</v>
      </c>
      <c r="B11" s="13">
        <v>6.078271</v>
      </c>
      <c r="C11" s="13">
        <v>11.08971</v>
      </c>
      <c r="D11" s="14">
        <v>9.4108579999999993</v>
      </c>
      <c r="E11" s="15">
        <v>79.223320000000001</v>
      </c>
      <c r="F11" s="14">
        <v>3.4196650000000002</v>
      </c>
      <c r="G11" s="14">
        <v>3.1841490000000001</v>
      </c>
      <c r="H11" s="14">
        <v>6.5208050000000002</v>
      </c>
      <c r="J11" s="18">
        <f t="shared" si="0"/>
        <v>2.0483773269999999</v>
      </c>
      <c r="K11" s="18">
        <f t="shared" si="1"/>
        <v>3.7372322700000002</v>
      </c>
      <c r="L11" s="18">
        <f t="shared" si="2"/>
        <v>1.1628997230599998</v>
      </c>
      <c r="M11" s="18">
        <f t="shared" si="3"/>
        <v>2.1311073079999998</v>
      </c>
      <c r="N11" s="18">
        <f t="shared" si="4"/>
        <v>3.0262522123893811</v>
      </c>
      <c r="O11" s="18">
        <f t="shared" si="5"/>
        <v>3.1841490000000001</v>
      </c>
      <c r="P11" s="18">
        <f t="shared" si="6"/>
        <v>0.80577587384999994</v>
      </c>
      <c r="Q11">
        <f t="shared" si="7"/>
        <v>2.0124294635502</v>
      </c>
    </row>
    <row r="12" spans="1:17" x14ac:dyDescent="0.2">
      <c r="A12" s="12">
        <v>2024</v>
      </c>
      <c r="B12" s="13">
        <v>6.0470050000000004</v>
      </c>
      <c r="C12" s="13">
        <v>11.112254</v>
      </c>
      <c r="D12" s="14">
        <v>9.6872399999999992</v>
      </c>
      <c r="E12" s="15">
        <v>80.375174999999999</v>
      </c>
      <c r="F12" s="14">
        <v>3.5098590000000001</v>
      </c>
      <c r="G12" s="14">
        <v>3.2517870000000002</v>
      </c>
      <c r="H12" s="14">
        <v>6.7012080000000003</v>
      </c>
      <c r="J12" s="18">
        <f t="shared" si="0"/>
        <v>2.0378406850000004</v>
      </c>
      <c r="K12" s="18">
        <f t="shared" si="1"/>
        <v>3.7448295980000004</v>
      </c>
      <c r="L12" s="18">
        <f t="shared" si="2"/>
        <v>1.1970522468</v>
      </c>
      <c r="M12" s="18">
        <f t="shared" si="3"/>
        <v>2.1620922074999998</v>
      </c>
      <c r="N12" s="18">
        <f t="shared" si="4"/>
        <v>3.106069911504425</v>
      </c>
      <c r="O12" s="18">
        <f t="shared" si="5"/>
        <v>3.2517870000000002</v>
      </c>
      <c r="P12" s="18">
        <f t="shared" si="6"/>
        <v>0.82806827255999993</v>
      </c>
      <c r="Q12">
        <f t="shared" si="7"/>
        <v>2.0378187726960002</v>
      </c>
    </row>
    <row r="13" spans="1:17" x14ac:dyDescent="0.2">
      <c r="A13" s="12">
        <v>2025</v>
      </c>
      <c r="B13" s="13">
        <v>6.0726050000000003</v>
      </c>
      <c r="C13" s="13">
        <v>11.243302</v>
      </c>
      <c r="D13" s="14">
        <v>9.8119540000000001</v>
      </c>
      <c r="E13" s="15">
        <v>82.227813999999995</v>
      </c>
      <c r="F13" s="14">
        <v>3.549032</v>
      </c>
      <c r="G13" s="14">
        <v>3.2454800000000001</v>
      </c>
      <c r="H13" s="14">
        <v>6.828087</v>
      </c>
      <c r="J13" s="18">
        <f t="shared" si="0"/>
        <v>2.0464678850000002</v>
      </c>
      <c r="K13" s="18">
        <f t="shared" si="1"/>
        <v>3.788992774</v>
      </c>
      <c r="L13" s="18">
        <f t="shared" si="2"/>
        <v>1.2124631557799999</v>
      </c>
      <c r="M13" s="18">
        <f t="shared" si="3"/>
        <v>2.2119281965999997</v>
      </c>
      <c r="N13" s="18">
        <f t="shared" si="4"/>
        <v>3.140736283185841</v>
      </c>
      <c r="O13" s="18">
        <f t="shared" si="5"/>
        <v>3.2454800000000001</v>
      </c>
      <c r="P13" s="18">
        <f t="shared" si="6"/>
        <v>0.84374671058999995</v>
      </c>
      <c r="Q13">
        <f t="shared" si="7"/>
        <v>2.0627179297925999</v>
      </c>
    </row>
    <row r="14" spans="1:17" x14ac:dyDescent="0.2">
      <c r="A14" s="12">
        <v>2026</v>
      </c>
      <c r="B14" s="13">
        <v>6.0323510000000002</v>
      </c>
      <c r="C14" s="13">
        <v>11.270037</v>
      </c>
      <c r="D14" s="14">
        <v>9.8209769999999992</v>
      </c>
      <c r="E14" s="15">
        <v>83.271079999999998</v>
      </c>
      <c r="F14" s="14">
        <v>3.5624799999999999</v>
      </c>
      <c r="G14" s="14">
        <v>3.244453</v>
      </c>
      <c r="H14" s="14">
        <v>6.8644579999999999</v>
      </c>
      <c r="J14" s="18">
        <f t="shared" si="0"/>
        <v>2.0329022870000002</v>
      </c>
      <c r="K14" s="18">
        <f t="shared" si="1"/>
        <v>3.7980024690000005</v>
      </c>
      <c r="L14" s="18">
        <f t="shared" si="2"/>
        <v>1.21357812789</v>
      </c>
      <c r="M14" s="18">
        <f t="shared" si="3"/>
        <v>2.2399920519999998</v>
      </c>
      <c r="N14" s="18">
        <f t="shared" si="4"/>
        <v>3.152637168141593</v>
      </c>
      <c r="O14" s="18">
        <f t="shared" si="5"/>
        <v>3.244453</v>
      </c>
      <c r="P14" s="18">
        <f t="shared" si="6"/>
        <v>0.84824107506000002</v>
      </c>
      <c r="Q14">
        <f t="shared" si="7"/>
        <v>2.0664381604563005</v>
      </c>
    </row>
    <row r="15" spans="1:17" x14ac:dyDescent="0.2">
      <c r="A15" s="12">
        <v>2027</v>
      </c>
      <c r="B15" s="13">
        <v>6.0154750000000003</v>
      </c>
      <c r="C15" s="13">
        <v>11.296075</v>
      </c>
      <c r="D15" s="14">
        <v>9.8760670000000008</v>
      </c>
      <c r="E15" s="15">
        <v>84.641730999999993</v>
      </c>
      <c r="F15" s="14">
        <v>3.603145</v>
      </c>
      <c r="G15" s="14">
        <v>3.2644980000000001</v>
      </c>
      <c r="H15" s="14">
        <v>6.9090730000000002</v>
      </c>
      <c r="J15" s="18">
        <f t="shared" si="0"/>
        <v>2.0272150750000004</v>
      </c>
      <c r="K15" s="18">
        <f t="shared" si="1"/>
        <v>3.8067772750000004</v>
      </c>
      <c r="L15" s="18">
        <f t="shared" si="2"/>
        <v>1.2203855991899999</v>
      </c>
      <c r="M15" s="18">
        <f t="shared" si="3"/>
        <v>2.2768625638999995</v>
      </c>
      <c r="N15" s="18">
        <f t="shared" si="4"/>
        <v>3.18862389380531</v>
      </c>
      <c r="O15" s="18">
        <f t="shared" si="5"/>
        <v>3.2644980000000001</v>
      </c>
      <c r="P15" s="18">
        <f t="shared" si="6"/>
        <v>0.85375415060999993</v>
      </c>
      <c r="Q15">
        <f t="shared" si="7"/>
        <v>2.0738948522073004</v>
      </c>
    </row>
    <row r="16" spans="1:17" x14ac:dyDescent="0.2">
      <c r="A16" s="12">
        <v>2028</v>
      </c>
      <c r="B16" s="13">
        <v>5.9918579999999997</v>
      </c>
      <c r="C16" s="13">
        <v>11.304028000000001</v>
      </c>
      <c r="D16" s="14">
        <v>9.8553359999999994</v>
      </c>
      <c r="E16" s="15">
        <v>86.006065000000007</v>
      </c>
      <c r="F16" s="14">
        <v>3.6470009999999999</v>
      </c>
      <c r="G16" s="14">
        <v>3.2920289999999999</v>
      </c>
      <c r="H16" s="14">
        <v>6.8966570000000003</v>
      </c>
      <c r="J16" s="18">
        <f t="shared" si="0"/>
        <v>2.019256146</v>
      </c>
      <c r="K16" s="18">
        <f t="shared" si="1"/>
        <v>3.8094574360000006</v>
      </c>
      <c r="L16" s="18">
        <f t="shared" si="2"/>
        <v>1.2178238695199999</v>
      </c>
      <c r="M16" s="18">
        <f t="shared" si="3"/>
        <v>2.3135631485000001</v>
      </c>
      <c r="N16" s="18">
        <f t="shared" si="4"/>
        <v>3.2274345132743365</v>
      </c>
      <c r="O16" s="18">
        <f t="shared" si="5"/>
        <v>3.2920289999999999</v>
      </c>
      <c r="P16" s="18">
        <f t="shared" si="6"/>
        <v>0.85221990549000004</v>
      </c>
      <c r="Q16">
        <f t="shared" si="7"/>
        <v>2.0730629464584003</v>
      </c>
    </row>
    <row r="17" spans="1:17" x14ac:dyDescent="0.2">
      <c r="A17" s="12">
        <v>2029</v>
      </c>
      <c r="B17" s="13">
        <v>5.974736</v>
      </c>
      <c r="C17" s="13">
        <v>11.308058000000001</v>
      </c>
      <c r="D17" s="14">
        <v>9.9887650000000008</v>
      </c>
      <c r="E17" s="15">
        <v>87.643173000000004</v>
      </c>
      <c r="F17" s="14">
        <v>3.6985540000000001</v>
      </c>
      <c r="G17" s="14">
        <v>3.3264260000000001</v>
      </c>
      <c r="H17" s="14">
        <v>6.9800709999999997</v>
      </c>
      <c r="J17" s="18">
        <f t="shared" si="0"/>
        <v>2.0134860320000003</v>
      </c>
      <c r="K17" s="18">
        <f t="shared" si="1"/>
        <v>3.8108155460000006</v>
      </c>
      <c r="L17" s="18">
        <f t="shared" si="2"/>
        <v>1.23431169105</v>
      </c>
      <c r="M17" s="18">
        <f t="shared" si="3"/>
        <v>2.3576013537000002</v>
      </c>
      <c r="N17" s="18">
        <f t="shared" si="4"/>
        <v>3.2730566371681422</v>
      </c>
      <c r="O17" s="18">
        <f t="shared" si="5"/>
        <v>3.3264260000000001</v>
      </c>
      <c r="P17" s="18">
        <f t="shared" si="6"/>
        <v>0.86252737346999997</v>
      </c>
      <c r="Q17">
        <f t="shared" si="7"/>
        <v>2.0845579631835003</v>
      </c>
    </row>
    <row r="18" spans="1:17" x14ac:dyDescent="0.2">
      <c r="A18" s="12">
        <v>2030</v>
      </c>
      <c r="B18" s="13">
        <v>5.9571719999999999</v>
      </c>
      <c r="C18" s="13">
        <v>11.328309000000001</v>
      </c>
      <c r="D18" s="14">
        <v>9.9644569999999995</v>
      </c>
      <c r="E18" s="15">
        <v>88.593177999999995</v>
      </c>
      <c r="F18" s="14">
        <v>3.7295090000000002</v>
      </c>
      <c r="G18" s="14">
        <v>3.3393969999999999</v>
      </c>
      <c r="H18" s="14">
        <v>6.975581</v>
      </c>
      <c r="J18" s="18">
        <f t="shared" si="0"/>
        <v>2.007566964</v>
      </c>
      <c r="K18" s="18">
        <f t="shared" si="1"/>
        <v>3.8176401330000003</v>
      </c>
      <c r="L18" s="18">
        <f t="shared" si="2"/>
        <v>1.2313079514899998</v>
      </c>
      <c r="M18" s="18">
        <f t="shared" si="3"/>
        <v>2.3831564882</v>
      </c>
      <c r="N18" s="18">
        <f t="shared" si="4"/>
        <v>3.3004504424778767</v>
      </c>
      <c r="O18" s="18">
        <f t="shared" si="5"/>
        <v>3.3393969999999999</v>
      </c>
      <c r="P18" s="18">
        <f t="shared" si="6"/>
        <v>0.86197254416999991</v>
      </c>
      <c r="Q18">
        <f t="shared" si="7"/>
        <v>2.0847975713883002</v>
      </c>
    </row>
    <row r="19" spans="1:17" x14ac:dyDescent="0.2">
      <c r="A19" s="12">
        <v>2031</v>
      </c>
      <c r="B19" s="13">
        <v>5.9462200000000003</v>
      </c>
      <c r="C19" s="13">
        <v>11.34751</v>
      </c>
      <c r="D19" s="14">
        <v>9.9788580000000007</v>
      </c>
      <c r="E19" s="15">
        <v>90.234665000000007</v>
      </c>
      <c r="F19" s="14">
        <v>3.7803119999999999</v>
      </c>
      <c r="G19" s="14">
        <v>3.3815170000000001</v>
      </c>
      <c r="H19" s="14">
        <v>6.9788410000000001</v>
      </c>
      <c r="J19" s="18">
        <f t="shared" si="0"/>
        <v>2.00387614</v>
      </c>
      <c r="K19" s="18">
        <f t="shared" si="1"/>
        <v>3.8241108700000002</v>
      </c>
      <c r="L19" s="18">
        <f t="shared" si="2"/>
        <v>1.23308748306</v>
      </c>
      <c r="M19" s="18">
        <f t="shared" si="3"/>
        <v>2.4273124885000001</v>
      </c>
      <c r="N19" s="18">
        <f t="shared" si="4"/>
        <v>3.3454088495575225</v>
      </c>
      <c r="O19" s="18">
        <f t="shared" si="5"/>
        <v>3.3815170000000001</v>
      </c>
      <c r="P19" s="18">
        <f t="shared" si="6"/>
        <v>0.86237538237</v>
      </c>
      <c r="Q19">
        <f t="shared" si="7"/>
        <v>2.0881252007502002</v>
      </c>
    </row>
    <row r="20" spans="1:17" x14ac:dyDescent="0.2">
      <c r="A20" s="12">
        <v>2032</v>
      </c>
      <c r="B20" s="13">
        <v>5.9098179999999996</v>
      </c>
      <c r="C20" s="13">
        <v>11.330137000000001</v>
      </c>
      <c r="D20" s="14">
        <v>9.9978189999999998</v>
      </c>
      <c r="E20" s="15">
        <v>91.243354999999994</v>
      </c>
      <c r="F20" s="14">
        <v>3.7962669999999998</v>
      </c>
      <c r="G20" s="14">
        <v>3.3951349999999998</v>
      </c>
      <c r="H20" s="14">
        <v>6.9997379999999998</v>
      </c>
      <c r="J20" s="18">
        <f t="shared" si="0"/>
        <v>1.9916086659999999</v>
      </c>
      <c r="K20" s="18">
        <f t="shared" si="1"/>
        <v>3.8182561690000005</v>
      </c>
      <c r="L20" s="18">
        <f t="shared" si="2"/>
        <v>1.2354304938299998</v>
      </c>
      <c r="M20" s="18">
        <f t="shared" si="3"/>
        <v>2.4544462494999997</v>
      </c>
      <c r="N20" s="18">
        <f t="shared" si="4"/>
        <v>3.3595283185840707</v>
      </c>
      <c r="O20" s="18">
        <f t="shared" si="5"/>
        <v>3.3951349999999998</v>
      </c>
      <c r="P20" s="18">
        <f t="shared" si="6"/>
        <v>0.86495762465999992</v>
      </c>
      <c r="Q20">
        <f t="shared" si="7"/>
        <v>2.0877629666361002</v>
      </c>
    </row>
    <row r="21" spans="1:17" x14ac:dyDescent="0.2">
      <c r="A21" s="12">
        <v>2033</v>
      </c>
      <c r="B21" s="13">
        <v>5.8690709999999999</v>
      </c>
      <c r="C21" s="13">
        <v>11.309229</v>
      </c>
      <c r="D21" s="14">
        <v>10.015485</v>
      </c>
      <c r="E21" s="15">
        <v>92.505523999999994</v>
      </c>
      <c r="F21" s="14">
        <v>3.835693</v>
      </c>
      <c r="G21" s="14">
        <v>3.4124539999999999</v>
      </c>
      <c r="H21" s="14">
        <v>7.0023600000000004</v>
      </c>
      <c r="J21" s="18">
        <f t="shared" si="0"/>
        <v>1.9778769270000001</v>
      </c>
      <c r="K21" s="18">
        <f t="shared" si="1"/>
        <v>3.8112101730000001</v>
      </c>
      <c r="L21" s="18">
        <f t="shared" si="2"/>
        <v>1.2376134814499999</v>
      </c>
      <c r="M21" s="18">
        <f t="shared" si="3"/>
        <v>2.4883985955999997</v>
      </c>
      <c r="N21" s="18">
        <f t="shared" si="4"/>
        <v>3.394418584070797</v>
      </c>
      <c r="O21" s="18">
        <f t="shared" si="5"/>
        <v>3.4124539999999999</v>
      </c>
      <c r="P21" s="18">
        <f t="shared" si="6"/>
        <v>0.86528162519999996</v>
      </c>
      <c r="Q21">
        <f t="shared" si="7"/>
        <v>2.0869003896615004</v>
      </c>
    </row>
    <row r="22" spans="1:17" x14ac:dyDescent="0.2">
      <c r="A22" s="12">
        <v>2034</v>
      </c>
      <c r="B22" s="13">
        <v>5.8279680000000003</v>
      </c>
      <c r="C22" s="13">
        <v>11.282691</v>
      </c>
      <c r="D22" s="14">
        <v>10.031236</v>
      </c>
      <c r="E22" s="15">
        <v>93.761604000000005</v>
      </c>
      <c r="F22" s="14">
        <v>3.8797609999999998</v>
      </c>
      <c r="G22" s="14">
        <v>3.4418880000000001</v>
      </c>
      <c r="H22" s="14">
        <v>7.008089</v>
      </c>
      <c r="J22" s="18">
        <f t="shared" si="0"/>
        <v>1.9640252160000002</v>
      </c>
      <c r="K22" s="18">
        <f t="shared" si="1"/>
        <v>3.8022668670000006</v>
      </c>
      <c r="L22" s="18">
        <f t="shared" si="2"/>
        <v>1.2395598325199999</v>
      </c>
      <c r="M22" s="18">
        <f t="shared" si="3"/>
        <v>2.5221871476</v>
      </c>
      <c r="N22" s="18">
        <f t="shared" si="4"/>
        <v>3.4334168141592922</v>
      </c>
      <c r="O22" s="18">
        <f t="shared" si="5"/>
        <v>3.4418880000000001</v>
      </c>
      <c r="P22" s="18">
        <f t="shared" si="6"/>
        <v>0.86598955772999997</v>
      </c>
      <c r="Q22">
        <f t="shared" si="7"/>
        <v>2.0852531538984005</v>
      </c>
    </row>
    <row r="23" spans="1:17" x14ac:dyDescent="0.2">
      <c r="A23" s="12">
        <v>2035</v>
      </c>
      <c r="B23" s="13">
        <v>5.7945390000000003</v>
      </c>
      <c r="C23" s="13">
        <v>11.253269</v>
      </c>
      <c r="D23" s="14">
        <v>10.042951</v>
      </c>
      <c r="E23" s="15">
        <v>94.903717</v>
      </c>
      <c r="F23" s="14">
        <v>3.900782</v>
      </c>
      <c r="G23" s="14">
        <v>3.4550139999999998</v>
      </c>
      <c r="H23" s="14">
        <v>7.0104309999999996</v>
      </c>
      <c r="J23" s="18">
        <f t="shared" si="0"/>
        <v>1.9527596430000005</v>
      </c>
      <c r="K23" s="18">
        <f t="shared" si="1"/>
        <v>3.7923516529999999</v>
      </c>
      <c r="L23" s="18">
        <f t="shared" si="2"/>
        <v>1.2410074550699999</v>
      </c>
      <c r="M23" s="18">
        <f t="shared" si="3"/>
        <v>2.5529099872999996</v>
      </c>
      <c r="N23" s="18">
        <f t="shared" si="4"/>
        <v>3.4520194690265491</v>
      </c>
      <c r="O23" s="18">
        <f t="shared" si="5"/>
        <v>3.4550139999999998</v>
      </c>
      <c r="P23" s="18">
        <f t="shared" si="6"/>
        <v>0.86627895866999982</v>
      </c>
      <c r="Q23">
        <f t="shared" si="7"/>
        <v>2.0829510403869</v>
      </c>
    </row>
    <row r="24" spans="1:17" x14ac:dyDescent="0.2">
      <c r="A24" s="12">
        <v>2036</v>
      </c>
      <c r="B24" s="13">
        <v>5.7822279999999999</v>
      </c>
      <c r="C24" s="13">
        <v>11.240024999999999</v>
      </c>
      <c r="D24" s="14">
        <v>10.130872999999999</v>
      </c>
      <c r="E24" s="15">
        <v>95.425049000000001</v>
      </c>
      <c r="F24" s="14">
        <v>3.917567</v>
      </c>
      <c r="G24" s="14">
        <v>3.4621339999999998</v>
      </c>
      <c r="H24" s="14">
        <v>7.1067819999999999</v>
      </c>
      <c r="J24" s="18">
        <f t="shared" si="0"/>
        <v>1.9486108360000001</v>
      </c>
      <c r="K24" s="18">
        <f t="shared" si="1"/>
        <v>3.7878884250000002</v>
      </c>
      <c r="L24" s="18">
        <f t="shared" si="2"/>
        <v>1.2518719766099997</v>
      </c>
      <c r="M24" s="18">
        <f t="shared" si="3"/>
        <v>2.5669338180999994</v>
      </c>
      <c r="N24" s="18">
        <f t="shared" si="4"/>
        <v>3.4668734513274342</v>
      </c>
      <c r="O24" s="18">
        <f t="shared" si="5"/>
        <v>3.4621339999999998</v>
      </c>
      <c r="P24" s="18">
        <f t="shared" si="6"/>
        <v>0.87818505173999994</v>
      </c>
      <c r="Q24">
        <f t="shared" si="7"/>
        <v>2.0887574045787001</v>
      </c>
    </row>
    <row r="25" spans="1:17" x14ac:dyDescent="0.2">
      <c r="A25" s="12">
        <v>2037</v>
      </c>
      <c r="B25" s="13">
        <v>5.7639300000000002</v>
      </c>
      <c r="C25" s="13">
        <v>11.21625</v>
      </c>
      <c r="D25" s="14">
        <v>10.169294000000001</v>
      </c>
      <c r="E25" s="15">
        <v>97.804503999999994</v>
      </c>
      <c r="F25" s="14">
        <v>3.9829240000000001</v>
      </c>
      <c r="G25" s="14">
        <v>3.5137649999999998</v>
      </c>
      <c r="H25" s="14">
        <v>7.1191209999999998</v>
      </c>
      <c r="J25" s="18">
        <f t="shared" si="0"/>
        <v>1.9424444100000002</v>
      </c>
      <c r="K25" s="18">
        <f t="shared" si="1"/>
        <v>3.77987625</v>
      </c>
      <c r="L25" s="18">
        <f t="shared" si="2"/>
        <v>1.2566196595800001</v>
      </c>
      <c r="M25" s="18">
        <f t="shared" si="3"/>
        <v>2.6309411575999992</v>
      </c>
      <c r="N25" s="18">
        <f t="shared" si="4"/>
        <v>3.5247115044247792</v>
      </c>
      <c r="O25" s="18">
        <f t="shared" si="5"/>
        <v>3.5137649999999998</v>
      </c>
      <c r="P25" s="18">
        <f t="shared" si="6"/>
        <v>0.87970978196999994</v>
      </c>
      <c r="Q25">
        <f t="shared" si="7"/>
        <v>2.0892943344186001</v>
      </c>
    </row>
    <row r="26" spans="1:17" x14ac:dyDescent="0.2">
      <c r="A26" s="12">
        <v>2038</v>
      </c>
      <c r="B26" s="13">
        <v>5.7618220000000004</v>
      </c>
      <c r="C26" s="13">
        <v>11.212732000000001</v>
      </c>
      <c r="D26" s="14">
        <v>10.21706</v>
      </c>
      <c r="E26" s="15">
        <v>98.962708000000006</v>
      </c>
      <c r="F26" s="14">
        <v>4.0033430000000001</v>
      </c>
      <c r="G26" s="14">
        <v>3.5272299999999999</v>
      </c>
      <c r="H26" s="14">
        <v>7.1793509999999996</v>
      </c>
      <c r="J26" s="18">
        <f t="shared" si="0"/>
        <v>1.9417340140000003</v>
      </c>
      <c r="K26" s="18">
        <f t="shared" si="1"/>
        <v>3.7786906840000003</v>
      </c>
      <c r="L26" s="18">
        <f t="shared" si="2"/>
        <v>1.2625221041999999</v>
      </c>
      <c r="M26" s="18">
        <f t="shared" si="3"/>
        <v>2.6620968452000002</v>
      </c>
      <c r="N26" s="18">
        <f t="shared" si="4"/>
        <v>3.5427814159292041</v>
      </c>
      <c r="O26" s="18">
        <f t="shared" si="5"/>
        <v>3.5272299999999999</v>
      </c>
      <c r="P26" s="18">
        <f t="shared" si="6"/>
        <v>0.88715240306999987</v>
      </c>
      <c r="Q26">
        <f t="shared" si="7"/>
        <v>2.0928577355340003</v>
      </c>
    </row>
    <row r="27" spans="1:17" x14ac:dyDescent="0.2">
      <c r="A27" s="12">
        <v>2039</v>
      </c>
      <c r="B27" s="13">
        <v>5.7583159999999998</v>
      </c>
      <c r="C27" s="13">
        <v>11.202403</v>
      </c>
      <c r="D27" s="14">
        <v>10.245744999999999</v>
      </c>
      <c r="E27" s="15">
        <v>99.798393000000004</v>
      </c>
      <c r="F27" s="14">
        <v>4.0298170000000004</v>
      </c>
      <c r="G27" s="14">
        <v>3.5472950000000001</v>
      </c>
      <c r="H27" s="14">
        <v>7.2205110000000001</v>
      </c>
      <c r="J27" s="18">
        <f t="shared" si="0"/>
        <v>1.9405524919999999</v>
      </c>
      <c r="K27" s="18">
        <f t="shared" si="1"/>
        <v>3.7752098110000003</v>
      </c>
      <c r="L27" s="18">
        <f t="shared" si="2"/>
        <v>1.2660667096499998</v>
      </c>
      <c r="M27" s="18">
        <f t="shared" si="3"/>
        <v>2.6845767716999998</v>
      </c>
      <c r="N27" s="18">
        <f t="shared" si="4"/>
        <v>3.5662097345132748</v>
      </c>
      <c r="O27" s="18">
        <f t="shared" si="5"/>
        <v>3.5472950000000001</v>
      </c>
      <c r="P27" s="18">
        <f t="shared" si="6"/>
        <v>0.89223854426999993</v>
      </c>
      <c r="Q27">
        <f t="shared" si="7"/>
        <v>2.0940839330954999</v>
      </c>
    </row>
    <row r="28" spans="1:17" x14ac:dyDescent="0.2">
      <c r="A28" s="12">
        <v>2040</v>
      </c>
      <c r="B28" s="13">
        <v>5.7428650000000001</v>
      </c>
      <c r="C28" s="13">
        <v>11.187163999999999</v>
      </c>
      <c r="D28" s="14">
        <v>10.265542</v>
      </c>
      <c r="E28" s="15">
        <v>100.84972399999999</v>
      </c>
      <c r="F28" s="14">
        <v>4.053833</v>
      </c>
      <c r="G28" s="14">
        <v>3.5713490000000001</v>
      </c>
      <c r="H28" s="14">
        <v>7.2415349999999998</v>
      </c>
      <c r="J28" s="18">
        <f t="shared" si="0"/>
        <v>1.9353455050000001</v>
      </c>
      <c r="K28" s="18">
        <f t="shared" si="1"/>
        <v>3.7700742680000001</v>
      </c>
      <c r="L28" s="18">
        <f t="shared" si="2"/>
        <v>1.2685130249400001</v>
      </c>
      <c r="M28" s="18">
        <f t="shared" si="3"/>
        <v>2.7128575755999997</v>
      </c>
      <c r="N28" s="18">
        <f t="shared" si="4"/>
        <v>3.5874628318584074</v>
      </c>
      <c r="O28" s="18">
        <f t="shared" si="5"/>
        <v>3.5713490000000001</v>
      </c>
      <c r="P28" s="18">
        <f t="shared" si="6"/>
        <v>0.89483647994999993</v>
      </c>
      <c r="Q28">
        <f t="shared" si="7"/>
        <v>2.0940282351498003</v>
      </c>
    </row>
    <row r="29" spans="1:17" x14ac:dyDescent="0.2">
      <c r="A29" s="12">
        <v>2041</v>
      </c>
      <c r="B29" s="13">
        <v>5.7212560000000003</v>
      </c>
      <c r="C29" s="13">
        <v>11.164828</v>
      </c>
      <c r="D29" s="14">
        <v>10.314356999999999</v>
      </c>
      <c r="E29" s="15">
        <v>102.00759100000001</v>
      </c>
      <c r="F29" s="14">
        <v>4.0796020000000004</v>
      </c>
      <c r="G29" s="14">
        <v>3.5899209999999999</v>
      </c>
      <c r="H29" s="14">
        <v>7.2770190000000001</v>
      </c>
      <c r="J29" s="18">
        <f t="shared" si="0"/>
        <v>1.9280632720000002</v>
      </c>
      <c r="K29" s="18">
        <f t="shared" si="1"/>
        <v>3.7625470360000004</v>
      </c>
      <c r="L29" s="18">
        <f t="shared" si="2"/>
        <v>1.2745450944899999</v>
      </c>
      <c r="M29" s="18">
        <f t="shared" si="3"/>
        <v>2.7440041979000003</v>
      </c>
      <c r="N29" s="18">
        <f t="shared" si="4"/>
        <v>3.6102672566371687</v>
      </c>
      <c r="O29" s="18">
        <f t="shared" si="5"/>
        <v>3.5899209999999999</v>
      </c>
      <c r="P29" s="18">
        <f t="shared" si="6"/>
        <v>0.89922123782999996</v>
      </c>
      <c r="Q29">
        <f t="shared" si="7"/>
        <v>2.0955857351883003</v>
      </c>
    </row>
    <row r="30" spans="1:17" x14ac:dyDescent="0.2">
      <c r="A30" s="12">
        <v>2042</v>
      </c>
      <c r="B30" s="13">
        <v>5.6957370000000003</v>
      </c>
      <c r="C30" s="13">
        <v>11.130127999999999</v>
      </c>
      <c r="D30" s="14">
        <v>10.400888</v>
      </c>
      <c r="E30" s="15">
        <v>102.58445</v>
      </c>
      <c r="F30" s="14">
        <v>4.0799620000000001</v>
      </c>
      <c r="G30" s="14">
        <v>3.6048659999999999</v>
      </c>
      <c r="H30" s="14">
        <v>7.3402950000000002</v>
      </c>
      <c r="J30" s="18">
        <f t="shared" si="0"/>
        <v>1.9194633690000003</v>
      </c>
      <c r="K30" s="18">
        <f t="shared" si="1"/>
        <v>3.7508531359999999</v>
      </c>
      <c r="L30" s="18">
        <f t="shared" si="2"/>
        <v>1.28523773016</v>
      </c>
      <c r="M30" s="18">
        <f t="shared" si="3"/>
        <v>2.7595217049999996</v>
      </c>
      <c r="N30" s="18">
        <f t="shared" si="4"/>
        <v>3.610585840707965</v>
      </c>
      <c r="O30" s="18">
        <f t="shared" si="5"/>
        <v>3.6048659999999999</v>
      </c>
      <c r="P30" s="18">
        <f t="shared" si="6"/>
        <v>0.90704025314999992</v>
      </c>
      <c r="Q30">
        <f t="shared" si="7"/>
        <v>2.0988908140872002</v>
      </c>
    </row>
    <row r="31" spans="1:17" x14ac:dyDescent="0.2">
      <c r="A31" s="12">
        <v>2043</v>
      </c>
      <c r="B31" s="13">
        <v>5.6726020000000004</v>
      </c>
      <c r="C31" s="13">
        <v>11.100109</v>
      </c>
      <c r="D31" s="14">
        <v>10.415153</v>
      </c>
      <c r="E31" s="15">
        <v>103.295654</v>
      </c>
      <c r="F31" s="14">
        <v>4.084409</v>
      </c>
      <c r="G31" s="14">
        <v>3.6129519999999999</v>
      </c>
      <c r="H31" s="14">
        <v>7.3730079999999996</v>
      </c>
      <c r="J31" s="18">
        <f t="shared" si="0"/>
        <v>1.9116668740000002</v>
      </c>
      <c r="K31" s="18">
        <f t="shared" si="1"/>
        <v>3.7407367330000003</v>
      </c>
      <c r="L31" s="18">
        <f t="shared" si="2"/>
        <v>1.2870004562099999</v>
      </c>
      <c r="M31" s="18">
        <f t="shared" si="3"/>
        <v>2.7786530925999995</v>
      </c>
      <c r="N31" s="18">
        <f t="shared" si="4"/>
        <v>3.6145212389380532</v>
      </c>
      <c r="O31" s="18">
        <f t="shared" si="5"/>
        <v>3.6129519999999999</v>
      </c>
      <c r="P31" s="18">
        <f t="shared" si="6"/>
        <v>0.91108259855999985</v>
      </c>
      <c r="Q31">
        <f t="shared" si="7"/>
        <v>2.0967334275507001</v>
      </c>
    </row>
    <row r="32" spans="1:17" x14ac:dyDescent="0.2">
      <c r="A32" s="12">
        <v>2044</v>
      </c>
      <c r="B32" s="13">
        <v>5.65327</v>
      </c>
      <c r="C32" s="13">
        <v>11.064264</v>
      </c>
      <c r="D32" s="14">
        <v>10.450844</v>
      </c>
      <c r="E32" s="15">
        <v>104.24764999999999</v>
      </c>
      <c r="F32" s="14">
        <v>4.0829279999999999</v>
      </c>
      <c r="G32" s="14">
        <v>3.6211150000000001</v>
      </c>
      <c r="H32" s="14">
        <v>7.4308800000000002</v>
      </c>
      <c r="J32" s="18">
        <f t="shared" si="0"/>
        <v>1.90515199</v>
      </c>
      <c r="K32" s="18">
        <f t="shared" si="1"/>
        <v>3.7286569680000001</v>
      </c>
      <c r="L32" s="18">
        <f t="shared" si="2"/>
        <v>1.2914107930800001</v>
      </c>
      <c r="M32" s="18">
        <f t="shared" si="3"/>
        <v>2.8042617849999996</v>
      </c>
      <c r="N32" s="18">
        <f t="shared" si="4"/>
        <v>3.6132106194690268</v>
      </c>
      <c r="O32" s="18">
        <f t="shared" si="5"/>
        <v>3.6211150000000001</v>
      </c>
      <c r="P32" s="18">
        <f t="shared" si="6"/>
        <v>0.91823384159999999</v>
      </c>
      <c r="Q32">
        <f t="shared" si="7"/>
        <v>2.0957020308036003</v>
      </c>
    </row>
    <row r="33" spans="1:17" x14ac:dyDescent="0.2">
      <c r="A33" s="12">
        <v>2045</v>
      </c>
      <c r="B33" s="13">
        <v>5.6329940000000001</v>
      </c>
      <c r="C33" s="13">
        <v>11.024874000000001</v>
      </c>
      <c r="D33" s="14">
        <v>10.525947</v>
      </c>
      <c r="E33" s="15">
        <v>105.060463</v>
      </c>
      <c r="F33" s="14">
        <v>4.0913110000000001</v>
      </c>
      <c r="G33" s="14">
        <v>3.630023</v>
      </c>
      <c r="H33" s="14">
        <v>7.488302</v>
      </c>
      <c r="J33" s="18">
        <f t="shared" si="0"/>
        <v>1.8983189780000003</v>
      </c>
      <c r="K33" s="18">
        <f t="shared" si="1"/>
        <v>3.7153825380000005</v>
      </c>
      <c r="L33" s="18">
        <f t="shared" si="2"/>
        <v>1.30069127079</v>
      </c>
      <c r="M33" s="18">
        <f t="shared" si="3"/>
        <v>2.8261264546999998</v>
      </c>
      <c r="N33" s="18">
        <f t="shared" si="4"/>
        <v>3.6206292035398233</v>
      </c>
      <c r="O33" s="18">
        <f t="shared" si="5"/>
        <v>3.630023</v>
      </c>
      <c r="P33" s="18">
        <f t="shared" si="6"/>
        <v>0.92532947813999988</v>
      </c>
      <c r="Q33">
        <f t="shared" si="7"/>
        <v>2.0975393889693006</v>
      </c>
    </row>
    <row r="34" spans="1:17" x14ac:dyDescent="0.2">
      <c r="A34" s="12">
        <v>2046</v>
      </c>
      <c r="B34" s="13">
        <v>5.6008069999999996</v>
      </c>
      <c r="C34" s="13">
        <v>10.968392</v>
      </c>
      <c r="D34" s="14">
        <v>10.582286</v>
      </c>
      <c r="E34" s="15">
        <v>105.379395</v>
      </c>
      <c r="F34" s="14">
        <v>4.07918</v>
      </c>
      <c r="G34" s="14">
        <v>3.6180089999999998</v>
      </c>
      <c r="H34" s="14">
        <v>7.5413249999999996</v>
      </c>
      <c r="J34" s="18">
        <f t="shared" si="0"/>
        <v>1.887471959</v>
      </c>
      <c r="K34" s="18">
        <f t="shared" si="1"/>
        <v>3.6963481040000001</v>
      </c>
      <c r="L34" s="18">
        <f t="shared" si="2"/>
        <v>1.30765308102</v>
      </c>
      <c r="M34" s="18">
        <f t="shared" si="3"/>
        <v>2.8347057254999997</v>
      </c>
      <c r="N34" s="18">
        <f t="shared" si="4"/>
        <v>3.6098938053097349</v>
      </c>
      <c r="O34" s="18">
        <f t="shared" si="5"/>
        <v>3.6180089999999998</v>
      </c>
      <c r="P34" s="18">
        <f t="shared" si="6"/>
        <v>0.93188153024999987</v>
      </c>
      <c r="Q34">
        <f t="shared" si="7"/>
        <v>2.0959224386034001</v>
      </c>
    </row>
    <row r="35" spans="1:17" x14ac:dyDescent="0.2">
      <c r="A35" s="12">
        <v>2047</v>
      </c>
      <c r="B35" s="13">
        <v>5.5853279999999996</v>
      </c>
      <c r="C35" s="13">
        <v>10.944395</v>
      </c>
      <c r="D35" s="14">
        <v>10.635730000000001</v>
      </c>
      <c r="E35" s="15">
        <v>106.076294</v>
      </c>
      <c r="F35" s="14">
        <v>4.0920040000000002</v>
      </c>
      <c r="G35" s="14">
        <v>3.6365449999999999</v>
      </c>
      <c r="H35" s="14">
        <v>7.5957080000000001</v>
      </c>
      <c r="J35" s="18">
        <f t="shared" si="0"/>
        <v>1.8822555360000002</v>
      </c>
      <c r="K35" s="18">
        <f t="shared" si="1"/>
        <v>3.6882611150000004</v>
      </c>
      <c r="L35" s="18">
        <f t="shared" si="2"/>
        <v>1.3142571561</v>
      </c>
      <c r="M35" s="18">
        <f t="shared" si="3"/>
        <v>2.8534523086000001</v>
      </c>
      <c r="N35" s="18">
        <f t="shared" si="4"/>
        <v>3.6212424778761068</v>
      </c>
      <c r="O35" s="18">
        <f t="shared" si="5"/>
        <v>3.6365449999999999</v>
      </c>
      <c r="P35" s="18">
        <f t="shared" si="6"/>
        <v>0.93860163756000003</v>
      </c>
      <c r="Q35">
        <f t="shared" si="7"/>
        <v>2.0976784625370004</v>
      </c>
    </row>
    <row r="36" spans="1:17" x14ac:dyDescent="0.2">
      <c r="A36" s="12">
        <v>2048</v>
      </c>
      <c r="B36" s="13">
        <v>5.6444640000000001</v>
      </c>
      <c r="C36" s="13">
        <v>10.949560999999999</v>
      </c>
      <c r="D36" s="14">
        <v>10.688534000000001</v>
      </c>
      <c r="E36" s="15">
        <v>107.04836299999999</v>
      </c>
      <c r="F36" s="14">
        <v>4.1016170000000001</v>
      </c>
      <c r="G36" s="14">
        <v>3.656587</v>
      </c>
      <c r="H36" s="14">
        <v>7.6749179999999999</v>
      </c>
      <c r="J36" s="18">
        <f t="shared" si="0"/>
        <v>1.9021843680000003</v>
      </c>
      <c r="K36" s="18">
        <f t="shared" si="1"/>
        <v>3.6900020570000001</v>
      </c>
      <c r="L36" s="18">
        <f t="shared" si="2"/>
        <v>1.32078214638</v>
      </c>
      <c r="M36" s="18">
        <f t="shared" si="3"/>
        <v>2.8796009646999998</v>
      </c>
      <c r="N36" s="18">
        <f t="shared" si="4"/>
        <v>3.6297495575221244</v>
      </c>
      <c r="O36" s="18">
        <f t="shared" si="5"/>
        <v>3.656587</v>
      </c>
      <c r="P36" s="18">
        <f t="shared" si="6"/>
        <v>0.94838961725999993</v>
      </c>
      <c r="Q36">
        <f t="shared" si="7"/>
        <v>2.1026247168846002</v>
      </c>
    </row>
    <row r="37" spans="1:17" x14ac:dyDescent="0.2">
      <c r="A37" s="12">
        <v>2049</v>
      </c>
      <c r="B37" s="13">
        <v>5.6523909999999997</v>
      </c>
      <c r="C37" s="13">
        <v>10.921118</v>
      </c>
      <c r="D37" s="14">
        <v>10.768774000000001</v>
      </c>
      <c r="E37" s="15">
        <v>107.932472</v>
      </c>
      <c r="F37" s="14">
        <v>4.078773</v>
      </c>
      <c r="G37" s="14">
        <v>3.6626590000000001</v>
      </c>
      <c r="H37" s="14">
        <v>7.7506700000000004</v>
      </c>
      <c r="J37" s="18">
        <f t="shared" si="0"/>
        <v>1.9048557670000001</v>
      </c>
      <c r="K37" s="18">
        <f t="shared" si="1"/>
        <v>3.6804167660000005</v>
      </c>
      <c r="L37" s="18">
        <f t="shared" si="2"/>
        <v>1.3306974031799998</v>
      </c>
      <c r="M37" s="18">
        <f t="shared" si="3"/>
        <v>2.9033834967999996</v>
      </c>
      <c r="N37" s="18">
        <f t="shared" si="4"/>
        <v>3.6095336283185846</v>
      </c>
      <c r="O37" s="18">
        <f t="shared" si="5"/>
        <v>3.6626590000000001</v>
      </c>
      <c r="P37" s="18">
        <f t="shared" si="6"/>
        <v>0.95775029189999994</v>
      </c>
      <c r="Q37">
        <f t="shared" si="7"/>
        <v>2.1061047929106</v>
      </c>
    </row>
    <row r="38" spans="1:17" x14ac:dyDescent="0.2">
      <c r="A38" s="12">
        <v>2050</v>
      </c>
      <c r="B38" s="13">
        <v>5.624409</v>
      </c>
      <c r="C38" s="13">
        <v>10.843139000000001</v>
      </c>
      <c r="D38" s="14">
        <v>10.837103000000001</v>
      </c>
      <c r="E38" s="15">
        <v>108.587227</v>
      </c>
      <c r="F38" s="14">
        <v>4.08535</v>
      </c>
      <c r="G38" s="14">
        <v>3.6737120000000001</v>
      </c>
      <c r="H38" s="14">
        <v>7.8309980000000001</v>
      </c>
      <c r="J38" s="18">
        <f t="shared" si="0"/>
        <v>1.895425833</v>
      </c>
      <c r="K38" s="18">
        <f t="shared" si="1"/>
        <v>3.6541378430000004</v>
      </c>
      <c r="L38" s="18">
        <f t="shared" si="2"/>
        <v>1.3391408177099999</v>
      </c>
      <c r="M38" s="18">
        <f t="shared" si="3"/>
        <v>2.9209964062999996</v>
      </c>
      <c r="N38" s="18">
        <f t="shared" si="4"/>
        <v>3.6153539823008853</v>
      </c>
      <c r="O38" s="18">
        <f t="shared" si="5"/>
        <v>3.6737120000000001</v>
      </c>
      <c r="P38" s="18">
        <f t="shared" si="6"/>
        <v>0.96767642286</v>
      </c>
      <c r="Q38">
        <f t="shared" si="7"/>
        <v>2.1030898360557</v>
      </c>
    </row>
    <row r="39" spans="1:17" x14ac:dyDescent="0.2">
      <c r="A39" s="2"/>
    </row>
  </sheetData>
  <mergeCells count="3">
    <mergeCell ref="B1:G1"/>
    <mergeCell ref="J3:Q3"/>
    <mergeCell ref="J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24AF-0266-439A-837C-60B1F44BCB99}">
  <dimension ref="A1:M5"/>
  <sheetViews>
    <sheetView workbookViewId="0">
      <selection activeCell="F8" sqref="F8"/>
    </sheetView>
  </sheetViews>
  <sheetFormatPr baseColWidth="10" defaultColWidth="8.83203125" defaultRowHeight="21" x14ac:dyDescent="0.25"/>
  <cols>
    <col min="1" max="1" width="18.5" style="16" bestFit="1" customWidth="1"/>
    <col min="2" max="13" width="9.1640625" style="5"/>
  </cols>
  <sheetData>
    <row r="1" spans="1:11" x14ac:dyDescent="0.25">
      <c r="A1" s="16" t="s">
        <v>6</v>
      </c>
    </row>
    <row r="2" spans="1:11" x14ac:dyDescent="0.25">
      <c r="A2" s="17" t="s">
        <v>7</v>
      </c>
      <c r="B2"/>
      <c r="C2"/>
      <c r="D2"/>
      <c r="E2"/>
      <c r="F2"/>
      <c r="G2"/>
      <c r="H2"/>
    </row>
    <row r="3" spans="1:11" x14ac:dyDescent="0.25">
      <c r="A3" s="16" t="s">
        <v>11</v>
      </c>
      <c r="E3" s="5" t="s">
        <v>16</v>
      </c>
      <c r="H3" s="5" t="s">
        <v>18</v>
      </c>
      <c r="K3" s="5" t="s">
        <v>17</v>
      </c>
    </row>
    <row r="4" spans="1:11" x14ac:dyDescent="0.25">
      <c r="A4" s="16" t="s">
        <v>12</v>
      </c>
      <c r="E4" s="5" t="s">
        <v>16</v>
      </c>
      <c r="H4" s="5" t="s">
        <v>19</v>
      </c>
      <c r="K4" s="5" t="s">
        <v>17</v>
      </c>
    </row>
    <row r="5" spans="1:11" x14ac:dyDescent="0.25">
      <c r="A5" s="16" t="s">
        <v>13</v>
      </c>
      <c r="E5" s="5" t="s">
        <v>16</v>
      </c>
      <c r="H5" s="5" t="s">
        <v>20</v>
      </c>
      <c r="K5" s="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timeseries</vt:lpstr>
      <vt:lpstr>conversions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Inman, Daniel</dc:creator>
  <cp:lastModifiedBy>Microsoft Office User</cp:lastModifiedBy>
  <dcterms:created xsi:type="dcterms:W3CDTF">2018-07-18T20:25:47Z</dcterms:created>
  <dcterms:modified xsi:type="dcterms:W3CDTF">2018-11-02T17:44:04Z</dcterms:modified>
</cp:coreProperties>
</file>