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nman\Documents\GitHub\epa-biogas-rin\data\regional_model\EIA\"/>
    </mc:Choice>
  </mc:AlternateContent>
  <bookViews>
    <workbookView xWindow="120" yWindow="210" windowWidth="23880" windowHeight="10500"/>
  </bookViews>
  <sheets>
    <sheet name="Electricity-A" sheetId="1" r:id="rId1"/>
    <sheet name="Currency" sheetId="2" r:id="rId2"/>
  </sheets>
  <externalReferences>
    <externalReference r:id="rId3"/>
  </externalReferences>
  <calcPr calcId="152511" concurrentCalc="0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90" i="1"/>
  <c r="G50" i="1"/>
  <c r="H50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G96" i="1"/>
  <c r="H96" i="1"/>
  <c r="G95" i="1"/>
  <c r="H95" i="1"/>
  <c r="G94" i="1"/>
  <c r="H94" i="1"/>
  <c r="G93" i="1"/>
  <c r="H93" i="1"/>
  <c r="G92" i="1"/>
  <c r="H92" i="1"/>
  <c r="G91" i="1"/>
  <c r="H91" i="1"/>
  <c r="H90" i="1"/>
  <c r="G89" i="1"/>
  <c r="H89" i="1"/>
  <c r="G88" i="1"/>
  <c r="H88" i="1"/>
  <c r="G87" i="1"/>
  <c r="H87" i="1"/>
  <c r="G86" i="1"/>
  <c r="H86" i="1"/>
  <c r="G85" i="1"/>
  <c r="H85" i="1"/>
  <c r="G84" i="1"/>
  <c r="H84" i="1"/>
  <c r="G83" i="1"/>
  <c r="H83" i="1"/>
  <c r="G82" i="1"/>
  <c r="H82" i="1"/>
  <c r="G81" i="1"/>
  <c r="H81" i="1"/>
  <c r="G80" i="1"/>
  <c r="H80" i="1"/>
  <c r="G79" i="1"/>
  <c r="H79" i="1"/>
  <c r="G78" i="1"/>
  <c r="H78" i="1"/>
  <c r="G77" i="1"/>
  <c r="H77" i="1"/>
  <c r="G76" i="1"/>
  <c r="H76" i="1"/>
  <c r="G75" i="1"/>
  <c r="H75" i="1"/>
  <c r="G74" i="1"/>
  <c r="H74" i="1"/>
  <c r="G73" i="1"/>
  <c r="H73" i="1"/>
  <c r="G72" i="1"/>
  <c r="H72" i="1"/>
  <c r="G71" i="1"/>
  <c r="H71" i="1"/>
  <c r="G70" i="1"/>
  <c r="H70" i="1"/>
  <c r="G69" i="1"/>
  <c r="H69" i="1"/>
  <c r="G68" i="1"/>
  <c r="H68" i="1"/>
  <c r="G67" i="1"/>
  <c r="H67" i="1"/>
  <c r="G66" i="1"/>
  <c r="H66" i="1"/>
  <c r="G65" i="1"/>
  <c r="H65" i="1"/>
  <c r="G64" i="1"/>
  <c r="H64" i="1"/>
  <c r="G63" i="1"/>
  <c r="H63" i="1"/>
  <c r="G62" i="1"/>
  <c r="H62" i="1"/>
  <c r="G61" i="1"/>
  <c r="H61" i="1"/>
  <c r="G60" i="1"/>
  <c r="H60" i="1"/>
  <c r="G59" i="1"/>
  <c r="H59" i="1"/>
  <c r="G58" i="1"/>
  <c r="H58" i="1"/>
  <c r="G57" i="1"/>
  <c r="H57" i="1"/>
  <c r="G56" i="1"/>
  <c r="H56" i="1"/>
  <c r="G55" i="1"/>
  <c r="H55" i="1"/>
  <c r="G54" i="1"/>
  <c r="H54" i="1"/>
  <c r="G53" i="1"/>
  <c r="H53" i="1"/>
  <c r="G52" i="1"/>
  <c r="H52" i="1"/>
  <c r="G51" i="1"/>
  <c r="H51" i="1"/>
  <c r="G49" i="1"/>
  <c r="H49" i="1"/>
  <c r="G48" i="1"/>
  <c r="H48" i="1"/>
  <c r="G47" i="1"/>
  <c r="H47" i="1"/>
  <c r="G46" i="1"/>
  <c r="H46" i="1"/>
  <c r="G45" i="1"/>
  <c r="H45" i="1"/>
  <c r="G44" i="1"/>
  <c r="H44" i="1"/>
  <c r="G43" i="1"/>
  <c r="H43" i="1"/>
  <c r="G42" i="1"/>
  <c r="H42" i="1"/>
  <c r="G41" i="1"/>
  <c r="H41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C1" i="1"/>
  <c r="A99" i="1"/>
  <c r="A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A101" i="1"/>
</calcChain>
</file>

<file path=xl/sharedStrings.xml><?xml version="1.0" encoding="utf-8"?>
<sst xmlns="http://schemas.openxmlformats.org/spreadsheetml/2006/main" count="17" uniqueCount="17">
  <si>
    <t>EIA Short-Term Energy Outlook,</t>
  </si>
  <si>
    <t>Annual Average Residential Electricity Price</t>
  </si>
  <si>
    <t>Return to Contents</t>
  </si>
  <si>
    <t>Consumer Price</t>
  </si>
  <si>
    <r>
      <t>Residential Electricity Price (</t>
    </r>
    <r>
      <rPr>
        <b/>
        <sz val="10"/>
        <rFont val="Arial"/>
        <family val="2"/>
      </rPr>
      <t>¢</t>
    </r>
    <r>
      <rPr>
        <b/>
        <sz val="10"/>
        <rFont val="Arial"/>
        <family val="2"/>
      </rPr>
      <t>/kwh)</t>
    </r>
  </si>
  <si>
    <t>Year</t>
  </si>
  <si>
    <t>Index (1982-84=1)</t>
  </si>
  <si>
    <t>Nominal</t>
  </si>
  <si>
    <t>Real</t>
  </si>
  <si>
    <t>Forecast</t>
  </si>
  <si>
    <t>Values</t>
  </si>
  <si>
    <r>
      <t xml:space="preserve">Forecast / estimated values shown in </t>
    </r>
    <r>
      <rPr>
        <b/>
        <sz val="10"/>
        <color indexed="12"/>
        <rFont val="Arial"/>
        <family val="2"/>
      </rPr>
      <t>blue</t>
    </r>
  </si>
  <si>
    <t>See Notes and Sources for more information</t>
  </si>
  <si>
    <t>$2010 USD Inflators</t>
  </si>
  <si>
    <t>$/kWh</t>
  </si>
  <si>
    <t>$/GJ</t>
  </si>
  <si>
    <t>AEO 2015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</si>
</sst>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yyyy"/>
    <numFmt numFmtId="165" formatCode="0.000"/>
  </numFmts>
  <fonts count="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2"/>
      <color indexed="12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2.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" fillId="0" borderId="0"/>
  </cellStyleXfs>
  <cellXfs count="35">
    <xf numFmtId="0" fontId="0" fillId="0" borderId="0" xfId="0"/>
    <xf numFmtId="0" fontId="3" fillId="0" borderId="0" xfId="0" applyFont="1"/>
    <xf numFmtId="0" fontId="5" fillId="0" borderId="0" xfId="1" applyFont="1" applyAlignment="1" applyProtection="1"/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2" fillId="0" borderId="0" xfId="0" applyNumberFormat="1" applyFont="1" applyAlignment="1">
      <alignment horizontal="right"/>
    </xf>
    <xf numFmtId="165" fontId="2" fillId="0" borderId="0" xfId="0" applyNumberFormat="1" applyFont="1"/>
    <xf numFmtId="2" fontId="2" fillId="0" borderId="0" xfId="0" applyNumberFormat="1" applyFont="1"/>
    <xf numFmtId="165" fontId="7" fillId="0" borderId="0" xfId="0" applyNumberFormat="1" applyFont="1" applyBorder="1"/>
    <xf numFmtId="2" fontId="7" fillId="0" borderId="0" xfId="0" applyNumberFormat="1" applyFont="1" applyBorder="1"/>
    <xf numFmtId="0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/>
    <xf numFmtId="2" fontId="2" fillId="0" borderId="1" xfId="0" applyNumberFormat="1" applyFont="1" applyBorder="1"/>
    <xf numFmtId="0" fontId="0" fillId="0" borderId="1" xfId="0" applyBorder="1"/>
    <xf numFmtId="0" fontId="0" fillId="0" borderId="0" xfId="0" applyAlignment="1"/>
    <xf numFmtId="0" fontId="8" fillId="2" borderId="0" xfId="2" applyFont="1" applyFill="1" applyAlignment="1">
      <alignment horizontal="left" wrapText="1" indent="1"/>
    </xf>
    <xf numFmtId="0" fontId="2" fillId="0" borderId="0" xfId="3"/>
    <xf numFmtId="165" fontId="1" fillId="2" borderId="4" xfId="2" applyNumberFormat="1" applyFill="1" applyBorder="1" applyAlignment="1">
      <alignment horizontal="center" vertical="center"/>
    </xf>
    <xf numFmtId="165" fontId="2" fillId="0" borderId="0" xfId="3" applyNumberFormat="1"/>
    <xf numFmtId="165" fontId="1" fillId="3" borderId="4" xfId="2" applyNumberFormat="1" applyFill="1" applyBorder="1" applyAlignment="1">
      <alignment horizontal="center" vertical="center"/>
    </xf>
    <xf numFmtId="165" fontId="1" fillId="2" borderId="5" xfId="2" applyNumberFormat="1" applyFill="1" applyBorder="1" applyAlignment="1">
      <alignment horizontal="center" vertical="center"/>
    </xf>
    <xf numFmtId="0" fontId="1" fillId="2" borderId="3" xfId="2" applyFill="1" applyBorder="1" applyAlignment="1">
      <alignment horizontal="center"/>
    </xf>
    <xf numFmtId="0" fontId="1" fillId="2" borderId="6" xfId="2" applyFont="1" applyFill="1" applyBorder="1" applyAlignment="1">
      <alignment horizontal="center"/>
    </xf>
    <xf numFmtId="0" fontId="1" fillId="2" borderId="7" xfId="2" applyFont="1" applyFill="1" applyBorder="1" applyAlignment="1">
      <alignment horizontal="center"/>
    </xf>
    <xf numFmtId="0" fontId="1" fillId="2" borderId="8" xfId="2" applyFill="1" applyBorder="1" applyAlignment="1">
      <alignment horizontal="center"/>
    </xf>
    <xf numFmtId="165" fontId="1" fillId="2" borderId="3" xfId="2" applyNumberFormat="1" applyFill="1" applyBorder="1" applyAlignment="1">
      <alignment horizontal="center"/>
    </xf>
    <xf numFmtId="165" fontId="1" fillId="2" borderId="4" xfId="2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10" fontId="0" fillId="0" borderId="0" xfId="0" applyNumberFormat="1"/>
    <xf numFmtId="0" fontId="4" fillId="0" borderId="0" xfId="1" applyNumberFormat="1" applyFill="1" applyBorder="1" applyAlignment="1" applyProtection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6" fillId="0" borderId="0" xfId="0" applyFont="1" applyAlignment="1">
      <alignment horizontal="righ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Residential Electricity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cents per kilowatthour (kwh)</a:t>
            </a:r>
          </a:p>
        </c:rich>
      </c:tx>
      <c:layout>
        <c:manualLayout>
          <c:xMode val="edge"/>
          <c:yMode val="edge"/>
          <c:x val="2.4608853423523664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178277194517352"/>
          <c:w val="0.88143273017242318"/>
          <c:h val="0.68807979731700264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'Electricity-A'!$A$41:$A$97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cat>
          <c:val>
            <c:numRef>
              <c:f>'Electricity-A'!$E$41:$E$97</c:f>
              <c:numCache>
                <c:formatCode>General</c:formatCode>
                <c:ptCount val="57"/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33373832"/>
        <c:axId val="233373048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'Electricity-A'!$A$41:$A$97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cat>
          <c:val>
            <c:numRef>
              <c:f>'Electricity-A'!$C$41:$C$97</c:f>
              <c:numCache>
                <c:formatCode>0.00</c:formatCode>
                <c:ptCount val="57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2.5</c:v>
                </c:pt>
                <c:pt idx="4">
                  <c:v>2.5</c:v>
                </c:pt>
                <c:pt idx="5">
                  <c:v>2.4</c:v>
                </c:pt>
                <c:pt idx="6">
                  <c:v>2.2999999999999998</c:v>
                </c:pt>
                <c:pt idx="7">
                  <c:v>2.2999999999999998</c:v>
                </c:pt>
                <c:pt idx="8">
                  <c:v>2.2999999999999998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2.2999999999999998</c:v>
                </c:pt>
                <c:pt idx="12">
                  <c:v>2.4</c:v>
                </c:pt>
                <c:pt idx="13">
                  <c:v>2.5</c:v>
                </c:pt>
                <c:pt idx="14">
                  <c:v>3.1</c:v>
                </c:pt>
                <c:pt idx="15">
                  <c:v>3.5</c:v>
                </c:pt>
                <c:pt idx="16">
                  <c:v>3.7</c:v>
                </c:pt>
                <c:pt idx="17">
                  <c:v>4.0869737195000004</c:v>
                </c:pt>
                <c:pt idx="18">
                  <c:v>4.3026260775000003</c:v>
                </c:pt>
                <c:pt idx="19">
                  <c:v>4.6354266650999998</c:v>
                </c:pt>
                <c:pt idx="20">
                  <c:v>5.3572139178000002</c:v>
                </c:pt>
                <c:pt idx="21">
                  <c:v>6.2015212975000003</c:v>
                </c:pt>
                <c:pt idx="22">
                  <c:v>6.8406523882999997</c:v>
                </c:pt>
                <c:pt idx="23">
                  <c:v>7.1883668853999998</c:v>
                </c:pt>
                <c:pt idx="24">
                  <c:v>7.5589810956000001</c:v>
                </c:pt>
                <c:pt idx="25">
                  <c:v>7.7918994672000004</c:v>
                </c:pt>
                <c:pt idx="26">
                  <c:v>7.4058137809</c:v>
                </c:pt>
                <c:pt idx="27">
                  <c:v>7.4107566952999999</c:v>
                </c:pt>
                <c:pt idx="28">
                  <c:v>7.4911297113000002</c:v>
                </c:pt>
                <c:pt idx="29">
                  <c:v>7.6431419713000004</c:v>
                </c:pt>
                <c:pt idx="30">
                  <c:v>7.8491344834000003</c:v>
                </c:pt>
                <c:pt idx="31">
                  <c:v>8.0534852996000001</c:v>
                </c:pt>
                <c:pt idx="32">
                  <c:v>8.2336742423999993</c:v>
                </c:pt>
                <c:pt idx="33">
                  <c:v>8.3360960115000005</c:v>
                </c:pt>
                <c:pt idx="34">
                  <c:v>8.4048741943999996</c:v>
                </c:pt>
                <c:pt idx="35">
                  <c:v>8.4030444212000006</c:v>
                </c:pt>
                <c:pt idx="36">
                  <c:v>8.3597411438000009</c:v>
                </c:pt>
                <c:pt idx="37">
                  <c:v>8.4310266171000006</c:v>
                </c:pt>
                <c:pt idx="38">
                  <c:v>8.2605004342000008</c:v>
                </c:pt>
                <c:pt idx="39">
                  <c:v>8.1643699903000009</c:v>
                </c:pt>
                <c:pt idx="40">
                  <c:v>8.2355809661000006</c:v>
                </c:pt>
                <c:pt idx="41">
                  <c:v>8.5844156740000006</c:v>
                </c:pt>
                <c:pt idx="42">
                  <c:v>8.4456714849000001</c:v>
                </c:pt>
                <c:pt idx="43">
                  <c:v>8.7199791537000007</c:v>
                </c:pt>
                <c:pt idx="44">
                  <c:v>8.9459578119999996</c:v>
                </c:pt>
                <c:pt idx="45">
                  <c:v>9.4275651531999998</c:v>
                </c:pt>
                <c:pt idx="46">
                  <c:v>10.402749838</c:v>
                </c:pt>
                <c:pt idx="47">
                  <c:v>10.651059168</c:v>
                </c:pt>
                <c:pt idx="48">
                  <c:v>11.26296361</c:v>
                </c:pt>
                <c:pt idx="49">
                  <c:v>11.507838975</c:v>
                </c:pt>
                <c:pt idx="50">
                  <c:v>11.536084188</c:v>
                </c:pt>
                <c:pt idx="51">
                  <c:v>11.716863537</c:v>
                </c:pt>
                <c:pt idx="52">
                  <c:v>11.878472863000001</c:v>
                </c:pt>
                <c:pt idx="53">
                  <c:v>12.221455412999999</c:v>
                </c:pt>
                <c:pt idx="54">
                  <c:v>12.502306598000001</c:v>
                </c:pt>
                <c:pt idx="55">
                  <c:v>12.736865248000001</c:v>
                </c:pt>
                <c:pt idx="56">
                  <c:v>13.031037747999999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'Electricity-A'!$A$101</c:f>
              <c:strCache>
                <c:ptCount val="1"/>
                <c:pt idx="0">
                  <c:v>Real Price (Aug 2015 $)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'Electricity-A'!$A$41:$A$97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cat>
          <c:val>
            <c:numRef>
              <c:f>'Electricity-A'!$D$41:$D$97</c:f>
              <c:numCache>
                <c:formatCode>0.00</c:formatCode>
                <c:ptCount val="57"/>
                <c:pt idx="0">
                  <c:v>20.886520270270271</c:v>
                </c:pt>
                <c:pt idx="1">
                  <c:v>20.676956521739132</c:v>
                </c:pt>
                <c:pt idx="2">
                  <c:v>20.47155629139073</c:v>
                </c:pt>
                <c:pt idx="3">
                  <c:v>19.426879084967322</c:v>
                </c:pt>
                <c:pt idx="4">
                  <c:v>19.176209677419354</c:v>
                </c:pt>
                <c:pt idx="5">
                  <c:v>18.11695238095238</c:v>
                </c:pt>
                <c:pt idx="6">
                  <c:v>16.879799382716048</c:v>
                </c:pt>
                <c:pt idx="7">
                  <c:v>16.37441616766467</c:v>
                </c:pt>
                <c:pt idx="8">
                  <c:v>15.715675287356323</c:v>
                </c:pt>
                <c:pt idx="9">
                  <c:v>14.254141689373299</c:v>
                </c:pt>
                <c:pt idx="10">
                  <c:v>13.482654639175259</c:v>
                </c:pt>
                <c:pt idx="11">
                  <c:v>13.503839506172838</c:v>
                </c:pt>
                <c:pt idx="12">
                  <c:v>13.652727272727272</c:v>
                </c:pt>
                <c:pt idx="13">
                  <c:v>13.388795045045045</c:v>
                </c:pt>
                <c:pt idx="14">
                  <c:v>14.951997971602434</c:v>
                </c:pt>
                <c:pt idx="15">
                  <c:v>15.462099396191363</c:v>
                </c:pt>
                <c:pt idx="16">
                  <c:v>15.453240632408976</c:v>
                </c:pt>
                <c:pt idx="17">
                  <c:v>16.032241614835801</c:v>
                </c:pt>
                <c:pt idx="18">
                  <c:v>15.681695365943703</c:v>
                </c:pt>
                <c:pt idx="19">
                  <c:v>15.185785481963702</c:v>
                </c:pt>
                <c:pt idx="20">
                  <c:v>15.462655611360235</c:v>
                </c:pt>
                <c:pt idx="21">
                  <c:v>16.216591734583318</c:v>
                </c:pt>
                <c:pt idx="22">
                  <c:v>16.850185029256203</c:v>
                </c:pt>
                <c:pt idx="23">
                  <c:v>17.164376433645796</c:v>
                </c:pt>
                <c:pt idx="24">
                  <c:v>17.293896599181132</c:v>
                </c:pt>
                <c:pt idx="25">
                  <c:v>17.219301252863865</c:v>
                </c:pt>
                <c:pt idx="26">
                  <c:v>16.05401288312202</c:v>
                </c:pt>
                <c:pt idx="27">
                  <c:v>15.509756028225418</c:v>
                </c:pt>
                <c:pt idx="28">
                  <c:v>15.060480054123614</c:v>
                </c:pt>
                <c:pt idx="29">
                  <c:v>14.663547477415657</c:v>
                </c:pt>
                <c:pt idx="30">
                  <c:v>14.28463378926884</c:v>
                </c:pt>
                <c:pt idx="31">
                  <c:v>14.063632817026981</c:v>
                </c:pt>
                <c:pt idx="32">
                  <c:v>13.953869903965767</c:v>
                </c:pt>
                <c:pt idx="33">
                  <c:v>13.720011006018533</c:v>
                </c:pt>
                <c:pt idx="34">
                  <c:v>13.483238389714312</c:v>
                </c:pt>
                <c:pt idx="35">
                  <c:v>13.11244395322378</c:v>
                </c:pt>
                <c:pt idx="36">
                  <c:v>12.672715600620894</c:v>
                </c:pt>
                <c:pt idx="37">
                  <c:v>12.488843881931933</c:v>
                </c:pt>
                <c:pt idx="38">
                  <c:v>12.049832395806432</c:v>
                </c:pt>
                <c:pt idx="39">
                  <c:v>11.654015316752371</c:v>
                </c:pt>
                <c:pt idx="40">
                  <c:v>11.372778125070973</c:v>
                </c:pt>
                <c:pt idx="41">
                  <c:v>11.529745056269189</c:v>
                </c:pt>
                <c:pt idx="42">
                  <c:v>11.165237179390635</c:v>
                </c:pt>
                <c:pt idx="43">
                  <c:v>11.268914364470405</c:v>
                </c:pt>
                <c:pt idx="44">
                  <c:v>11.260565062582145</c:v>
                </c:pt>
                <c:pt idx="45">
                  <c:v>11.480369989324311</c:v>
                </c:pt>
                <c:pt idx="46">
                  <c:v>12.272466384105867</c:v>
                </c:pt>
                <c:pt idx="47">
                  <c:v>12.214773846489521</c:v>
                </c:pt>
                <c:pt idx="48">
                  <c:v>12.441862597388205</c:v>
                </c:pt>
                <c:pt idx="49">
                  <c:v>12.753225091244587</c:v>
                </c:pt>
                <c:pt idx="50">
                  <c:v>12.578668364042461</c:v>
                </c:pt>
                <c:pt idx="51">
                  <c:v>12.386513692891809</c:v>
                </c:pt>
                <c:pt idx="52">
                  <c:v>12.301928004043795</c:v>
                </c:pt>
                <c:pt idx="53">
                  <c:v>12.47448894670565</c:v>
                </c:pt>
                <c:pt idx="54">
                  <c:v>12.558965471391661</c:v>
                </c:pt>
                <c:pt idx="55">
                  <c:v>12.774786507497751</c:v>
                </c:pt>
                <c:pt idx="56">
                  <c:v>12.820181962955497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715264"/>
        <c:axId val="233372264"/>
      </c:lineChart>
      <c:catAx>
        <c:axId val="24071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3372264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33372264"/>
        <c:scaling>
          <c:orientation val="minMax"/>
          <c:max val="22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0715264"/>
        <c:crosses val="autoZero"/>
        <c:crossBetween val="between"/>
        <c:majorUnit val="2"/>
      </c:valAx>
      <c:catAx>
        <c:axId val="233373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33373048"/>
        <c:crosses val="autoZero"/>
        <c:auto val="1"/>
        <c:lblAlgn val="ctr"/>
        <c:lblOffset val="100"/>
        <c:noMultiLvlLbl val="0"/>
      </c:catAx>
      <c:valAx>
        <c:axId val="23337304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3337383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97766386584228"/>
          <c:y val="0.15740777194517391"/>
          <c:w val="0.39709219233502091"/>
          <c:h val="4.340277777777769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Residential Electricity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cents per kilowatthour (kwh)</a:t>
            </a:r>
          </a:p>
        </c:rich>
      </c:tx>
      <c:layout>
        <c:manualLayout>
          <c:xMode val="edge"/>
          <c:yMode val="edge"/>
          <c:x val="2.4608853423523664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178277194517352"/>
          <c:w val="0.88143273017242318"/>
          <c:h val="0.68807979731700264"/>
        </c:manualLayout>
      </c:layout>
      <c:barChart>
        <c:barDir val="col"/>
        <c:grouping val="clustered"/>
        <c:varyColors val="0"/>
        <c:ser>
          <c:idx val="2"/>
          <c:order val="1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'Electricity-A'!$A$41:$A$97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cat>
          <c:val>
            <c:numRef>
              <c:f>'Electricity-A'!$E$41:$E$97</c:f>
              <c:numCache>
                <c:formatCode>General</c:formatCode>
                <c:ptCount val="57"/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462448"/>
        <c:axId val="284076080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'Electricity-A'!$A$41:$A$97</c:f>
              <c:numCache>
                <c:formatCode>General</c:formatCode>
                <c:ptCount val="57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</c:numCache>
            </c:numRef>
          </c:cat>
          <c:val>
            <c:numRef>
              <c:f>'Electricity-A'!$G$41:$G$121</c:f>
              <c:numCache>
                <c:formatCode>General</c:formatCode>
                <c:ptCount val="81"/>
                <c:pt idx="0">
                  <c:v>0.19162000000000001</c:v>
                </c:pt>
                <c:pt idx="1">
                  <c:v>0.18954000000000001</c:v>
                </c:pt>
                <c:pt idx="2">
                  <c:v>0.18772</c:v>
                </c:pt>
                <c:pt idx="3">
                  <c:v>0.17824999999999999</c:v>
                </c:pt>
                <c:pt idx="4">
                  <c:v>0.17574999999999999</c:v>
                </c:pt>
                <c:pt idx="5">
                  <c:v>0.16608000000000001</c:v>
                </c:pt>
                <c:pt idx="6">
                  <c:v>0.15478999999999998</c:v>
                </c:pt>
                <c:pt idx="7">
                  <c:v>0.15018999999999999</c:v>
                </c:pt>
                <c:pt idx="8">
                  <c:v>0.14420999999999998</c:v>
                </c:pt>
                <c:pt idx="9">
                  <c:v>0.13068000000000002</c:v>
                </c:pt>
                <c:pt idx="10">
                  <c:v>0.12364000000000001</c:v>
                </c:pt>
                <c:pt idx="11">
                  <c:v>0.12373999999999999</c:v>
                </c:pt>
                <c:pt idx="12">
                  <c:v>0.12527999999999997</c:v>
                </c:pt>
                <c:pt idx="13">
                  <c:v>0.12275</c:v>
                </c:pt>
                <c:pt idx="14">
                  <c:v>0.13702</c:v>
                </c:pt>
                <c:pt idx="15">
                  <c:v>0.14174999999999999</c:v>
                </c:pt>
                <c:pt idx="16">
                  <c:v>0.14171</c:v>
                </c:pt>
                <c:pt idx="17">
                  <c:v>0.14713105390200001</c:v>
                </c:pt>
                <c:pt idx="18">
                  <c:v>0.14370771098849999</c:v>
                </c:pt>
                <c:pt idx="19">
                  <c:v>0.139062799953</c:v>
                </c:pt>
                <c:pt idx="20">
                  <c:v>0.14196616882169999</c:v>
                </c:pt>
                <c:pt idx="21">
                  <c:v>0.14883651113999999</c:v>
                </c:pt>
                <c:pt idx="22">
                  <c:v>0.15459874397557999</c:v>
                </c:pt>
                <c:pt idx="23">
                  <c:v>0.15742523479025999</c:v>
                </c:pt>
                <c:pt idx="24">
                  <c:v>0.15873860300760001</c:v>
                </c:pt>
                <c:pt idx="25">
                  <c:v>0.15817555918415999</c:v>
                </c:pt>
                <c:pt idx="26">
                  <c:v>0.14737569423990998</c:v>
                </c:pt>
                <c:pt idx="27">
                  <c:v>0.14228652854975998</c:v>
                </c:pt>
                <c:pt idx="28">
                  <c:v>0.13783678668792002</c:v>
                </c:pt>
                <c:pt idx="29">
                  <c:v>0.13451929869488002</c:v>
                </c:pt>
                <c:pt idx="30">
                  <c:v>0.13108054587278001</c:v>
                </c:pt>
                <c:pt idx="31">
                  <c:v>0.1288557647936</c:v>
                </c:pt>
                <c:pt idx="32">
                  <c:v>0.12762195075719998</c:v>
                </c:pt>
                <c:pt idx="33">
                  <c:v>0.12587504977364999</c:v>
                </c:pt>
                <c:pt idx="34">
                  <c:v>0.12355165065767998</c:v>
                </c:pt>
                <c:pt idx="35">
                  <c:v>0.12016353522316001</c:v>
                </c:pt>
                <c:pt idx="36">
                  <c:v>0.11620040189882001</c:v>
                </c:pt>
                <c:pt idx="37">
                  <c:v>0.11466196199256001</c:v>
                </c:pt>
                <c:pt idx="38">
                  <c:v>0.11069070581828001</c:v>
                </c:pt>
                <c:pt idx="39">
                  <c:v>0.10695324687293002</c:v>
                </c:pt>
                <c:pt idx="40">
                  <c:v>0.10459187826947001</c:v>
                </c:pt>
                <c:pt idx="41">
                  <c:v>0.10558831279020002</c:v>
                </c:pt>
                <c:pt idx="42">
                  <c:v>0.10219262496728999</c:v>
                </c:pt>
                <c:pt idx="43">
                  <c:v>0.10376775192903001</c:v>
                </c:pt>
                <c:pt idx="44">
                  <c:v>0.10287851483799999</c:v>
                </c:pt>
                <c:pt idx="45">
                  <c:v>0.10558872971584</c:v>
                </c:pt>
                <c:pt idx="46">
                  <c:v>0.1123496982504</c:v>
                </c:pt>
                <c:pt idx="47">
                  <c:v>0.111836121264</c:v>
                </c:pt>
                <c:pt idx="48">
                  <c:v>0.11375593246099999</c:v>
                </c:pt>
                <c:pt idx="49">
                  <c:v>0.117379957545</c:v>
                </c:pt>
                <c:pt idx="50">
                  <c:v>0.11536084188000001</c:v>
                </c:pt>
                <c:pt idx="51">
                  <c:v>0.1136535763089</c:v>
                </c:pt>
                <c:pt idx="52">
                  <c:v>0.1128454921985</c:v>
                </c:pt>
                <c:pt idx="53">
                  <c:v>0.11488168088219998</c:v>
                </c:pt>
                <c:pt idx="54">
                  <c:v>0.11502122070160001</c:v>
                </c:pt>
                <c:pt idx="55">
                  <c:v>0.11717916028160001</c:v>
                </c:pt>
                <c:pt idx="56">
                  <c:v>0.1198855472816</c:v>
                </c:pt>
                <c:pt idx="57">
                  <c:v>0.1206074980473298</c:v>
                </c:pt>
                <c:pt idx="58">
                  <c:v>0.12133379640057082</c:v>
                </c:pt>
                <c:pt idx="59">
                  <c:v>0.12206446852249506</c:v>
                </c:pt>
                <c:pt idx="60">
                  <c:v>0.12279954075193752</c:v>
                </c:pt>
                <c:pt idx="61">
                  <c:v>0.1235390395863457</c:v>
                </c:pt>
                <c:pt idx="62">
                  <c:v>0.12428299168273467</c:v>
                </c:pt>
                <c:pt idx="63">
                  <c:v>0.1250314238586481</c:v>
                </c:pt>
                <c:pt idx="64">
                  <c:v>0.12578436309312488</c:v>
                </c:pt>
                <c:pt idx="65">
                  <c:v>0.12654183652767168</c:v>
                </c:pt>
                <c:pt idx="66">
                  <c:v>0.12730387146724131</c:v>
                </c:pt>
                <c:pt idx="67">
                  <c:v>0.12807049538121704</c:v>
                </c:pt>
                <c:pt idx="68">
                  <c:v>0.12884173590440273</c:v>
                </c:pt>
                <c:pt idx="69">
                  <c:v>0.12961762083801903</c:v>
                </c:pt>
                <c:pt idx="70">
                  <c:v>0.13039817815070559</c:v>
                </c:pt>
                <c:pt idx="71">
                  <c:v>0.13118343597952914</c:v>
                </c:pt>
                <c:pt idx="72">
                  <c:v>0.13197342263099787</c:v>
                </c:pt>
                <c:pt idx="73">
                  <c:v>0.13276816658208174</c:v>
                </c:pt>
                <c:pt idx="74">
                  <c:v>0.13356769648123903</c:v>
                </c:pt>
                <c:pt idx="75">
                  <c:v>0.13437204114944906</c:v>
                </c:pt>
                <c:pt idx="76">
                  <c:v>0.13518122958125103</c:v>
                </c:pt>
                <c:pt idx="77">
                  <c:v>0.13599529094578933</c:v>
                </c:pt>
                <c:pt idx="78">
                  <c:v>0.13681425458786486</c:v>
                </c:pt>
                <c:pt idx="79">
                  <c:v>0.13763815002899299</c:v>
                </c:pt>
                <c:pt idx="80">
                  <c:v>0.13846700696846759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4408"/>
        <c:axId val="7465192"/>
      </c:lineChart>
      <c:catAx>
        <c:axId val="7464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6519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7465192"/>
        <c:scaling>
          <c:orientation val="minMax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64408"/>
        <c:crosses val="autoZero"/>
        <c:crossBetween val="between"/>
      </c:valAx>
      <c:catAx>
        <c:axId val="7462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84076080"/>
        <c:crosses val="autoZero"/>
        <c:auto val="1"/>
        <c:lblAlgn val="ctr"/>
        <c:lblOffset val="100"/>
        <c:noMultiLvlLbl val="0"/>
      </c:catAx>
      <c:valAx>
        <c:axId val="28407608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7462448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97766386584228"/>
          <c:y val="0.15740777194517391"/>
          <c:w val="0.39709219233502091"/>
          <c:h val="4.340277777777769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23</xdr:col>
      <xdr:colOff>590550</xdr:colOff>
      <xdr:row>73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0.85004</cdr:x>
      <cdr:y>0.09868</cdr:y>
    </cdr:from>
    <cdr:to>
      <cdr:x>0.97068</cdr:x>
      <cdr:y>0.13847</cdr:y>
    </cdr:to>
    <cdr:sp macro="" textlink="">
      <cdr:nvSpPr>
        <cdr:cNvPr id="8602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8388" y="541371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Electricity-A'!$A$99">
      <cdr:nvSpPr>
        <cdr:cNvPr id="86021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1E54E9A-D813-4CFD-8A30-F0B778CE883C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August 2015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0.9205</cdr:x>
      <cdr:y>0.89774</cdr:y>
    </cdr:from>
    <cdr:ext cx="562013" cy="427226"/>
    <cdr:pic>
      <cdr:nvPicPr>
        <cdr:cNvPr id="86024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0311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0.85004</cdr:x>
      <cdr:y>0.09868</cdr:y>
    </cdr:from>
    <cdr:to>
      <cdr:x>0.97068</cdr:x>
      <cdr:y>0.13847</cdr:y>
    </cdr:to>
    <cdr:sp macro="" textlink="">
      <cdr:nvSpPr>
        <cdr:cNvPr id="8602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8388" y="541371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0.10514</cdr:x>
      <cdr:y>0.94276</cdr:y>
    </cdr:from>
    <cdr:to>
      <cdr:x>0.53206</cdr:x>
      <cdr:y>1</cdr:y>
    </cdr:to>
    <cdr:sp macro="" textlink="'Electricity-A'!$A$99">
      <cdr:nvSpPr>
        <cdr:cNvPr id="86021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895326" y="5172359"/>
          <a:ext cx="3635373" cy="3140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1E54E9A-D813-4CFD-8A30-F0B778CE883C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August 2015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0.9205</cdr:x>
      <cdr:y>0.89774</cdr:y>
    </cdr:from>
    <cdr:ext cx="562013" cy="427226"/>
    <cdr:pic>
      <cdr:nvPicPr>
        <cdr:cNvPr id="86024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0311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warner/Desktop/real_pr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Crude Oil-A"/>
      <sheetName val="Crude Oil-Q"/>
      <sheetName val="Crude Oil-M"/>
      <sheetName val="Gasoline-A"/>
      <sheetName val="Gasoline-Q"/>
      <sheetName val="Gasoline-M"/>
      <sheetName val="Diesel-A"/>
      <sheetName val="Diesel-Q"/>
      <sheetName val="Diesel-M"/>
      <sheetName val="Heat Oil-A"/>
      <sheetName val="Heat Oil-Q"/>
      <sheetName val="Heat Oil-M"/>
      <sheetName val="Natural Gas-A"/>
      <sheetName val="Natural Gas-Q"/>
      <sheetName val="Natural Gas-M"/>
      <sheetName val="Electricity-A"/>
      <sheetName val="Electricity-Q"/>
      <sheetName val="Electricity-M"/>
      <sheetName val="Notes and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41">
          <cell r="A41">
            <v>1960</v>
          </cell>
        </row>
      </sheetData>
      <sheetData sheetId="17" refreshError="1"/>
      <sheetData sheetId="18" refreshError="1"/>
      <sheetData sheetId="19">
        <row r="7">
          <cell r="G7">
            <v>42227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showGridLines="0" tabSelected="1" workbookViewId="0">
      <pane ySplit="3" topLeftCell="A84" activePane="bottomLeft" state="frozen"/>
      <selection pane="bottomLeft" activeCell="O83" sqref="O83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30" t="s">
        <v>0</v>
      </c>
      <c r="B1" s="30"/>
      <c r="C1" s="31">
        <f>'[1]Notes and Sources'!$G$7</f>
        <v>42227</v>
      </c>
      <c r="D1" s="31"/>
    </row>
    <row r="2" spans="1:4" ht="15.75" x14ac:dyDescent="0.25">
      <c r="A2" s="1" t="s">
        <v>1</v>
      </c>
    </row>
    <row r="3" spans="1:4" ht="15.75" x14ac:dyDescent="0.25">
      <c r="A3" s="2" t="s">
        <v>2</v>
      </c>
    </row>
    <row r="39" spans="1:8" x14ac:dyDescent="0.2">
      <c r="B39" s="3" t="s">
        <v>3</v>
      </c>
      <c r="C39" s="32" t="s">
        <v>4</v>
      </c>
      <c r="D39" s="32"/>
    </row>
    <row r="40" spans="1:8" x14ac:dyDescent="0.2">
      <c r="A40" s="4" t="s">
        <v>5</v>
      </c>
      <c r="B40" s="4" t="s">
        <v>6</v>
      </c>
      <c r="C40" s="4" t="s">
        <v>7</v>
      </c>
      <c r="D40" s="4" t="s">
        <v>8</v>
      </c>
      <c r="G40" s="27" t="s">
        <v>14</v>
      </c>
      <c r="H40" s="27" t="s">
        <v>15</v>
      </c>
    </row>
    <row r="41" spans="1:8" x14ac:dyDescent="0.2">
      <c r="A41" s="5">
        <v>1960</v>
      </c>
      <c r="B41" s="6">
        <v>0.29599999999999999</v>
      </c>
      <c r="C41" s="7">
        <v>2.6</v>
      </c>
      <c r="D41" s="7">
        <f t="shared" ref="D41:D97" si="0">C41*$B$98/B41</f>
        <v>20.886520270270271</v>
      </c>
      <c r="G41">
        <f>IF(C41="","",C41*LOOKUP($A41,Currency!$A$2:$A$56,Currency!$C$2:$C$56)/100)</f>
        <v>0.19162000000000001</v>
      </c>
      <c r="H41">
        <f>G41/3.6*1000</f>
        <v>53.227777777777774</v>
      </c>
    </row>
    <row r="42" spans="1:8" x14ac:dyDescent="0.2">
      <c r="A42" s="5">
        <v>1961</v>
      </c>
      <c r="B42" s="6">
        <v>0.29899999999999999</v>
      </c>
      <c r="C42" s="7">
        <v>2.6</v>
      </c>
      <c r="D42" s="7">
        <f t="shared" si="0"/>
        <v>20.676956521739132</v>
      </c>
      <c r="G42">
        <f>IF(C42="","",C42*LOOKUP($A42,Currency!$A$2:$A$56,Currency!$C$2:$C$56)/100)</f>
        <v>0.18954000000000001</v>
      </c>
      <c r="H42">
        <f t="shared" ref="H42:H105" si="1">G42/3.6*1000</f>
        <v>52.650000000000006</v>
      </c>
    </row>
    <row r="43" spans="1:8" x14ac:dyDescent="0.2">
      <c r="A43" s="5">
        <v>1962</v>
      </c>
      <c r="B43" s="6">
        <v>0.30199999999999999</v>
      </c>
      <c r="C43" s="7">
        <v>2.6</v>
      </c>
      <c r="D43" s="7">
        <f t="shared" si="0"/>
        <v>20.47155629139073</v>
      </c>
      <c r="G43">
        <f>IF(C43="","",C43*LOOKUP($A43,Currency!$A$2:$A$56,Currency!$C$2:$C$56)/100)</f>
        <v>0.18772</v>
      </c>
      <c r="H43">
        <f t="shared" si="1"/>
        <v>52.144444444444446</v>
      </c>
    </row>
    <row r="44" spans="1:8" x14ac:dyDescent="0.2">
      <c r="A44" s="5">
        <v>1963</v>
      </c>
      <c r="B44" s="6">
        <v>0.30599999999999999</v>
      </c>
      <c r="C44" s="7">
        <v>2.5</v>
      </c>
      <c r="D44" s="7">
        <f t="shared" si="0"/>
        <v>19.426879084967322</v>
      </c>
      <c r="G44">
        <f>IF(C44="","",C44*LOOKUP($A44,Currency!$A$2:$A$56,Currency!$C$2:$C$56)/100)</f>
        <v>0.17824999999999999</v>
      </c>
      <c r="H44">
        <f t="shared" si="1"/>
        <v>49.513888888888886</v>
      </c>
    </row>
    <row r="45" spans="1:8" x14ac:dyDescent="0.2">
      <c r="A45" s="5">
        <v>1964</v>
      </c>
      <c r="B45" s="6">
        <v>0.31</v>
      </c>
      <c r="C45" s="7">
        <v>2.5</v>
      </c>
      <c r="D45" s="7">
        <f t="shared" si="0"/>
        <v>19.176209677419354</v>
      </c>
      <c r="G45">
        <f>IF(C45="","",C45*LOOKUP($A45,Currency!$A$2:$A$56,Currency!$C$2:$C$56)/100)</f>
        <v>0.17574999999999999</v>
      </c>
      <c r="H45">
        <f t="shared" si="1"/>
        <v>48.819444444444443</v>
      </c>
    </row>
    <row r="46" spans="1:8" x14ac:dyDescent="0.2">
      <c r="A46" s="5">
        <v>1965</v>
      </c>
      <c r="B46" s="6">
        <v>0.315</v>
      </c>
      <c r="C46" s="7">
        <v>2.4</v>
      </c>
      <c r="D46" s="7">
        <f t="shared" si="0"/>
        <v>18.11695238095238</v>
      </c>
      <c r="G46">
        <f>IF(C46="","",C46*LOOKUP($A46,Currency!$A$2:$A$56,Currency!$C$2:$C$56)/100)</f>
        <v>0.16608000000000001</v>
      </c>
      <c r="H46">
        <f t="shared" si="1"/>
        <v>46.133333333333333</v>
      </c>
    </row>
    <row r="47" spans="1:8" x14ac:dyDescent="0.2">
      <c r="A47" s="5">
        <v>1966</v>
      </c>
      <c r="B47" s="6">
        <v>0.32400000000000001</v>
      </c>
      <c r="C47" s="7">
        <v>2.2999999999999998</v>
      </c>
      <c r="D47" s="7">
        <f t="shared" si="0"/>
        <v>16.879799382716048</v>
      </c>
      <c r="G47">
        <f>IF(C47="","",C47*LOOKUP($A47,Currency!$A$2:$A$56,Currency!$C$2:$C$56)/100)</f>
        <v>0.15478999999999998</v>
      </c>
      <c r="H47">
        <f t="shared" si="1"/>
        <v>42.997222222222213</v>
      </c>
    </row>
    <row r="48" spans="1:8" x14ac:dyDescent="0.2">
      <c r="A48" s="5">
        <v>1967</v>
      </c>
      <c r="B48" s="6">
        <v>0.33400000000000002</v>
      </c>
      <c r="C48" s="7">
        <v>2.2999999999999998</v>
      </c>
      <c r="D48" s="7">
        <f t="shared" si="0"/>
        <v>16.37441616766467</v>
      </c>
      <c r="G48">
        <f>IF(C48="","",C48*LOOKUP($A48,Currency!$A$2:$A$56,Currency!$C$2:$C$56)/100)</f>
        <v>0.15018999999999999</v>
      </c>
      <c r="H48">
        <f t="shared" si="1"/>
        <v>41.719444444444441</v>
      </c>
    </row>
    <row r="49" spans="1:8" x14ac:dyDescent="0.2">
      <c r="A49" s="5">
        <v>1968</v>
      </c>
      <c r="B49" s="6">
        <v>0.34799999999999998</v>
      </c>
      <c r="C49" s="7">
        <v>2.2999999999999998</v>
      </c>
      <c r="D49" s="7">
        <f t="shared" si="0"/>
        <v>15.715675287356323</v>
      </c>
      <c r="G49">
        <f>IF(C49="","",C49*LOOKUP($A49,Currency!$A$2:$A$56,Currency!$C$2:$C$56)/100)</f>
        <v>0.14420999999999998</v>
      </c>
      <c r="H49">
        <f t="shared" si="1"/>
        <v>40.05833333333333</v>
      </c>
    </row>
    <row r="50" spans="1:8" x14ac:dyDescent="0.2">
      <c r="A50" s="5">
        <v>1969</v>
      </c>
      <c r="B50" s="6">
        <v>0.36699999999999999</v>
      </c>
      <c r="C50" s="7">
        <v>2.2000000000000002</v>
      </c>
      <c r="D50" s="7">
        <f t="shared" si="0"/>
        <v>14.254141689373299</v>
      </c>
      <c r="G50">
        <f>IF(C50="","",C50*LOOKUP($A50,Currency!$A$2:$A$56,Currency!$C$2:$C$56)/100)</f>
        <v>0.13068000000000002</v>
      </c>
      <c r="H50">
        <f>G50/3.6*1000</f>
        <v>36.300000000000004</v>
      </c>
    </row>
    <row r="51" spans="1:8" x14ac:dyDescent="0.2">
      <c r="A51" s="5">
        <v>1970</v>
      </c>
      <c r="B51" s="6">
        <v>0.38800000000000001</v>
      </c>
      <c r="C51" s="7">
        <v>2.2000000000000002</v>
      </c>
      <c r="D51" s="7">
        <f t="shared" si="0"/>
        <v>13.482654639175259</v>
      </c>
      <c r="G51">
        <f>IF(C51="","",C51*LOOKUP($A51,Currency!$A$2:$A$56,Currency!$C$2:$C$56)/100)</f>
        <v>0.12364000000000001</v>
      </c>
      <c r="H51">
        <f t="shared" si="1"/>
        <v>34.344444444444449</v>
      </c>
    </row>
    <row r="52" spans="1:8" x14ac:dyDescent="0.2">
      <c r="A52" s="5">
        <v>1971</v>
      </c>
      <c r="B52" s="6">
        <v>0.40500000000000003</v>
      </c>
      <c r="C52" s="7">
        <v>2.2999999999999998</v>
      </c>
      <c r="D52" s="7">
        <f t="shared" si="0"/>
        <v>13.503839506172838</v>
      </c>
      <c r="G52">
        <f>IF(C52="","",C52*LOOKUP($A52,Currency!$A$2:$A$56,Currency!$C$2:$C$56)/100)</f>
        <v>0.12373999999999999</v>
      </c>
      <c r="H52">
        <f t="shared" si="1"/>
        <v>34.37222222222222</v>
      </c>
    </row>
    <row r="53" spans="1:8" x14ac:dyDescent="0.2">
      <c r="A53" s="5">
        <v>1972</v>
      </c>
      <c r="B53" s="6">
        <v>0.41799999999999998</v>
      </c>
      <c r="C53" s="7">
        <v>2.4</v>
      </c>
      <c r="D53" s="7">
        <f t="shared" si="0"/>
        <v>13.652727272727272</v>
      </c>
      <c r="G53">
        <f>IF(C53="","",C53*LOOKUP($A53,Currency!$A$2:$A$56,Currency!$C$2:$C$56)/100)</f>
        <v>0.12527999999999997</v>
      </c>
      <c r="H53">
        <f t="shared" si="1"/>
        <v>34.79999999999999</v>
      </c>
    </row>
    <row r="54" spans="1:8" x14ac:dyDescent="0.2">
      <c r="A54" s="5">
        <v>1973</v>
      </c>
      <c r="B54" s="6">
        <v>0.44400000000000001</v>
      </c>
      <c r="C54" s="7">
        <v>2.5</v>
      </c>
      <c r="D54" s="7">
        <f t="shared" si="0"/>
        <v>13.388795045045045</v>
      </c>
      <c r="G54">
        <f>IF(C54="","",C54*LOOKUP($A54,Currency!$A$2:$A$56,Currency!$C$2:$C$56)/100)</f>
        <v>0.12275</v>
      </c>
      <c r="H54">
        <f t="shared" si="1"/>
        <v>34.097222222222221</v>
      </c>
    </row>
    <row r="55" spans="1:8" x14ac:dyDescent="0.2">
      <c r="A55" s="5">
        <v>1974</v>
      </c>
      <c r="B55" s="6">
        <v>0.49299999999999999</v>
      </c>
      <c r="C55" s="7">
        <v>3.1</v>
      </c>
      <c r="D55" s="7">
        <f t="shared" si="0"/>
        <v>14.951997971602434</v>
      </c>
      <c r="G55">
        <f>IF(C55="","",C55*LOOKUP($A55,Currency!$A$2:$A$56,Currency!$C$2:$C$56)/100)</f>
        <v>0.13702</v>
      </c>
      <c r="H55">
        <f t="shared" si="1"/>
        <v>38.06111111111111</v>
      </c>
    </row>
    <row r="56" spans="1:8" x14ac:dyDescent="0.2">
      <c r="A56" s="5">
        <v>1975</v>
      </c>
      <c r="B56" s="6">
        <v>0.53825000000000001</v>
      </c>
      <c r="C56" s="7">
        <v>3.5</v>
      </c>
      <c r="D56" s="7">
        <f t="shared" si="0"/>
        <v>15.462099396191363</v>
      </c>
      <c r="G56">
        <f>IF(C56="","",C56*LOOKUP($A56,Currency!$A$2:$A$56,Currency!$C$2:$C$56)/100)</f>
        <v>0.14174999999999999</v>
      </c>
      <c r="H56">
        <f t="shared" si="1"/>
        <v>39.374999999999993</v>
      </c>
    </row>
    <row r="57" spans="1:8" x14ac:dyDescent="0.2">
      <c r="A57" s="5">
        <v>1976</v>
      </c>
      <c r="B57" s="6">
        <v>0.56933333333000002</v>
      </c>
      <c r="C57" s="7">
        <v>3.7</v>
      </c>
      <c r="D57" s="7">
        <f t="shared" si="0"/>
        <v>15.453240632408976</v>
      </c>
      <c r="G57">
        <f>IF(C57="","",C57*LOOKUP($A57,Currency!$A$2:$A$56,Currency!$C$2:$C$56)/100)</f>
        <v>0.14171</v>
      </c>
      <c r="H57">
        <f t="shared" si="1"/>
        <v>39.363888888888887</v>
      </c>
    </row>
    <row r="58" spans="1:8" x14ac:dyDescent="0.2">
      <c r="A58" s="5">
        <v>1977</v>
      </c>
      <c r="B58" s="6">
        <v>0.60616666666999997</v>
      </c>
      <c r="C58" s="7">
        <v>4.0869737195000004</v>
      </c>
      <c r="D58" s="7">
        <f t="shared" si="0"/>
        <v>16.032241614835801</v>
      </c>
      <c r="G58">
        <f>IF(C58="","",C58*LOOKUP($A58,Currency!$A$2:$A$56,Currency!$C$2:$C$56)/100)</f>
        <v>0.14713105390200001</v>
      </c>
      <c r="H58">
        <f t="shared" si="1"/>
        <v>40.869737195000006</v>
      </c>
    </row>
    <row r="59" spans="1:8" x14ac:dyDescent="0.2">
      <c r="A59" s="5">
        <v>1978</v>
      </c>
      <c r="B59" s="6">
        <v>0.65241666666999998</v>
      </c>
      <c r="C59" s="7">
        <v>4.3026260775000003</v>
      </c>
      <c r="D59" s="7">
        <f t="shared" si="0"/>
        <v>15.681695365943703</v>
      </c>
      <c r="G59">
        <f>IF(C59="","",C59*LOOKUP($A59,Currency!$A$2:$A$56,Currency!$C$2:$C$56)/100)</f>
        <v>0.14370771098849999</v>
      </c>
      <c r="H59">
        <f t="shared" si="1"/>
        <v>39.91880860791666</v>
      </c>
    </row>
    <row r="60" spans="1:8" x14ac:dyDescent="0.2">
      <c r="A60" s="5">
        <v>1979</v>
      </c>
      <c r="B60" s="6">
        <v>0.72583333333</v>
      </c>
      <c r="C60" s="7">
        <v>4.6354266650999998</v>
      </c>
      <c r="D60" s="7">
        <f t="shared" si="0"/>
        <v>15.185785481963702</v>
      </c>
      <c r="G60">
        <f>IF(C60="","",C60*LOOKUP($A60,Currency!$A$2:$A$56,Currency!$C$2:$C$56)/100)</f>
        <v>0.139062799953</v>
      </c>
      <c r="H60">
        <f t="shared" si="1"/>
        <v>38.628555542499996</v>
      </c>
    </row>
    <row r="61" spans="1:8" x14ac:dyDescent="0.2">
      <c r="A61" s="5">
        <v>1980</v>
      </c>
      <c r="B61" s="6">
        <v>0.82383333332999997</v>
      </c>
      <c r="C61" s="7">
        <v>5.3572139178000002</v>
      </c>
      <c r="D61" s="7">
        <f t="shared" si="0"/>
        <v>15.462655611360235</v>
      </c>
      <c r="G61">
        <f>IF(C61="","",C61*LOOKUP($A61,Currency!$A$2:$A$56,Currency!$C$2:$C$56)/100)</f>
        <v>0.14196616882169999</v>
      </c>
      <c r="H61">
        <f t="shared" si="1"/>
        <v>39.43504689491666</v>
      </c>
    </row>
    <row r="62" spans="1:8" x14ac:dyDescent="0.2">
      <c r="A62" s="5">
        <v>1981</v>
      </c>
      <c r="B62" s="6">
        <v>0.90933333332999999</v>
      </c>
      <c r="C62" s="7">
        <v>6.2015212975000003</v>
      </c>
      <c r="D62" s="7">
        <f t="shared" si="0"/>
        <v>16.216591734583318</v>
      </c>
      <c r="G62">
        <f>IF(C62="","",C62*LOOKUP($A62,Currency!$A$2:$A$56,Currency!$C$2:$C$56)/100)</f>
        <v>0.14883651113999999</v>
      </c>
      <c r="H62">
        <f t="shared" si="1"/>
        <v>41.343475316666662</v>
      </c>
    </row>
    <row r="63" spans="1:8" x14ac:dyDescent="0.2">
      <c r="A63" s="5">
        <v>1982</v>
      </c>
      <c r="B63" s="6">
        <v>0.96533333333000004</v>
      </c>
      <c r="C63" s="7">
        <v>6.8406523882999997</v>
      </c>
      <c r="D63" s="7">
        <f t="shared" si="0"/>
        <v>16.850185029256203</v>
      </c>
      <c r="G63">
        <f>IF(C63="","",C63*LOOKUP($A63,Currency!$A$2:$A$56,Currency!$C$2:$C$56)/100)</f>
        <v>0.15459874397557999</v>
      </c>
      <c r="H63">
        <f t="shared" si="1"/>
        <v>42.944095548772218</v>
      </c>
    </row>
    <row r="64" spans="1:8" x14ac:dyDescent="0.2">
      <c r="A64" s="5">
        <v>1983</v>
      </c>
      <c r="B64" s="6">
        <v>0.99583333333000001</v>
      </c>
      <c r="C64" s="7">
        <v>7.1883668853999998</v>
      </c>
      <c r="D64" s="7">
        <f t="shared" si="0"/>
        <v>17.164376433645796</v>
      </c>
      <c r="G64">
        <f>IF(C64="","",C64*LOOKUP($A64,Currency!$A$2:$A$56,Currency!$C$2:$C$56)/100)</f>
        <v>0.15742523479025999</v>
      </c>
      <c r="H64">
        <f t="shared" si="1"/>
        <v>43.729231886183328</v>
      </c>
    </row>
    <row r="65" spans="1:8" x14ac:dyDescent="0.2">
      <c r="A65" s="5">
        <v>1984</v>
      </c>
      <c r="B65" s="6">
        <v>1.0393333333000001</v>
      </c>
      <c r="C65" s="7">
        <v>7.5589810956000001</v>
      </c>
      <c r="D65" s="7">
        <f t="shared" si="0"/>
        <v>17.293896599181132</v>
      </c>
      <c r="G65">
        <f>IF(C65="","",C65*LOOKUP($A65,Currency!$A$2:$A$56,Currency!$C$2:$C$56)/100)</f>
        <v>0.15873860300760001</v>
      </c>
      <c r="H65">
        <f t="shared" si="1"/>
        <v>44.094056391000002</v>
      </c>
    </row>
    <row r="66" spans="1:8" x14ac:dyDescent="0.2">
      <c r="A66" s="5">
        <v>1985</v>
      </c>
      <c r="B66" s="6">
        <v>1.0760000000000001</v>
      </c>
      <c r="C66" s="7">
        <v>7.7918994672000004</v>
      </c>
      <c r="D66" s="7">
        <f t="shared" si="0"/>
        <v>17.219301252863865</v>
      </c>
      <c r="G66">
        <f>IF(C66="","",C66*LOOKUP($A66,Currency!$A$2:$A$56,Currency!$C$2:$C$56)/100)</f>
        <v>0.15817555918415999</v>
      </c>
      <c r="H66">
        <f t="shared" si="1"/>
        <v>43.937655328933332</v>
      </c>
    </row>
    <row r="67" spans="1:8" x14ac:dyDescent="0.2">
      <c r="A67" s="5">
        <v>1986</v>
      </c>
      <c r="B67" s="6">
        <v>1.0969166667000001</v>
      </c>
      <c r="C67" s="7">
        <v>7.4058137809</v>
      </c>
      <c r="D67" s="7">
        <f t="shared" si="0"/>
        <v>16.05401288312202</v>
      </c>
      <c r="G67">
        <f>IF(C67="","",C67*LOOKUP($A67,Currency!$A$2:$A$56,Currency!$C$2:$C$56)/100)</f>
        <v>0.14737569423990998</v>
      </c>
      <c r="H67">
        <f t="shared" si="1"/>
        <v>40.937692844419445</v>
      </c>
    </row>
    <row r="68" spans="1:8" x14ac:dyDescent="0.2">
      <c r="A68" s="5">
        <v>1987</v>
      </c>
      <c r="B68" s="6">
        <v>1.1361666667000001</v>
      </c>
      <c r="C68" s="7">
        <v>7.4107566952999999</v>
      </c>
      <c r="D68" s="7">
        <f t="shared" si="0"/>
        <v>15.509756028225418</v>
      </c>
      <c r="G68">
        <f>IF(C68="","",C68*LOOKUP($A68,Currency!$A$2:$A$56,Currency!$C$2:$C$56)/100)</f>
        <v>0.14228652854975998</v>
      </c>
      <c r="H68">
        <f t="shared" si="1"/>
        <v>39.524035708266659</v>
      </c>
    </row>
    <row r="69" spans="1:8" x14ac:dyDescent="0.2">
      <c r="A69" s="5">
        <v>1988</v>
      </c>
      <c r="B69" s="6">
        <v>1.18275</v>
      </c>
      <c r="C69" s="7">
        <v>7.4911297113000002</v>
      </c>
      <c r="D69" s="7">
        <f t="shared" si="0"/>
        <v>15.060480054123614</v>
      </c>
      <c r="G69">
        <f>IF(C69="","",C69*LOOKUP($A69,Currency!$A$2:$A$56,Currency!$C$2:$C$56)/100)</f>
        <v>0.13783678668792002</v>
      </c>
      <c r="H69">
        <f t="shared" si="1"/>
        <v>38.287996302200007</v>
      </c>
    </row>
    <row r="70" spans="1:8" x14ac:dyDescent="0.2">
      <c r="A70" s="5">
        <v>1989</v>
      </c>
      <c r="B70" s="6">
        <v>1.2394166666999999</v>
      </c>
      <c r="C70" s="7">
        <v>7.6431419713000004</v>
      </c>
      <c r="D70" s="7">
        <f t="shared" si="0"/>
        <v>14.663547477415657</v>
      </c>
      <c r="G70">
        <f>IF(C70="","",C70*LOOKUP($A70,Currency!$A$2:$A$56,Currency!$C$2:$C$56)/100)</f>
        <v>0.13451929869488002</v>
      </c>
      <c r="H70">
        <f t="shared" si="1"/>
        <v>37.366471859688893</v>
      </c>
    </row>
    <row r="71" spans="1:8" x14ac:dyDescent="0.2">
      <c r="A71" s="5">
        <v>1990</v>
      </c>
      <c r="B71" s="6">
        <v>1.3065833333000001</v>
      </c>
      <c r="C71" s="7">
        <v>7.8491344834000003</v>
      </c>
      <c r="D71" s="7">
        <f t="shared" si="0"/>
        <v>14.28463378926884</v>
      </c>
      <c r="G71">
        <f>IF(C71="","",C71*LOOKUP($A71,Currency!$A$2:$A$56,Currency!$C$2:$C$56)/100)</f>
        <v>0.13108054587278001</v>
      </c>
      <c r="H71">
        <f t="shared" si="1"/>
        <v>36.411262742438886</v>
      </c>
    </row>
    <row r="72" spans="1:8" x14ac:dyDescent="0.2">
      <c r="A72" s="5">
        <v>1991</v>
      </c>
      <c r="B72" s="6">
        <v>1.3616666666999999</v>
      </c>
      <c r="C72" s="7">
        <v>8.0534852996000001</v>
      </c>
      <c r="D72" s="7">
        <f t="shared" si="0"/>
        <v>14.063632817026981</v>
      </c>
      <c r="G72">
        <f>IF(C72="","",C72*LOOKUP($A72,Currency!$A$2:$A$56,Currency!$C$2:$C$56)/100)</f>
        <v>0.1288557647936</v>
      </c>
      <c r="H72">
        <f t="shared" si="1"/>
        <v>35.793267998222227</v>
      </c>
    </row>
    <row r="73" spans="1:8" x14ac:dyDescent="0.2">
      <c r="A73" s="5">
        <v>1992</v>
      </c>
      <c r="B73" s="6">
        <v>1.4030833332999999</v>
      </c>
      <c r="C73" s="7">
        <v>8.2336742423999993</v>
      </c>
      <c r="D73" s="7">
        <f t="shared" si="0"/>
        <v>13.953869903965767</v>
      </c>
      <c r="G73">
        <f>IF(C73="","",C73*LOOKUP($A73,Currency!$A$2:$A$56,Currency!$C$2:$C$56)/100)</f>
        <v>0.12762195075719998</v>
      </c>
      <c r="H73">
        <f t="shared" si="1"/>
        <v>35.450541876999992</v>
      </c>
    </row>
    <row r="74" spans="1:8" x14ac:dyDescent="0.2">
      <c r="A74" s="5">
        <v>1993</v>
      </c>
      <c r="B74" s="6">
        <v>1.44475</v>
      </c>
      <c r="C74" s="7">
        <v>8.3360960115000005</v>
      </c>
      <c r="D74" s="7">
        <f t="shared" si="0"/>
        <v>13.720011006018533</v>
      </c>
      <c r="G74">
        <f>IF(C74="","",C74*LOOKUP($A74,Currency!$A$2:$A$56,Currency!$C$2:$C$56)/100)</f>
        <v>0.12587504977364999</v>
      </c>
      <c r="H74">
        <f t="shared" si="1"/>
        <v>34.965291603791663</v>
      </c>
    </row>
    <row r="75" spans="1:8" x14ac:dyDescent="0.2">
      <c r="A75" s="5">
        <v>1994</v>
      </c>
      <c r="B75" s="6">
        <v>1.4822500000000001</v>
      </c>
      <c r="C75" s="7">
        <v>8.4048741943999996</v>
      </c>
      <c r="D75" s="7">
        <f t="shared" si="0"/>
        <v>13.483238389714312</v>
      </c>
      <c r="G75">
        <f>IF(C75="","",C75*LOOKUP($A75,Currency!$A$2:$A$56,Currency!$C$2:$C$56)/100)</f>
        <v>0.12355165065767998</v>
      </c>
      <c r="H75">
        <f t="shared" si="1"/>
        <v>34.319902960466656</v>
      </c>
    </row>
    <row r="76" spans="1:8" x14ac:dyDescent="0.2">
      <c r="A76" s="5">
        <v>1995</v>
      </c>
      <c r="B76" s="6">
        <v>1.5238333333</v>
      </c>
      <c r="C76" s="7">
        <v>8.4030444212000006</v>
      </c>
      <c r="D76" s="7">
        <f t="shared" si="0"/>
        <v>13.11244395322378</v>
      </c>
      <c r="G76">
        <f>IF(C76="","",C76*LOOKUP($A76,Currency!$A$2:$A$56,Currency!$C$2:$C$56)/100)</f>
        <v>0.12016353522316001</v>
      </c>
      <c r="H76">
        <f t="shared" si="1"/>
        <v>33.378759784211113</v>
      </c>
    </row>
    <row r="77" spans="1:8" x14ac:dyDescent="0.2">
      <c r="A77" s="5">
        <v>1996</v>
      </c>
      <c r="B77" s="6">
        <v>1.5685833333000001</v>
      </c>
      <c r="C77" s="7">
        <v>8.3597411438000009</v>
      </c>
      <c r="D77" s="7">
        <f t="shared" si="0"/>
        <v>12.672715600620894</v>
      </c>
      <c r="G77">
        <f>IF(C77="","",C77*LOOKUP($A77,Currency!$A$2:$A$56,Currency!$C$2:$C$56)/100)</f>
        <v>0.11620040189882001</v>
      </c>
      <c r="H77">
        <f t="shared" si="1"/>
        <v>32.277889416338894</v>
      </c>
    </row>
    <row r="78" spans="1:8" x14ac:dyDescent="0.2">
      <c r="A78" s="5">
        <v>1997</v>
      </c>
      <c r="B78" s="6">
        <v>1.6052500000000001</v>
      </c>
      <c r="C78" s="7">
        <v>8.4310266171000006</v>
      </c>
      <c r="D78" s="7">
        <f t="shared" si="0"/>
        <v>12.488843881931933</v>
      </c>
      <c r="G78">
        <f>IF(C78="","",C78*LOOKUP($A78,Currency!$A$2:$A$56,Currency!$C$2:$C$56)/100)</f>
        <v>0.11466196199256001</v>
      </c>
      <c r="H78">
        <f t="shared" si="1"/>
        <v>31.850544997933333</v>
      </c>
    </row>
    <row r="79" spans="1:8" x14ac:dyDescent="0.2">
      <c r="A79" s="5">
        <v>1998</v>
      </c>
      <c r="B79" s="6">
        <v>1.6300833333</v>
      </c>
      <c r="C79" s="7">
        <v>8.2605004342000008</v>
      </c>
      <c r="D79" s="7">
        <f t="shared" si="0"/>
        <v>12.049832395806432</v>
      </c>
      <c r="G79">
        <f>IF(C79="","",C79*LOOKUP($A79,Currency!$A$2:$A$56,Currency!$C$2:$C$56)/100)</f>
        <v>0.11069070581828001</v>
      </c>
      <c r="H79">
        <f t="shared" si="1"/>
        <v>30.747418282855556</v>
      </c>
    </row>
    <row r="80" spans="1:8" x14ac:dyDescent="0.2">
      <c r="A80" s="5">
        <v>1999</v>
      </c>
      <c r="B80" s="6">
        <v>1.6658333332999999</v>
      </c>
      <c r="C80" s="7">
        <v>8.1643699903000009</v>
      </c>
      <c r="D80" s="7">
        <f t="shared" si="0"/>
        <v>11.654015316752371</v>
      </c>
      <c r="G80">
        <f>IF(C80="","",C80*LOOKUP($A80,Currency!$A$2:$A$56,Currency!$C$2:$C$56)/100)</f>
        <v>0.10695324687293002</v>
      </c>
      <c r="H80">
        <f t="shared" si="1"/>
        <v>29.70923524248056</v>
      </c>
    </row>
    <row r="81" spans="1:8" x14ac:dyDescent="0.2">
      <c r="A81" s="5">
        <v>2000</v>
      </c>
      <c r="B81" s="6">
        <v>1.7219166667000001</v>
      </c>
      <c r="C81" s="7">
        <v>8.2355809661000006</v>
      </c>
      <c r="D81" s="7">
        <f t="shared" si="0"/>
        <v>11.372778125070973</v>
      </c>
      <c r="G81">
        <f>IF(C81="","",C81*LOOKUP($A81,Currency!$A$2:$A$56,Currency!$C$2:$C$56)/100)</f>
        <v>0.10459187826947001</v>
      </c>
      <c r="H81">
        <f t="shared" si="1"/>
        <v>29.053299519297223</v>
      </c>
    </row>
    <row r="82" spans="1:8" x14ac:dyDescent="0.2">
      <c r="A82" s="5">
        <v>2001</v>
      </c>
      <c r="B82" s="6">
        <v>1.7704166667000001</v>
      </c>
      <c r="C82" s="7">
        <v>8.5844156740000006</v>
      </c>
      <c r="D82" s="7">
        <f t="shared" si="0"/>
        <v>11.529745056269189</v>
      </c>
      <c r="G82">
        <f>IF(C82="","",C82*LOOKUP($A82,Currency!$A$2:$A$56,Currency!$C$2:$C$56)/100)</f>
        <v>0.10558831279020002</v>
      </c>
      <c r="H82">
        <f t="shared" si="1"/>
        <v>29.330086886166672</v>
      </c>
    </row>
    <row r="83" spans="1:8" x14ac:dyDescent="0.2">
      <c r="A83" s="5">
        <v>2002</v>
      </c>
      <c r="B83" s="6">
        <v>1.7986666667</v>
      </c>
      <c r="C83" s="7">
        <v>8.4456714849000001</v>
      </c>
      <c r="D83" s="7">
        <f t="shared" si="0"/>
        <v>11.165237179390635</v>
      </c>
      <c r="G83">
        <f>IF(C83="","",C83*LOOKUP($A83,Currency!$A$2:$A$56,Currency!$C$2:$C$56)/100)</f>
        <v>0.10219262496728999</v>
      </c>
      <c r="H83">
        <f t="shared" si="1"/>
        <v>28.386840268691664</v>
      </c>
    </row>
    <row r="84" spans="1:8" x14ac:dyDescent="0.2">
      <c r="A84" s="5">
        <v>2003</v>
      </c>
      <c r="B84" s="6">
        <v>1.84</v>
      </c>
      <c r="C84" s="7">
        <v>8.7199791537000007</v>
      </c>
      <c r="D84" s="7">
        <f t="shared" si="0"/>
        <v>11.268914364470405</v>
      </c>
      <c r="G84">
        <f>IF(C84="","",C84*LOOKUP($A84,Currency!$A$2:$A$56,Currency!$C$2:$C$56)/100)</f>
        <v>0.10376775192903001</v>
      </c>
      <c r="H84">
        <f t="shared" si="1"/>
        <v>28.824375535841668</v>
      </c>
    </row>
    <row r="85" spans="1:8" x14ac:dyDescent="0.2">
      <c r="A85" s="5">
        <v>2004</v>
      </c>
      <c r="B85" s="6">
        <v>1.8890833332999999</v>
      </c>
      <c r="C85" s="7">
        <v>8.9459578119999996</v>
      </c>
      <c r="D85" s="7">
        <f t="shared" si="0"/>
        <v>11.260565062582145</v>
      </c>
      <c r="G85">
        <f>IF(C85="","",C85*LOOKUP($A85,Currency!$A$2:$A$56,Currency!$C$2:$C$56)/100)</f>
        <v>0.10287851483799999</v>
      </c>
      <c r="H85">
        <f t="shared" si="1"/>
        <v>28.577365232777776</v>
      </c>
    </row>
    <row r="86" spans="1:8" x14ac:dyDescent="0.2">
      <c r="A86" s="5">
        <v>2005</v>
      </c>
      <c r="B86" s="6">
        <v>1.9526666667000001</v>
      </c>
      <c r="C86" s="7">
        <v>9.4275651531999998</v>
      </c>
      <c r="D86" s="7">
        <f t="shared" si="0"/>
        <v>11.480369989324311</v>
      </c>
      <c r="G86">
        <f>IF(C86="","",C86*LOOKUP($A86,Currency!$A$2:$A$56,Currency!$C$2:$C$56)/100)</f>
        <v>0.10558872971584</v>
      </c>
      <c r="H86">
        <f t="shared" si="1"/>
        <v>29.330202698844445</v>
      </c>
    </row>
    <row r="87" spans="1:8" x14ac:dyDescent="0.2">
      <c r="A87" s="5">
        <v>2006</v>
      </c>
      <c r="B87" s="6">
        <v>2.0155833332999999</v>
      </c>
      <c r="C87" s="7">
        <v>10.402749838</v>
      </c>
      <c r="D87" s="7">
        <f t="shared" si="0"/>
        <v>12.272466384105867</v>
      </c>
      <c r="G87">
        <f>IF(C87="","",C87*LOOKUP($A87,Currency!$A$2:$A$56,Currency!$C$2:$C$56)/100)</f>
        <v>0.1123496982504</v>
      </c>
      <c r="H87">
        <f t="shared" si="1"/>
        <v>31.208249513999998</v>
      </c>
    </row>
    <row r="88" spans="1:8" x14ac:dyDescent="0.2">
      <c r="A88" s="5">
        <v>2007</v>
      </c>
      <c r="B88" s="6">
        <v>2.0734416667</v>
      </c>
      <c r="C88" s="7">
        <v>10.651059168</v>
      </c>
      <c r="D88" s="7">
        <f t="shared" si="0"/>
        <v>12.214773846489521</v>
      </c>
      <c r="G88">
        <f>IF(C88="","",C88*LOOKUP($A88,Currency!$A$2:$A$56,Currency!$C$2:$C$56)/100)</f>
        <v>0.111836121264</v>
      </c>
      <c r="H88">
        <f t="shared" si="1"/>
        <v>31.065589240000001</v>
      </c>
    </row>
    <row r="89" spans="1:8" x14ac:dyDescent="0.2">
      <c r="A89" s="5">
        <v>2008</v>
      </c>
      <c r="B89" s="6">
        <v>2.1525425</v>
      </c>
      <c r="C89" s="7">
        <v>11.26296361</v>
      </c>
      <c r="D89" s="7">
        <f t="shared" si="0"/>
        <v>12.441862597388205</v>
      </c>
      <c r="G89">
        <f>IF(C89="","",C89*LOOKUP($A89,Currency!$A$2:$A$56,Currency!$C$2:$C$56)/100)</f>
        <v>0.11375593246099999</v>
      </c>
      <c r="H89">
        <f t="shared" si="1"/>
        <v>31.598870128055552</v>
      </c>
    </row>
    <row r="90" spans="1:8" x14ac:dyDescent="0.2">
      <c r="A90" s="5">
        <v>2009</v>
      </c>
      <c r="B90" s="6">
        <v>2.1456466666999998</v>
      </c>
      <c r="C90" s="7">
        <v>11.507838975</v>
      </c>
      <c r="D90" s="7">
        <f t="shared" si="0"/>
        <v>12.753225091244587</v>
      </c>
      <c r="G90">
        <f>IF(C90="","",C90*LOOKUP($A90,Currency!$A$2:$A$56,Currency!$C$2:$C$56)/100)</f>
        <v>0.117379957545</v>
      </c>
      <c r="H90">
        <f t="shared" si="1"/>
        <v>32.605543762499998</v>
      </c>
    </row>
    <row r="91" spans="1:8" x14ac:dyDescent="0.2">
      <c r="A91" s="5">
        <v>2010</v>
      </c>
      <c r="B91" s="6">
        <v>2.1807616667</v>
      </c>
      <c r="C91" s="7">
        <v>11.536084188</v>
      </c>
      <c r="D91" s="7">
        <f t="shared" si="0"/>
        <v>12.578668364042461</v>
      </c>
      <c r="G91">
        <f>IF(C91="","",C91*LOOKUP($A91,Currency!$A$2:$A$56,Currency!$C$2:$C$56)/100)</f>
        <v>0.11536084188000001</v>
      </c>
      <c r="H91">
        <f t="shared" si="1"/>
        <v>32.044678300000001</v>
      </c>
    </row>
    <row r="92" spans="1:8" x14ac:dyDescent="0.2">
      <c r="A92" s="5">
        <v>2011</v>
      </c>
      <c r="B92" s="6">
        <v>2.2492966666999998</v>
      </c>
      <c r="C92" s="7">
        <v>11.716863537</v>
      </c>
      <c r="D92" s="7">
        <f t="shared" si="0"/>
        <v>12.386513692891809</v>
      </c>
      <c r="G92">
        <f>IF(C92="","",C92*LOOKUP($A92,Currency!$A$2:$A$56,Currency!$C$2:$C$56)/100)</f>
        <v>0.1136535763089</v>
      </c>
      <c r="H92">
        <f t="shared" si="1"/>
        <v>31.570437863583329</v>
      </c>
    </row>
    <row r="93" spans="1:8" x14ac:dyDescent="0.2">
      <c r="A93" s="5">
        <v>2012</v>
      </c>
      <c r="B93" s="6">
        <v>2.2959999999999998</v>
      </c>
      <c r="C93" s="7">
        <v>11.878472863000001</v>
      </c>
      <c r="D93" s="7">
        <f>C93*$B$98/B93</f>
        <v>12.301928004043795</v>
      </c>
      <c r="G93">
        <f>IF(C93="","",C93*LOOKUP($A93,Currency!$A$2:$A$56,Currency!$C$2:$C$56)/100)</f>
        <v>0.1128454921985</v>
      </c>
      <c r="H93">
        <f t="shared" si="1"/>
        <v>31.345970055138888</v>
      </c>
    </row>
    <row r="94" spans="1:8" x14ac:dyDescent="0.2">
      <c r="A94" s="5">
        <v>2013</v>
      </c>
      <c r="B94" s="6">
        <v>2.3296174999999999</v>
      </c>
      <c r="C94" s="7">
        <v>12.221455412999999</v>
      </c>
      <c r="D94" s="7">
        <f>C94*$B$98/B94</f>
        <v>12.47448894670565</v>
      </c>
      <c r="E94" s="3" t="s">
        <v>9</v>
      </c>
      <c r="G94">
        <f>IF(C94="","",C94*LOOKUP($A94,Currency!$A$2:$A$56,Currency!$C$2:$C$56)/100)</f>
        <v>0.11488168088219998</v>
      </c>
      <c r="H94">
        <f t="shared" si="1"/>
        <v>31.911578022833329</v>
      </c>
    </row>
    <row r="95" spans="1:8" x14ac:dyDescent="0.2">
      <c r="A95" s="5">
        <v>2014</v>
      </c>
      <c r="B95" s="6">
        <v>2.3671224999999998</v>
      </c>
      <c r="C95" s="7">
        <v>12.502306598000001</v>
      </c>
      <c r="D95" s="7">
        <f>C95*$B$98/B95</f>
        <v>12.558965471391661</v>
      </c>
      <c r="E95" s="3" t="s">
        <v>10</v>
      </c>
      <c r="G95">
        <f>IF(C95="","",C95*LOOKUP($A95,Currency!$A$2:$A$56,Currency!$C$2:$C$56)/100)</f>
        <v>0.11502122070160001</v>
      </c>
      <c r="H95">
        <f t="shared" si="1"/>
        <v>31.950339083777777</v>
      </c>
    </row>
    <row r="96" spans="1:8" x14ac:dyDescent="0.2">
      <c r="A96" s="5">
        <v>2015</v>
      </c>
      <c r="B96" s="8">
        <v>2.3707914815</v>
      </c>
      <c r="C96" s="9">
        <v>12.736865248000001</v>
      </c>
      <c r="D96" s="9">
        <f t="shared" ref="D96" si="2">C96*$B$98/B96</f>
        <v>12.774786507497751</v>
      </c>
      <c r="E96" s="5">
        <v>1</v>
      </c>
      <c r="G96">
        <f>IF(C96="","",C96*LOOKUP($A96,Currency!$A$2:$A$56,Currency!$C$2:$C$56)/100)</f>
        <v>0.11717916028160001</v>
      </c>
      <c r="H96">
        <f t="shared" si="1"/>
        <v>32.549766744888892</v>
      </c>
    </row>
    <row r="97" spans="1:10" x14ac:dyDescent="0.2">
      <c r="A97" s="5">
        <v>2016</v>
      </c>
      <c r="B97" s="8">
        <v>2.4169589167000001</v>
      </c>
      <c r="C97" s="9">
        <v>13.031037747999999</v>
      </c>
      <c r="D97" s="9">
        <f t="shared" si="0"/>
        <v>12.820181962955497</v>
      </c>
      <c r="E97" s="5">
        <v>1</v>
      </c>
      <c r="G97">
        <f>IF(C97="","",C97*LOOKUP($A97,Currency!$A$2:$A$56,Currency!$C$2:$C$56)/100)</f>
        <v>0.1198855472816</v>
      </c>
      <c r="H97">
        <f t="shared" si="1"/>
        <v>33.301540911555556</v>
      </c>
    </row>
    <row r="98" spans="1:10" x14ac:dyDescent="0.2">
      <c r="A98" s="10" t="str">
        <f>"Base CPI ("&amp;TEXT('[1]Notes and Sources'!$G$7,"m/yyyy")&amp;")"</f>
        <v>Base CPI (8/2015)</v>
      </c>
      <c r="B98" s="11">
        <v>2.37785</v>
      </c>
      <c r="C98" s="12"/>
      <c r="D98" s="12"/>
      <c r="E98" s="13"/>
      <c r="F98">
        <f>A97+1</f>
        <v>2017</v>
      </c>
      <c r="G98">
        <f t="shared" ref="G98:G121" si="3">(G97*$J$100)+G97</f>
        <v>0.1206074980473298</v>
      </c>
      <c r="H98">
        <f t="shared" si="1"/>
        <v>33.502082790924945</v>
      </c>
    </row>
    <row r="99" spans="1:10" x14ac:dyDescent="0.2">
      <c r="A99" s="33" t="str">
        <f>A1&amp;" "&amp;TEXT(C1,"Mmmm yyyy")</f>
        <v>EIA Short-Term Energy Outlook, August 2015</v>
      </c>
      <c r="B99" s="33"/>
      <c r="C99" s="33"/>
      <c r="D99" s="33"/>
      <c r="E99" s="33"/>
      <c r="F99">
        <f>F98+1</f>
        <v>2018</v>
      </c>
      <c r="G99">
        <f t="shared" si="3"/>
        <v>0.12133379640057082</v>
      </c>
      <c r="H99">
        <f t="shared" si="1"/>
        <v>33.703832333491896</v>
      </c>
      <c r="J99" t="s">
        <v>16</v>
      </c>
    </row>
    <row r="100" spans="1:10" x14ac:dyDescent="0.2">
      <c r="A100" s="34" t="s">
        <v>11</v>
      </c>
      <c r="B100" s="34"/>
      <c r="C100" s="34"/>
      <c r="D100" s="34"/>
      <c r="E100" s="34"/>
      <c r="F100">
        <f t="shared" ref="F100:F120" si="4">F99+1</f>
        <v>2019</v>
      </c>
      <c r="G100">
        <f t="shared" si="3"/>
        <v>0.12206446852249506</v>
      </c>
      <c r="H100">
        <f t="shared" si="1"/>
        <v>33.906796811804185</v>
      </c>
      <c r="J100" s="28">
        <v>6.0219999999999996E-3</v>
      </c>
    </row>
    <row r="101" spans="1:10" x14ac:dyDescent="0.2">
      <c r="A101" s="14" t="str">
        <f>"Real Price ("&amp;TEXT($C$1,"mmm yyyy")&amp;" $)"</f>
        <v>Real Price (Aug 2015 $)</v>
      </c>
      <c r="B101" s="14"/>
      <c r="C101" s="14"/>
      <c r="D101" s="14"/>
      <c r="E101" s="14"/>
      <c r="F101">
        <f t="shared" si="4"/>
        <v>2020</v>
      </c>
      <c r="G101">
        <f t="shared" si="3"/>
        <v>0.12279954075193752</v>
      </c>
      <c r="H101">
        <f t="shared" si="1"/>
        <v>34.11098354220487</v>
      </c>
    </row>
    <row r="102" spans="1:10" x14ac:dyDescent="0.2">
      <c r="A102" s="29" t="s">
        <v>12</v>
      </c>
      <c r="B102" s="29"/>
      <c r="C102" s="29"/>
      <c r="D102" s="29"/>
      <c r="E102" s="29"/>
      <c r="F102">
        <f t="shared" si="4"/>
        <v>2021</v>
      </c>
      <c r="G102">
        <f t="shared" si="3"/>
        <v>0.1235390395863457</v>
      </c>
      <c r="H102">
        <f t="shared" si="1"/>
        <v>34.316399885096025</v>
      </c>
    </row>
    <row r="103" spans="1:10" x14ac:dyDescent="0.2">
      <c r="F103">
        <f t="shared" si="4"/>
        <v>2022</v>
      </c>
      <c r="G103">
        <f t="shared" si="3"/>
        <v>0.12428299168273467</v>
      </c>
      <c r="H103">
        <f t="shared" si="1"/>
        <v>34.523053245204075</v>
      </c>
    </row>
    <row r="104" spans="1:10" x14ac:dyDescent="0.2">
      <c r="F104">
        <f t="shared" si="4"/>
        <v>2023</v>
      </c>
      <c r="G104">
        <f t="shared" si="3"/>
        <v>0.1250314238586481</v>
      </c>
      <c r="H104">
        <f t="shared" si="1"/>
        <v>34.73095107184669</v>
      </c>
    </row>
    <row r="105" spans="1:10" x14ac:dyDescent="0.2">
      <c r="F105">
        <f t="shared" si="4"/>
        <v>2024</v>
      </c>
      <c r="G105">
        <f t="shared" si="3"/>
        <v>0.12578436309312488</v>
      </c>
      <c r="H105">
        <f t="shared" si="1"/>
        <v>34.940100859201358</v>
      </c>
    </row>
    <row r="106" spans="1:10" x14ac:dyDescent="0.2">
      <c r="F106">
        <f t="shared" si="4"/>
        <v>2025</v>
      </c>
      <c r="G106">
        <f t="shared" si="3"/>
        <v>0.12654183652767168</v>
      </c>
      <c r="H106">
        <f t="shared" ref="H106:H121" si="5">G106/3.6*1000</f>
        <v>35.150510146575463</v>
      </c>
    </row>
    <row r="107" spans="1:10" x14ac:dyDescent="0.2">
      <c r="F107">
        <f t="shared" si="4"/>
        <v>2026</v>
      </c>
      <c r="G107">
        <f t="shared" si="3"/>
        <v>0.12730387146724131</v>
      </c>
      <c r="H107">
        <f t="shared" si="5"/>
        <v>35.362186518678136</v>
      </c>
    </row>
    <row r="108" spans="1:10" x14ac:dyDescent="0.2">
      <c r="F108">
        <f t="shared" si="4"/>
        <v>2027</v>
      </c>
      <c r="G108">
        <f t="shared" si="3"/>
        <v>0.12807049538121704</v>
      </c>
      <c r="H108">
        <f t="shared" si="5"/>
        <v>35.575137605893623</v>
      </c>
    </row>
    <row r="109" spans="1:10" x14ac:dyDescent="0.2">
      <c r="F109">
        <f t="shared" si="4"/>
        <v>2028</v>
      </c>
      <c r="G109">
        <f t="shared" si="3"/>
        <v>0.12884173590440273</v>
      </c>
      <c r="H109">
        <f t="shared" si="5"/>
        <v>35.789371084556315</v>
      </c>
    </row>
    <row r="110" spans="1:10" x14ac:dyDescent="0.2">
      <c r="F110">
        <f t="shared" si="4"/>
        <v>2029</v>
      </c>
      <c r="G110">
        <f t="shared" si="3"/>
        <v>0.12961762083801903</v>
      </c>
      <c r="H110">
        <f t="shared" si="5"/>
        <v>36.004894677227504</v>
      </c>
    </row>
    <row r="111" spans="1:10" x14ac:dyDescent="0.2">
      <c r="F111">
        <f t="shared" si="4"/>
        <v>2030</v>
      </c>
      <c r="G111">
        <f t="shared" si="3"/>
        <v>0.13039817815070559</v>
      </c>
      <c r="H111">
        <f t="shared" si="5"/>
        <v>36.221716152973777</v>
      </c>
    </row>
    <row r="112" spans="1:10" x14ac:dyDescent="0.2">
      <c r="F112">
        <f t="shared" si="4"/>
        <v>2031</v>
      </c>
      <c r="G112">
        <f t="shared" si="3"/>
        <v>0.13118343597952914</v>
      </c>
      <c r="H112">
        <f t="shared" si="5"/>
        <v>36.439843327646983</v>
      </c>
    </row>
    <row r="113" spans="6:8" x14ac:dyDescent="0.2">
      <c r="F113">
        <f t="shared" si="4"/>
        <v>2032</v>
      </c>
      <c r="G113">
        <f t="shared" si="3"/>
        <v>0.13197342263099787</v>
      </c>
      <c r="H113">
        <f t="shared" si="5"/>
        <v>36.659284064166073</v>
      </c>
    </row>
    <row r="114" spans="6:8" x14ac:dyDescent="0.2">
      <c r="F114">
        <f t="shared" si="4"/>
        <v>2033</v>
      </c>
      <c r="G114">
        <f t="shared" si="3"/>
        <v>0.13276816658208174</v>
      </c>
      <c r="H114">
        <f t="shared" si="5"/>
        <v>36.880046272800485</v>
      </c>
    </row>
    <row r="115" spans="6:8" x14ac:dyDescent="0.2">
      <c r="F115">
        <f t="shared" si="4"/>
        <v>2034</v>
      </c>
      <c r="G115">
        <f t="shared" si="3"/>
        <v>0.13356769648123903</v>
      </c>
      <c r="H115">
        <f t="shared" si="5"/>
        <v>37.102137911455287</v>
      </c>
    </row>
    <row r="116" spans="6:8" x14ac:dyDescent="0.2">
      <c r="F116">
        <f t="shared" si="4"/>
        <v>2035</v>
      </c>
      <c r="G116">
        <f t="shared" si="3"/>
        <v>0.13437204114944906</v>
      </c>
      <c r="H116">
        <f t="shared" si="5"/>
        <v>37.325566985958069</v>
      </c>
    </row>
    <row r="117" spans="6:8" x14ac:dyDescent="0.2">
      <c r="F117">
        <f t="shared" si="4"/>
        <v>2036</v>
      </c>
      <c r="G117">
        <f t="shared" si="3"/>
        <v>0.13518122958125103</v>
      </c>
      <c r="H117">
        <f t="shared" si="5"/>
        <v>37.550341550347511</v>
      </c>
    </row>
    <row r="118" spans="6:8" x14ac:dyDescent="0.2">
      <c r="F118">
        <f t="shared" si="4"/>
        <v>2037</v>
      </c>
      <c r="G118">
        <f t="shared" si="3"/>
        <v>0.13599529094578933</v>
      </c>
      <c r="H118">
        <f t="shared" si="5"/>
        <v>37.776469707163706</v>
      </c>
    </row>
    <row r="119" spans="6:8" x14ac:dyDescent="0.2">
      <c r="F119">
        <f t="shared" si="4"/>
        <v>2038</v>
      </c>
      <c r="G119">
        <f t="shared" si="3"/>
        <v>0.13681425458786486</v>
      </c>
      <c r="H119">
        <f t="shared" si="5"/>
        <v>38.003959607740235</v>
      </c>
    </row>
    <row r="120" spans="6:8" x14ac:dyDescent="0.2">
      <c r="F120">
        <f t="shared" si="4"/>
        <v>2039</v>
      </c>
      <c r="G120">
        <f t="shared" si="3"/>
        <v>0.13763815002899299</v>
      </c>
      <c r="H120">
        <f t="shared" si="5"/>
        <v>38.232819452498056</v>
      </c>
    </row>
    <row r="121" spans="6:8" x14ac:dyDescent="0.2">
      <c r="F121">
        <f>F120+1</f>
        <v>2040</v>
      </c>
      <c r="G121">
        <f t="shared" si="3"/>
        <v>0.13846700696846759</v>
      </c>
      <c r="H121">
        <f t="shared" si="5"/>
        <v>38.463057491240995</v>
      </c>
    </row>
  </sheetData>
  <mergeCells count="6">
    <mergeCell ref="A102:E102"/>
    <mergeCell ref="A1:B1"/>
    <mergeCell ref="C1:D1"/>
    <mergeCell ref="C39:D39"/>
    <mergeCell ref="A99:E99"/>
    <mergeCell ref="A100:E100"/>
  </mergeCells>
  <hyperlinks>
    <hyperlink ref="A3" location="Contents!B4" display="Return to Contents"/>
    <hyperlink ref="A102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opLeftCell="A22" workbookViewId="0">
      <selection activeCell="C55" sqref="C55"/>
    </sheetView>
  </sheetViews>
  <sheetFormatPr defaultRowHeight="12.75" x14ac:dyDescent="0.2"/>
  <cols>
    <col min="1" max="2" width="9.85546875" style="16" bestFit="1" customWidth="1"/>
    <col min="3" max="256" width="9.140625" style="16"/>
    <col min="257" max="258" width="9.85546875" style="16" bestFit="1" customWidth="1"/>
    <col min="259" max="512" width="9.140625" style="16"/>
    <col min="513" max="514" width="9.85546875" style="16" bestFit="1" customWidth="1"/>
    <col min="515" max="768" width="9.140625" style="16"/>
    <col min="769" max="770" width="9.85546875" style="16" bestFit="1" customWidth="1"/>
    <col min="771" max="1024" width="9.140625" style="16"/>
    <col min="1025" max="1026" width="9.85546875" style="16" bestFit="1" customWidth="1"/>
    <col min="1027" max="1280" width="9.140625" style="16"/>
    <col min="1281" max="1282" width="9.85546875" style="16" bestFit="1" customWidth="1"/>
    <col min="1283" max="1536" width="9.140625" style="16"/>
    <col min="1537" max="1538" width="9.85546875" style="16" bestFit="1" customWidth="1"/>
    <col min="1539" max="1792" width="9.140625" style="16"/>
    <col min="1793" max="1794" width="9.85546875" style="16" bestFit="1" customWidth="1"/>
    <col min="1795" max="2048" width="9.140625" style="16"/>
    <col min="2049" max="2050" width="9.85546875" style="16" bestFit="1" customWidth="1"/>
    <col min="2051" max="2304" width="9.140625" style="16"/>
    <col min="2305" max="2306" width="9.85546875" style="16" bestFit="1" customWidth="1"/>
    <col min="2307" max="2560" width="9.140625" style="16"/>
    <col min="2561" max="2562" width="9.85546875" style="16" bestFit="1" customWidth="1"/>
    <col min="2563" max="2816" width="9.140625" style="16"/>
    <col min="2817" max="2818" width="9.85546875" style="16" bestFit="1" customWidth="1"/>
    <col min="2819" max="3072" width="9.140625" style="16"/>
    <col min="3073" max="3074" width="9.85546875" style="16" bestFit="1" customWidth="1"/>
    <col min="3075" max="3328" width="9.140625" style="16"/>
    <col min="3329" max="3330" width="9.85546875" style="16" bestFit="1" customWidth="1"/>
    <col min="3331" max="3584" width="9.140625" style="16"/>
    <col min="3585" max="3586" width="9.85546875" style="16" bestFit="1" customWidth="1"/>
    <col min="3587" max="3840" width="9.140625" style="16"/>
    <col min="3841" max="3842" width="9.85546875" style="16" bestFit="1" customWidth="1"/>
    <col min="3843" max="4096" width="9.140625" style="16"/>
    <col min="4097" max="4098" width="9.85546875" style="16" bestFit="1" customWidth="1"/>
    <col min="4099" max="4352" width="9.140625" style="16"/>
    <col min="4353" max="4354" width="9.85546875" style="16" bestFit="1" customWidth="1"/>
    <col min="4355" max="4608" width="9.140625" style="16"/>
    <col min="4609" max="4610" width="9.85546875" style="16" bestFit="1" customWidth="1"/>
    <col min="4611" max="4864" width="9.140625" style="16"/>
    <col min="4865" max="4866" width="9.85546875" style="16" bestFit="1" customWidth="1"/>
    <col min="4867" max="5120" width="9.140625" style="16"/>
    <col min="5121" max="5122" width="9.85546875" style="16" bestFit="1" customWidth="1"/>
    <col min="5123" max="5376" width="9.140625" style="16"/>
    <col min="5377" max="5378" width="9.85546875" style="16" bestFit="1" customWidth="1"/>
    <col min="5379" max="5632" width="9.140625" style="16"/>
    <col min="5633" max="5634" width="9.85546875" style="16" bestFit="1" customWidth="1"/>
    <col min="5635" max="5888" width="9.140625" style="16"/>
    <col min="5889" max="5890" width="9.85546875" style="16" bestFit="1" customWidth="1"/>
    <col min="5891" max="6144" width="9.140625" style="16"/>
    <col min="6145" max="6146" width="9.85546875" style="16" bestFit="1" customWidth="1"/>
    <col min="6147" max="6400" width="9.140625" style="16"/>
    <col min="6401" max="6402" width="9.85546875" style="16" bestFit="1" customWidth="1"/>
    <col min="6403" max="6656" width="9.140625" style="16"/>
    <col min="6657" max="6658" width="9.85546875" style="16" bestFit="1" customWidth="1"/>
    <col min="6659" max="6912" width="9.140625" style="16"/>
    <col min="6913" max="6914" width="9.85546875" style="16" bestFit="1" customWidth="1"/>
    <col min="6915" max="7168" width="9.140625" style="16"/>
    <col min="7169" max="7170" width="9.85546875" style="16" bestFit="1" customWidth="1"/>
    <col min="7171" max="7424" width="9.140625" style="16"/>
    <col min="7425" max="7426" width="9.85546875" style="16" bestFit="1" customWidth="1"/>
    <col min="7427" max="7680" width="9.140625" style="16"/>
    <col min="7681" max="7682" width="9.85546875" style="16" bestFit="1" customWidth="1"/>
    <col min="7683" max="7936" width="9.140625" style="16"/>
    <col min="7937" max="7938" width="9.85546875" style="16" bestFit="1" customWidth="1"/>
    <col min="7939" max="8192" width="9.140625" style="16"/>
    <col min="8193" max="8194" width="9.85546875" style="16" bestFit="1" customWidth="1"/>
    <col min="8195" max="8448" width="9.140625" style="16"/>
    <col min="8449" max="8450" width="9.85546875" style="16" bestFit="1" customWidth="1"/>
    <col min="8451" max="8704" width="9.140625" style="16"/>
    <col min="8705" max="8706" width="9.85546875" style="16" bestFit="1" customWidth="1"/>
    <col min="8707" max="8960" width="9.140625" style="16"/>
    <col min="8961" max="8962" width="9.85546875" style="16" bestFit="1" customWidth="1"/>
    <col min="8963" max="9216" width="9.140625" style="16"/>
    <col min="9217" max="9218" width="9.85546875" style="16" bestFit="1" customWidth="1"/>
    <col min="9219" max="9472" width="9.140625" style="16"/>
    <col min="9473" max="9474" width="9.85546875" style="16" bestFit="1" customWidth="1"/>
    <col min="9475" max="9728" width="9.140625" style="16"/>
    <col min="9729" max="9730" width="9.85546875" style="16" bestFit="1" customWidth="1"/>
    <col min="9731" max="9984" width="9.140625" style="16"/>
    <col min="9985" max="9986" width="9.85546875" style="16" bestFit="1" customWidth="1"/>
    <col min="9987" max="10240" width="9.140625" style="16"/>
    <col min="10241" max="10242" width="9.85546875" style="16" bestFit="1" customWidth="1"/>
    <col min="10243" max="10496" width="9.140625" style="16"/>
    <col min="10497" max="10498" width="9.85546875" style="16" bestFit="1" customWidth="1"/>
    <col min="10499" max="10752" width="9.140625" style="16"/>
    <col min="10753" max="10754" width="9.85546875" style="16" bestFit="1" customWidth="1"/>
    <col min="10755" max="11008" width="9.140625" style="16"/>
    <col min="11009" max="11010" width="9.85546875" style="16" bestFit="1" customWidth="1"/>
    <col min="11011" max="11264" width="9.140625" style="16"/>
    <col min="11265" max="11266" width="9.85546875" style="16" bestFit="1" customWidth="1"/>
    <col min="11267" max="11520" width="9.140625" style="16"/>
    <col min="11521" max="11522" width="9.85546875" style="16" bestFit="1" customWidth="1"/>
    <col min="11523" max="11776" width="9.140625" style="16"/>
    <col min="11777" max="11778" width="9.85546875" style="16" bestFit="1" customWidth="1"/>
    <col min="11779" max="12032" width="9.140625" style="16"/>
    <col min="12033" max="12034" width="9.85546875" style="16" bestFit="1" customWidth="1"/>
    <col min="12035" max="12288" width="9.140625" style="16"/>
    <col min="12289" max="12290" width="9.85546875" style="16" bestFit="1" customWidth="1"/>
    <col min="12291" max="12544" width="9.140625" style="16"/>
    <col min="12545" max="12546" width="9.85546875" style="16" bestFit="1" customWidth="1"/>
    <col min="12547" max="12800" width="9.140625" style="16"/>
    <col min="12801" max="12802" width="9.85546875" style="16" bestFit="1" customWidth="1"/>
    <col min="12803" max="13056" width="9.140625" style="16"/>
    <col min="13057" max="13058" width="9.85546875" style="16" bestFit="1" customWidth="1"/>
    <col min="13059" max="13312" width="9.140625" style="16"/>
    <col min="13313" max="13314" width="9.85546875" style="16" bestFit="1" customWidth="1"/>
    <col min="13315" max="13568" width="9.140625" style="16"/>
    <col min="13569" max="13570" width="9.85546875" style="16" bestFit="1" customWidth="1"/>
    <col min="13571" max="13824" width="9.140625" style="16"/>
    <col min="13825" max="13826" width="9.85546875" style="16" bestFit="1" customWidth="1"/>
    <col min="13827" max="14080" width="9.140625" style="16"/>
    <col min="14081" max="14082" width="9.85546875" style="16" bestFit="1" customWidth="1"/>
    <col min="14083" max="14336" width="9.140625" style="16"/>
    <col min="14337" max="14338" width="9.85546875" style="16" bestFit="1" customWidth="1"/>
    <col min="14339" max="14592" width="9.140625" style="16"/>
    <col min="14593" max="14594" width="9.85546875" style="16" bestFit="1" customWidth="1"/>
    <col min="14595" max="14848" width="9.140625" style="16"/>
    <col min="14849" max="14850" width="9.85546875" style="16" bestFit="1" customWidth="1"/>
    <col min="14851" max="15104" width="9.140625" style="16"/>
    <col min="15105" max="15106" width="9.85546875" style="16" bestFit="1" customWidth="1"/>
    <col min="15107" max="15360" width="9.140625" style="16"/>
    <col min="15361" max="15362" width="9.85546875" style="16" bestFit="1" customWidth="1"/>
    <col min="15363" max="15616" width="9.140625" style="16"/>
    <col min="15617" max="15618" width="9.85546875" style="16" bestFit="1" customWidth="1"/>
    <col min="15619" max="15872" width="9.140625" style="16"/>
    <col min="15873" max="15874" width="9.85546875" style="16" bestFit="1" customWidth="1"/>
    <col min="15875" max="16128" width="9.140625" style="16"/>
    <col min="16129" max="16130" width="9.85546875" style="16" bestFit="1" customWidth="1"/>
    <col min="16131" max="16384" width="9.140625" style="16"/>
  </cols>
  <sheetData>
    <row r="1" spans="1:3" ht="16.5" thickBot="1" x14ac:dyDescent="0.3">
      <c r="A1" s="15"/>
      <c r="B1" s="21" t="s">
        <v>13</v>
      </c>
    </row>
    <row r="2" spans="1:3" ht="15" x14ac:dyDescent="0.25">
      <c r="A2" s="22">
        <v>1960</v>
      </c>
      <c r="B2" s="25">
        <f t="shared" ref="B2:B21" si="0">1/C2</f>
        <v>0.13568521031207598</v>
      </c>
      <c r="C2" s="16">
        <v>7.37</v>
      </c>
    </row>
    <row r="3" spans="1:3" ht="15" x14ac:dyDescent="0.25">
      <c r="A3" s="23">
        <f t="shared" ref="A3:A22" si="1">A2+1</f>
        <v>1961</v>
      </c>
      <c r="B3" s="26">
        <f t="shared" si="0"/>
        <v>0.13717421124828533</v>
      </c>
      <c r="C3" s="16">
        <v>7.29</v>
      </c>
    </row>
    <row r="4" spans="1:3" ht="15" x14ac:dyDescent="0.25">
      <c r="A4" s="23">
        <f t="shared" si="1"/>
        <v>1962</v>
      </c>
      <c r="B4" s="26">
        <f t="shared" si="0"/>
        <v>0.13850415512465375</v>
      </c>
      <c r="C4" s="16">
        <v>7.22</v>
      </c>
    </row>
    <row r="5" spans="1:3" ht="15" x14ac:dyDescent="0.25">
      <c r="A5" s="23">
        <f t="shared" si="1"/>
        <v>1963</v>
      </c>
      <c r="B5" s="26">
        <f t="shared" si="0"/>
        <v>0.14025245441795231</v>
      </c>
      <c r="C5" s="16">
        <v>7.13</v>
      </c>
    </row>
    <row r="6" spans="1:3" ht="15" x14ac:dyDescent="0.25">
      <c r="A6" s="23">
        <f t="shared" si="1"/>
        <v>1964</v>
      </c>
      <c r="B6" s="26">
        <f t="shared" si="0"/>
        <v>0.14224751066856328</v>
      </c>
      <c r="C6" s="16">
        <v>7.03</v>
      </c>
    </row>
    <row r="7" spans="1:3" ht="15" x14ac:dyDescent="0.25">
      <c r="A7" s="23">
        <f t="shared" si="1"/>
        <v>1965</v>
      </c>
      <c r="B7" s="26">
        <f t="shared" si="0"/>
        <v>0.14450867052023122</v>
      </c>
      <c r="C7" s="16">
        <v>6.92</v>
      </c>
    </row>
    <row r="8" spans="1:3" ht="15" x14ac:dyDescent="0.25">
      <c r="A8" s="23">
        <f t="shared" si="1"/>
        <v>1966</v>
      </c>
      <c r="B8" s="26">
        <f t="shared" si="0"/>
        <v>0.14858841010401189</v>
      </c>
      <c r="C8" s="16">
        <v>6.73</v>
      </c>
    </row>
    <row r="9" spans="1:3" ht="15" x14ac:dyDescent="0.25">
      <c r="A9" s="23">
        <f t="shared" si="1"/>
        <v>1967</v>
      </c>
      <c r="B9" s="26">
        <f t="shared" si="0"/>
        <v>0.15313935681470137</v>
      </c>
      <c r="C9" s="16">
        <v>6.53</v>
      </c>
    </row>
    <row r="10" spans="1:3" ht="15" x14ac:dyDescent="0.25">
      <c r="A10" s="23">
        <f t="shared" si="1"/>
        <v>1968</v>
      </c>
      <c r="B10" s="26">
        <f t="shared" si="0"/>
        <v>0.15948963317384371</v>
      </c>
      <c r="C10" s="16">
        <v>6.27</v>
      </c>
    </row>
    <row r="11" spans="1:3" ht="15" x14ac:dyDescent="0.25">
      <c r="A11" s="23">
        <f t="shared" si="1"/>
        <v>1969</v>
      </c>
      <c r="B11" s="26">
        <f t="shared" si="0"/>
        <v>0.16835016835016833</v>
      </c>
      <c r="C11" s="16">
        <v>5.94</v>
      </c>
    </row>
    <row r="12" spans="1:3" ht="15" x14ac:dyDescent="0.25">
      <c r="A12" s="23">
        <f t="shared" si="1"/>
        <v>1970</v>
      </c>
      <c r="B12" s="26">
        <f t="shared" si="0"/>
        <v>0.17793594306049823</v>
      </c>
      <c r="C12" s="16">
        <v>5.62</v>
      </c>
    </row>
    <row r="13" spans="1:3" ht="15" x14ac:dyDescent="0.25">
      <c r="A13" s="23">
        <f t="shared" si="1"/>
        <v>1971</v>
      </c>
      <c r="B13" s="26">
        <f t="shared" si="0"/>
        <v>0.18587360594795541</v>
      </c>
      <c r="C13" s="16">
        <v>5.38</v>
      </c>
    </row>
    <row r="14" spans="1:3" ht="15" x14ac:dyDescent="0.25">
      <c r="A14" s="23">
        <f t="shared" si="1"/>
        <v>1972</v>
      </c>
      <c r="B14" s="26">
        <f t="shared" si="0"/>
        <v>0.19157088122605365</v>
      </c>
      <c r="C14" s="16">
        <v>5.22</v>
      </c>
    </row>
    <row r="15" spans="1:3" ht="15" x14ac:dyDescent="0.25">
      <c r="A15" s="23">
        <f t="shared" si="1"/>
        <v>1973</v>
      </c>
      <c r="B15" s="26">
        <f t="shared" si="0"/>
        <v>0.20366598778004072</v>
      </c>
      <c r="C15" s="16">
        <v>4.91</v>
      </c>
    </row>
    <row r="16" spans="1:3" ht="15" x14ac:dyDescent="0.25">
      <c r="A16" s="23">
        <f t="shared" si="1"/>
        <v>1974</v>
      </c>
      <c r="B16" s="26">
        <f t="shared" si="0"/>
        <v>0.22624434389140272</v>
      </c>
      <c r="C16" s="16">
        <v>4.42</v>
      </c>
    </row>
    <row r="17" spans="1:5" ht="15" x14ac:dyDescent="0.25">
      <c r="A17" s="23">
        <f t="shared" si="1"/>
        <v>1975</v>
      </c>
      <c r="B17" s="26">
        <f t="shared" si="0"/>
        <v>0.24691358024691359</v>
      </c>
      <c r="C17" s="16">
        <v>4.05</v>
      </c>
    </row>
    <row r="18" spans="1:5" ht="15" x14ac:dyDescent="0.25">
      <c r="A18" s="23">
        <f t="shared" si="1"/>
        <v>1976</v>
      </c>
      <c r="B18" s="26">
        <f t="shared" si="0"/>
        <v>0.2610966057441253</v>
      </c>
      <c r="C18" s="16">
        <v>3.83</v>
      </c>
    </row>
    <row r="19" spans="1:5" ht="15" x14ac:dyDescent="0.25">
      <c r="A19" s="23">
        <f t="shared" si="1"/>
        <v>1977</v>
      </c>
      <c r="B19" s="26">
        <f t="shared" si="0"/>
        <v>0.27777777777777779</v>
      </c>
      <c r="C19" s="16">
        <v>3.6</v>
      </c>
    </row>
    <row r="20" spans="1:5" ht="15" x14ac:dyDescent="0.25">
      <c r="A20" s="23">
        <f t="shared" si="1"/>
        <v>1978</v>
      </c>
      <c r="B20" s="26">
        <f t="shared" si="0"/>
        <v>0.29940119760479045</v>
      </c>
      <c r="C20" s="16">
        <v>3.34</v>
      </c>
    </row>
    <row r="21" spans="1:5" ht="15" x14ac:dyDescent="0.25">
      <c r="A21" s="23">
        <f t="shared" si="1"/>
        <v>1979</v>
      </c>
      <c r="B21" s="26">
        <f t="shared" si="0"/>
        <v>0.33333333333333331</v>
      </c>
      <c r="C21" s="16">
        <v>3</v>
      </c>
    </row>
    <row r="22" spans="1:5" ht="15" x14ac:dyDescent="0.25">
      <c r="A22" s="23">
        <f t="shared" si="1"/>
        <v>1980</v>
      </c>
      <c r="B22" s="17">
        <f>1/C22</f>
        <v>0.37735849056603776</v>
      </c>
      <c r="C22" s="16">
        <v>2.65</v>
      </c>
    </row>
    <row r="23" spans="1:5" ht="15" x14ac:dyDescent="0.25">
      <c r="A23" s="23">
        <f t="shared" ref="A23:A56" si="2">A22+1</f>
        <v>1981</v>
      </c>
      <c r="B23" s="17">
        <f t="shared" ref="B23:B56" si="3">1/C23</f>
        <v>0.41666666666666669</v>
      </c>
      <c r="C23" s="16">
        <v>2.4</v>
      </c>
    </row>
    <row r="24" spans="1:5" ht="15" x14ac:dyDescent="0.25">
      <c r="A24" s="23">
        <f t="shared" si="2"/>
        <v>1982</v>
      </c>
      <c r="B24" s="17">
        <f t="shared" si="3"/>
        <v>0.44247787610619471</v>
      </c>
      <c r="C24" s="16">
        <v>2.2599999999999998</v>
      </c>
    </row>
    <row r="25" spans="1:5" ht="15" x14ac:dyDescent="0.25">
      <c r="A25" s="23">
        <f t="shared" si="2"/>
        <v>1983</v>
      </c>
      <c r="B25" s="17">
        <f t="shared" si="3"/>
        <v>0.45662100456621008</v>
      </c>
      <c r="C25" s="16">
        <v>2.19</v>
      </c>
    </row>
    <row r="26" spans="1:5" ht="15" x14ac:dyDescent="0.25">
      <c r="A26" s="23">
        <f t="shared" si="2"/>
        <v>1984</v>
      </c>
      <c r="B26" s="17">
        <f t="shared" si="3"/>
        <v>0.47619047619047616</v>
      </c>
      <c r="C26" s="16">
        <v>2.1</v>
      </c>
    </row>
    <row r="27" spans="1:5" ht="15" x14ac:dyDescent="0.25">
      <c r="A27" s="23">
        <f t="shared" si="2"/>
        <v>1985</v>
      </c>
      <c r="B27" s="17">
        <f t="shared" si="3"/>
        <v>0.49261083743842371</v>
      </c>
      <c r="C27" s="16">
        <v>2.0299999999999998</v>
      </c>
      <c r="E27" s="18"/>
    </row>
    <row r="28" spans="1:5" ht="15" x14ac:dyDescent="0.25">
      <c r="A28" s="23">
        <f t="shared" si="2"/>
        <v>1986</v>
      </c>
      <c r="B28" s="17">
        <f t="shared" si="3"/>
        <v>0.50251256281407031</v>
      </c>
      <c r="C28" s="16">
        <v>1.99</v>
      </c>
    </row>
    <row r="29" spans="1:5" ht="15" x14ac:dyDescent="0.25">
      <c r="A29" s="23">
        <f t="shared" si="2"/>
        <v>1987</v>
      </c>
      <c r="B29" s="17">
        <f t="shared" si="3"/>
        <v>0.52083333333333337</v>
      </c>
      <c r="C29" s="16">
        <v>1.92</v>
      </c>
    </row>
    <row r="30" spans="1:5" ht="15" x14ac:dyDescent="0.25">
      <c r="A30" s="23">
        <f t="shared" si="2"/>
        <v>1988</v>
      </c>
      <c r="B30" s="17">
        <f t="shared" si="3"/>
        <v>0.54347826086956519</v>
      </c>
      <c r="C30" s="16">
        <v>1.84</v>
      </c>
    </row>
    <row r="31" spans="1:5" ht="15" x14ac:dyDescent="0.25">
      <c r="A31" s="23">
        <f t="shared" si="2"/>
        <v>1989</v>
      </c>
      <c r="B31" s="17">
        <f t="shared" si="3"/>
        <v>0.56818181818181823</v>
      </c>
      <c r="C31" s="16">
        <v>1.76</v>
      </c>
    </row>
    <row r="32" spans="1:5" ht="15" x14ac:dyDescent="0.25">
      <c r="A32" s="23">
        <f t="shared" si="2"/>
        <v>1990</v>
      </c>
      <c r="B32" s="17">
        <f t="shared" si="3"/>
        <v>0.5988023952095809</v>
      </c>
      <c r="C32" s="16">
        <v>1.67</v>
      </c>
    </row>
    <row r="33" spans="1:3" ht="15" x14ac:dyDescent="0.25">
      <c r="A33" s="23">
        <f t="shared" si="2"/>
        <v>1991</v>
      </c>
      <c r="B33" s="17">
        <f t="shared" si="3"/>
        <v>0.625</v>
      </c>
      <c r="C33" s="16">
        <v>1.6</v>
      </c>
    </row>
    <row r="34" spans="1:3" ht="15" x14ac:dyDescent="0.25">
      <c r="A34" s="23">
        <f t="shared" si="2"/>
        <v>1992</v>
      </c>
      <c r="B34" s="17">
        <f t="shared" si="3"/>
        <v>0.64516129032258063</v>
      </c>
      <c r="C34" s="16">
        <v>1.55</v>
      </c>
    </row>
    <row r="35" spans="1:3" ht="15" x14ac:dyDescent="0.25">
      <c r="A35" s="23">
        <f t="shared" si="2"/>
        <v>1993</v>
      </c>
      <c r="B35" s="17">
        <f t="shared" si="3"/>
        <v>0.66225165562913912</v>
      </c>
      <c r="C35" s="16">
        <v>1.51</v>
      </c>
    </row>
    <row r="36" spans="1:3" ht="15" x14ac:dyDescent="0.25">
      <c r="A36" s="23">
        <f t="shared" si="2"/>
        <v>1994</v>
      </c>
      <c r="B36" s="17">
        <f t="shared" si="3"/>
        <v>0.68027210884353739</v>
      </c>
      <c r="C36" s="16">
        <v>1.47</v>
      </c>
    </row>
    <row r="37" spans="1:3" ht="15" x14ac:dyDescent="0.25">
      <c r="A37" s="23">
        <f t="shared" si="2"/>
        <v>1995</v>
      </c>
      <c r="B37" s="17">
        <f t="shared" si="3"/>
        <v>0.69930069930069938</v>
      </c>
      <c r="C37" s="16">
        <v>1.43</v>
      </c>
    </row>
    <row r="38" spans="1:3" ht="15" x14ac:dyDescent="0.25">
      <c r="A38" s="23">
        <f t="shared" si="2"/>
        <v>1996</v>
      </c>
      <c r="B38" s="17">
        <f t="shared" si="3"/>
        <v>0.71942446043165476</v>
      </c>
      <c r="C38" s="16">
        <v>1.39</v>
      </c>
    </row>
    <row r="39" spans="1:3" ht="15" x14ac:dyDescent="0.25">
      <c r="A39" s="23">
        <f t="shared" si="2"/>
        <v>1997</v>
      </c>
      <c r="B39" s="17">
        <f t="shared" si="3"/>
        <v>0.73529411764705876</v>
      </c>
      <c r="C39" s="16">
        <v>1.36</v>
      </c>
    </row>
    <row r="40" spans="1:3" ht="15" x14ac:dyDescent="0.25">
      <c r="A40" s="23">
        <f t="shared" si="2"/>
        <v>1998</v>
      </c>
      <c r="B40" s="17">
        <f t="shared" si="3"/>
        <v>0.74626865671641784</v>
      </c>
      <c r="C40" s="16">
        <v>1.34</v>
      </c>
    </row>
    <row r="41" spans="1:3" ht="15" x14ac:dyDescent="0.25">
      <c r="A41" s="23">
        <f t="shared" si="2"/>
        <v>1999</v>
      </c>
      <c r="B41" s="17">
        <f t="shared" si="3"/>
        <v>0.76335877862595414</v>
      </c>
      <c r="C41" s="16">
        <v>1.31</v>
      </c>
    </row>
    <row r="42" spans="1:3" ht="15" x14ac:dyDescent="0.25">
      <c r="A42" s="23">
        <f t="shared" si="2"/>
        <v>2000</v>
      </c>
      <c r="B42" s="17">
        <f t="shared" si="3"/>
        <v>0.78740157480314954</v>
      </c>
      <c r="C42" s="16">
        <v>1.27</v>
      </c>
    </row>
    <row r="43" spans="1:3" ht="15" x14ac:dyDescent="0.25">
      <c r="A43" s="23">
        <f t="shared" si="2"/>
        <v>2001</v>
      </c>
      <c r="B43" s="17">
        <f t="shared" si="3"/>
        <v>0.81300813008130079</v>
      </c>
      <c r="C43" s="16">
        <v>1.23</v>
      </c>
    </row>
    <row r="44" spans="1:3" ht="15" x14ac:dyDescent="0.25">
      <c r="A44" s="23">
        <f t="shared" si="2"/>
        <v>2002</v>
      </c>
      <c r="B44" s="17">
        <f t="shared" si="3"/>
        <v>0.82644628099173556</v>
      </c>
      <c r="C44" s="16">
        <v>1.21</v>
      </c>
    </row>
    <row r="45" spans="1:3" ht="15" x14ac:dyDescent="0.25">
      <c r="A45" s="23">
        <f t="shared" si="2"/>
        <v>2003</v>
      </c>
      <c r="B45" s="17">
        <f t="shared" si="3"/>
        <v>0.84033613445378152</v>
      </c>
      <c r="C45" s="16">
        <v>1.19</v>
      </c>
    </row>
    <row r="46" spans="1:3" ht="15" x14ac:dyDescent="0.25">
      <c r="A46" s="23">
        <f t="shared" si="2"/>
        <v>2004</v>
      </c>
      <c r="B46" s="17">
        <f t="shared" si="3"/>
        <v>0.86956521739130443</v>
      </c>
      <c r="C46" s="16">
        <v>1.1499999999999999</v>
      </c>
    </row>
    <row r="47" spans="1:3" ht="15" x14ac:dyDescent="0.25">
      <c r="A47" s="23">
        <f t="shared" si="2"/>
        <v>2005</v>
      </c>
      <c r="B47" s="17">
        <f t="shared" si="3"/>
        <v>0.89285714285714279</v>
      </c>
      <c r="C47" s="16">
        <v>1.1200000000000001</v>
      </c>
    </row>
    <row r="48" spans="1:3" ht="15" x14ac:dyDescent="0.25">
      <c r="A48" s="23">
        <f t="shared" si="2"/>
        <v>2006</v>
      </c>
      <c r="B48" s="17">
        <f t="shared" si="3"/>
        <v>0.92592592592592582</v>
      </c>
      <c r="C48" s="16">
        <v>1.08</v>
      </c>
    </row>
    <row r="49" spans="1:3" ht="15" x14ac:dyDescent="0.25">
      <c r="A49" s="23">
        <f t="shared" si="2"/>
        <v>2007</v>
      </c>
      <c r="B49" s="17">
        <f t="shared" si="3"/>
        <v>0.95238095238095233</v>
      </c>
      <c r="C49" s="16">
        <v>1.05</v>
      </c>
    </row>
    <row r="50" spans="1:3" ht="15" x14ac:dyDescent="0.25">
      <c r="A50" s="23">
        <f t="shared" si="2"/>
        <v>2008</v>
      </c>
      <c r="B50" s="17">
        <f t="shared" si="3"/>
        <v>0.99009900990099009</v>
      </c>
      <c r="C50" s="16">
        <v>1.01</v>
      </c>
    </row>
    <row r="51" spans="1:3" ht="15" x14ac:dyDescent="0.25">
      <c r="A51" s="23">
        <f t="shared" si="2"/>
        <v>2009</v>
      </c>
      <c r="B51" s="17">
        <f t="shared" si="3"/>
        <v>0.98039215686274506</v>
      </c>
      <c r="C51" s="16">
        <v>1.02</v>
      </c>
    </row>
    <row r="52" spans="1:3" ht="15" x14ac:dyDescent="0.25">
      <c r="A52" s="23">
        <f t="shared" si="2"/>
        <v>2010</v>
      </c>
      <c r="B52" s="19">
        <f t="shared" si="3"/>
        <v>1</v>
      </c>
      <c r="C52" s="16">
        <v>1</v>
      </c>
    </row>
    <row r="53" spans="1:3" ht="15" x14ac:dyDescent="0.25">
      <c r="A53" s="23">
        <f t="shared" si="2"/>
        <v>2011</v>
      </c>
      <c r="B53" s="17">
        <f t="shared" si="3"/>
        <v>1.0309278350515465</v>
      </c>
      <c r="C53" s="16">
        <v>0.97</v>
      </c>
    </row>
    <row r="54" spans="1:3" ht="15" x14ac:dyDescent="0.25">
      <c r="A54" s="23">
        <f t="shared" si="2"/>
        <v>2012</v>
      </c>
      <c r="B54" s="17">
        <f t="shared" si="3"/>
        <v>1.0526315789473684</v>
      </c>
      <c r="C54" s="16">
        <v>0.95</v>
      </c>
    </row>
    <row r="55" spans="1:3" ht="15" x14ac:dyDescent="0.25">
      <c r="A55" s="23">
        <f t="shared" si="2"/>
        <v>2013</v>
      </c>
      <c r="B55" s="17">
        <f t="shared" si="3"/>
        <v>1.0638297872340425</v>
      </c>
      <c r="C55" s="16">
        <v>0.94</v>
      </c>
    </row>
    <row r="56" spans="1:3" ht="15.75" thickBot="1" x14ac:dyDescent="0.3">
      <c r="A56" s="24">
        <f t="shared" si="2"/>
        <v>2014</v>
      </c>
      <c r="B56" s="20">
        <f t="shared" si="3"/>
        <v>1.0869565217391304</v>
      </c>
      <c r="C56" s="16">
        <v>0.92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Electricity-A</vt:lpstr>
      <vt:lpstr>Currency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ewarner</dc:creator>
  <cp:lastModifiedBy>NREL</cp:lastModifiedBy>
  <dcterms:created xsi:type="dcterms:W3CDTF">2015-08-27T19:35:47Z</dcterms:created>
  <dcterms:modified xsi:type="dcterms:W3CDTF">2017-05-08T21:45:24Z</dcterms:modified>
</cp:coreProperties>
</file>