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/>
  <mc:AlternateContent xmlns:mc="http://schemas.openxmlformats.org/markup-compatibility/2006">
    <mc:Choice Requires="x15">
      <x15ac:absPath xmlns:x15ac="http://schemas.microsoft.com/office/spreadsheetml/2010/11/ac" url="/Users/iriskern/Desktop/work/peridice/metadata/"/>
    </mc:Choice>
  </mc:AlternateContent>
  <xr:revisionPtr revIDLastSave="0" documentId="13_ncr:1_{44BC098E-BFC6-E948-AEBE-4CDB5A12E8B3}" xr6:coauthVersionLast="47" xr6:coauthVersionMax="47" xr10:uidLastSave="{00000000-0000-0000-0000-000000000000}"/>
  <bookViews>
    <workbookView xWindow="0" yWindow="760" windowWidth="30240" windowHeight="17420" xr2:uid="{00000000-000D-0000-FFFF-FFFF00000000}"/>
  </bookViews>
  <sheets>
    <sheet name="R2" sheetId="15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22" i="15" l="1"/>
  <c r="L123" i="15"/>
  <c r="L124" i="15"/>
  <c r="L125" i="15"/>
  <c r="L126" i="15"/>
  <c r="L127" i="15"/>
  <c r="L128" i="15"/>
  <c r="L129" i="15"/>
  <c r="L130" i="15"/>
  <c r="Q15" i="15"/>
  <c r="R14" i="15"/>
  <c r="R13" i="15"/>
  <c r="O3" i="15"/>
  <c r="L11" i="15"/>
  <c r="L12" i="15"/>
  <c r="L25" i="15"/>
  <c r="L26" i="15"/>
  <c r="L27" i="15"/>
  <c r="L28" i="15"/>
  <c r="L29" i="15"/>
  <c r="L30" i="15"/>
  <c r="L31" i="15"/>
  <c r="L32" i="15"/>
  <c r="L33" i="15"/>
  <c r="L34" i="15"/>
  <c r="L35" i="15"/>
  <c r="L36" i="15"/>
  <c r="L49" i="15"/>
  <c r="L50" i="15"/>
  <c r="L51" i="15"/>
  <c r="L52" i="15"/>
  <c r="L53" i="15"/>
  <c r="L54" i="15"/>
  <c r="L55" i="15"/>
  <c r="L56" i="15"/>
  <c r="L57" i="15"/>
  <c r="L58" i="15"/>
  <c r="L59" i="15"/>
  <c r="L60" i="15"/>
  <c r="L73" i="15"/>
  <c r="L74" i="15"/>
  <c r="L75" i="15"/>
  <c r="L76" i="15"/>
  <c r="L77" i="15"/>
  <c r="L78" i="15"/>
  <c r="L79" i="15"/>
  <c r="L80" i="15"/>
  <c r="L81" i="15"/>
  <c r="L82" i="15"/>
  <c r="L83" i="15"/>
  <c r="L84" i="15"/>
  <c r="L97" i="15"/>
  <c r="L98" i="15"/>
  <c r="L99" i="15"/>
  <c r="L100" i="15"/>
  <c r="L101" i="15"/>
  <c r="L102" i="15"/>
  <c r="L103" i="15"/>
  <c r="L104" i="15"/>
  <c r="L105" i="15"/>
  <c r="L106" i="15"/>
  <c r="L107" i="15"/>
  <c r="L108" i="15"/>
  <c r="L10" i="15"/>
  <c r="I124" i="15"/>
  <c r="I117" i="15"/>
  <c r="J117" i="15"/>
  <c r="I118" i="15"/>
  <c r="J118" i="15"/>
  <c r="I120" i="15"/>
  <c r="J120" i="15"/>
  <c r="I121" i="15"/>
  <c r="J121" i="15"/>
  <c r="I123" i="15"/>
  <c r="J123" i="15"/>
  <c r="J124" i="15"/>
  <c r="I126" i="15"/>
  <c r="J126" i="15"/>
  <c r="I127" i="15"/>
  <c r="J127" i="15"/>
  <c r="I129" i="15"/>
  <c r="J129" i="15"/>
  <c r="I130" i="15"/>
  <c r="J130" i="15"/>
  <c r="K40" i="15"/>
  <c r="L40" i="15" s="1"/>
  <c r="K39" i="15"/>
  <c r="L39" i="15" s="1"/>
  <c r="K16" i="15"/>
  <c r="L16" i="15" s="1"/>
  <c r="K13" i="15"/>
  <c r="L13" i="15" s="1"/>
  <c r="E34" i="15"/>
  <c r="E36" i="15"/>
  <c r="E37" i="15"/>
  <c r="K37" i="15" s="1"/>
  <c r="L37" i="15" s="1"/>
  <c r="E38" i="15"/>
  <c r="K38" i="15" s="1"/>
  <c r="L38" i="15" s="1"/>
  <c r="E39" i="15"/>
  <c r="E40" i="15"/>
  <c r="E41" i="15"/>
  <c r="K41" i="15" s="1"/>
  <c r="L41" i="15" s="1"/>
  <c r="E42" i="15"/>
  <c r="K42" i="15" s="1"/>
  <c r="L42" i="15" s="1"/>
  <c r="E43" i="15"/>
  <c r="K43" i="15" s="1"/>
  <c r="L43" i="15" s="1"/>
  <c r="E44" i="15"/>
  <c r="K44" i="15" s="1"/>
  <c r="L44" i="15" s="1"/>
  <c r="E45" i="15"/>
  <c r="K45" i="15" s="1"/>
  <c r="L45" i="15" s="1"/>
  <c r="E46" i="15"/>
  <c r="K46" i="15" s="1"/>
  <c r="L46" i="15" s="1"/>
  <c r="E47" i="15"/>
  <c r="K47" i="15" s="1"/>
  <c r="L47" i="15" s="1"/>
  <c r="E48" i="15"/>
  <c r="K48" i="15" s="1"/>
  <c r="L48" i="15" s="1"/>
  <c r="E49" i="15"/>
  <c r="E50" i="15"/>
  <c r="E51" i="15"/>
  <c r="E52" i="15"/>
  <c r="E53" i="15"/>
  <c r="E54" i="15"/>
  <c r="E55" i="15"/>
  <c r="E56" i="15"/>
  <c r="E57" i="15"/>
  <c r="E19" i="15"/>
  <c r="K19" i="15" s="1"/>
  <c r="L19" i="15" s="1"/>
  <c r="E20" i="15"/>
  <c r="K20" i="15" s="1"/>
  <c r="L20" i="15" s="1"/>
  <c r="E21" i="15"/>
  <c r="K21" i="15" s="1"/>
  <c r="L21" i="15" s="1"/>
  <c r="E22" i="15"/>
  <c r="K22" i="15" s="1"/>
  <c r="L22" i="15" s="1"/>
  <c r="E23" i="15"/>
  <c r="K23" i="15" s="1"/>
  <c r="L23" i="15" s="1"/>
  <c r="E24" i="15"/>
  <c r="K24" i="15" s="1"/>
  <c r="L24" i="15" s="1"/>
  <c r="E25" i="15"/>
  <c r="E26" i="15"/>
  <c r="E27" i="15"/>
  <c r="E28" i="15"/>
  <c r="E29" i="15"/>
  <c r="E30" i="15"/>
  <c r="E31" i="15"/>
  <c r="E32" i="15"/>
  <c r="E33" i="15"/>
  <c r="I107" i="15"/>
  <c r="J107" i="15"/>
  <c r="I108" i="15"/>
  <c r="J108" i="15"/>
  <c r="I110" i="15"/>
  <c r="J110" i="15"/>
  <c r="I111" i="15"/>
  <c r="J111" i="15"/>
  <c r="I113" i="15"/>
  <c r="J113" i="15"/>
  <c r="I114" i="15"/>
  <c r="J114" i="15"/>
  <c r="I59" i="15"/>
  <c r="J59" i="15"/>
  <c r="I60" i="15"/>
  <c r="J60" i="15"/>
  <c r="I62" i="15"/>
  <c r="J62" i="15"/>
  <c r="I63" i="15"/>
  <c r="J63" i="15"/>
  <c r="I65" i="15"/>
  <c r="J65" i="15"/>
  <c r="I66" i="15"/>
  <c r="J66" i="15"/>
  <c r="I68" i="15"/>
  <c r="J68" i="15"/>
  <c r="I69" i="15"/>
  <c r="J69" i="15"/>
  <c r="I71" i="15"/>
  <c r="J71" i="15"/>
  <c r="I72" i="15"/>
  <c r="J72" i="15"/>
  <c r="I74" i="15"/>
  <c r="J74" i="15"/>
  <c r="I75" i="15"/>
  <c r="J75" i="15"/>
  <c r="I77" i="15"/>
  <c r="J77" i="15"/>
  <c r="I78" i="15"/>
  <c r="J78" i="15"/>
  <c r="I80" i="15"/>
  <c r="J80" i="15"/>
  <c r="I81" i="15"/>
  <c r="J81" i="15"/>
  <c r="I83" i="15"/>
  <c r="J83" i="15"/>
  <c r="I84" i="15"/>
  <c r="J84" i="15"/>
  <c r="I86" i="15"/>
  <c r="J86" i="15"/>
  <c r="I87" i="15"/>
  <c r="J87" i="15"/>
  <c r="I89" i="15"/>
  <c r="J89" i="15"/>
  <c r="I90" i="15"/>
  <c r="J90" i="15"/>
  <c r="I92" i="15"/>
  <c r="J92" i="15"/>
  <c r="I93" i="15"/>
  <c r="J93" i="15"/>
  <c r="I95" i="15"/>
  <c r="J95" i="15"/>
  <c r="I96" i="15"/>
  <c r="J96" i="15"/>
  <c r="I98" i="15"/>
  <c r="J98" i="15"/>
  <c r="I99" i="15"/>
  <c r="J99" i="15"/>
  <c r="I101" i="15"/>
  <c r="J101" i="15"/>
  <c r="I102" i="15"/>
  <c r="J102" i="15"/>
  <c r="I104" i="15"/>
  <c r="J104" i="15"/>
  <c r="I105" i="15"/>
  <c r="J105" i="15"/>
  <c r="J35" i="15"/>
  <c r="J36" i="15"/>
  <c r="J38" i="15"/>
  <c r="J39" i="15"/>
  <c r="J41" i="15"/>
  <c r="J42" i="15"/>
  <c r="J44" i="15"/>
  <c r="J45" i="15"/>
  <c r="J47" i="15"/>
  <c r="J48" i="15"/>
  <c r="J50" i="15"/>
  <c r="J51" i="15"/>
  <c r="J53" i="15"/>
  <c r="J54" i="15"/>
  <c r="J56" i="15"/>
  <c r="J57" i="15"/>
  <c r="I35" i="15"/>
  <c r="I36" i="15"/>
  <c r="I38" i="15"/>
  <c r="I39" i="15"/>
  <c r="I41" i="15"/>
  <c r="I42" i="15"/>
  <c r="I44" i="15"/>
  <c r="I45" i="15"/>
  <c r="I47" i="15"/>
  <c r="I48" i="15"/>
  <c r="I50" i="15"/>
  <c r="I51" i="15"/>
  <c r="I53" i="15"/>
  <c r="I54" i="15"/>
  <c r="I56" i="15"/>
  <c r="I57" i="15"/>
  <c r="I11" i="15"/>
  <c r="J11" i="15"/>
  <c r="I12" i="15"/>
  <c r="J12" i="15"/>
  <c r="I14" i="15"/>
  <c r="J14" i="15"/>
  <c r="I15" i="15"/>
  <c r="J15" i="15"/>
  <c r="I17" i="15"/>
  <c r="J17" i="15"/>
  <c r="I18" i="15"/>
  <c r="J18" i="15"/>
  <c r="I20" i="15"/>
  <c r="J20" i="15"/>
  <c r="I21" i="15"/>
  <c r="J21" i="15"/>
  <c r="I23" i="15"/>
  <c r="J23" i="15"/>
  <c r="I24" i="15"/>
  <c r="J24" i="15"/>
  <c r="I26" i="15"/>
  <c r="J26" i="15"/>
  <c r="I27" i="15"/>
  <c r="J27" i="15"/>
  <c r="I29" i="15"/>
  <c r="J29" i="15"/>
  <c r="I30" i="15"/>
  <c r="J30" i="15"/>
  <c r="I32" i="15"/>
  <c r="J32" i="15"/>
  <c r="I33" i="15"/>
  <c r="J33" i="15"/>
  <c r="F55" i="15"/>
  <c r="I103" i="15" s="1"/>
  <c r="F52" i="15"/>
  <c r="F49" i="15"/>
  <c r="F46" i="15"/>
  <c r="F43" i="15"/>
  <c r="F40" i="15"/>
  <c r="I40" i="15" s="1"/>
  <c r="F37" i="15"/>
  <c r="F34" i="15"/>
  <c r="F31" i="15"/>
  <c r="I31" i="15" s="1"/>
  <c r="F28" i="15"/>
  <c r="I28" i="15" s="1"/>
  <c r="F25" i="15"/>
  <c r="I25" i="15" s="1"/>
  <c r="F22" i="15"/>
  <c r="I22" i="15" s="1"/>
  <c r="F19" i="15"/>
  <c r="I19" i="15" s="1"/>
  <c r="F16" i="15"/>
  <c r="I16" i="15" s="1"/>
  <c r="F13" i="15"/>
  <c r="I13" i="15" s="1"/>
  <c r="F10" i="15"/>
  <c r="I10" i="15" s="1"/>
  <c r="G55" i="15"/>
  <c r="G52" i="15"/>
  <c r="G49" i="15"/>
  <c r="G46" i="15"/>
  <c r="G43" i="15"/>
  <c r="G40" i="15"/>
  <c r="G37" i="15"/>
  <c r="G34" i="15"/>
  <c r="G31" i="15"/>
  <c r="J31" i="15" s="1"/>
  <c r="G28" i="15"/>
  <c r="J28" i="15" s="1"/>
  <c r="G25" i="15"/>
  <c r="J25" i="15" s="1"/>
  <c r="G22" i="15"/>
  <c r="J22" i="15" s="1"/>
  <c r="G19" i="15"/>
  <c r="J19" i="15" s="1"/>
  <c r="G16" i="15"/>
  <c r="J16" i="15" s="1"/>
  <c r="G13" i="15"/>
  <c r="J13" i="15" s="1"/>
  <c r="G10" i="15"/>
  <c r="J10" i="15" s="1"/>
  <c r="J2" i="15"/>
  <c r="I2" i="15"/>
  <c r="E3" i="15"/>
  <c r="E4" i="15"/>
  <c r="E5" i="15"/>
  <c r="E6" i="15"/>
  <c r="E7" i="15"/>
  <c r="E8" i="15"/>
  <c r="E9" i="15"/>
  <c r="E11" i="15"/>
  <c r="E12" i="15"/>
  <c r="E17" i="15"/>
  <c r="K17" i="15" s="1"/>
  <c r="L17" i="15" s="1"/>
  <c r="E18" i="15"/>
  <c r="K18" i="15" s="1"/>
  <c r="L18" i="15" s="1"/>
  <c r="E14" i="15"/>
  <c r="K14" i="15" s="1"/>
  <c r="L14" i="15" s="1"/>
  <c r="E15" i="15"/>
  <c r="K15" i="15" s="1"/>
  <c r="L15" i="15" s="1"/>
  <c r="E35" i="15"/>
  <c r="E58" i="15"/>
  <c r="E59" i="15"/>
  <c r="E60" i="15"/>
  <c r="E79" i="15"/>
  <c r="E80" i="15"/>
  <c r="E81" i="15"/>
  <c r="E76" i="15"/>
  <c r="E77" i="15"/>
  <c r="E78" i="15"/>
  <c r="E73" i="15"/>
  <c r="E74" i="15"/>
  <c r="E75" i="15"/>
  <c r="E64" i="15"/>
  <c r="K64" i="15" s="1"/>
  <c r="L64" i="15" s="1"/>
  <c r="E65" i="15"/>
  <c r="K65" i="15" s="1"/>
  <c r="L65" i="15" s="1"/>
  <c r="E66" i="15"/>
  <c r="K66" i="15" s="1"/>
  <c r="L66" i="15" s="1"/>
  <c r="E70" i="15"/>
  <c r="K70" i="15" s="1"/>
  <c r="L70" i="15" s="1"/>
  <c r="E71" i="15"/>
  <c r="K71" i="15" s="1"/>
  <c r="L71" i="15" s="1"/>
  <c r="E72" i="15"/>
  <c r="K72" i="15" s="1"/>
  <c r="L72" i="15" s="1"/>
  <c r="E67" i="15"/>
  <c r="K67" i="15" s="1"/>
  <c r="L67" i="15" s="1"/>
  <c r="E68" i="15"/>
  <c r="K68" i="15" s="1"/>
  <c r="L68" i="15" s="1"/>
  <c r="E69" i="15"/>
  <c r="K69" i="15" s="1"/>
  <c r="L69" i="15" s="1"/>
  <c r="E61" i="15"/>
  <c r="K61" i="15" s="1"/>
  <c r="L61" i="15" s="1"/>
  <c r="E62" i="15"/>
  <c r="K62" i="15" s="1"/>
  <c r="L62" i="15" s="1"/>
  <c r="E63" i="15"/>
  <c r="K63" i="15" s="1"/>
  <c r="L63" i="15" s="1"/>
  <c r="E106" i="15"/>
  <c r="E107" i="15"/>
  <c r="E108" i="15"/>
  <c r="E128" i="15"/>
  <c r="E129" i="15"/>
  <c r="E130" i="15"/>
  <c r="E125" i="15"/>
  <c r="E126" i="15"/>
  <c r="E127" i="15"/>
  <c r="E122" i="15"/>
  <c r="E123" i="15"/>
  <c r="E124" i="15"/>
  <c r="E112" i="15"/>
  <c r="K112" i="15" s="1"/>
  <c r="L112" i="15" s="1"/>
  <c r="E113" i="15"/>
  <c r="K113" i="15" s="1"/>
  <c r="L113" i="15" s="1"/>
  <c r="E114" i="15"/>
  <c r="K114" i="15" s="1"/>
  <c r="L114" i="15" s="1"/>
  <c r="E119" i="15"/>
  <c r="K119" i="15" s="1"/>
  <c r="L119" i="15" s="1"/>
  <c r="E120" i="15"/>
  <c r="K120" i="15" s="1"/>
  <c r="L120" i="15" s="1"/>
  <c r="E121" i="15"/>
  <c r="K121" i="15" s="1"/>
  <c r="L121" i="15" s="1"/>
  <c r="E115" i="15"/>
  <c r="K115" i="15" s="1"/>
  <c r="L115" i="15" s="1"/>
  <c r="E116" i="15"/>
  <c r="K116" i="15" s="1"/>
  <c r="L116" i="15" s="1"/>
  <c r="E117" i="15"/>
  <c r="K117" i="15" s="1"/>
  <c r="L117" i="15" s="1"/>
  <c r="E118" i="15"/>
  <c r="K118" i="15" s="1"/>
  <c r="L118" i="15" s="1"/>
  <c r="E109" i="15"/>
  <c r="K109" i="15" s="1"/>
  <c r="L109" i="15" s="1"/>
  <c r="E110" i="15"/>
  <c r="K110" i="15" s="1"/>
  <c r="L110" i="15" s="1"/>
  <c r="E111" i="15"/>
  <c r="K111" i="15" s="1"/>
  <c r="L111" i="15" s="1"/>
  <c r="E82" i="15"/>
  <c r="E83" i="15"/>
  <c r="E84" i="15"/>
  <c r="E103" i="15"/>
  <c r="E104" i="15"/>
  <c r="E105" i="15"/>
  <c r="E100" i="15"/>
  <c r="E101" i="15"/>
  <c r="E102" i="15"/>
  <c r="E97" i="15"/>
  <c r="E98" i="15"/>
  <c r="E99" i="15"/>
  <c r="E88" i="15"/>
  <c r="K88" i="15" s="1"/>
  <c r="L88" i="15" s="1"/>
  <c r="E89" i="15"/>
  <c r="K89" i="15" s="1"/>
  <c r="L89" i="15" s="1"/>
  <c r="E90" i="15"/>
  <c r="K90" i="15" s="1"/>
  <c r="L90" i="15" s="1"/>
  <c r="E94" i="15"/>
  <c r="K94" i="15" s="1"/>
  <c r="L94" i="15" s="1"/>
  <c r="E95" i="15"/>
  <c r="K95" i="15" s="1"/>
  <c r="L95" i="15" s="1"/>
  <c r="E96" i="15"/>
  <c r="K96" i="15" s="1"/>
  <c r="L96" i="15" s="1"/>
  <c r="E91" i="15"/>
  <c r="K91" i="15" s="1"/>
  <c r="L91" i="15" s="1"/>
  <c r="E92" i="15"/>
  <c r="K92" i="15" s="1"/>
  <c r="L92" i="15" s="1"/>
  <c r="E93" i="15"/>
  <c r="K93" i="15" s="1"/>
  <c r="L93" i="15" s="1"/>
  <c r="E85" i="15"/>
  <c r="K85" i="15" s="1"/>
  <c r="L85" i="15" s="1"/>
  <c r="E86" i="15"/>
  <c r="K86" i="15" s="1"/>
  <c r="L86" i="15" s="1"/>
  <c r="E87" i="15"/>
  <c r="K87" i="15" s="1"/>
  <c r="L87" i="15" s="1"/>
  <c r="E2" i="15"/>
  <c r="H3" i="15"/>
  <c r="H4" i="15"/>
  <c r="H5" i="15"/>
  <c r="H6" i="15"/>
  <c r="H7" i="15"/>
  <c r="H8" i="15"/>
  <c r="H9" i="15"/>
  <c r="H11" i="15"/>
  <c r="H12" i="15"/>
  <c r="H32" i="15"/>
  <c r="H33" i="15"/>
  <c r="H29" i="15"/>
  <c r="H30" i="15"/>
  <c r="H26" i="15"/>
  <c r="H27" i="15"/>
  <c r="H17" i="15"/>
  <c r="H18" i="15"/>
  <c r="H23" i="15"/>
  <c r="H24" i="15"/>
  <c r="H20" i="15"/>
  <c r="H21" i="15"/>
  <c r="H14" i="15"/>
  <c r="H15" i="15"/>
  <c r="H35" i="15"/>
  <c r="H36" i="15"/>
  <c r="H56" i="15"/>
  <c r="H55" i="15" s="1"/>
  <c r="H57" i="15"/>
  <c r="H53" i="15"/>
  <c r="H54" i="15"/>
  <c r="H50" i="15"/>
  <c r="H51" i="15"/>
  <c r="H41" i="15"/>
  <c r="H42" i="15"/>
  <c r="H47" i="15"/>
  <c r="H48" i="15"/>
  <c r="H44" i="15"/>
  <c r="H43" i="15" s="1"/>
  <c r="H45" i="15"/>
  <c r="H38" i="15"/>
  <c r="H39" i="15"/>
  <c r="H58" i="15"/>
  <c r="H59" i="15"/>
  <c r="H60" i="15"/>
  <c r="H79" i="15"/>
  <c r="H80" i="15"/>
  <c r="H81" i="15"/>
  <c r="H76" i="15"/>
  <c r="H77" i="15"/>
  <c r="H78" i="15"/>
  <c r="H73" i="15"/>
  <c r="H74" i="15"/>
  <c r="H75" i="15"/>
  <c r="H64" i="15"/>
  <c r="H65" i="15"/>
  <c r="H66" i="15"/>
  <c r="H70" i="15"/>
  <c r="H71" i="15"/>
  <c r="H72" i="15"/>
  <c r="H67" i="15"/>
  <c r="H68" i="15"/>
  <c r="H69" i="15"/>
  <c r="H61" i="15"/>
  <c r="H62" i="15"/>
  <c r="H63" i="15"/>
  <c r="H106" i="15"/>
  <c r="H107" i="15"/>
  <c r="H108" i="15"/>
  <c r="H128" i="15"/>
  <c r="H129" i="15"/>
  <c r="H130" i="15"/>
  <c r="H125" i="15"/>
  <c r="H126" i="15"/>
  <c r="H127" i="15"/>
  <c r="H122" i="15"/>
  <c r="H123" i="15"/>
  <c r="H124" i="15"/>
  <c r="H112" i="15"/>
  <c r="H113" i="15"/>
  <c r="H114" i="15"/>
  <c r="H119" i="15"/>
  <c r="H120" i="15"/>
  <c r="H121" i="15"/>
  <c r="H115" i="15"/>
  <c r="H116" i="15"/>
  <c r="H117" i="15"/>
  <c r="H118" i="15"/>
  <c r="H109" i="15"/>
  <c r="H110" i="15"/>
  <c r="H111" i="15"/>
  <c r="H82" i="15"/>
  <c r="H83" i="15"/>
  <c r="H84" i="15"/>
  <c r="H103" i="15"/>
  <c r="H104" i="15"/>
  <c r="H105" i="15"/>
  <c r="H100" i="15"/>
  <c r="H101" i="15"/>
  <c r="H102" i="15"/>
  <c r="H97" i="15"/>
  <c r="H98" i="15"/>
  <c r="H99" i="15"/>
  <c r="H88" i="15"/>
  <c r="H89" i="15"/>
  <c r="H90" i="15"/>
  <c r="H94" i="15"/>
  <c r="H95" i="15"/>
  <c r="H96" i="15"/>
  <c r="H91" i="15"/>
  <c r="H92" i="15"/>
  <c r="H93" i="15"/>
  <c r="H85" i="15"/>
  <c r="H86" i="15"/>
  <c r="H87" i="15"/>
  <c r="H2" i="15"/>
  <c r="H19" i="15" l="1"/>
  <c r="H37" i="15"/>
  <c r="J128" i="15"/>
  <c r="J106" i="15"/>
  <c r="I79" i="15"/>
  <c r="H13" i="15"/>
  <c r="J64" i="15"/>
  <c r="H25" i="15"/>
  <c r="H31" i="15"/>
  <c r="H46" i="15"/>
  <c r="I128" i="15"/>
  <c r="H34" i="15"/>
  <c r="H49" i="15"/>
  <c r="I106" i="15"/>
  <c r="H40" i="15"/>
  <c r="H16" i="15"/>
  <c r="H10" i="15"/>
  <c r="J115" i="15"/>
  <c r="I61" i="15"/>
  <c r="J116" i="15"/>
  <c r="J46" i="15"/>
  <c r="I67" i="15"/>
  <c r="J73" i="15"/>
  <c r="I46" i="15"/>
  <c r="I55" i="15"/>
  <c r="J112" i="15"/>
  <c r="J76" i="15"/>
  <c r="I73" i="15"/>
  <c r="I88" i="15"/>
  <c r="I112" i="15"/>
  <c r="H52" i="15"/>
  <c r="H28" i="15"/>
  <c r="I125" i="15"/>
  <c r="H22" i="15"/>
  <c r="J37" i="15"/>
  <c r="J52" i="15"/>
  <c r="I64" i="15"/>
  <c r="I37" i="15"/>
  <c r="I100" i="15"/>
  <c r="I76" i="15"/>
  <c r="J109" i="15"/>
  <c r="I115" i="15"/>
  <c r="J119" i="15"/>
  <c r="I52" i="15"/>
  <c r="J43" i="15"/>
  <c r="J103" i="15"/>
  <c r="J91" i="15"/>
  <c r="J79" i="15"/>
  <c r="J67" i="15"/>
  <c r="I109" i="15"/>
  <c r="I116" i="15"/>
  <c r="I119" i="15"/>
  <c r="I43" i="15"/>
  <c r="J34" i="15"/>
  <c r="I91" i="15"/>
  <c r="J122" i="15"/>
  <c r="I34" i="15"/>
  <c r="J49" i="15"/>
  <c r="I82" i="15"/>
  <c r="J94" i="15"/>
  <c r="I58" i="15"/>
  <c r="J70" i="15"/>
  <c r="I122" i="15"/>
  <c r="I49" i="15"/>
  <c r="J40" i="15"/>
  <c r="J82" i="15"/>
  <c r="I94" i="15"/>
  <c r="J58" i="15"/>
  <c r="I70" i="15"/>
  <c r="J55" i="15"/>
  <c r="J97" i="15"/>
  <c r="J85" i="15"/>
  <c r="J61" i="15"/>
  <c r="J125" i="15"/>
  <c r="I97" i="15"/>
  <c r="I85" i="15"/>
  <c r="J100" i="15"/>
  <c r="J88" i="15"/>
</calcChain>
</file>

<file path=xl/sharedStrings.xml><?xml version="1.0" encoding="utf-8"?>
<sst xmlns="http://schemas.openxmlformats.org/spreadsheetml/2006/main" count="401" uniqueCount="75">
  <si>
    <t>Tote 1 1/2</t>
  </si>
  <si>
    <t>Tote 1 2/2</t>
  </si>
  <si>
    <t>Tote 2 1/2</t>
  </si>
  <si>
    <t>Tote 2 2/2</t>
  </si>
  <si>
    <t>Tote 3 1/2</t>
  </si>
  <si>
    <t>Tote 3 2/2</t>
  </si>
  <si>
    <t>Tote 4 1/2</t>
  </si>
  <si>
    <t>Tote 4 2/2</t>
  </si>
  <si>
    <t>C2</t>
  </si>
  <si>
    <t>C3</t>
  </si>
  <si>
    <t>ZL2</t>
  </si>
  <si>
    <t>ZL3</t>
  </si>
  <si>
    <t>ZH2</t>
  </si>
  <si>
    <t>ZH3</t>
  </si>
  <si>
    <t>ZF2</t>
  </si>
  <si>
    <t>ZF3</t>
  </si>
  <si>
    <t>LL2</t>
  </si>
  <si>
    <t>LL3</t>
  </si>
  <si>
    <t>RL2</t>
  </si>
  <si>
    <t>C1</t>
  </si>
  <si>
    <t>RL3</t>
  </si>
  <si>
    <t>RH2</t>
  </si>
  <si>
    <t>RH3</t>
  </si>
  <si>
    <t>LH2</t>
  </si>
  <si>
    <t>LH3</t>
  </si>
  <si>
    <t>ZL1</t>
  </si>
  <si>
    <t>ZH1</t>
  </si>
  <si>
    <t>ZF1</t>
  </si>
  <si>
    <t>LL1</t>
  </si>
  <si>
    <t>RL1</t>
  </si>
  <si>
    <t>RH1</t>
  </si>
  <si>
    <t>LH1</t>
  </si>
  <si>
    <t>ZH1 1/2</t>
  </si>
  <si>
    <t>RH1 1/2</t>
  </si>
  <si>
    <t>RH1 2/2</t>
  </si>
  <si>
    <t>RL2 1/2</t>
  </si>
  <si>
    <t>RL3 1/2</t>
  </si>
  <si>
    <t>RH1 1/3</t>
  </si>
  <si>
    <t>RH2 1/3</t>
  </si>
  <si>
    <t>RH3 1/2</t>
  </si>
  <si>
    <t>LH2 1/2</t>
  </si>
  <si>
    <t>C</t>
  </si>
  <si>
    <t>ZL</t>
  </si>
  <si>
    <t>ZH</t>
  </si>
  <si>
    <t>ZF</t>
  </si>
  <si>
    <t>LL</t>
  </si>
  <si>
    <t>RL</t>
  </si>
  <si>
    <t>RH</t>
  </si>
  <si>
    <t>LH</t>
  </si>
  <si>
    <t>Treatment</t>
  </si>
  <si>
    <t>Tank</t>
  </si>
  <si>
    <t>Date</t>
  </si>
  <si>
    <t>PC (uM)</t>
  </si>
  <si>
    <t>PN (uM)</t>
  </si>
  <si>
    <t>Cnratio</t>
  </si>
  <si>
    <t>Day</t>
  </si>
  <si>
    <t>AccN</t>
  </si>
  <si>
    <t>AccC</t>
  </si>
  <si>
    <t>AddN</t>
  </si>
  <si>
    <t>AddNn</t>
  </si>
  <si>
    <t>Treatment2</t>
  </si>
  <si>
    <t>1 Tote</t>
  </si>
  <si>
    <t>2 C</t>
  </si>
  <si>
    <t>8 LH</t>
  </si>
  <si>
    <t>6 LL</t>
  </si>
  <si>
    <t>9 RH</t>
  </si>
  <si>
    <t>7 RL</t>
  </si>
  <si>
    <t>3 ZF</t>
  </si>
  <si>
    <t>5 ZH</t>
  </si>
  <si>
    <t>4 ZL</t>
  </si>
  <si>
    <t>N added (uM)</t>
  </si>
  <si>
    <t>Tote2</t>
  </si>
  <si>
    <t>Tote3</t>
  </si>
  <si>
    <t>Tote4</t>
  </si>
  <si>
    <t>Tote1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</si>
</sst>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14" fontId="2" fillId="0" borderId="0" xfId="0" applyNumberFormat="1" applyFont="1" applyAlignment="1">
      <alignment horizontal="right"/>
    </xf>
    <xf numFmtId="14" fontId="2" fillId="0" borderId="0" xfId="0" applyNumberFormat="1" applyFont="1"/>
    <xf numFmtId="164" fontId="1" fillId="0" borderId="0" xfId="0" applyNumberFormat="1" applyFont="1"/>
    <xf numFmtId="164" fontId="0" fillId="0" borderId="0" xfId="0" applyNumberFormat="1"/>
    <xf numFmtId="1" fontId="2" fillId="0" borderId="0" xfId="0" applyNumberFormat="1" applyFont="1" applyAlignment="1">
      <alignment horizontal="right"/>
    </xf>
    <xf numFmtId="1" fontId="0" fillId="0" borderId="0" xfId="0" applyNumberForma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E2DB1-2329-4B52-A455-194C6D648D52}">
  <dimension ref="A1:R133"/>
  <sheetViews>
    <sheetView tabSelected="1" zoomScale="125" zoomScaleNormal="80" workbookViewId="0">
      <pane ySplit="1" topLeftCell="A2" activePane="bottomLeft" state="frozen"/>
      <selection pane="bottomLeft" sqref="A1:A1048576"/>
    </sheetView>
  </sheetViews>
  <sheetFormatPr baseColWidth="10" defaultColWidth="8.83203125" defaultRowHeight="13" x14ac:dyDescent="0.15"/>
  <cols>
    <col min="5" max="5" width="9.1640625" bestFit="1" customWidth="1"/>
    <col min="9" max="9" width="13.33203125" bestFit="1" customWidth="1"/>
    <col min="17" max="17" width="12.1640625" bestFit="1" customWidth="1"/>
  </cols>
  <sheetData>
    <row r="1" spans="1:18" x14ac:dyDescent="0.15">
      <c r="A1" s="9" t="s">
        <v>50</v>
      </c>
      <c r="B1" t="s">
        <v>60</v>
      </c>
      <c r="C1" t="s">
        <v>49</v>
      </c>
      <c r="D1" t="s">
        <v>51</v>
      </c>
      <c r="E1" t="s">
        <v>55</v>
      </c>
      <c r="F1" t="s">
        <v>53</v>
      </c>
      <c r="G1" t="s">
        <v>52</v>
      </c>
      <c r="H1" t="s">
        <v>54</v>
      </c>
      <c r="I1" t="s">
        <v>56</v>
      </c>
      <c r="J1" t="s">
        <v>57</v>
      </c>
      <c r="K1" t="s">
        <v>59</v>
      </c>
      <c r="L1" t="s">
        <v>58</v>
      </c>
    </row>
    <row r="2" spans="1:18" x14ac:dyDescent="0.15">
      <c r="A2" s="2" t="s">
        <v>0</v>
      </c>
      <c r="B2" s="2" t="s">
        <v>74</v>
      </c>
      <c r="C2" s="2" t="s">
        <v>61</v>
      </c>
      <c r="D2" s="3">
        <v>44739</v>
      </c>
      <c r="E2" s="7">
        <f t="shared" ref="E2:E9" si="0">D2-$D$4</f>
        <v>0</v>
      </c>
      <c r="F2" s="5">
        <v>0.37438194875000003</v>
      </c>
      <c r="G2" s="5">
        <v>2.235882718</v>
      </c>
      <c r="H2">
        <f t="shared" ref="H2:H9" si="1">G2/F2</f>
        <v>5.9721969113768596</v>
      </c>
      <c r="I2" s="6">
        <f>AVERAGE(F2:F9)</f>
        <v>0.41334231696875007</v>
      </c>
      <c r="J2" s="6">
        <f>AVERAGE(G2:G9)</f>
        <v>2.8678693126875001</v>
      </c>
    </row>
    <row r="3" spans="1:18" x14ac:dyDescent="0.15">
      <c r="A3" s="2" t="s">
        <v>1</v>
      </c>
      <c r="B3" s="2" t="s">
        <v>74</v>
      </c>
      <c r="C3" s="2" t="s">
        <v>61</v>
      </c>
      <c r="D3" s="3">
        <v>44739</v>
      </c>
      <c r="E3" s="7">
        <f t="shared" si="0"/>
        <v>0</v>
      </c>
      <c r="F3" s="5">
        <v>0.46396799129999999</v>
      </c>
      <c r="G3" s="5">
        <v>3.4739908234999999</v>
      </c>
      <c r="H3">
        <f t="shared" si="1"/>
        <v>7.4875657128117057</v>
      </c>
      <c r="O3" s="6">
        <f>AVERAGE(G2:G9)</f>
        <v>2.8678693126875001</v>
      </c>
    </row>
    <row r="4" spans="1:18" x14ac:dyDescent="0.15">
      <c r="A4" s="2" t="s">
        <v>2</v>
      </c>
      <c r="B4" s="2" t="s">
        <v>71</v>
      </c>
      <c r="C4" s="2" t="s">
        <v>61</v>
      </c>
      <c r="D4" s="3">
        <v>44739</v>
      </c>
      <c r="E4" s="7">
        <f t="shared" si="0"/>
        <v>0</v>
      </c>
      <c r="F4" s="5">
        <v>0.3749432868</v>
      </c>
      <c r="G4" s="5">
        <v>2.5830866394999998</v>
      </c>
      <c r="H4">
        <f t="shared" si="1"/>
        <v>6.8892729392374861</v>
      </c>
    </row>
    <row r="5" spans="1:18" x14ac:dyDescent="0.15">
      <c r="A5" s="2" t="s">
        <v>3</v>
      </c>
      <c r="B5" s="2" t="s">
        <v>71</v>
      </c>
      <c r="C5" s="2" t="s">
        <v>61</v>
      </c>
      <c r="D5" s="3">
        <v>44739</v>
      </c>
      <c r="E5" s="7">
        <f t="shared" si="0"/>
        <v>0</v>
      </c>
      <c r="F5" s="5">
        <v>0.47851015484999998</v>
      </c>
      <c r="G5" s="5">
        <v>3.7817695869999999</v>
      </c>
      <c r="H5">
        <f t="shared" si="1"/>
        <v>7.9032169927208393</v>
      </c>
    </row>
    <row r="6" spans="1:18" x14ac:dyDescent="0.15">
      <c r="A6" s="2" t="s">
        <v>4</v>
      </c>
      <c r="B6" s="2" t="s">
        <v>72</v>
      </c>
      <c r="C6" s="2" t="s">
        <v>61</v>
      </c>
      <c r="D6" s="3">
        <v>44739</v>
      </c>
      <c r="E6" s="7">
        <f t="shared" si="0"/>
        <v>0</v>
      </c>
      <c r="F6" s="5">
        <v>0.44709276650000002</v>
      </c>
      <c r="G6" s="5">
        <v>2.837569282</v>
      </c>
      <c r="H6">
        <f t="shared" si="1"/>
        <v>6.3467125720093707</v>
      </c>
    </row>
    <row r="7" spans="1:18" x14ac:dyDescent="0.15">
      <c r="A7" s="2" t="s">
        <v>5</v>
      </c>
      <c r="B7" s="2" t="s">
        <v>72</v>
      </c>
      <c r="C7" s="2" t="s">
        <v>61</v>
      </c>
      <c r="D7" s="3">
        <v>44739</v>
      </c>
      <c r="E7" s="7">
        <f t="shared" si="0"/>
        <v>0</v>
      </c>
      <c r="F7" s="5">
        <v>0.40195767989999998</v>
      </c>
      <c r="G7" s="5">
        <v>3.0476986214999999</v>
      </c>
      <c r="H7">
        <f t="shared" si="1"/>
        <v>7.582138055573945</v>
      </c>
    </row>
    <row r="8" spans="1:18" x14ac:dyDescent="0.15">
      <c r="A8" s="2" t="s">
        <v>6</v>
      </c>
      <c r="B8" s="2" t="s">
        <v>73</v>
      </c>
      <c r="C8" s="2" t="s">
        <v>61</v>
      </c>
      <c r="D8" s="3">
        <v>44739</v>
      </c>
      <c r="E8" s="7">
        <f t="shared" si="0"/>
        <v>0</v>
      </c>
      <c r="F8" s="5">
        <v>0.36940007364999999</v>
      </c>
      <c r="G8" s="5">
        <v>2.3269689580000001</v>
      </c>
      <c r="H8">
        <f t="shared" si="1"/>
        <v>6.2993191501222112</v>
      </c>
    </row>
    <row r="9" spans="1:18" x14ac:dyDescent="0.15">
      <c r="A9" s="2" t="s">
        <v>7</v>
      </c>
      <c r="B9" s="2" t="s">
        <v>73</v>
      </c>
      <c r="C9" s="2" t="s">
        <v>61</v>
      </c>
      <c r="D9" s="3">
        <v>44739</v>
      </c>
      <c r="E9" s="7">
        <f t="shared" si="0"/>
        <v>0</v>
      </c>
      <c r="F9" s="5">
        <v>0.396484634</v>
      </c>
      <c r="G9" s="5">
        <v>2.6559878719999999</v>
      </c>
      <c r="H9">
        <f t="shared" si="1"/>
        <v>6.6988418824826379</v>
      </c>
    </row>
    <row r="10" spans="1:18" x14ac:dyDescent="0.15">
      <c r="A10" s="2" t="s">
        <v>19</v>
      </c>
      <c r="B10" s="2" t="s">
        <v>41</v>
      </c>
      <c r="C10" s="2" t="s">
        <v>62</v>
      </c>
      <c r="D10" s="4">
        <v>44742</v>
      </c>
      <c r="E10" s="8">
        <v>3</v>
      </c>
      <c r="F10">
        <f>AVERAGE(F11:F12)</f>
        <v>1.2201636837500001</v>
      </c>
      <c r="G10">
        <f>AVERAGE(G11:G12)</f>
        <v>6.59212592025</v>
      </c>
      <c r="H10">
        <f>AVERAGE(H11:H12)</f>
        <v>5.7259498681965226</v>
      </c>
      <c r="I10" s="6">
        <f>F10</f>
        <v>1.2201636837500001</v>
      </c>
      <c r="J10">
        <f t="shared" ref="J10" si="2">G10</f>
        <v>6.59212592025</v>
      </c>
      <c r="K10">
        <v>35</v>
      </c>
      <c r="L10">
        <f>K10/1000</f>
        <v>3.5000000000000003E-2</v>
      </c>
    </row>
    <row r="11" spans="1:18" x14ac:dyDescent="0.15">
      <c r="A11" s="2" t="s">
        <v>8</v>
      </c>
      <c r="B11" s="2" t="s">
        <v>41</v>
      </c>
      <c r="C11" s="2" t="s">
        <v>62</v>
      </c>
      <c r="D11" s="4">
        <v>44742</v>
      </c>
      <c r="E11" s="7">
        <f>D11-$D$4</f>
        <v>3</v>
      </c>
      <c r="F11" s="5">
        <v>1.8757412120000001</v>
      </c>
      <c r="G11" s="5">
        <v>9.6117404349999997</v>
      </c>
      <c r="H11">
        <f>G11/F11</f>
        <v>5.1242358879301522</v>
      </c>
      <c r="I11" s="6">
        <f t="shared" ref="I11:I33" si="3">F11</f>
        <v>1.8757412120000001</v>
      </c>
      <c r="J11">
        <f t="shared" ref="J11:J33" si="4">G11</f>
        <v>9.6117404349999997</v>
      </c>
      <c r="K11">
        <v>35</v>
      </c>
      <c r="L11">
        <f t="shared" ref="L11:L74" si="5">K11/1000</f>
        <v>3.5000000000000003E-2</v>
      </c>
    </row>
    <row r="12" spans="1:18" x14ac:dyDescent="0.15">
      <c r="A12" s="2" t="s">
        <v>9</v>
      </c>
      <c r="B12" s="2" t="s">
        <v>41</v>
      </c>
      <c r="C12" s="2" t="s">
        <v>62</v>
      </c>
      <c r="D12" s="4">
        <v>44742</v>
      </c>
      <c r="E12" s="7">
        <f>D12-$D$4</f>
        <v>3</v>
      </c>
      <c r="F12" s="5">
        <v>0.56458615550000002</v>
      </c>
      <c r="G12" s="5">
        <v>3.5725114054999998</v>
      </c>
      <c r="H12">
        <f>G12/F12</f>
        <v>6.327663848462894</v>
      </c>
      <c r="I12" s="6">
        <f t="shared" si="3"/>
        <v>0.56458615550000002</v>
      </c>
      <c r="J12">
        <f t="shared" si="4"/>
        <v>3.5725114054999998</v>
      </c>
      <c r="K12">
        <v>35</v>
      </c>
      <c r="L12">
        <f t="shared" si="5"/>
        <v>3.5000000000000003E-2</v>
      </c>
      <c r="Q12" t="s">
        <v>70</v>
      </c>
      <c r="R12" t="s">
        <v>41</v>
      </c>
    </row>
    <row r="13" spans="1:18" x14ac:dyDescent="0.15">
      <c r="A13" s="2" t="s">
        <v>31</v>
      </c>
      <c r="B13" s="2" t="s">
        <v>48</v>
      </c>
      <c r="C13" s="2" t="s">
        <v>63</v>
      </c>
      <c r="D13" s="4">
        <v>44742</v>
      </c>
      <c r="E13" s="7">
        <v>3</v>
      </c>
      <c r="F13">
        <f>AVERAGE(F14:F15)</f>
        <v>0.96439065824999992</v>
      </c>
      <c r="G13">
        <f>AVERAGE(G14:G15)</f>
        <v>5.5344579950000004</v>
      </c>
      <c r="H13">
        <f>AVERAGE(H14:H15)</f>
        <v>5.7352615305314627</v>
      </c>
      <c r="I13" s="6">
        <f t="shared" si="3"/>
        <v>0.96439065824999992</v>
      </c>
      <c r="J13">
        <f t="shared" si="4"/>
        <v>5.5344579950000004</v>
      </c>
      <c r="K13">
        <f>35+150*E13</f>
        <v>485</v>
      </c>
      <c r="L13">
        <f t="shared" si="5"/>
        <v>0.48499999999999999</v>
      </c>
      <c r="Q13">
        <v>0.15</v>
      </c>
      <c r="R13" s="6">
        <f>Q13*6.6</f>
        <v>0.98999999999999988</v>
      </c>
    </row>
    <row r="14" spans="1:18" x14ac:dyDescent="0.15">
      <c r="A14" s="1" t="s">
        <v>23</v>
      </c>
      <c r="B14" s="1" t="s">
        <v>48</v>
      </c>
      <c r="C14" s="2" t="s">
        <v>63</v>
      </c>
      <c r="D14" s="4">
        <v>44742</v>
      </c>
      <c r="E14" s="7">
        <f>D14-$D$4</f>
        <v>3</v>
      </c>
      <c r="F14" s="5">
        <v>0.99191697499999998</v>
      </c>
      <c r="G14" s="5">
        <v>5.8123366049999996</v>
      </c>
      <c r="H14">
        <f>G14/F14</f>
        <v>5.8597007123504463</v>
      </c>
      <c r="I14" s="6">
        <f t="shared" si="3"/>
        <v>0.99191697499999998</v>
      </c>
      <c r="J14">
        <f t="shared" si="4"/>
        <v>5.8123366049999996</v>
      </c>
      <c r="K14">
        <f t="shared" ref="K14:K15" si="6">35+150*E14</f>
        <v>485</v>
      </c>
      <c r="L14">
        <f t="shared" si="5"/>
        <v>0.48499999999999999</v>
      </c>
      <c r="Q14">
        <v>5.5E-2</v>
      </c>
      <c r="R14" s="6">
        <f>Q14*6.6</f>
        <v>0.36299999999999999</v>
      </c>
    </row>
    <row r="15" spans="1:18" x14ac:dyDescent="0.15">
      <c r="A15" s="1" t="s">
        <v>24</v>
      </c>
      <c r="B15" s="1" t="s">
        <v>48</v>
      </c>
      <c r="C15" s="2" t="s">
        <v>63</v>
      </c>
      <c r="D15" s="4">
        <v>44742</v>
      </c>
      <c r="E15" s="7">
        <f>D15-$D$4</f>
        <v>3</v>
      </c>
      <c r="F15" s="5">
        <v>0.93686434149999998</v>
      </c>
      <c r="G15" s="5">
        <v>5.2565793850000002</v>
      </c>
      <c r="H15">
        <f>G15/F15</f>
        <v>5.6108223487124791</v>
      </c>
      <c r="I15" s="6">
        <f t="shared" si="3"/>
        <v>0.93686434149999998</v>
      </c>
      <c r="J15">
        <f t="shared" si="4"/>
        <v>5.2565793850000002</v>
      </c>
      <c r="K15">
        <f t="shared" si="6"/>
        <v>485</v>
      </c>
      <c r="L15">
        <f t="shared" si="5"/>
        <v>0.48499999999999999</v>
      </c>
      <c r="Q15">
        <f>106/16</f>
        <v>6.625</v>
      </c>
    </row>
    <row r="16" spans="1:18" x14ac:dyDescent="0.15">
      <c r="A16" s="1" t="s">
        <v>28</v>
      </c>
      <c r="B16" s="1" t="s">
        <v>45</v>
      </c>
      <c r="C16" s="1" t="s">
        <v>64</v>
      </c>
      <c r="D16" s="4">
        <v>44742</v>
      </c>
      <c r="E16" s="7">
        <v>3</v>
      </c>
      <c r="F16">
        <f>AVERAGE(F17:F18)</f>
        <v>0.77093186950000003</v>
      </c>
      <c r="G16">
        <f>AVERAGE(G17:G18)</f>
        <v>4.9048230339999996</v>
      </c>
      <c r="H16">
        <f>AVERAGE(H17:H18)</f>
        <v>6.3681069501594738</v>
      </c>
      <c r="I16" s="6">
        <f t="shared" si="3"/>
        <v>0.77093186950000003</v>
      </c>
      <c r="J16">
        <f t="shared" si="4"/>
        <v>4.9048230339999996</v>
      </c>
      <c r="K16">
        <f>35+55*E16</f>
        <v>200</v>
      </c>
      <c r="L16">
        <f t="shared" si="5"/>
        <v>0.2</v>
      </c>
    </row>
    <row r="17" spans="1:12" x14ac:dyDescent="0.15">
      <c r="A17" s="1" t="s">
        <v>16</v>
      </c>
      <c r="B17" s="1" t="s">
        <v>45</v>
      </c>
      <c r="C17" s="1" t="s">
        <v>64</v>
      </c>
      <c r="D17" s="4">
        <v>44742</v>
      </c>
      <c r="E17" s="7">
        <f>D17-$D$4</f>
        <v>3</v>
      </c>
      <c r="F17" s="5">
        <v>0.68458656750000002</v>
      </c>
      <c r="G17" s="5">
        <v>4.3956232829999999</v>
      </c>
      <c r="H17">
        <f>G17/F17</f>
        <v>6.4208436035374001</v>
      </c>
      <c r="I17" s="6">
        <f t="shared" si="3"/>
        <v>0.68458656750000002</v>
      </c>
      <c r="J17">
        <f t="shared" si="4"/>
        <v>4.3956232829999999</v>
      </c>
      <c r="K17">
        <f t="shared" ref="K17:K18" si="7">35+55*E17</f>
        <v>200</v>
      </c>
      <c r="L17">
        <f t="shared" si="5"/>
        <v>0.2</v>
      </c>
    </row>
    <row r="18" spans="1:12" x14ac:dyDescent="0.15">
      <c r="A18" s="1" t="s">
        <v>17</v>
      </c>
      <c r="B18" s="1" t="s">
        <v>45</v>
      </c>
      <c r="C18" s="1" t="s">
        <v>64</v>
      </c>
      <c r="D18" s="4">
        <v>44742</v>
      </c>
      <c r="E18" s="7">
        <f>D18-$D$4</f>
        <v>3</v>
      </c>
      <c r="F18" s="5">
        <v>0.85727717150000005</v>
      </c>
      <c r="G18" s="5">
        <v>5.4140227850000002</v>
      </c>
      <c r="H18">
        <f>G18/F18</f>
        <v>6.3153702967815466</v>
      </c>
      <c r="I18" s="6">
        <f t="shared" si="3"/>
        <v>0.85727717150000005</v>
      </c>
      <c r="J18">
        <f t="shared" si="4"/>
        <v>5.4140227850000002</v>
      </c>
      <c r="K18">
        <f t="shared" si="7"/>
        <v>200</v>
      </c>
      <c r="L18">
        <f t="shared" si="5"/>
        <v>0.2</v>
      </c>
    </row>
    <row r="19" spans="1:12" x14ac:dyDescent="0.15">
      <c r="A19" s="1" t="s">
        <v>30</v>
      </c>
      <c r="B19" s="1" t="s">
        <v>47</v>
      </c>
      <c r="C19" s="1" t="s">
        <v>65</v>
      </c>
      <c r="D19" s="4">
        <v>44742</v>
      </c>
      <c r="E19" s="7">
        <f>D19-$D$4</f>
        <v>3</v>
      </c>
      <c r="F19">
        <f>AVERAGE(F20:F21)</f>
        <v>1.06790239</v>
      </c>
      <c r="G19">
        <f>AVERAGE(G20:G21)</f>
        <v>6.4609272875000006</v>
      </c>
      <c r="H19">
        <f>AVERAGE(H20:H21)</f>
        <v>6.0627321104018517</v>
      </c>
      <c r="I19" s="6">
        <f t="shared" si="3"/>
        <v>1.06790239</v>
      </c>
      <c r="J19">
        <f t="shared" si="4"/>
        <v>6.4609272875000006</v>
      </c>
      <c r="K19">
        <f>35+150*E19</f>
        <v>485</v>
      </c>
      <c r="L19">
        <f t="shared" si="5"/>
        <v>0.48499999999999999</v>
      </c>
    </row>
    <row r="20" spans="1:12" x14ac:dyDescent="0.15">
      <c r="A20" s="1" t="s">
        <v>21</v>
      </c>
      <c r="B20" s="1" t="s">
        <v>47</v>
      </c>
      <c r="C20" s="1" t="s">
        <v>65</v>
      </c>
      <c r="D20" s="4">
        <v>44742</v>
      </c>
      <c r="E20" s="7">
        <f t="shared" ref="E20:E33" si="8">D20-$D$4</f>
        <v>3</v>
      </c>
      <c r="F20" s="5">
        <v>1.1547898915000001</v>
      </c>
      <c r="G20" s="5">
        <v>6.8220396650000001</v>
      </c>
      <c r="H20">
        <f>G20/F20</f>
        <v>5.9076025129892642</v>
      </c>
      <c r="I20" s="6">
        <f t="shared" si="3"/>
        <v>1.1547898915000001</v>
      </c>
      <c r="J20">
        <f t="shared" si="4"/>
        <v>6.8220396650000001</v>
      </c>
      <c r="K20">
        <f t="shared" ref="K20:K21" si="9">35+150*E20</f>
        <v>485</v>
      </c>
      <c r="L20">
        <f t="shared" si="5"/>
        <v>0.48499999999999999</v>
      </c>
    </row>
    <row r="21" spans="1:12" x14ac:dyDescent="0.15">
      <c r="A21" s="1" t="s">
        <v>22</v>
      </c>
      <c r="B21" s="1" t="s">
        <v>47</v>
      </c>
      <c r="C21" s="1" t="s">
        <v>65</v>
      </c>
      <c r="D21" s="4">
        <v>44742</v>
      </c>
      <c r="E21" s="7">
        <f t="shared" si="8"/>
        <v>3</v>
      </c>
      <c r="F21" s="5">
        <v>0.98101488849999996</v>
      </c>
      <c r="G21" s="5">
        <v>6.0998149100000001</v>
      </c>
      <c r="H21">
        <f>G21/F21</f>
        <v>6.2178617078144383</v>
      </c>
      <c r="I21" s="6">
        <f t="shared" si="3"/>
        <v>0.98101488849999996</v>
      </c>
      <c r="J21">
        <f t="shared" si="4"/>
        <v>6.0998149100000001</v>
      </c>
      <c r="K21">
        <f t="shared" si="9"/>
        <v>485</v>
      </c>
      <c r="L21">
        <f t="shared" si="5"/>
        <v>0.48499999999999999</v>
      </c>
    </row>
    <row r="22" spans="1:12" x14ac:dyDescent="0.15">
      <c r="A22" s="1" t="s">
        <v>29</v>
      </c>
      <c r="B22" s="1" t="s">
        <v>46</v>
      </c>
      <c r="C22" s="1" t="s">
        <v>66</v>
      </c>
      <c r="D22" s="4">
        <v>44742</v>
      </c>
      <c r="E22" s="7">
        <f t="shared" si="8"/>
        <v>3</v>
      </c>
      <c r="F22">
        <f>AVERAGE(F23:F24)</f>
        <v>1.1719853680000001</v>
      </c>
      <c r="G22">
        <f>AVERAGE(G23:G24)</f>
        <v>6.5266295324999994</v>
      </c>
      <c r="H22">
        <f>AVERAGE(H23:H24)</f>
        <v>5.584019873909333</v>
      </c>
      <c r="I22" s="6">
        <f t="shared" si="3"/>
        <v>1.1719853680000001</v>
      </c>
      <c r="J22">
        <f t="shared" si="4"/>
        <v>6.5266295324999994</v>
      </c>
      <c r="K22">
        <f>35+55*E22</f>
        <v>200</v>
      </c>
      <c r="L22">
        <f t="shared" si="5"/>
        <v>0.2</v>
      </c>
    </row>
    <row r="23" spans="1:12" x14ac:dyDescent="0.15">
      <c r="A23" s="1" t="s">
        <v>18</v>
      </c>
      <c r="B23" s="1" t="s">
        <v>46</v>
      </c>
      <c r="C23" s="1" t="s">
        <v>66</v>
      </c>
      <c r="D23" s="4">
        <v>44742</v>
      </c>
      <c r="E23" s="7">
        <f t="shared" si="8"/>
        <v>3</v>
      </c>
      <c r="F23" s="5">
        <v>1.3440175864999999</v>
      </c>
      <c r="G23" s="5">
        <v>7.36626885</v>
      </c>
      <c r="H23">
        <f>G23/F23</f>
        <v>5.4807830820002446</v>
      </c>
      <c r="I23" s="6">
        <f t="shared" si="3"/>
        <v>1.3440175864999999</v>
      </c>
      <c r="J23">
        <f t="shared" si="4"/>
        <v>7.36626885</v>
      </c>
      <c r="K23">
        <f t="shared" ref="K23:K24" si="10">35+55*E23</f>
        <v>200</v>
      </c>
      <c r="L23">
        <f t="shared" si="5"/>
        <v>0.2</v>
      </c>
    </row>
    <row r="24" spans="1:12" x14ac:dyDescent="0.15">
      <c r="A24" s="1" t="s">
        <v>20</v>
      </c>
      <c r="B24" s="1" t="s">
        <v>46</v>
      </c>
      <c r="C24" s="1" t="s">
        <v>66</v>
      </c>
      <c r="D24" s="4">
        <v>44742</v>
      </c>
      <c r="E24" s="7">
        <f t="shared" si="8"/>
        <v>3</v>
      </c>
      <c r="F24" s="5">
        <v>0.99995314950000003</v>
      </c>
      <c r="G24" s="5">
        <v>5.6869902149999998</v>
      </c>
      <c r="H24">
        <f>G24/F24</f>
        <v>5.6872566658184214</v>
      </c>
      <c r="I24" s="6">
        <f t="shared" si="3"/>
        <v>0.99995314950000003</v>
      </c>
      <c r="J24">
        <f t="shared" si="4"/>
        <v>5.6869902149999998</v>
      </c>
      <c r="K24">
        <f t="shared" si="10"/>
        <v>200</v>
      </c>
      <c r="L24">
        <f t="shared" si="5"/>
        <v>0.2</v>
      </c>
    </row>
    <row r="25" spans="1:12" x14ac:dyDescent="0.15">
      <c r="A25" s="1" t="s">
        <v>27</v>
      </c>
      <c r="B25" s="1" t="s">
        <v>44</v>
      </c>
      <c r="C25" s="1" t="s">
        <v>67</v>
      </c>
      <c r="D25" s="4">
        <v>44742</v>
      </c>
      <c r="E25" s="7">
        <f t="shared" si="8"/>
        <v>3</v>
      </c>
      <c r="F25">
        <f>AVERAGE(F26:F27)</f>
        <v>0.59453300689999999</v>
      </c>
      <c r="G25">
        <f>AVERAGE(G26:G27)</f>
        <v>3.7171664154999999</v>
      </c>
      <c r="H25">
        <f>AVERAGE(H26:H27)</f>
        <v>6.2841255894688341</v>
      </c>
      <c r="I25" s="6">
        <f t="shared" si="3"/>
        <v>0.59453300689999999</v>
      </c>
      <c r="J25">
        <f t="shared" si="4"/>
        <v>3.7171664154999999</v>
      </c>
      <c r="K25">
        <v>35</v>
      </c>
      <c r="L25">
        <f t="shared" si="5"/>
        <v>3.5000000000000003E-2</v>
      </c>
    </row>
    <row r="26" spans="1:12" x14ac:dyDescent="0.15">
      <c r="A26" s="1" t="s">
        <v>14</v>
      </c>
      <c r="B26" s="1" t="s">
        <v>44</v>
      </c>
      <c r="C26" s="1" t="s">
        <v>67</v>
      </c>
      <c r="D26" s="4">
        <v>44742</v>
      </c>
      <c r="E26" s="7">
        <f t="shared" si="8"/>
        <v>3</v>
      </c>
      <c r="F26" s="5">
        <v>0.49979329179999998</v>
      </c>
      <c r="G26" s="5">
        <v>3.2407526689999999</v>
      </c>
      <c r="H26">
        <f>G26/F26</f>
        <v>6.4841860068358761</v>
      </c>
      <c r="I26" s="6">
        <f t="shared" si="3"/>
        <v>0.49979329179999998</v>
      </c>
      <c r="J26">
        <f t="shared" si="4"/>
        <v>3.2407526689999999</v>
      </c>
      <c r="K26">
        <v>35</v>
      </c>
      <c r="L26">
        <f t="shared" si="5"/>
        <v>3.5000000000000003E-2</v>
      </c>
    </row>
    <row r="27" spans="1:12" x14ac:dyDescent="0.15">
      <c r="A27" s="1" t="s">
        <v>15</v>
      </c>
      <c r="B27" s="1" t="s">
        <v>44</v>
      </c>
      <c r="C27" s="1" t="s">
        <v>67</v>
      </c>
      <c r="D27" s="4">
        <v>44742</v>
      </c>
      <c r="E27" s="7">
        <f t="shared" si="8"/>
        <v>3</v>
      </c>
      <c r="F27" s="5">
        <v>0.689272722</v>
      </c>
      <c r="G27" s="5">
        <v>4.1935801619999999</v>
      </c>
      <c r="H27">
        <f>G27/F27</f>
        <v>6.0840651721017913</v>
      </c>
      <c r="I27" s="6">
        <f t="shared" si="3"/>
        <v>0.689272722</v>
      </c>
      <c r="J27">
        <f t="shared" si="4"/>
        <v>4.1935801619999999</v>
      </c>
      <c r="K27">
        <v>35</v>
      </c>
      <c r="L27">
        <f t="shared" si="5"/>
        <v>3.5000000000000003E-2</v>
      </c>
    </row>
    <row r="28" spans="1:12" x14ac:dyDescent="0.15">
      <c r="A28" s="1" t="s">
        <v>26</v>
      </c>
      <c r="B28" s="1" t="s">
        <v>43</v>
      </c>
      <c r="C28" s="1" t="s">
        <v>68</v>
      </c>
      <c r="D28" s="4">
        <v>44742</v>
      </c>
      <c r="E28" s="7">
        <f t="shared" si="8"/>
        <v>3</v>
      </c>
      <c r="F28">
        <f>AVERAGE(F29:F30)</f>
        <v>0.8426958725</v>
      </c>
      <c r="G28">
        <f>AVERAGE(G29:G30)</f>
        <v>5.0222796077500007</v>
      </c>
      <c r="H28">
        <f>AVERAGE(H29:H30)</f>
        <v>5.9579217580956136</v>
      </c>
      <c r="I28" s="6">
        <f t="shared" si="3"/>
        <v>0.8426958725</v>
      </c>
      <c r="J28">
        <f t="shared" si="4"/>
        <v>5.0222796077500007</v>
      </c>
      <c r="K28">
        <v>35</v>
      </c>
      <c r="L28">
        <f t="shared" si="5"/>
        <v>3.5000000000000003E-2</v>
      </c>
    </row>
    <row r="29" spans="1:12" x14ac:dyDescent="0.15">
      <c r="A29" s="1" t="s">
        <v>12</v>
      </c>
      <c r="B29" s="1" t="s">
        <v>43</v>
      </c>
      <c r="C29" s="1" t="s">
        <v>68</v>
      </c>
      <c r="D29" s="4">
        <v>44742</v>
      </c>
      <c r="E29" s="7">
        <f t="shared" si="8"/>
        <v>3</v>
      </c>
      <c r="F29" s="5">
        <v>0.83529871950000001</v>
      </c>
      <c r="G29" s="5">
        <v>4.8000876305000002</v>
      </c>
      <c r="H29">
        <f>G29/F29</f>
        <v>5.746552123739967</v>
      </c>
      <c r="I29" s="6">
        <f t="shared" si="3"/>
        <v>0.83529871950000001</v>
      </c>
      <c r="J29">
        <f t="shared" si="4"/>
        <v>4.8000876305000002</v>
      </c>
      <c r="K29">
        <v>35</v>
      </c>
      <c r="L29">
        <f t="shared" si="5"/>
        <v>3.5000000000000003E-2</v>
      </c>
    </row>
    <row r="30" spans="1:12" x14ac:dyDescent="0.15">
      <c r="A30" s="1" t="s">
        <v>13</v>
      </c>
      <c r="B30" s="1" t="s">
        <v>43</v>
      </c>
      <c r="C30" s="1" t="s">
        <v>68</v>
      </c>
      <c r="D30" s="4">
        <v>44742</v>
      </c>
      <c r="E30" s="7">
        <f t="shared" si="8"/>
        <v>3</v>
      </c>
      <c r="F30" s="5">
        <v>0.85009302549999999</v>
      </c>
      <c r="G30" s="5">
        <v>5.2444715850000003</v>
      </c>
      <c r="H30">
        <f>G30/F30</f>
        <v>6.1692913924512611</v>
      </c>
      <c r="I30" s="6">
        <f t="shared" si="3"/>
        <v>0.85009302549999999</v>
      </c>
      <c r="J30">
        <f t="shared" si="4"/>
        <v>5.2444715850000003</v>
      </c>
      <c r="K30">
        <v>35</v>
      </c>
      <c r="L30">
        <f t="shared" si="5"/>
        <v>3.5000000000000003E-2</v>
      </c>
    </row>
    <row r="31" spans="1:12" x14ac:dyDescent="0.15">
      <c r="A31" s="1" t="s">
        <v>25</v>
      </c>
      <c r="B31" s="1" t="s">
        <v>42</v>
      </c>
      <c r="C31" s="1" t="s">
        <v>69</v>
      </c>
      <c r="D31" s="4">
        <v>44742</v>
      </c>
      <c r="E31" s="7">
        <f t="shared" si="8"/>
        <v>3</v>
      </c>
      <c r="F31">
        <f>AVERAGE(F32:F33)</f>
        <v>0.92471325900000001</v>
      </c>
      <c r="G31">
        <f>AVERAGE(G32:G33)</f>
        <v>5.8021319400000007</v>
      </c>
      <c r="H31">
        <f>AVERAGE(H32:H33)</f>
        <v>6.2904150375093515</v>
      </c>
      <c r="I31" s="6">
        <f t="shared" si="3"/>
        <v>0.92471325900000001</v>
      </c>
      <c r="J31">
        <f t="shared" si="4"/>
        <v>5.8021319400000007</v>
      </c>
      <c r="K31">
        <v>35</v>
      </c>
      <c r="L31">
        <f t="shared" si="5"/>
        <v>3.5000000000000003E-2</v>
      </c>
    </row>
    <row r="32" spans="1:12" x14ac:dyDescent="0.15">
      <c r="A32" s="1" t="s">
        <v>10</v>
      </c>
      <c r="B32" s="1" t="s">
        <v>42</v>
      </c>
      <c r="C32" s="1" t="s">
        <v>69</v>
      </c>
      <c r="D32" s="4">
        <v>44742</v>
      </c>
      <c r="E32" s="7">
        <f t="shared" si="8"/>
        <v>3</v>
      </c>
      <c r="F32" s="5">
        <v>1.0071760240000001</v>
      </c>
      <c r="G32" s="5">
        <v>6.156035095</v>
      </c>
      <c r="H32">
        <f>G32/F32</f>
        <v>6.1121739877715751</v>
      </c>
      <c r="I32" s="6">
        <f t="shared" si="3"/>
        <v>1.0071760240000001</v>
      </c>
      <c r="J32">
        <f t="shared" si="4"/>
        <v>6.156035095</v>
      </c>
      <c r="K32">
        <v>35</v>
      </c>
      <c r="L32">
        <f t="shared" si="5"/>
        <v>3.5000000000000003E-2</v>
      </c>
    </row>
    <row r="33" spans="1:12" x14ac:dyDescent="0.15">
      <c r="A33" s="1" t="s">
        <v>11</v>
      </c>
      <c r="B33" s="1" t="s">
        <v>42</v>
      </c>
      <c r="C33" s="1" t="s">
        <v>69</v>
      </c>
      <c r="D33" s="4">
        <v>44742</v>
      </c>
      <c r="E33" s="7">
        <f t="shared" si="8"/>
        <v>3</v>
      </c>
      <c r="F33" s="5">
        <v>0.84225049399999996</v>
      </c>
      <c r="G33" s="5">
        <v>5.4482287850000004</v>
      </c>
      <c r="H33">
        <f>G33/F33</f>
        <v>6.4686560872471279</v>
      </c>
      <c r="I33" s="6">
        <f t="shared" si="3"/>
        <v>0.84225049399999996</v>
      </c>
      <c r="J33">
        <f t="shared" si="4"/>
        <v>5.4482287850000004</v>
      </c>
      <c r="K33">
        <v>35</v>
      </c>
      <c r="L33">
        <f t="shared" si="5"/>
        <v>3.5000000000000003E-2</v>
      </c>
    </row>
    <row r="34" spans="1:12" x14ac:dyDescent="0.15">
      <c r="A34" s="2" t="s">
        <v>19</v>
      </c>
      <c r="B34" s="2" t="s">
        <v>41</v>
      </c>
      <c r="C34" s="2" t="s">
        <v>62</v>
      </c>
      <c r="D34" s="4">
        <v>44749</v>
      </c>
      <c r="E34" s="7">
        <f>D34-$D$4</f>
        <v>10</v>
      </c>
      <c r="F34">
        <f>AVERAGE(F35:F36)</f>
        <v>0.94265271024999997</v>
      </c>
      <c r="G34">
        <f>AVERAGE(G35:G36)</f>
        <v>9.6572351914999999</v>
      </c>
      <c r="H34">
        <f>AVERAGE(H35:H36)</f>
        <v>9.3862004045150194</v>
      </c>
      <c r="I34">
        <f>F34+F10*0.25</f>
        <v>1.2476936311875</v>
      </c>
      <c r="J34">
        <f>G34+G10*0.25</f>
        <v>11.305266671562499</v>
      </c>
      <c r="K34">
        <v>35</v>
      </c>
      <c r="L34">
        <f t="shared" si="5"/>
        <v>3.5000000000000003E-2</v>
      </c>
    </row>
    <row r="35" spans="1:12" x14ac:dyDescent="0.15">
      <c r="A35" s="2" t="s">
        <v>8</v>
      </c>
      <c r="B35" s="2" t="s">
        <v>41</v>
      </c>
      <c r="C35" s="2" t="s">
        <v>62</v>
      </c>
      <c r="D35" s="4">
        <v>44749</v>
      </c>
      <c r="E35" s="7">
        <f>D35-$D$4</f>
        <v>10</v>
      </c>
      <c r="F35" s="1">
        <v>1.2981216870000001</v>
      </c>
      <c r="G35" s="1">
        <v>15.139906755</v>
      </c>
      <c r="H35">
        <f>G35/F35</f>
        <v>11.662933380297188</v>
      </c>
      <c r="I35">
        <f t="shared" ref="I35:J57" si="11">F35+F11*0.25</f>
        <v>1.7670569900000002</v>
      </c>
      <c r="J35">
        <f t="shared" si="11"/>
        <v>17.542841863749999</v>
      </c>
      <c r="K35">
        <v>35</v>
      </c>
      <c r="L35">
        <f t="shared" si="5"/>
        <v>3.5000000000000003E-2</v>
      </c>
    </row>
    <row r="36" spans="1:12" x14ac:dyDescent="0.15">
      <c r="A36" s="2" t="s">
        <v>9</v>
      </c>
      <c r="B36" s="2" t="s">
        <v>41</v>
      </c>
      <c r="C36" s="2" t="s">
        <v>62</v>
      </c>
      <c r="D36" s="4">
        <v>44749</v>
      </c>
      <c r="E36" s="7">
        <f t="shared" ref="E36:E57" si="12">D36-$D$4</f>
        <v>10</v>
      </c>
      <c r="F36" s="1">
        <v>0.58718373349999997</v>
      </c>
      <c r="G36" s="1">
        <v>4.1745636279999996</v>
      </c>
      <c r="H36">
        <f>G36/F36</f>
        <v>7.1094674287328496</v>
      </c>
      <c r="I36">
        <f t="shared" si="11"/>
        <v>0.72833027237500003</v>
      </c>
      <c r="J36">
        <f t="shared" si="11"/>
        <v>5.0676914793749992</v>
      </c>
      <c r="K36">
        <v>35</v>
      </c>
      <c r="L36">
        <f t="shared" si="5"/>
        <v>3.5000000000000003E-2</v>
      </c>
    </row>
    <row r="37" spans="1:12" x14ac:dyDescent="0.15">
      <c r="A37" s="2" t="s">
        <v>31</v>
      </c>
      <c r="B37" s="2" t="s">
        <v>48</v>
      </c>
      <c r="C37" s="2" t="s">
        <v>63</v>
      </c>
      <c r="D37" s="4">
        <v>44749</v>
      </c>
      <c r="E37" s="7">
        <f t="shared" si="12"/>
        <v>10</v>
      </c>
      <c r="F37">
        <f>AVERAGE(F38:F39)</f>
        <v>1.5763985677500001</v>
      </c>
      <c r="G37">
        <f>AVERAGE(G38:G39)</f>
        <v>17.3451580875</v>
      </c>
      <c r="H37">
        <f>AVERAGE(H38:H39)</f>
        <v>11.04550163750323</v>
      </c>
      <c r="I37">
        <f t="shared" si="11"/>
        <v>1.8174962323125001</v>
      </c>
      <c r="J37">
        <f t="shared" si="11"/>
        <v>18.728772586249999</v>
      </c>
      <c r="K37">
        <f>35+150*E37</f>
        <v>1535</v>
      </c>
      <c r="L37">
        <f t="shared" si="5"/>
        <v>1.5349999999999999</v>
      </c>
    </row>
    <row r="38" spans="1:12" x14ac:dyDescent="0.15">
      <c r="A38" s="1" t="s">
        <v>23</v>
      </c>
      <c r="B38" s="1" t="s">
        <v>48</v>
      </c>
      <c r="C38" s="2" t="s">
        <v>63</v>
      </c>
      <c r="D38" s="4">
        <v>44749</v>
      </c>
      <c r="E38" s="7">
        <f t="shared" si="12"/>
        <v>10</v>
      </c>
      <c r="F38" s="1">
        <v>1.7504156245</v>
      </c>
      <c r="G38" s="1">
        <v>18.660728015</v>
      </c>
      <c r="H38">
        <f>G38/F38</f>
        <v>10.660741228432745</v>
      </c>
      <c r="I38">
        <f t="shared" si="11"/>
        <v>1.9983948682499999</v>
      </c>
      <c r="J38">
        <f t="shared" si="11"/>
        <v>20.11381216625</v>
      </c>
      <c r="K38">
        <f t="shared" ref="K38:K39" si="13">35+150*E38</f>
        <v>1535</v>
      </c>
      <c r="L38">
        <f t="shared" si="5"/>
        <v>1.5349999999999999</v>
      </c>
    </row>
    <row r="39" spans="1:12" x14ac:dyDescent="0.15">
      <c r="A39" s="1" t="s">
        <v>24</v>
      </c>
      <c r="B39" s="1" t="s">
        <v>48</v>
      </c>
      <c r="C39" s="2" t="s">
        <v>63</v>
      </c>
      <c r="D39" s="4">
        <v>44749</v>
      </c>
      <c r="E39" s="7">
        <f t="shared" si="12"/>
        <v>10</v>
      </c>
      <c r="F39" s="1">
        <v>1.402381511</v>
      </c>
      <c r="G39" s="1">
        <v>16.029588159999999</v>
      </c>
      <c r="H39">
        <f>G39/F39</f>
        <v>11.430262046573716</v>
      </c>
      <c r="I39">
        <f t="shared" si="11"/>
        <v>1.6365975963749999</v>
      </c>
      <c r="J39">
        <f t="shared" si="11"/>
        <v>17.343733006249998</v>
      </c>
      <c r="K39">
        <f t="shared" si="13"/>
        <v>1535</v>
      </c>
      <c r="L39">
        <f t="shared" si="5"/>
        <v>1.5349999999999999</v>
      </c>
    </row>
    <row r="40" spans="1:12" x14ac:dyDescent="0.15">
      <c r="A40" s="1" t="s">
        <v>28</v>
      </c>
      <c r="B40" s="1" t="s">
        <v>45</v>
      </c>
      <c r="C40" s="1" t="s">
        <v>64</v>
      </c>
      <c r="D40" s="4">
        <v>44749</v>
      </c>
      <c r="E40" s="7">
        <f t="shared" si="12"/>
        <v>10</v>
      </c>
      <c r="F40">
        <f>AVERAGE(F41:F42)</f>
        <v>1.0706908455000002</v>
      </c>
      <c r="G40">
        <f>AVERAGE(G41:G42)</f>
        <v>11.1132545675</v>
      </c>
      <c r="H40">
        <f>AVERAGE(H41:H42)</f>
        <v>9.9482083580896923</v>
      </c>
      <c r="I40">
        <f t="shared" si="11"/>
        <v>1.2634238128750002</v>
      </c>
      <c r="J40">
        <f t="shared" si="11"/>
        <v>12.339460326000001</v>
      </c>
      <c r="K40">
        <f>35+55*E40</f>
        <v>585</v>
      </c>
      <c r="L40">
        <f t="shared" si="5"/>
        <v>0.58499999999999996</v>
      </c>
    </row>
    <row r="41" spans="1:12" x14ac:dyDescent="0.15">
      <c r="A41" s="1" t="s">
        <v>16</v>
      </c>
      <c r="B41" s="1" t="s">
        <v>45</v>
      </c>
      <c r="C41" s="1" t="s">
        <v>64</v>
      </c>
      <c r="D41" s="4">
        <v>44749</v>
      </c>
      <c r="E41" s="7">
        <f t="shared" si="12"/>
        <v>10</v>
      </c>
      <c r="F41" s="1">
        <v>0.92605907600000004</v>
      </c>
      <c r="G41" s="1">
        <v>6.2557878999999996</v>
      </c>
      <c r="H41">
        <f>G41/F41</f>
        <v>6.7552795087556587</v>
      </c>
      <c r="I41">
        <f t="shared" si="11"/>
        <v>1.0972057178750001</v>
      </c>
      <c r="J41">
        <f t="shared" si="11"/>
        <v>7.3546937207499994</v>
      </c>
      <c r="K41">
        <f t="shared" ref="K41:K42" si="14">35+55*E41</f>
        <v>585</v>
      </c>
      <c r="L41">
        <f t="shared" si="5"/>
        <v>0.58499999999999996</v>
      </c>
    </row>
    <row r="42" spans="1:12" x14ac:dyDescent="0.15">
      <c r="A42" s="1" t="s">
        <v>17</v>
      </c>
      <c r="B42" s="1" t="s">
        <v>45</v>
      </c>
      <c r="C42" s="1" t="s">
        <v>64</v>
      </c>
      <c r="D42" s="4">
        <v>44749</v>
      </c>
      <c r="E42" s="7">
        <f t="shared" si="12"/>
        <v>10</v>
      </c>
      <c r="F42" s="1">
        <v>1.2153226150000001</v>
      </c>
      <c r="G42" s="1">
        <v>15.970721234999999</v>
      </c>
      <c r="H42">
        <f>G42/F42</f>
        <v>13.141137207423725</v>
      </c>
      <c r="I42">
        <f t="shared" si="11"/>
        <v>1.429641907875</v>
      </c>
      <c r="J42">
        <f t="shared" si="11"/>
        <v>17.324226931249999</v>
      </c>
      <c r="K42">
        <f t="shared" si="14"/>
        <v>585</v>
      </c>
      <c r="L42">
        <f t="shared" si="5"/>
        <v>0.58499999999999996</v>
      </c>
    </row>
    <row r="43" spans="1:12" x14ac:dyDescent="0.15">
      <c r="A43" s="1" t="s">
        <v>30</v>
      </c>
      <c r="B43" s="1" t="s">
        <v>47</v>
      </c>
      <c r="C43" s="1" t="s">
        <v>65</v>
      </c>
      <c r="D43" s="4">
        <v>44749</v>
      </c>
      <c r="E43" s="7">
        <f t="shared" si="12"/>
        <v>10</v>
      </c>
      <c r="F43">
        <f>AVERAGE(F44:F45)</f>
        <v>1.6847223219999998</v>
      </c>
      <c r="G43">
        <f>AVERAGE(G44:G45)</f>
        <v>18.583359094999999</v>
      </c>
      <c r="H43">
        <f>AVERAGE(H44:H45)</f>
        <v>11.252239792384184</v>
      </c>
      <c r="I43">
        <f t="shared" si="11"/>
        <v>1.9516979194999999</v>
      </c>
      <c r="J43">
        <f t="shared" si="11"/>
        <v>20.198590916874998</v>
      </c>
      <c r="K43">
        <f>35+150*E43</f>
        <v>1535</v>
      </c>
      <c r="L43">
        <f t="shared" si="5"/>
        <v>1.5349999999999999</v>
      </c>
    </row>
    <row r="44" spans="1:12" x14ac:dyDescent="0.15">
      <c r="A44" s="1" t="s">
        <v>21</v>
      </c>
      <c r="B44" s="1" t="s">
        <v>47</v>
      </c>
      <c r="C44" s="1" t="s">
        <v>65</v>
      </c>
      <c r="D44" s="4">
        <v>44749</v>
      </c>
      <c r="E44" s="7">
        <f t="shared" si="12"/>
        <v>10</v>
      </c>
      <c r="F44" s="1">
        <v>1.8685570659999999</v>
      </c>
      <c r="G44" s="1">
        <v>17.228663585</v>
      </c>
      <c r="H44">
        <f>G44/F44</f>
        <v>9.2203036762913619</v>
      </c>
      <c r="I44">
        <f t="shared" si="11"/>
        <v>2.1572545388749997</v>
      </c>
      <c r="J44">
        <f t="shared" si="11"/>
        <v>18.934173501250001</v>
      </c>
      <c r="K44">
        <f t="shared" ref="K44:K45" si="15">35+150*E44</f>
        <v>1535</v>
      </c>
      <c r="L44">
        <f t="shared" si="5"/>
        <v>1.5349999999999999</v>
      </c>
    </row>
    <row r="45" spans="1:12" x14ac:dyDescent="0.15">
      <c r="A45" s="1" t="s">
        <v>22</v>
      </c>
      <c r="B45" s="1" t="s">
        <v>47</v>
      </c>
      <c r="C45" s="1" t="s">
        <v>65</v>
      </c>
      <c r="D45" s="4">
        <v>44749</v>
      </c>
      <c r="E45" s="7">
        <f t="shared" si="12"/>
        <v>10</v>
      </c>
      <c r="F45" s="1">
        <v>1.5008875779999999</v>
      </c>
      <c r="G45" s="1">
        <v>19.938054605000001</v>
      </c>
      <c r="H45">
        <f>G45/F45</f>
        <v>13.284175908477005</v>
      </c>
      <c r="I45">
        <f t="shared" si="11"/>
        <v>1.7461413001249999</v>
      </c>
      <c r="J45">
        <f t="shared" si="11"/>
        <v>21.463008332500003</v>
      </c>
      <c r="K45">
        <f t="shared" si="15"/>
        <v>1535</v>
      </c>
      <c r="L45">
        <f t="shared" si="5"/>
        <v>1.5349999999999999</v>
      </c>
    </row>
    <row r="46" spans="1:12" x14ac:dyDescent="0.15">
      <c r="A46" s="1" t="s">
        <v>29</v>
      </c>
      <c r="B46" s="1" t="s">
        <v>46</v>
      </c>
      <c r="C46" s="1" t="s">
        <v>66</v>
      </c>
      <c r="D46" s="4">
        <v>44749</v>
      </c>
      <c r="E46" s="7">
        <f t="shared" si="12"/>
        <v>10</v>
      </c>
      <c r="F46">
        <f>AVERAGE(F47:F48)</f>
        <v>1.3245758542499999</v>
      </c>
      <c r="G46">
        <f>AVERAGE(G47:G48)</f>
        <v>13.7642618</v>
      </c>
      <c r="H46">
        <f>AVERAGE(H47:H48)</f>
        <v>10.318542860089691</v>
      </c>
      <c r="I46">
        <f t="shared" si="11"/>
        <v>1.6175721962499998</v>
      </c>
      <c r="J46">
        <f t="shared" si="11"/>
        <v>15.395919183124999</v>
      </c>
      <c r="K46">
        <f>35+55*E46</f>
        <v>585</v>
      </c>
      <c r="L46">
        <f t="shared" si="5"/>
        <v>0.58499999999999996</v>
      </c>
    </row>
    <row r="47" spans="1:12" x14ac:dyDescent="0.15">
      <c r="A47" s="1" t="s">
        <v>18</v>
      </c>
      <c r="B47" s="1" t="s">
        <v>46</v>
      </c>
      <c r="C47" s="1" t="s">
        <v>66</v>
      </c>
      <c r="D47" s="4">
        <v>44749</v>
      </c>
      <c r="E47" s="7">
        <f t="shared" si="12"/>
        <v>10</v>
      </c>
      <c r="F47" s="1">
        <v>1.2737446324999999</v>
      </c>
      <c r="G47" s="1">
        <v>10.723330499999999</v>
      </c>
      <c r="H47">
        <f>G47/F47</f>
        <v>8.4187444063674981</v>
      </c>
      <c r="I47">
        <f t="shared" si="11"/>
        <v>1.6097490291249998</v>
      </c>
      <c r="J47">
        <f t="shared" si="11"/>
        <v>12.564897712499999</v>
      </c>
      <c r="K47">
        <f t="shared" ref="K47:K48" si="16">35+55*E47</f>
        <v>585</v>
      </c>
      <c r="L47">
        <f t="shared" si="5"/>
        <v>0.58499999999999996</v>
      </c>
    </row>
    <row r="48" spans="1:12" x14ac:dyDescent="0.15">
      <c r="A48" s="1" t="s">
        <v>20</v>
      </c>
      <c r="B48" s="1" t="s">
        <v>46</v>
      </c>
      <c r="C48" s="1" t="s">
        <v>66</v>
      </c>
      <c r="D48" s="4">
        <v>44749</v>
      </c>
      <c r="E48" s="7">
        <f t="shared" si="12"/>
        <v>10</v>
      </c>
      <c r="F48" s="1">
        <v>1.3754070759999999</v>
      </c>
      <c r="G48" s="1">
        <v>16.8051931</v>
      </c>
      <c r="H48">
        <f>G48/F48</f>
        <v>12.218341313811884</v>
      </c>
      <c r="I48">
        <f t="shared" si="11"/>
        <v>1.625395363375</v>
      </c>
      <c r="J48">
        <f t="shared" si="11"/>
        <v>18.226940653749999</v>
      </c>
      <c r="K48">
        <f t="shared" si="16"/>
        <v>585</v>
      </c>
      <c r="L48">
        <f t="shared" si="5"/>
        <v>0.58499999999999996</v>
      </c>
    </row>
    <row r="49" spans="1:12" x14ac:dyDescent="0.15">
      <c r="A49" s="1" t="s">
        <v>27</v>
      </c>
      <c r="B49" s="1" t="s">
        <v>44</v>
      </c>
      <c r="C49" s="1" t="s">
        <v>67</v>
      </c>
      <c r="D49" s="4">
        <v>44749</v>
      </c>
      <c r="E49" s="7">
        <f t="shared" si="12"/>
        <v>10</v>
      </c>
      <c r="F49">
        <f>AVERAGE(F50:F51)</f>
        <v>0.65283890850000004</v>
      </c>
      <c r="G49">
        <f>AVERAGE(G50:G51)</f>
        <v>4.1886237995000002</v>
      </c>
      <c r="H49">
        <f>AVERAGE(H50:H51)</f>
        <v>6.411622680100951</v>
      </c>
      <c r="I49">
        <f t="shared" si="11"/>
        <v>0.80147216022500001</v>
      </c>
      <c r="J49">
        <f t="shared" si="11"/>
        <v>5.1179154033750001</v>
      </c>
      <c r="K49">
        <v>35</v>
      </c>
      <c r="L49">
        <f t="shared" si="5"/>
        <v>3.5000000000000003E-2</v>
      </c>
    </row>
    <row r="50" spans="1:12" x14ac:dyDescent="0.15">
      <c r="A50" s="1" t="s">
        <v>14</v>
      </c>
      <c r="B50" s="1" t="s">
        <v>44</v>
      </c>
      <c r="C50" s="1" t="s">
        <v>67</v>
      </c>
      <c r="D50" s="4">
        <v>44749</v>
      </c>
      <c r="E50" s="7">
        <f t="shared" si="12"/>
        <v>10</v>
      </c>
      <c r="F50" s="1">
        <v>0.55464310900000002</v>
      </c>
      <c r="G50" s="1">
        <v>3.5399682834999999</v>
      </c>
      <c r="H50">
        <f>G50/F50</f>
        <v>6.3824254300795786</v>
      </c>
      <c r="I50">
        <f t="shared" si="11"/>
        <v>0.67959143195000005</v>
      </c>
      <c r="J50">
        <f t="shared" si="11"/>
        <v>4.3501564507500001</v>
      </c>
      <c r="K50">
        <v>35</v>
      </c>
      <c r="L50">
        <f t="shared" si="5"/>
        <v>3.5000000000000003E-2</v>
      </c>
    </row>
    <row r="51" spans="1:12" x14ac:dyDescent="0.15">
      <c r="A51" s="1" t="s">
        <v>15</v>
      </c>
      <c r="B51" s="1" t="s">
        <v>44</v>
      </c>
      <c r="C51" s="1" t="s">
        <v>67</v>
      </c>
      <c r="D51" s="4">
        <v>44749</v>
      </c>
      <c r="E51" s="7">
        <f t="shared" si="12"/>
        <v>10</v>
      </c>
      <c r="F51" s="1">
        <v>0.75103470800000005</v>
      </c>
      <c r="G51" s="1">
        <v>4.8372793155</v>
      </c>
      <c r="H51">
        <f>G51/F51</f>
        <v>6.4408199301223235</v>
      </c>
      <c r="I51">
        <f t="shared" si="11"/>
        <v>0.92335288850000008</v>
      </c>
      <c r="J51">
        <f t="shared" si="11"/>
        <v>5.885674356</v>
      </c>
      <c r="K51">
        <v>35</v>
      </c>
      <c r="L51">
        <f t="shared" si="5"/>
        <v>3.5000000000000003E-2</v>
      </c>
    </row>
    <row r="52" spans="1:12" x14ac:dyDescent="0.15">
      <c r="A52" s="1" t="s">
        <v>26</v>
      </c>
      <c r="B52" s="1" t="s">
        <v>43</v>
      </c>
      <c r="C52" s="1" t="s">
        <v>68</v>
      </c>
      <c r="D52" s="4">
        <v>44749</v>
      </c>
      <c r="E52" s="7">
        <f t="shared" si="12"/>
        <v>10</v>
      </c>
      <c r="F52">
        <f>AVERAGE(F53:F54)</f>
        <v>1.01483058575</v>
      </c>
      <c r="G52">
        <f>AVERAGE(G53:G54)</f>
        <v>7.6495787975000002</v>
      </c>
      <c r="H52">
        <f>AVERAGE(H53:H54)</f>
        <v>7.4348608960465956</v>
      </c>
      <c r="I52">
        <f t="shared" si="11"/>
        <v>1.225504553875</v>
      </c>
      <c r="J52">
        <f t="shared" si="11"/>
        <v>8.9051486994375004</v>
      </c>
      <c r="K52">
        <v>35</v>
      </c>
      <c r="L52">
        <f t="shared" si="5"/>
        <v>3.5000000000000003E-2</v>
      </c>
    </row>
    <row r="53" spans="1:12" x14ac:dyDescent="0.15">
      <c r="A53" s="1" t="s">
        <v>12</v>
      </c>
      <c r="B53" s="1" t="s">
        <v>43</v>
      </c>
      <c r="C53" s="1" t="s">
        <v>68</v>
      </c>
      <c r="D53" s="4">
        <v>44749</v>
      </c>
      <c r="E53" s="7">
        <f t="shared" si="12"/>
        <v>10</v>
      </c>
      <c r="F53" s="1">
        <v>1.1143199935000001</v>
      </c>
      <c r="G53" s="1">
        <v>9.4547457650000002</v>
      </c>
      <c r="H53">
        <f>G53/F53</f>
        <v>8.4847672303745654</v>
      </c>
      <c r="I53">
        <f t="shared" si="11"/>
        <v>1.3231446733750001</v>
      </c>
      <c r="J53">
        <f t="shared" si="11"/>
        <v>10.654767672625001</v>
      </c>
      <c r="K53">
        <v>35</v>
      </c>
      <c r="L53">
        <f t="shared" si="5"/>
        <v>3.5000000000000003E-2</v>
      </c>
    </row>
    <row r="54" spans="1:12" x14ac:dyDescent="0.15">
      <c r="A54" s="1" t="s">
        <v>13</v>
      </c>
      <c r="B54" s="1" t="s">
        <v>43</v>
      </c>
      <c r="C54" s="1" t="s">
        <v>68</v>
      </c>
      <c r="D54" s="4">
        <v>44749</v>
      </c>
      <c r="E54" s="7">
        <f t="shared" si="12"/>
        <v>10</v>
      </c>
      <c r="F54" s="1">
        <v>0.91534117800000003</v>
      </c>
      <c r="G54" s="1">
        <v>5.8444118300000003</v>
      </c>
      <c r="H54">
        <f>G54/F54</f>
        <v>6.384954561718625</v>
      </c>
      <c r="I54">
        <f t="shared" si="11"/>
        <v>1.1278644343749999</v>
      </c>
      <c r="J54">
        <f t="shared" si="11"/>
        <v>7.1555297262500002</v>
      </c>
      <c r="K54">
        <v>35</v>
      </c>
      <c r="L54">
        <f t="shared" si="5"/>
        <v>3.5000000000000003E-2</v>
      </c>
    </row>
    <row r="55" spans="1:12" x14ac:dyDescent="0.15">
      <c r="A55" s="1" t="s">
        <v>25</v>
      </c>
      <c r="B55" s="1" t="s">
        <v>42</v>
      </c>
      <c r="C55" s="1" t="s">
        <v>69</v>
      </c>
      <c r="D55" s="4">
        <v>44749</v>
      </c>
      <c r="E55" s="7">
        <f t="shared" si="12"/>
        <v>10</v>
      </c>
      <c r="F55">
        <f>AVERAGE(F56:F57)</f>
        <v>1.0986418257500001</v>
      </c>
      <c r="G55">
        <f>AVERAGE(G56:G57)</f>
        <v>12.5640935825</v>
      </c>
      <c r="H55">
        <f>AVERAGE(H56:H57)</f>
        <v>11.393521009871227</v>
      </c>
      <c r="I55">
        <f t="shared" si="11"/>
        <v>1.3298201405000001</v>
      </c>
      <c r="J55">
        <f t="shared" si="11"/>
        <v>14.014626567500001</v>
      </c>
      <c r="K55">
        <v>35</v>
      </c>
      <c r="L55">
        <f t="shared" si="5"/>
        <v>3.5000000000000003E-2</v>
      </c>
    </row>
    <row r="56" spans="1:12" x14ac:dyDescent="0.15">
      <c r="A56" s="1" t="s">
        <v>10</v>
      </c>
      <c r="B56" s="1" t="s">
        <v>42</v>
      </c>
      <c r="C56" s="1" t="s">
        <v>69</v>
      </c>
      <c r="D56" s="4">
        <v>44749</v>
      </c>
      <c r="E56" s="7">
        <f t="shared" si="12"/>
        <v>10</v>
      </c>
      <c r="F56" s="1">
        <v>1.1396455640000001</v>
      </c>
      <c r="G56" s="1">
        <v>14.282398525</v>
      </c>
      <c r="H56">
        <f t="shared" ref="H56:H87" si="17">G56/F56</f>
        <v>12.532316165800474</v>
      </c>
      <c r="I56">
        <f t="shared" si="11"/>
        <v>1.3914395700000002</v>
      </c>
      <c r="J56">
        <f t="shared" si="11"/>
        <v>15.82140729875</v>
      </c>
      <c r="K56">
        <v>35</v>
      </c>
      <c r="L56">
        <f t="shared" si="5"/>
        <v>3.5000000000000003E-2</v>
      </c>
    </row>
    <row r="57" spans="1:12" x14ac:dyDescent="0.15">
      <c r="A57" s="1" t="s">
        <v>11</v>
      </c>
      <c r="B57" s="1" t="s">
        <v>42</v>
      </c>
      <c r="C57" s="1" t="s">
        <v>69</v>
      </c>
      <c r="D57" s="4">
        <v>44749</v>
      </c>
      <c r="E57" s="7">
        <f t="shared" si="12"/>
        <v>10</v>
      </c>
      <c r="F57" s="1">
        <v>1.0576380875</v>
      </c>
      <c r="G57" s="1">
        <v>10.84578864</v>
      </c>
      <c r="H57">
        <f t="shared" si="17"/>
        <v>10.254725853941981</v>
      </c>
      <c r="I57">
        <f t="shared" si="11"/>
        <v>1.268200711</v>
      </c>
      <c r="J57">
        <f t="shared" si="11"/>
        <v>12.20784583625</v>
      </c>
      <c r="K57">
        <v>35</v>
      </c>
      <c r="L57">
        <f t="shared" si="5"/>
        <v>3.5000000000000003E-2</v>
      </c>
    </row>
    <row r="58" spans="1:12" x14ac:dyDescent="0.15">
      <c r="A58" s="2" t="s">
        <v>19</v>
      </c>
      <c r="B58" s="2" t="s">
        <v>41</v>
      </c>
      <c r="C58" s="2" t="s">
        <v>62</v>
      </c>
      <c r="D58" s="4">
        <v>44756</v>
      </c>
      <c r="E58" s="7">
        <f t="shared" ref="E58:E87" si="18">D58-$D$4</f>
        <v>17</v>
      </c>
      <c r="F58" s="5">
        <v>0.89170757649999999</v>
      </c>
      <c r="G58" s="5">
        <v>7.3700193699999996</v>
      </c>
      <c r="H58">
        <f t="shared" si="17"/>
        <v>8.2650630814730999</v>
      </c>
      <c r="I58">
        <f>F58+F34*0.25+F10*0.25</f>
        <v>1.432411675</v>
      </c>
      <c r="J58">
        <f>G58+G34*0.25+G10*0.25</f>
        <v>11.432359647937499</v>
      </c>
      <c r="K58">
        <v>35</v>
      </c>
      <c r="L58">
        <f t="shared" si="5"/>
        <v>3.5000000000000003E-2</v>
      </c>
    </row>
    <row r="59" spans="1:12" x14ac:dyDescent="0.15">
      <c r="A59" s="2" t="s">
        <v>8</v>
      </c>
      <c r="B59" s="2" t="s">
        <v>41</v>
      </c>
      <c r="C59" s="2" t="s">
        <v>62</v>
      </c>
      <c r="D59" s="4">
        <v>44756</v>
      </c>
      <c r="E59" s="7">
        <f t="shared" si="18"/>
        <v>17</v>
      </c>
      <c r="F59" s="5">
        <v>0.95206895749999998</v>
      </c>
      <c r="G59" s="5">
        <v>12.65766543</v>
      </c>
      <c r="H59">
        <f t="shared" si="17"/>
        <v>13.294904040603592</v>
      </c>
      <c r="I59">
        <f t="shared" ref="I59:J59" si="19">F59+F35*0.25+F11*0.25</f>
        <v>1.74553468225</v>
      </c>
      <c r="J59">
        <f t="shared" si="19"/>
        <v>18.845577227500002</v>
      </c>
      <c r="K59">
        <v>35</v>
      </c>
      <c r="L59">
        <f t="shared" si="5"/>
        <v>3.5000000000000003E-2</v>
      </c>
    </row>
    <row r="60" spans="1:12" x14ac:dyDescent="0.15">
      <c r="A60" s="2" t="s">
        <v>9</v>
      </c>
      <c r="B60" s="2" t="s">
        <v>41</v>
      </c>
      <c r="C60" s="2" t="s">
        <v>62</v>
      </c>
      <c r="D60" s="4">
        <v>44756</v>
      </c>
      <c r="E60" s="7">
        <f t="shared" si="18"/>
        <v>17</v>
      </c>
      <c r="F60" s="5">
        <v>0.63908791750000005</v>
      </c>
      <c r="G60" s="5">
        <v>5.8449888400000001</v>
      </c>
      <c r="H60">
        <f t="shared" si="17"/>
        <v>9.1458290478477089</v>
      </c>
      <c r="I60">
        <f t="shared" ref="I60:J60" si="20">F60+F36*0.25+F12*0.25</f>
        <v>0.92703038975000007</v>
      </c>
      <c r="J60">
        <f t="shared" si="20"/>
        <v>7.7817575983749991</v>
      </c>
      <c r="K60">
        <v>35</v>
      </c>
      <c r="L60">
        <f t="shared" si="5"/>
        <v>3.5000000000000003E-2</v>
      </c>
    </row>
    <row r="61" spans="1:12" x14ac:dyDescent="0.15">
      <c r="A61" s="1" t="s">
        <v>31</v>
      </c>
      <c r="B61" s="1" t="s">
        <v>48</v>
      </c>
      <c r="C61" s="2" t="s">
        <v>63</v>
      </c>
      <c r="D61" s="4">
        <v>44756</v>
      </c>
      <c r="E61" s="7">
        <f t="shared" si="18"/>
        <v>17</v>
      </c>
      <c r="F61" s="5">
        <v>1.7952162325000001</v>
      </c>
      <c r="G61" s="5">
        <v>12.81960335</v>
      </c>
      <c r="H61">
        <f t="shared" si="17"/>
        <v>7.1409800768944409</v>
      </c>
      <c r="I61">
        <f t="shared" ref="I61:J61" si="21">F61+F37*0.25+F13*0.25</f>
        <v>2.4304135389999999</v>
      </c>
      <c r="J61">
        <f t="shared" si="21"/>
        <v>18.539507370625</v>
      </c>
      <c r="K61">
        <f>35+150*E61</f>
        <v>2585</v>
      </c>
      <c r="L61">
        <f t="shared" si="5"/>
        <v>2.585</v>
      </c>
    </row>
    <row r="62" spans="1:12" x14ac:dyDescent="0.15">
      <c r="A62" s="1" t="s">
        <v>23</v>
      </c>
      <c r="B62" s="1" t="s">
        <v>48</v>
      </c>
      <c r="C62" s="2" t="s">
        <v>63</v>
      </c>
      <c r="D62" s="4">
        <v>44756</v>
      </c>
      <c r="E62" s="7">
        <f t="shared" si="18"/>
        <v>17</v>
      </c>
      <c r="F62" s="5">
        <v>1.4818843564999999</v>
      </c>
      <c r="G62" s="5">
        <v>11.972653305</v>
      </c>
      <c r="H62">
        <f t="shared" si="17"/>
        <v>8.0793438789499774</v>
      </c>
      <c r="I62">
        <f t="shared" ref="I62:J62" si="22">F62+F38*0.25+F14*0.25</f>
        <v>2.167467506375</v>
      </c>
      <c r="J62">
        <f t="shared" si="22"/>
        <v>18.090919459999999</v>
      </c>
      <c r="K62">
        <f t="shared" ref="K62:K63" si="23">35+150*E62</f>
        <v>2585</v>
      </c>
      <c r="L62">
        <f t="shared" si="5"/>
        <v>2.585</v>
      </c>
    </row>
    <row r="63" spans="1:12" x14ac:dyDescent="0.15">
      <c r="A63" s="1" t="s">
        <v>24</v>
      </c>
      <c r="B63" s="1" t="s">
        <v>48</v>
      </c>
      <c r="C63" s="2" t="s">
        <v>63</v>
      </c>
      <c r="D63" s="4">
        <v>44756</v>
      </c>
      <c r="E63" s="7">
        <f t="shared" si="18"/>
        <v>17</v>
      </c>
      <c r="F63" s="5">
        <v>1.527703574</v>
      </c>
      <c r="G63" s="5">
        <v>15.635961345</v>
      </c>
      <c r="H63">
        <f t="shared" si="17"/>
        <v>10.234944534468962</v>
      </c>
      <c r="I63">
        <f t="shared" ref="I63:J63" si="24">F63+F39*0.25+F15*0.25</f>
        <v>2.1125150371250001</v>
      </c>
      <c r="J63">
        <f t="shared" si="24"/>
        <v>20.957503231249998</v>
      </c>
      <c r="K63">
        <f t="shared" si="23"/>
        <v>2585</v>
      </c>
      <c r="L63">
        <f t="shared" si="5"/>
        <v>2.585</v>
      </c>
    </row>
    <row r="64" spans="1:12" x14ac:dyDescent="0.15">
      <c r="A64" s="1" t="s">
        <v>28</v>
      </c>
      <c r="B64" s="1" t="s">
        <v>45</v>
      </c>
      <c r="C64" s="1" t="s">
        <v>64</v>
      </c>
      <c r="D64" s="4">
        <v>44756</v>
      </c>
      <c r="E64" s="7">
        <f t="shared" si="18"/>
        <v>17</v>
      </c>
      <c r="F64" s="5">
        <v>0.95192862300000003</v>
      </c>
      <c r="G64" s="5">
        <v>11.934748040000001</v>
      </c>
      <c r="H64">
        <f t="shared" si="17"/>
        <v>12.537440047120004</v>
      </c>
      <c r="I64">
        <f t="shared" ref="I64:J64" si="25">F64+F40*0.25+F16*0.25</f>
        <v>1.4123343017500001</v>
      </c>
      <c r="J64">
        <f t="shared" si="25"/>
        <v>15.939267440375001</v>
      </c>
      <c r="K64">
        <f>35+55*E64</f>
        <v>970</v>
      </c>
      <c r="L64">
        <f t="shared" si="5"/>
        <v>0.97</v>
      </c>
    </row>
    <row r="65" spans="1:12" x14ac:dyDescent="0.15">
      <c r="A65" s="1" t="s">
        <v>16</v>
      </c>
      <c r="B65" s="1" t="s">
        <v>45</v>
      </c>
      <c r="C65" s="1" t="s">
        <v>64</v>
      </c>
      <c r="D65" s="4">
        <v>44756</v>
      </c>
      <c r="E65" s="7">
        <f t="shared" si="18"/>
        <v>17</v>
      </c>
      <c r="F65" s="5">
        <v>0.91670466100000003</v>
      </c>
      <c r="G65" s="5">
        <v>14.76984373</v>
      </c>
      <c r="H65">
        <f t="shared" si="17"/>
        <v>16.111888984930118</v>
      </c>
      <c r="I65">
        <f t="shared" ref="I65:J65" si="26">F65+F41*0.25+F17*0.25</f>
        <v>1.3193660718750002</v>
      </c>
      <c r="J65">
        <f t="shared" si="26"/>
        <v>17.43269652575</v>
      </c>
      <c r="K65">
        <f t="shared" ref="K65:K66" si="27">35+55*E65</f>
        <v>970</v>
      </c>
      <c r="L65">
        <f t="shared" si="5"/>
        <v>0.97</v>
      </c>
    </row>
    <row r="66" spans="1:12" x14ac:dyDescent="0.15">
      <c r="A66" s="1" t="s">
        <v>17</v>
      </c>
      <c r="B66" s="1" t="s">
        <v>45</v>
      </c>
      <c r="C66" s="1" t="s">
        <v>64</v>
      </c>
      <c r="D66" s="4">
        <v>44756</v>
      </c>
      <c r="E66" s="7">
        <f t="shared" si="18"/>
        <v>17</v>
      </c>
      <c r="F66" s="5">
        <v>1.182884142</v>
      </c>
      <c r="G66" s="5">
        <v>10.71282912</v>
      </c>
      <c r="H66">
        <f t="shared" si="17"/>
        <v>9.0565328755586609</v>
      </c>
      <c r="I66">
        <f t="shared" ref="I66:J66" si="28">F66+F42*0.25+F18*0.25</f>
        <v>1.7010340886249999</v>
      </c>
      <c r="J66">
        <f t="shared" si="28"/>
        <v>16.059015125000002</v>
      </c>
      <c r="K66">
        <f t="shared" si="27"/>
        <v>970</v>
      </c>
      <c r="L66">
        <f t="shared" si="5"/>
        <v>0.97</v>
      </c>
    </row>
    <row r="67" spans="1:12" x14ac:dyDescent="0.15">
      <c r="A67" s="1" t="s">
        <v>30</v>
      </c>
      <c r="B67" s="2" t="s">
        <v>47</v>
      </c>
      <c r="C67" s="1" t="s">
        <v>65</v>
      </c>
      <c r="D67" s="4">
        <v>44756</v>
      </c>
      <c r="E67" s="7">
        <f t="shared" si="18"/>
        <v>17</v>
      </c>
      <c r="F67" s="5">
        <v>1.5730316204999999</v>
      </c>
      <c r="G67" s="5">
        <v>15.572148775</v>
      </c>
      <c r="H67">
        <f t="shared" si="17"/>
        <v>9.899450571788428</v>
      </c>
      <c r="I67">
        <f t="shared" ref="I67:J67" si="29">F67+F43*0.25+F19*0.25</f>
        <v>2.2611877985</v>
      </c>
      <c r="J67">
        <f t="shared" si="29"/>
        <v>21.833220370625</v>
      </c>
      <c r="K67">
        <f>35+150*E67</f>
        <v>2585</v>
      </c>
      <c r="L67">
        <f t="shared" si="5"/>
        <v>2.585</v>
      </c>
    </row>
    <row r="68" spans="1:12" x14ac:dyDescent="0.15">
      <c r="A68" s="1" t="s">
        <v>21</v>
      </c>
      <c r="B68" s="1" t="s">
        <v>47</v>
      </c>
      <c r="C68" s="1" t="s">
        <v>65</v>
      </c>
      <c r="D68" s="4">
        <v>44756</v>
      </c>
      <c r="E68" s="7">
        <f t="shared" si="18"/>
        <v>17</v>
      </c>
      <c r="F68" s="5">
        <v>2.0479462969230768</v>
      </c>
      <c r="G68" s="5">
        <v>22.792796561538459</v>
      </c>
      <c r="H68">
        <f t="shared" si="17"/>
        <v>11.129587038382473</v>
      </c>
      <c r="I68">
        <f t="shared" ref="I68:J68" si="30">F68+F44*0.25+F20*0.25</f>
        <v>2.8037830362980767</v>
      </c>
      <c r="J68">
        <f t="shared" si="30"/>
        <v>28.805472374038459</v>
      </c>
      <c r="K68">
        <f t="shared" ref="K68:K69" si="31">35+150*E68</f>
        <v>2585</v>
      </c>
      <c r="L68">
        <f t="shared" si="5"/>
        <v>2.585</v>
      </c>
    </row>
    <row r="69" spans="1:12" x14ac:dyDescent="0.15">
      <c r="A69" s="1" t="s">
        <v>22</v>
      </c>
      <c r="B69" s="1" t="s">
        <v>47</v>
      </c>
      <c r="C69" s="1" t="s">
        <v>65</v>
      </c>
      <c r="D69" s="4">
        <v>44756</v>
      </c>
      <c r="E69" s="7">
        <f t="shared" si="18"/>
        <v>17</v>
      </c>
      <c r="F69" s="5">
        <v>1.9053437390000001</v>
      </c>
      <c r="G69" s="5">
        <v>17.245491900000001</v>
      </c>
      <c r="H69">
        <f t="shared" si="17"/>
        <v>9.0511184659263204</v>
      </c>
      <c r="I69">
        <f t="shared" ref="I69:J69" si="32">F69+F45*0.25+F21*0.25</f>
        <v>2.5258193556250004</v>
      </c>
      <c r="J69">
        <f t="shared" si="32"/>
        <v>23.754959278750004</v>
      </c>
      <c r="K69">
        <f t="shared" si="31"/>
        <v>2585</v>
      </c>
      <c r="L69">
        <f t="shared" si="5"/>
        <v>2.585</v>
      </c>
    </row>
    <row r="70" spans="1:12" x14ac:dyDescent="0.15">
      <c r="A70" s="1" t="s">
        <v>29</v>
      </c>
      <c r="B70" s="1" t="s">
        <v>46</v>
      </c>
      <c r="C70" s="1" t="s">
        <v>66</v>
      </c>
      <c r="D70" s="4">
        <v>44756</v>
      </c>
      <c r="E70" s="7">
        <f t="shared" si="18"/>
        <v>17</v>
      </c>
      <c r="F70" s="5">
        <v>1.1347669469999999</v>
      </c>
      <c r="G70" s="5">
        <v>11.216298220000001</v>
      </c>
      <c r="H70">
        <f t="shared" si="17"/>
        <v>9.8842306340105281</v>
      </c>
      <c r="I70">
        <f t="shared" ref="I70:J70" si="33">F70+F46*0.25+F22*0.25</f>
        <v>1.7589072525625</v>
      </c>
      <c r="J70">
        <f t="shared" si="33"/>
        <v>16.289021053125001</v>
      </c>
      <c r="K70">
        <f>35+55*E70</f>
        <v>970</v>
      </c>
      <c r="L70">
        <f t="shared" si="5"/>
        <v>0.97</v>
      </c>
    </row>
    <row r="71" spans="1:12" x14ac:dyDescent="0.15">
      <c r="A71" s="1" t="s">
        <v>18</v>
      </c>
      <c r="B71" s="1" t="s">
        <v>46</v>
      </c>
      <c r="C71" s="1" t="s">
        <v>66</v>
      </c>
      <c r="D71" s="4">
        <v>44756</v>
      </c>
      <c r="E71" s="7">
        <f t="shared" si="18"/>
        <v>17</v>
      </c>
      <c r="F71" s="5">
        <v>1.3498997500000001</v>
      </c>
      <c r="G71" s="5">
        <v>12.465214469999999</v>
      </c>
      <c r="H71">
        <f t="shared" si="17"/>
        <v>9.2341779232124459</v>
      </c>
      <c r="I71">
        <f t="shared" ref="I71:J71" si="34">F71+F47*0.25+F23*0.25</f>
        <v>2.0043403047499999</v>
      </c>
      <c r="J71">
        <f t="shared" si="34"/>
        <v>16.987614307499999</v>
      </c>
      <c r="K71">
        <f t="shared" ref="K71:K72" si="35">35+55*E71</f>
        <v>970</v>
      </c>
      <c r="L71">
        <f t="shared" si="5"/>
        <v>0.97</v>
      </c>
    </row>
    <row r="72" spans="1:12" x14ac:dyDescent="0.15">
      <c r="A72" s="1" t="s">
        <v>20</v>
      </c>
      <c r="B72" s="2" t="s">
        <v>46</v>
      </c>
      <c r="C72" s="1" t="s">
        <v>66</v>
      </c>
      <c r="D72" s="4">
        <v>44756</v>
      </c>
      <c r="E72" s="7">
        <f t="shared" si="18"/>
        <v>17</v>
      </c>
      <c r="F72" s="5">
        <v>1.3839659525000001</v>
      </c>
      <c r="G72" s="5">
        <v>13.506542215</v>
      </c>
      <c r="H72">
        <f t="shared" si="17"/>
        <v>9.7593023806703787</v>
      </c>
      <c r="I72">
        <f t="shared" ref="I72:J72" si="36">F72+F48*0.25+F24*0.25</f>
        <v>1.977806008875</v>
      </c>
      <c r="J72">
        <f t="shared" si="36"/>
        <v>19.129588043749997</v>
      </c>
      <c r="K72">
        <f t="shared" si="35"/>
        <v>970</v>
      </c>
      <c r="L72">
        <f t="shared" si="5"/>
        <v>0.97</v>
      </c>
    </row>
    <row r="73" spans="1:12" x14ac:dyDescent="0.15">
      <c r="A73" s="1" t="s">
        <v>27</v>
      </c>
      <c r="B73" s="1" t="s">
        <v>44</v>
      </c>
      <c r="C73" s="1" t="s">
        <v>67</v>
      </c>
      <c r="D73" s="4">
        <v>44756</v>
      </c>
      <c r="E73" s="7">
        <f t="shared" si="18"/>
        <v>17</v>
      </c>
      <c r="F73" s="5">
        <v>0.62172152199999997</v>
      </c>
      <c r="G73" s="5">
        <v>6.3462318299999998</v>
      </c>
      <c r="H73">
        <f t="shared" si="17"/>
        <v>10.207515109956255</v>
      </c>
      <c r="I73">
        <f t="shared" ref="I73:J73" si="37">F73+F49*0.25+F25*0.25</f>
        <v>0.93356450084999998</v>
      </c>
      <c r="J73">
        <f t="shared" si="37"/>
        <v>8.3226793837499997</v>
      </c>
      <c r="K73">
        <v>35</v>
      </c>
      <c r="L73">
        <f t="shared" si="5"/>
        <v>3.5000000000000003E-2</v>
      </c>
    </row>
    <row r="74" spans="1:12" x14ac:dyDescent="0.15">
      <c r="A74" s="1" t="s">
        <v>14</v>
      </c>
      <c r="B74" s="1" t="s">
        <v>44</v>
      </c>
      <c r="C74" s="1" t="s">
        <v>67</v>
      </c>
      <c r="D74" s="4">
        <v>44756</v>
      </c>
      <c r="E74" s="7">
        <f t="shared" si="18"/>
        <v>17</v>
      </c>
      <c r="F74" s="5">
        <v>0.57577951199999999</v>
      </c>
      <c r="G74" s="5">
        <v>5.2543407049999997</v>
      </c>
      <c r="H74">
        <f t="shared" si="17"/>
        <v>9.125612487927496</v>
      </c>
      <c r="I74">
        <f t="shared" ref="I74:J74" si="38">F74+F50*0.25+F26*0.25</f>
        <v>0.83938861220000005</v>
      </c>
      <c r="J74">
        <f t="shared" si="38"/>
        <v>6.9495209431249991</v>
      </c>
      <c r="K74">
        <v>35</v>
      </c>
      <c r="L74">
        <f t="shared" si="5"/>
        <v>3.5000000000000003E-2</v>
      </c>
    </row>
    <row r="75" spans="1:12" x14ac:dyDescent="0.15">
      <c r="A75" s="1" t="s">
        <v>15</v>
      </c>
      <c r="B75" s="1" t="s">
        <v>44</v>
      </c>
      <c r="C75" s="1" t="s">
        <v>67</v>
      </c>
      <c r="D75" s="4">
        <v>44756</v>
      </c>
      <c r="E75" s="7">
        <f t="shared" si="18"/>
        <v>17</v>
      </c>
      <c r="F75" s="5">
        <v>0.68634556349999998</v>
      </c>
      <c r="G75" s="5">
        <v>5.7887373699999998</v>
      </c>
      <c r="H75">
        <f t="shared" si="17"/>
        <v>8.434144078211121</v>
      </c>
      <c r="I75">
        <f t="shared" ref="I75:J75" si="39">F75+F51*0.25+F27*0.25</f>
        <v>1.0464224209999999</v>
      </c>
      <c r="J75">
        <f t="shared" si="39"/>
        <v>8.0464522393750002</v>
      </c>
      <c r="K75">
        <v>35</v>
      </c>
      <c r="L75">
        <f t="shared" ref="L75:L117" si="40">K75/1000</f>
        <v>3.5000000000000003E-2</v>
      </c>
    </row>
    <row r="76" spans="1:12" x14ac:dyDescent="0.15">
      <c r="A76" s="1" t="s">
        <v>26</v>
      </c>
      <c r="B76" s="1" t="s">
        <v>43</v>
      </c>
      <c r="C76" s="1" t="s">
        <v>68</v>
      </c>
      <c r="D76" s="4">
        <v>44756</v>
      </c>
      <c r="E76" s="7">
        <f t="shared" si="18"/>
        <v>17</v>
      </c>
      <c r="F76" s="5">
        <v>0.93252737699999999</v>
      </c>
      <c r="G76" s="5">
        <v>11.846033759999999</v>
      </c>
      <c r="H76">
        <f t="shared" si="17"/>
        <v>12.703148510351991</v>
      </c>
      <c r="I76">
        <f t="shared" ref="I76:J76" si="41">F76+F52*0.25+F28*0.25</f>
        <v>1.3969089915624999</v>
      </c>
      <c r="J76">
        <f t="shared" si="41"/>
        <v>15.013998361312499</v>
      </c>
      <c r="K76">
        <v>35</v>
      </c>
      <c r="L76">
        <f t="shared" si="40"/>
        <v>3.5000000000000003E-2</v>
      </c>
    </row>
    <row r="77" spans="1:12" x14ac:dyDescent="0.15">
      <c r="A77" s="1" t="s">
        <v>12</v>
      </c>
      <c r="B77" s="1" t="s">
        <v>43</v>
      </c>
      <c r="C77" s="1" t="s">
        <v>68</v>
      </c>
      <c r="D77" s="4">
        <v>44756</v>
      </c>
      <c r="E77" s="7">
        <f t="shared" si="18"/>
        <v>17</v>
      </c>
      <c r="F77" s="5">
        <v>0.95752446150000003</v>
      </c>
      <c r="G77" s="5">
        <v>12.370458985000001</v>
      </c>
      <c r="H77">
        <f t="shared" si="17"/>
        <v>12.919209359540734</v>
      </c>
      <c r="I77">
        <f t="shared" ref="I77:J77" si="42">F77+F53*0.25+F29*0.25</f>
        <v>1.4449291397499999</v>
      </c>
      <c r="J77">
        <f t="shared" si="42"/>
        <v>15.934167333875001</v>
      </c>
      <c r="K77">
        <v>35</v>
      </c>
      <c r="L77">
        <f t="shared" si="40"/>
        <v>3.5000000000000003E-2</v>
      </c>
    </row>
    <row r="78" spans="1:12" x14ac:dyDescent="0.15">
      <c r="A78" s="1" t="s">
        <v>13</v>
      </c>
      <c r="B78" s="1" t="s">
        <v>43</v>
      </c>
      <c r="C78" s="1" t="s">
        <v>68</v>
      </c>
      <c r="D78" s="4">
        <v>44756</v>
      </c>
      <c r="E78" s="7">
        <f t="shared" si="18"/>
        <v>17</v>
      </c>
      <c r="F78" s="5">
        <v>0.63000125799999995</v>
      </c>
      <c r="G78" s="5">
        <v>7.1757951950000001</v>
      </c>
      <c r="H78">
        <f t="shared" si="17"/>
        <v>11.390128359077023</v>
      </c>
      <c r="I78">
        <f t="shared" ref="I78:J78" si="43">F78+F54*0.25+F30*0.25</f>
        <v>1.0713598088749998</v>
      </c>
      <c r="J78">
        <f t="shared" si="43"/>
        <v>9.9480160487500005</v>
      </c>
      <c r="K78">
        <v>35</v>
      </c>
      <c r="L78">
        <f t="shared" si="40"/>
        <v>3.5000000000000003E-2</v>
      </c>
    </row>
    <row r="79" spans="1:12" x14ac:dyDescent="0.15">
      <c r="A79" s="2" t="s">
        <v>25</v>
      </c>
      <c r="B79" s="1" t="s">
        <v>42</v>
      </c>
      <c r="C79" s="1" t="s">
        <v>69</v>
      </c>
      <c r="D79" s="4">
        <v>44756</v>
      </c>
      <c r="E79" s="7">
        <f t="shared" si="18"/>
        <v>17</v>
      </c>
      <c r="F79" s="5">
        <v>0.74968905299999999</v>
      </c>
      <c r="G79" s="5">
        <v>10.675200200000001</v>
      </c>
      <c r="H79">
        <f t="shared" si="17"/>
        <v>14.239503908028921</v>
      </c>
      <c r="I79">
        <f t="shared" ref="I79:J79" si="44">F79+F55*0.25+F31*0.25</f>
        <v>1.2555278241875001</v>
      </c>
      <c r="J79">
        <f t="shared" si="44"/>
        <v>15.266756580625001</v>
      </c>
      <c r="K79">
        <v>35</v>
      </c>
      <c r="L79">
        <f t="shared" si="40"/>
        <v>3.5000000000000003E-2</v>
      </c>
    </row>
    <row r="80" spans="1:12" x14ac:dyDescent="0.15">
      <c r="A80" s="1" t="s">
        <v>10</v>
      </c>
      <c r="B80" s="1" t="s">
        <v>42</v>
      </c>
      <c r="C80" s="1" t="s">
        <v>69</v>
      </c>
      <c r="D80" s="4">
        <v>44756</v>
      </c>
      <c r="E80" s="7">
        <f t="shared" si="18"/>
        <v>17</v>
      </c>
      <c r="F80" s="5">
        <v>0.63745652850000001</v>
      </c>
      <c r="G80" s="5">
        <v>6.9419693100000002</v>
      </c>
      <c r="H80">
        <f t="shared" si="17"/>
        <v>10.890106226278927</v>
      </c>
      <c r="I80">
        <f t="shared" ref="I80:J80" si="45">F80+F56*0.25+F32*0.25</f>
        <v>1.1741619255</v>
      </c>
      <c r="J80">
        <f t="shared" si="45"/>
        <v>12.051577715000001</v>
      </c>
      <c r="K80">
        <v>35</v>
      </c>
      <c r="L80">
        <f t="shared" si="40"/>
        <v>3.5000000000000003E-2</v>
      </c>
    </row>
    <row r="81" spans="1:12" x14ac:dyDescent="0.15">
      <c r="A81" s="1" t="s">
        <v>11</v>
      </c>
      <c r="B81" s="1" t="s">
        <v>42</v>
      </c>
      <c r="C81" s="1" t="s">
        <v>69</v>
      </c>
      <c r="D81" s="4">
        <v>44756</v>
      </c>
      <c r="E81" s="7">
        <f t="shared" si="18"/>
        <v>17</v>
      </c>
      <c r="F81" s="5">
        <v>0.66403237650000002</v>
      </c>
      <c r="G81" s="5">
        <v>9.836839865</v>
      </c>
      <c r="H81">
        <f t="shared" si="17"/>
        <v>14.813795551428207</v>
      </c>
      <c r="I81">
        <f t="shared" ref="I81:J81" si="46">F81+F57*0.25+F33*0.25</f>
        <v>1.139004521875</v>
      </c>
      <c r="J81">
        <f t="shared" si="46"/>
        <v>13.91034422125</v>
      </c>
      <c r="K81">
        <v>35</v>
      </c>
      <c r="L81">
        <f t="shared" si="40"/>
        <v>3.5000000000000003E-2</v>
      </c>
    </row>
    <row r="82" spans="1:12" x14ac:dyDescent="0.15">
      <c r="A82" s="2" t="s">
        <v>19</v>
      </c>
      <c r="B82" s="2" t="s">
        <v>41</v>
      </c>
      <c r="C82" s="2" t="s">
        <v>62</v>
      </c>
      <c r="D82" s="4">
        <v>44763</v>
      </c>
      <c r="E82" s="7">
        <f t="shared" si="18"/>
        <v>24</v>
      </c>
      <c r="F82" s="1">
        <v>0.74092526849999996</v>
      </c>
      <c r="G82" s="1">
        <v>6.8932463100000003</v>
      </c>
      <c r="H82">
        <f t="shared" si="17"/>
        <v>9.3035648844253185</v>
      </c>
      <c r="I82">
        <f>F82+F58*0.25+F34*0.25+F10*0.25</f>
        <v>1.5045562611249998</v>
      </c>
      <c r="J82">
        <f>G82+G58*0.25+G34*0.25+G10*0.25</f>
        <v>12.7980914304375</v>
      </c>
      <c r="K82">
        <v>35</v>
      </c>
      <c r="L82">
        <f t="shared" si="40"/>
        <v>3.5000000000000003E-2</v>
      </c>
    </row>
    <row r="83" spans="1:12" x14ac:dyDescent="0.15">
      <c r="A83" s="2" t="s">
        <v>8</v>
      </c>
      <c r="B83" s="2" t="s">
        <v>41</v>
      </c>
      <c r="C83" s="2" t="s">
        <v>62</v>
      </c>
      <c r="D83" s="4">
        <v>44763</v>
      </c>
      <c r="E83" s="7">
        <f t="shared" si="18"/>
        <v>24</v>
      </c>
      <c r="F83" s="1">
        <v>1.1111970845000001</v>
      </c>
      <c r="G83" s="1">
        <v>12.027818175</v>
      </c>
      <c r="H83">
        <f t="shared" si="17"/>
        <v>10.824198823750603</v>
      </c>
      <c r="I83">
        <f t="shared" ref="I83:J83" si="47">F83+F59*0.25+F35*0.25+F11*0.25</f>
        <v>2.1426800486249999</v>
      </c>
      <c r="J83">
        <f t="shared" si="47"/>
        <v>21.380146330000002</v>
      </c>
      <c r="K83">
        <v>35</v>
      </c>
      <c r="L83">
        <f t="shared" si="40"/>
        <v>3.5000000000000003E-2</v>
      </c>
    </row>
    <row r="84" spans="1:12" x14ac:dyDescent="0.15">
      <c r="A84" s="2" t="s">
        <v>9</v>
      </c>
      <c r="B84" s="2" t="s">
        <v>41</v>
      </c>
      <c r="C84" s="2" t="s">
        <v>62</v>
      </c>
      <c r="D84" s="4">
        <v>44763</v>
      </c>
      <c r="E84" s="7">
        <f t="shared" si="18"/>
        <v>24</v>
      </c>
      <c r="F84" s="1">
        <v>0.49020603595000001</v>
      </c>
      <c r="G84" s="1">
        <v>4.8315127670000004</v>
      </c>
      <c r="H84">
        <f t="shared" si="17"/>
        <v>9.8560858346770832</v>
      </c>
      <c r="I84">
        <f t="shared" ref="I84:J84" si="48">F84+F60*0.25+F36*0.25+F12*0.25</f>
        <v>0.93792048757500002</v>
      </c>
      <c r="J84">
        <f t="shared" si="48"/>
        <v>8.2295287353750002</v>
      </c>
      <c r="K84">
        <v>35</v>
      </c>
      <c r="L84">
        <f t="shared" si="40"/>
        <v>3.5000000000000003E-2</v>
      </c>
    </row>
    <row r="85" spans="1:12" x14ac:dyDescent="0.15">
      <c r="A85" s="1" t="s">
        <v>31</v>
      </c>
      <c r="B85" s="1" t="s">
        <v>48</v>
      </c>
      <c r="C85" s="2" t="s">
        <v>63</v>
      </c>
      <c r="D85" s="4">
        <v>44763</v>
      </c>
      <c r="E85" s="7">
        <f t="shared" si="18"/>
        <v>24</v>
      </c>
      <c r="F85" s="1">
        <v>1.4609974125</v>
      </c>
      <c r="G85" s="1">
        <v>13.196125205</v>
      </c>
      <c r="H85">
        <f t="shared" si="17"/>
        <v>9.0322714414800505</v>
      </c>
      <c r="I85">
        <f t="shared" ref="I85:J85" si="49">F85+F61*0.25+F37*0.25+F13*0.25</f>
        <v>2.5449987771250004</v>
      </c>
      <c r="J85">
        <f t="shared" si="49"/>
        <v>22.120930063124998</v>
      </c>
      <c r="K85">
        <f>35+150*E85</f>
        <v>3635</v>
      </c>
      <c r="L85">
        <f t="shared" si="40"/>
        <v>3.6349999999999998</v>
      </c>
    </row>
    <row r="86" spans="1:12" x14ac:dyDescent="0.15">
      <c r="A86" s="1" t="s">
        <v>40</v>
      </c>
      <c r="B86" s="1" t="s">
        <v>48</v>
      </c>
      <c r="C86" s="2" t="s">
        <v>63</v>
      </c>
      <c r="D86" s="4">
        <v>44763</v>
      </c>
      <c r="E86" s="7">
        <f t="shared" si="18"/>
        <v>24</v>
      </c>
      <c r="F86" s="1">
        <v>2.2988120169999999</v>
      </c>
      <c r="G86" s="1">
        <v>23.219818950000001</v>
      </c>
      <c r="H86">
        <f t="shared" si="17"/>
        <v>10.100790659821925</v>
      </c>
      <c r="I86">
        <f t="shared" ref="I86:J86" si="50">F86+F62*0.25+F38*0.25+F14*0.25</f>
        <v>3.3548662560000002</v>
      </c>
      <c r="J86">
        <f t="shared" si="50"/>
        <v>32.331248431250003</v>
      </c>
      <c r="K86">
        <f t="shared" ref="K86:K87" si="51">35+150*E86</f>
        <v>3635</v>
      </c>
      <c r="L86">
        <f t="shared" si="40"/>
        <v>3.6349999999999998</v>
      </c>
    </row>
    <row r="87" spans="1:12" x14ac:dyDescent="0.15">
      <c r="A87" s="1" t="s">
        <v>24</v>
      </c>
      <c r="B87" s="1" t="s">
        <v>48</v>
      </c>
      <c r="C87" s="2" t="s">
        <v>63</v>
      </c>
      <c r="D87" s="4">
        <v>44763</v>
      </c>
      <c r="E87" s="7">
        <f t="shared" si="18"/>
        <v>24</v>
      </c>
      <c r="F87" s="1">
        <v>1.938597667</v>
      </c>
      <c r="G87" s="1">
        <v>18.69161167</v>
      </c>
      <c r="H87">
        <f t="shared" si="17"/>
        <v>9.6418209864687725</v>
      </c>
      <c r="I87">
        <f t="shared" ref="I87:J87" si="52">F87+F63*0.25+F39*0.25+F15*0.25</f>
        <v>2.9053350236249997</v>
      </c>
      <c r="J87">
        <f t="shared" si="52"/>
        <v>27.922143892499999</v>
      </c>
      <c r="K87">
        <f t="shared" si="51"/>
        <v>3635</v>
      </c>
      <c r="L87">
        <f t="shared" si="40"/>
        <v>3.6349999999999998</v>
      </c>
    </row>
    <row r="88" spans="1:12" x14ac:dyDescent="0.15">
      <c r="A88" s="1" t="s">
        <v>28</v>
      </c>
      <c r="B88" s="1" t="s">
        <v>45</v>
      </c>
      <c r="C88" s="1" t="s">
        <v>64</v>
      </c>
      <c r="D88" s="4">
        <v>44763</v>
      </c>
      <c r="E88" s="7">
        <f t="shared" ref="E88:E119" si="53">D88-$D$4</f>
        <v>24</v>
      </c>
      <c r="F88" s="1">
        <v>1.186259205</v>
      </c>
      <c r="G88" s="1">
        <v>12.15482729</v>
      </c>
      <c r="H88">
        <f t="shared" ref="H88:H119" si="54">G88/F88</f>
        <v>10.24635024012311</v>
      </c>
      <c r="I88">
        <f t="shared" ref="I88:J88" si="55">F88+F64*0.25+F40*0.25+F16*0.25</f>
        <v>1.8846470394999999</v>
      </c>
      <c r="J88">
        <f t="shared" si="55"/>
        <v>19.143033700375</v>
      </c>
      <c r="K88">
        <f>35+55*E88</f>
        <v>1355</v>
      </c>
      <c r="L88">
        <f t="shared" si="40"/>
        <v>1.355</v>
      </c>
    </row>
    <row r="89" spans="1:12" x14ac:dyDescent="0.15">
      <c r="A89" s="1" t="s">
        <v>16</v>
      </c>
      <c r="B89" s="1" t="s">
        <v>45</v>
      </c>
      <c r="C89" s="1" t="s">
        <v>64</v>
      </c>
      <c r="D89" s="4">
        <v>44763</v>
      </c>
      <c r="E89" s="7">
        <f t="shared" si="53"/>
        <v>24</v>
      </c>
      <c r="F89" s="1">
        <v>1.0897765875000001</v>
      </c>
      <c r="G89" s="1">
        <v>11.36096508</v>
      </c>
      <c r="H89">
        <f t="shared" si="54"/>
        <v>10.425040517765757</v>
      </c>
      <c r="I89">
        <f t="shared" ref="I89:J89" si="56">F89+F65*0.25+F41*0.25+F17*0.25</f>
        <v>1.721614163625</v>
      </c>
      <c r="J89">
        <f t="shared" si="56"/>
        <v>17.716278808249999</v>
      </c>
      <c r="K89">
        <f t="shared" ref="K89:K90" si="57">35+55*E89</f>
        <v>1355</v>
      </c>
      <c r="L89">
        <f t="shared" si="40"/>
        <v>1.355</v>
      </c>
    </row>
    <row r="90" spans="1:12" x14ac:dyDescent="0.15">
      <c r="A90" s="1" t="s">
        <v>17</v>
      </c>
      <c r="B90" s="1" t="s">
        <v>45</v>
      </c>
      <c r="C90" s="1" t="s">
        <v>64</v>
      </c>
      <c r="D90" s="4">
        <v>44763</v>
      </c>
      <c r="E90" s="7">
        <f t="shared" si="53"/>
        <v>24</v>
      </c>
      <c r="F90" s="1">
        <v>0.97426859200000004</v>
      </c>
      <c r="G90" s="1">
        <v>8.9220672249999993</v>
      </c>
      <c r="H90">
        <f t="shared" si="54"/>
        <v>9.157707944463839</v>
      </c>
      <c r="I90">
        <f t="shared" ref="I90:J90" si="58">F90+F66*0.25+F42*0.25+F18*0.25</f>
        <v>1.7881395741249999</v>
      </c>
      <c r="J90">
        <f t="shared" si="58"/>
        <v>16.946460510000001</v>
      </c>
      <c r="K90">
        <f t="shared" si="57"/>
        <v>1355</v>
      </c>
      <c r="L90">
        <f t="shared" si="40"/>
        <v>1.355</v>
      </c>
    </row>
    <row r="91" spans="1:12" x14ac:dyDescent="0.15">
      <c r="A91" s="1" t="s">
        <v>37</v>
      </c>
      <c r="B91" s="2" t="s">
        <v>47</v>
      </c>
      <c r="C91" s="1" t="s">
        <v>65</v>
      </c>
      <c r="D91" s="4">
        <v>44763</v>
      </c>
      <c r="E91" s="7">
        <f t="shared" si="53"/>
        <v>24</v>
      </c>
      <c r="F91" s="1">
        <v>2.3842429687000002</v>
      </c>
      <c r="G91" s="1">
        <v>23.8679780575</v>
      </c>
      <c r="H91">
        <f t="shared" si="54"/>
        <v>10.010715506278258</v>
      </c>
      <c r="I91">
        <f t="shared" ref="I91:J91" si="59">F91+F67*0.25+F43*0.25+F19*0.25</f>
        <v>3.4656570518250005</v>
      </c>
      <c r="J91">
        <f t="shared" si="59"/>
        <v>34.022086846874998</v>
      </c>
      <c r="K91">
        <f>35+150*E91</f>
        <v>3635</v>
      </c>
      <c r="L91">
        <f t="shared" si="40"/>
        <v>3.6349999999999998</v>
      </c>
    </row>
    <row r="92" spans="1:12" x14ac:dyDescent="0.15">
      <c r="A92" s="1" t="s">
        <v>38</v>
      </c>
      <c r="B92" s="1" t="s">
        <v>47</v>
      </c>
      <c r="C92" s="1" t="s">
        <v>65</v>
      </c>
      <c r="D92" s="4">
        <v>44763</v>
      </c>
      <c r="E92" s="7">
        <f t="shared" si="53"/>
        <v>24</v>
      </c>
      <c r="F92" s="1">
        <v>2.7189269334999997</v>
      </c>
      <c r="G92" s="1">
        <v>30.015788019999999</v>
      </c>
      <c r="H92">
        <f t="shared" si="54"/>
        <v>11.039571402296383</v>
      </c>
      <c r="I92">
        <f t="shared" ref="I92:J92" si="60">F92+F68*0.25+F44*0.25+F20*0.25</f>
        <v>3.9867502471057685</v>
      </c>
      <c r="J92">
        <f t="shared" si="60"/>
        <v>41.726662972884611</v>
      </c>
      <c r="K92">
        <f t="shared" ref="K92:K93" si="61">35+150*E92</f>
        <v>3635</v>
      </c>
      <c r="L92">
        <f t="shared" si="40"/>
        <v>3.6349999999999998</v>
      </c>
    </row>
    <row r="93" spans="1:12" x14ac:dyDescent="0.15">
      <c r="A93" s="1" t="s">
        <v>39</v>
      </c>
      <c r="B93" s="1" t="s">
        <v>47</v>
      </c>
      <c r="C93" s="1" t="s">
        <v>65</v>
      </c>
      <c r="D93" s="4">
        <v>44763</v>
      </c>
      <c r="E93" s="7">
        <f t="shared" si="53"/>
        <v>24</v>
      </c>
      <c r="F93" s="1">
        <v>2.067434499</v>
      </c>
      <c r="G93" s="1">
        <v>19.062555154999998</v>
      </c>
      <c r="H93">
        <f t="shared" si="54"/>
        <v>9.2203913421297692</v>
      </c>
      <c r="I93">
        <f t="shared" ref="I93:J93" si="62">F93+F69*0.25+F45*0.25+F21*0.25</f>
        <v>3.1642460503750001</v>
      </c>
      <c r="J93">
        <f t="shared" si="62"/>
        <v>29.883395508750002</v>
      </c>
      <c r="K93">
        <f t="shared" si="61"/>
        <v>3635</v>
      </c>
      <c r="L93">
        <f t="shared" si="40"/>
        <v>3.6349999999999998</v>
      </c>
    </row>
    <row r="94" spans="1:12" x14ac:dyDescent="0.15">
      <c r="A94" s="1" t="s">
        <v>29</v>
      </c>
      <c r="B94" s="1" t="s">
        <v>46</v>
      </c>
      <c r="C94" s="1" t="s">
        <v>66</v>
      </c>
      <c r="D94" s="4">
        <v>44763</v>
      </c>
      <c r="E94" s="7">
        <f t="shared" si="53"/>
        <v>24</v>
      </c>
      <c r="F94" s="1">
        <v>0.98337456300000003</v>
      </c>
      <c r="G94" s="1">
        <v>9.9105703999999992</v>
      </c>
      <c r="H94">
        <f t="shared" si="54"/>
        <v>10.078123609142002</v>
      </c>
      <c r="I94">
        <f t="shared" ref="I94:J94" si="63">F94+F70*0.25+F46*0.25+F22*0.25</f>
        <v>1.8912066053125001</v>
      </c>
      <c r="J94">
        <f t="shared" si="63"/>
        <v>17.787367788125</v>
      </c>
      <c r="K94">
        <f>35+55*E94</f>
        <v>1355</v>
      </c>
      <c r="L94">
        <f t="shared" si="40"/>
        <v>1.355</v>
      </c>
    </row>
    <row r="95" spans="1:12" x14ac:dyDescent="0.15">
      <c r="A95" s="1" t="s">
        <v>35</v>
      </c>
      <c r="B95" s="1" t="s">
        <v>46</v>
      </c>
      <c r="C95" s="1" t="s">
        <v>66</v>
      </c>
      <c r="D95" s="4">
        <v>44763</v>
      </c>
      <c r="E95" s="7">
        <f t="shared" si="53"/>
        <v>24</v>
      </c>
      <c r="F95" s="1">
        <v>1.42359943935</v>
      </c>
      <c r="G95" s="1">
        <v>17.647811820000001</v>
      </c>
      <c r="H95">
        <f t="shared" si="54"/>
        <v>12.396613353583364</v>
      </c>
      <c r="I95">
        <f t="shared" ref="I95:J95" si="64">F95+F71*0.25+F47*0.25+F23*0.25</f>
        <v>2.4155149315999997</v>
      </c>
      <c r="J95">
        <f t="shared" si="64"/>
        <v>25.286515275000003</v>
      </c>
      <c r="K95">
        <f t="shared" ref="K95:K96" si="65">35+55*E95</f>
        <v>1355</v>
      </c>
      <c r="L95">
        <f t="shared" si="40"/>
        <v>1.355</v>
      </c>
    </row>
    <row r="96" spans="1:12" x14ac:dyDescent="0.15">
      <c r="A96" s="1" t="s">
        <v>36</v>
      </c>
      <c r="B96" s="2" t="s">
        <v>46</v>
      </c>
      <c r="C96" s="1" t="s">
        <v>66</v>
      </c>
      <c r="D96" s="4">
        <v>44763</v>
      </c>
      <c r="E96" s="7">
        <f t="shared" si="53"/>
        <v>24</v>
      </c>
      <c r="F96" s="1">
        <v>1.6084980948500001</v>
      </c>
      <c r="G96" s="1">
        <v>13.320930276</v>
      </c>
      <c r="H96">
        <f t="shared" si="54"/>
        <v>8.2815953084745431</v>
      </c>
      <c r="I96">
        <f t="shared" ref="I96:J96" si="66">F96+F72*0.25+F48*0.25+F24*0.25</f>
        <v>2.5483296393499999</v>
      </c>
      <c r="J96">
        <f t="shared" si="66"/>
        <v>22.320611658499999</v>
      </c>
      <c r="K96">
        <f t="shared" si="65"/>
        <v>1355</v>
      </c>
      <c r="L96">
        <f t="shared" si="40"/>
        <v>1.355</v>
      </c>
    </row>
    <row r="97" spans="1:12" x14ac:dyDescent="0.15">
      <c r="A97" s="1" t="s">
        <v>27</v>
      </c>
      <c r="B97" s="1" t="s">
        <v>44</v>
      </c>
      <c r="C97" s="1" t="s">
        <v>67</v>
      </c>
      <c r="D97" s="4">
        <v>44763</v>
      </c>
      <c r="E97" s="7">
        <f t="shared" si="53"/>
        <v>24</v>
      </c>
      <c r="F97" s="1">
        <v>0.59669844250000004</v>
      </c>
      <c r="G97" s="1">
        <v>6.11249149</v>
      </c>
      <c r="H97">
        <f t="shared" si="54"/>
        <v>10.243853602818813</v>
      </c>
      <c r="I97">
        <f t="shared" ref="I97:J97" si="67">F97+F73*0.25+F49*0.25+F25*0.25</f>
        <v>1.0639718018500002</v>
      </c>
      <c r="J97">
        <f t="shared" si="67"/>
        <v>9.675497001250001</v>
      </c>
      <c r="K97">
        <v>35</v>
      </c>
      <c r="L97">
        <f t="shared" si="40"/>
        <v>3.5000000000000003E-2</v>
      </c>
    </row>
    <row r="98" spans="1:12" x14ac:dyDescent="0.15">
      <c r="A98" s="1" t="s">
        <v>14</v>
      </c>
      <c r="B98" s="1" t="s">
        <v>44</v>
      </c>
      <c r="C98" s="1" t="s">
        <v>67</v>
      </c>
      <c r="D98" s="4">
        <v>44763</v>
      </c>
      <c r="E98" s="7">
        <f t="shared" si="53"/>
        <v>24</v>
      </c>
      <c r="F98" s="1">
        <v>0.85542683333333336</v>
      </c>
      <c r="G98" s="1">
        <v>6.105249025641025</v>
      </c>
      <c r="H98">
        <f t="shared" si="54"/>
        <v>7.1370791606463415</v>
      </c>
      <c r="I98">
        <f t="shared" ref="I98:J98" si="68">F98+F74*0.25+F50*0.25+F26*0.25</f>
        <v>1.2629808115333332</v>
      </c>
      <c r="J98">
        <f t="shared" si="68"/>
        <v>9.1140144400160263</v>
      </c>
      <c r="K98">
        <v>35</v>
      </c>
      <c r="L98">
        <f t="shared" si="40"/>
        <v>3.5000000000000003E-2</v>
      </c>
    </row>
    <row r="99" spans="1:12" x14ac:dyDescent="0.15">
      <c r="A99" s="1" t="s">
        <v>15</v>
      </c>
      <c r="B99" s="1" t="s">
        <v>44</v>
      </c>
      <c r="C99" s="1" t="s">
        <v>67</v>
      </c>
      <c r="D99" s="4">
        <v>44763</v>
      </c>
      <c r="E99" s="7">
        <f t="shared" si="53"/>
        <v>24</v>
      </c>
      <c r="F99" s="1">
        <v>0.58551368950000005</v>
      </c>
      <c r="G99" s="1">
        <v>5.6858861699999999</v>
      </c>
      <c r="H99">
        <f t="shared" si="54"/>
        <v>9.7109363486538935</v>
      </c>
      <c r="I99">
        <f t="shared" ref="I99:J99" si="69">F99+F75*0.25+F51*0.25+F27*0.25</f>
        <v>1.1171769378750001</v>
      </c>
      <c r="J99">
        <f t="shared" si="69"/>
        <v>9.3907853818749984</v>
      </c>
      <c r="K99">
        <v>35</v>
      </c>
      <c r="L99">
        <f t="shared" si="40"/>
        <v>3.5000000000000003E-2</v>
      </c>
    </row>
    <row r="100" spans="1:12" x14ac:dyDescent="0.15">
      <c r="A100" s="1" t="s">
        <v>26</v>
      </c>
      <c r="B100" s="1" t="s">
        <v>43</v>
      </c>
      <c r="C100" s="1" t="s">
        <v>68</v>
      </c>
      <c r="D100" s="4">
        <v>44763</v>
      </c>
      <c r="E100" s="7">
        <f t="shared" si="53"/>
        <v>24</v>
      </c>
      <c r="F100" s="1">
        <v>0.84436728800000005</v>
      </c>
      <c r="G100" s="1">
        <v>9.1196967499999992</v>
      </c>
      <c r="H100">
        <f t="shared" si="54"/>
        <v>10.800627735829575</v>
      </c>
      <c r="I100">
        <f t="shared" ref="I100:J100" si="70">F100+F76*0.25+F52*0.25+F28*0.25</f>
        <v>1.5418807468125002</v>
      </c>
      <c r="J100">
        <f t="shared" si="70"/>
        <v>15.249169791312498</v>
      </c>
      <c r="K100">
        <v>35</v>
      </c>
      <c r="L100">
        <f t="shared" si="40"/>
        <v>3.5000000000000003E-2</v>
      </c>
    </row>
    <row r="101" spans="1:12" x14ac:dyDescent="0.15">
      <c r="A101" s="1" t="s">
        <v>12</v>
      </c>
      <c r="B101" s="1" t="s">
        <v>43</v>
      </c>
      <c r="C101" s="1" t="s">
        <v>68</v>
      </c>
      <c r="D101" s="4">
        <v>44763</v>
      </c>
      <c r="E101" s="7">
        <f t="shared" si="53"/>
        <v>24</v>
      </c>
      <c r="F101" s="1">
        <v>0.76254912450000001</v>
      </c>
      <c r="G101" s="1">
        <v>9.2397293450000006</v>
      </c>
      <c r="H101">
        <f t="shared" si="54"/>
        <v>12.116897191454321</v>
      </c>
      <c r="I101">
        <f t="shared" ref="I101:J101" si="71">F101+F77*0.25+F53*0.25+F29*0.25</f>
        <v>1.4893349181250002</v>
      </c>
      <c r="J101">
        <f t="shared" si="71"/>
        <v>15.896052440125001</v>
      </c>
      <c r="K101">
        <v>35</v>
      </c>
      <c r="L101">
        <f t="shared" si="40"/>
        <v>3.5000000000000003E-2</v>
      </c>
    </row>
    <row r="102" spans="1:12" x14ac:dyDescent="0.15">
      <c r="A102" s="1" t="s">
        <v>13</v>
      </c>
      <c r="B102" s="1" t="s">
        <v>43</v>
      </c>
      <c r="C102" s="1" t="s">
        <v>68</v>
      </c>
      <c r="D102" s="4">
        <v>44763</v>
      </c>
      <c r="E102" s="7">
        <f t="shared" si="53"/>
        <v>24</v>
      </c>
      <c r="F102" s="1">
        <v>0.94521082950000002</v>
      </c>
      <c r="G102" s="1">
        <v>7.0600484750000003</v>
      </c>
      <c r="H102">
        <f t="shared" si="54"/>
        <v>7.4692843698528533</v>
      </c>
      <c r="I102">
        <f t="shared" ref="I102:J102" si="72">F102+F78*0.25+F54*0.25+F30*0.25</f>
        <v>1.5440696948749999</v>
      </c>
      <c r="J102">
        <f t="shared" si="72"/>
        <v>11.6262181275</v>
      </c>
      <c r="K102">
        <v>35</v>
      </c>
      <c r="L102">
        <f t="shared" si="40"/>
        <v>3.5000000000000003E-2</v>
      </c>
    </row>
    <row r="103" spans="1:12" x14ac:dyDescent="0.15">
      <c r="A103" s="2" t="s">
        <v>25</v>
      </c>
      <c r="B103" s="1" t="s">
        <v>42</v>
      </c>
      <c r="C103" s="1" t="s">
        <v>69</v>
      </c>
      <c r="D103" s="4">
        <v>44763</v>
      </c>
      <c r="E103" s="7">
        <f t="shared" si="53"/>
        <v>24</v>
      </c>
      <c r="F103" s="1">
        <v>0.48437640705000001</v>
      </c>
      <c r="G103" s="1">
        <v>5.9164091000000001</v>
      </c>
      <c r="H103">
        <f t="shared" si="54"/>
        <v>12.214486531317112</v>
      </c>
      <c r="I103">
        <f t="shared" ref="I103:J103" si="73">F103+F79*0.25+F55*0.25+F31*0.25</f>
        <v>1.1776374414875002</v>
      </c>
      <c r="J103">
        <f t="shared" si="73"/>
        <v>13.176765530625001</v>
      </c>
      <c r="K103">
        <v>35</v>
      </c>
      <c r="L103">
        <f t="shared" si="40"/>
        <v>3.5000000000000003E-2</v>
      </c>
    </row>
    <row r="104" spans="1:12" x14ac:dyDescent="0.15">
      <c r="A104" s="1" t="s">
        <v>10</v>
      </c>
      <c r="B104" s="1" t="s">
        <v>42</v>
      </c>
      <c r="C104" s="1" t="s">
        <v>69</v>
      </c>
      <c r="D104" s="4">
        <v>44763</v>
      </c>
      <c r="E104" s="7">
        <f t="shared" si="53"/>
        <v>24</v>
      </c>
      <c r="F104" s="1">
        <v>0.72052156749999996</v>
      </c>
      <c r="G104" s="1">
        <v>6.4345643849999998</v>
      </c>
      <c r="H104">
        <f t="shared" si="54"/>
        <v>8.9304257849297493</v>
      </c>
      <c r="I104">
        <f t="shared" ref="I104:J104" si="74">F104+F80*0.25+F56*0.25+F32*0.25</f>
        <v>1.4165910966249999</v>
      </c>
      <c r="J104">
        <f t="shared" si="74"/>
        <v>13.279665117499999</v>
      </c>
      <c r="K104">
        <v>35</v>
      </c>
      <c r="L104">
        <f t="shared" si="40"/>
        <v>3.5000000000000003E-2</v>
      </c>
    </row>
    <row r="105" spans="1:12" x14ac:dyDescent="0.15">
      <c r="A105" s="1" t="s">
        <v>11</v>
      </c>
      <c r="B105" s="1" t="s">
        <v>42</v>
      </c>
      <c r="C105" s="1" t="s">
        <v>69</v>
      </c>
      <c r="D105" s="4">
        <v>44763</v>
      </c>
      <c r="E105" s="7">
        <f t="shared" si="53"/>
        <v>24</v>
      </c>
      <c r="F105" s="1">
        <v>0.60971342799999995</v>
      </c>
      <c r="G105" s="1">
        <v>6.3818080850000003</v>
      </c>
      <c r="H105">
        <f t="shared" si="54"/>
        <v>10.466897712805499</v>
      </c>
      <c r="I105">
        <f t="shared" ref="I105:J105" si="75">F105+F81*0.25+F57*0.25+F33*0.25</f>
        <v>1.2506936675</v>
      </c>
      <c r="J105">
        <f t="shared" si="75"/>
        <v>12.9145224075</v>
      </c>
      <c r="K105">
        <v>35</v>
      </c>
      <c r="L105">
        <f t="shared" si="40"/>
        <v>3.5000000000000003E-2</v>
      </c>
    </row>
    <row r="106" spans="1:12" x14ac:dyDescent="0.15">
      <c r="A106" s="2" t="s">
        <v>19</v>
      </c>
      <c r="B106" s="2" t="s">
        <v>41</v>
      </c>
      <c r="C106" s="2" t="s">
        <v>62</v>
      </c>
      <c r="D106" s="4">
        <v>44769</v>
      </c>
      <c r="E106" s="7">
        <f t="shared" si="53"/>
        <v>30</v>
      </c>
      <c r="F106" s="5">
        <v>1.185426254</v>
      </c>
      <c r="G106" s="5">
        <v>11.479273086666666</v>
      </c>
      <c r="H106">
        <f t="shared" si="54"/>
        <v>9.6836669914572902</v>
      </c>
      <c r="I106">
        <f>F106+F82*0.25+F58*0.25+F34*0.25+F10*0.25</f>
        <v>2.1342885637500002</v>
      </c>
      <c r="J106">
        <f>G106+G82*0.25+G58*0.25+G34*0.25+G10*0.25</f>
        <v>19.107429784604165</v>
      </c>
      <c r="K106">
        <v>35</v>
      </c>
      <c r="L106">
        <f t="shared" si="40"/>
        <v>3.5000000000000003E-2</v>
      </c>
    </row>
    <row r="107" spans="1:12" x14ac:dyDescent="0.15">
      <c r="A107" s="2" t="s">
        <v>8</v>
      </c>
      <c r="B107" s="2" t="s">
        <v>41</v>
      </c>
      <c r="C107" s="2" t="s">
        <v>62</v>
      </c>
      <c r="D107" s="4">
        <v>44769</v>
      </c>
      <c r="E107" s="7">
        <f t="shared" si="53"/>
        <v>30</v>
      </c>
      <c r="F107" s="5">
        <v>0.87362224389999998</v>
      </c>
      <c r="G107" s="5">
        <v>10.62553868</v>
      </c>
      <c r="H107">
        <f t="shared" si="54"/>
        <v>12.162623781837064</v>
      </c>
      <c r="I107">
        <f t="shared" ref="I107:J107" si="76">F107+F83*0.25+F59*0.25+F35*0.25+F11*0.25</f>
        <v>2.1829044791499999</v>
      </c>
      <c r="J107">
        <f t="shared" si="76"/>
        <v>22.984821378749999</v>
      </c>
      <c r="K107">
        <v>35</v>
      </c>
      <c r="L107">
        <f t="shared" si="40"/>
        <v>3.5000000000000003E-2</v>
      </c>
    </row>
    <row r="108" spans="1:12" x14ac:dyDescent="0.15">
      <c r="A108" s="2" t="s">
        <v>9</v>
      </c>
      <c r="B108" s="2" t="s">
        <v>41</v>
      </c>
      <c r="C108" s="2" t="s">
        <v>62</v>
      </c>
      <c r="D108" s="4">
        <v>44769</v>
      </c>
      <c r="E108" s="7">
        <f t="shared" si="53"/>
        <v>30</v>
      </c>
      <c r="F108" s="5">
        <v>0.51771198529999995</v>
      </c>
      <c r="G108" s="5">
        <v>5.4974376820000002</v>
      </c>
      <c r="H108">
        <f t="shared" si="54"/>
        <v>10.61871820258205</v>
      </c>
      <c r="I108">
        <f t="shared" ref="I108:J108" si="77">F108+F84*0.25+F60*0.25+F36*0.25+F12*0.25</f>
        <v>1.0879779459124999</v>
      </c>
      <c r="J108">
        <f t="shared" si="77"/>
        <v>10.103331842125002</v>
      </c>
      <c r="K108">
        <v>35</v>
      </c>
      <c r="L108">
        <f t="shared" si="40"/>
        <v>3.5000000000000003E-2</v>
      </c>
    </row>
    <row r="109" spans="1:12" x14ac:dyDescent="0.15">
      <c r="A109" s="1" t="s">
        <v>31</v>
      </c>
      <c r="B109" s="1" t="s">
        <v>48</v>
      </c>
      <c r="C109" s="2" t="s">
        <v>63</v>
      </c>
      <c r="D109" s="4">
        <v>44769</v>
      </c>
      <c r="E109" s="7">
        <f t="shared" si="53"/>
        <v>30</v>
      </c>
      <c r="F109" s="5">
        <v>2.0100934499999998</v>
      </c>
      <c r="G109" s="5">
        <v>20.02074554</v>
      </c>
      <c r="H109">
        <f t="shared" si="54"/>
        <v>9.9601068497586525</v>
      </c>
      <c r="I109">
        <f t="shared" ref="I109:J109" si="78">F109+F85*0.25+F61*0.25+F37*0.25+F13*0.25</f>
        <v>3.4593441677499994</v>
      </c>
      <c r="J109">
        <f t="shared" si="78"/>
        <v>32.244581699374997</v>
      </c>
      <c r="K109">
        <f>35+150*E109</f>
        <v>4535</v>
      </c>
      <c r="L109">
        <f t="shared" si="40"/>
        <v>4.5350000000000001</v>
      </c>
    </row>
    <row r="110" spans="1:12" x14ac:dyDescent="0.15">
      <c r="A110" s="1" t="s">
        <v>23</v>
      </c>
      <c r="B110" s="1" t="s">
        <v>48</v>
      </c>
      <c r="C110" s="2" t="s">
        <v>63</v>
      </c>
      <c r="D110" s="4">
        <v>44769</v>
      </c>
      <c r="E110" s="7">
        <f t="shared" si="53"/>
        <v>30</v>
      </c>
      <c r="F110" s="5">
        <v>2.5742840199999999</v>
      </c>
      <c r="G110" s="5">
        <v>28.26254342</v>
      </c>
      <c r="H110">
        <f t="shared" si="54"/>
        <v>10.97879767749947</v>
      </c>
      <c r="I110">
        <f t="shared" ref="I110:J110" si="79">F110+F86*0.25+F62*0.25+F38*0.25+F14*0.25</f>
        <v>4.20504126325</v>
      </c>
      <c r="J110">
        <f t="shared" si="79"/>
        <v>43.178927638749997</v>
      </c>
      <c r="K110">
        <f t="shared" ref="K110:K111" si="80">35+150*E110</f>
        <v>4535</v>
      </c>
      <c r="L110">
        <f t="shared" si="40"/>
        <v>4.5350000000000001</v>
      </c>
    </row>
    <row r="111" spans="1:12" x14ac:dyDescent="0.15">
      <c r="A111" s="1" t="s">
        <v>24</v>
      </c>
      <c r="B111" s="1" t="s">
        <v>48</v>
      </c>
      <c r="C111" s="2" t="s">
        <v>63</v>
      </c>
      <c r="D111" s="4">
        <v>44769</v>
      </c>
      <c r="E111" s="7">
        <f t="shared" si="53"/>
        <v>30</v>
      </c>
      <c r="F111" s="5">
        <v>2.6626132779999998</v>
      </c>
      <c r="G111" s="5">
        <v>28.495096140000001</v>
      </c>
      <c r="H111">
        <f t="shared" si="54"/>
        <v>10.701928205437277</v>
      </c>
      <c r="I111">
        <f t="shared" ref="I111:J111" si="81">F111+F87*0.25+F63*0.25+F39*0.25+F15*0.25</f>
        <v>4.1140000513750001</v>
      </c>
      <c r="J111">
        <f t="shared" si="81"/>
        <v>42.39853128</v>
      </c>
      <c r="K111">
        <f t="shared" si="80"/>
        <v>4535</v>
      </c>
      <c r="L111">
        <f t="shared" si="40"/>
        <v>4.5350000000000001</v>
      </c>
    </row>
    <row r="112" spans="1:12" x14ac:dyDescent="0.15">
      <c r="A112" s="1" t="s">
        <v>28</v>
      </c>
      <c r="B112" s="1" t="s">
        <v>45</v>
      </c>
      <c r="C112" s="1" t="s">
        <v>64</v>
      </c>
      <c r="D112" s="4">
        <v>44769</v>
      </c>
      <c r="E112" s="7">
        <f t="shared" si="53"/>
        <v>30</v>
      </c>
      <c r="F112" s="5">
        <v>0.93969743650000004</v>
      </c>
      <c r="G112" s="5">
        <v>9.7370486950000004</v>
      </c>
      <c r="H112">
        <f t="shared" si="54"/>
        <v>10.361897688331089</v>
      </c>
      <c r="I112">
        <f t="shared" ref="I112:J112" si="82">F112+F88*0.25+F64*0.25+F40*0.25+F16*0.25</f>
        <v>1.9346500722500002</v>
      </c>
      <c r="J112">
        <f t="shared" si="82"/>
        <v>19.763961927875002</v>
      </c>
      <c r="K112">
        <f>35+55*E112</f>
        <v>1685</v>
      </c>
      <c r="L112">
        <f t="shared" si="40"/>
        <v>1.6850000000000001</v>
      </c>
    </row>
    <row r="113" spans="1:12" x14ac:dyDescent="0.15">
      <c r="A113" s="1" t="s">
        <v>16</v>
      </c>
      <c r="B113" s="1" t="s">
        <v>45</v>
      </c>
      <c r="C113" s="1" t="s">
        <v>64</v>
      </c>
      <c r="D113" s="4">
        <v>44769</v>
      </c>
      <c r="E113" s="7">
        <f t="shared" si="53"/>
        <v>30</v>
      </c>
      <c r="F113" s="5">
        <v>0.96666439066666665</v>
      </c>
      <c r="G113" s="5">
        <v>9.6033433800000001</v>
      </c>
      <c r="H113">
        <f t="shared" si="54"/>
        <v>9.9345165423720516</v>
      </c>
      <c r="I113">
        <f t="shared" ref="I113:J113" si="83">F113+F89*0.25+F65*0.25+F41*0.25+F17*0.25</f>
        <v>1.8709461136666667</v>
      </c>
      <c r="J113">
        <f t="shared" si="83"/>
        <v>18.798898378250001</v>
      </c>
      <c r="K113">
        <f t="shared" ref="K113:K114" si="84">35+55*E113</f>
        <v>1685</v>
      </c>
      <c r="L113">
        <f t="shared" si="40"/>
        <v>1.6850000000000001</v>
      </c>
    </row>
    <row r="114" spans="1:12" x14ac:dyDescent="0.15">
      <c r="A114" s="1" t="s">
        <v>17</v>
      </c>
      <c r="B114" s="1" t="s">
        <v>45</v>
      </c>
      <c r="C114" s="1" t="s">
        <v>64</v>
      </c>
      <c r="D114" s="4">
        <v>44769</v>
      </c>
      <c r="E114" s="7">
        <f t="shared" si="53"/>
        <v>30</v>
      </c>
      <c r="F114" s="5">
        <v>1.154727914</v>
      </c>
      <c r="G114" s="5">
        <v>10.41086432</v>
      </c>
      <c r="H114">
        <f t="shared" si="54"/>
        <v>9.0158592286355699</v>
      </c>
      <c r="I114">
        <f t="shared" ref="I114:J114" si="85">F114+F90*0.25+F66*0.25+F42*0.25+F18*0.25</f>
        <v>2.212166044125</v>
      </c>
      <c r="J114">
        <f t="shared" si="85"/>
        <v>20.665774411250002</v>
      </c>
      <c r="K114">
        <f t="shared" si="84"/>
        <v>1685</v>
      </c>
      <c r="L114">
        <f t="shared" si="40"/>
        <v>1.6850000000000001</v>
      </c>
    </row>
    <row r="115" spans="1:12" x14ac:dyDescent="0.15">
      <c r="A115" s="1" t="s">
        <v>33</v>
      </c>
      <c r="B115" s="2" t="s">
        <v>47</v>
      </c>
      <c r="C115" s="1" t="s">
        <v>65</v>
      </c>
      <c r="D115" s="4">
        <v>44769</v>
      </c>
      <c r="E115" s="7">
        <f t="shared" si="53"/>
        <v>30</v>
      </c>
      <c r="F115" s="5">
        <v>2.1353024674999999</v>
      </c>
      <c r="G115" s="5">
        <v>27.601605024999998</v>
      </c>
      <c r="H115">
        <f t="shared" si="54"/>
        <v>12.926320952232965</v>
      </c>
      <c r="I115">
        <f>F115+F91*0.25+F67*0.25+F43*0.25+F19*0.25</f>
        <v>3.8127772927999999</v>
      </c>
      <c r="J115">
        <f t="shared" ref="J115" si="86">G115+G91*0.25+G67*0.25+G43*0.25+G19*0.25</f>
        <v>43.722708328749995</v>
      </c>
      <c r="K115">
        <f>35+150*E115</f>
        <v>4535</v>
      </c>
      <c r="L115">
        <f t="shared" si="40"/>
        <v>4.5350000000000001</v>
      </c>
    </row>
    <row r="116" spans="1:12" x14ac:dyDescent="0.15">
      <c r="A116" s="1" t="s">
        <v>34</v>
      </c>
      <c r="B116" s="1" t="s">
        <v>47</v>
      </c>
      <c r="C116" s="1" t="s">
        <v>65</v>
      </c>
      <c r="D116" s="4">
        <v>44769</v>
      </c>
      <c r="E116" s="7">
        <f t="shared" si="53"/>
        <v>30</v>
      </c>
      <c r="F116" s="5">
        <v>3.4896061309999995</v>
      </c>
      <c r="G116" s="5">
        <v>22.308001619999999</v>
      </c>
      <c r="H116">
        <f t="shared" si="54"/>
        <v>6.3926989988429739</v>
      </c>
      <c r="I116">
        <f>F116+F91*0.25+F67*0.25+F43*0.25+F19*0.25</f>
        <v>5.1670809562999995</v>
      </c>
      <c r="J116">
        <f>G116+G91*0.25+G67*0.25+G43*0.25+G19*0.25</f>
        <v>38.429104923749996</v>
      </c>
      <c r="K116">
        <f t="shared" ref="K116:K117" si="87">35+150*E116</f>
        <v>4535</v>
      </c>
      <c r="L116">
        <f t="shared" si="40"/>
        <v>4.5350000000000001</v>
      </c>
    </row>
    <row r="117" spans="1:12" x14ac:dyDescent="0.15">
      <c r="A117" s="1" t="s">
        <v>21</v>
      </c>
      <c r="B117" s="1" t="s">
        <v>47</v>
      </c>
      <c r="C117" s="1" t="s">
        <v>65</v>
      </c>
      <c r="D117" s="4">
        <v>44769</v>
      </c>
      <c r="E117" s="7">
        <f t="shared" si="53"/>
        <v>30</v>
      </c>
      <c r="F117" s="5">
        <v>2.5092538979999999</v>
      </c>
      <c r="G117" s="5">
        <v>31.183557140000001</v>
      </c>
      <c r="H117">
        <f t="shared" si="54"/>
        <v>12.427422017698108</v>
      </c>
      <c r="I117">
        <f>F117+F92*0.25+F68*0.25+F44*0.25+F20*0.25</f>
        <v>4.4568089449807697</v>
      </c>
      <c r="J117">
        <f t="shared" ref="J117" si="88">G117+G92*0.25+G68*0.25+G44*0.25+G20*0.25</f>
        <v>50.398379097884614</v>
      </c>
      <c r="K117">
        <f t="shared" si="87"/>
        <v>4535</v>
      </c>
      <c r="L117">
        <f t="shared" si="40"/>
        <v>4.5350000000000001</v>
      </c>
    </row>
    <row r="118" spans="1:12" x14ac:dyDescent="0.15">
      <c r="A118" s="1" t="s">
        <v>22</v>
      </c>
      <c r="B118" s="1" t="s">
        <v>47</v>
      </c>
      <c r="C118" s="1" t="s">
        <v>65</v>
      </c>
      <c r="D118" s="4">
        <v>44769</v>
      </c>
      <c r="E118" s="7">
        <f t="shared" si="53"/>
        <v>30</v>
      </c>
      <c r="F118" s="5">
        <v>1.9877466266666666</v>
      </c>
      <c r="G118" s="5">
        <v>22.657599546666663</v>
      </c>
      <c r="H118">
        <f t="shared" si="54"/>
        <v>11.398635642341457</v>
      </c>
      <c r="I118">
        <f t="shared" ref="I118:J118" si="89">F118+F93*0.25+F69*0.25+F45*0.25+F21*0.25</f>
        <v>3.6014168027916669</v>
      </c>
      <c r="J118">
        <f t="shared" si="89"/>
        <v>38.244078689166663</v>
      </c>
      <c r="K118">
        <f t="shared" ref="K118" si="90">35+150*E118</f>
        <v>4535</v>
      </c>
      <c r="L118">
        <f t="shared" ref="L118" si="91">K118/1000</f>
        <v>4.5350000000000001</v>
      </c>
    </row>
    <row r="119" spans="1:12" x14ac:dyDescent="0.15">
      <c r="A119" s="1" t="s">
        <v>29</v>
      </c>
      <c r="B119" s="1" t="s">
        <v>46</v>
      </c>
      <c r="C119" s="1" t="s">
        <v>66</v>
      </c>
      <c r="D119" s="4">
        <v>44769</v>
      </c>
      <c r="E119" s="7">
        <f t="shared" si="53"/>
        <v>30</v>
      </c>
      <c r="F119" s="5">
        <v>1.1862455810000001</v>
      </c>
      <c r="G119" s="5">
        <v>11.99375234</v>
      </c>
      <c r="H119">
        <f t="shared" si="54"/>
        <v>10.110682418634864</v>
      </c>
      <c r="I119">
        <f t="shared" ref="I119:J119" si="92">F119+F94*0.25+F70*0.25+F46*0.25+F22*0.25</f>
        <v>2.3399212640624998</v>
      </c>
      <c r="J119">
        <f t="shared" si="92"/>
        <v>22.348192328124998</v>
      </c>
      <c r="K119">
        <f>35+55*E119</f>
        <v>1685</v>
      </c>
      <c r="L119">
        <f t="shared" ref="L119:L130" si="93">K119/1000</f>
        <v>1.6850000000000001</v>
      </c>
    </row>
    <row r="120" spans="1:12" x14ac:dyDescent="0.15">
      <c r="A120" s="1" t="s">
        <v>18</v>
      </c>
      <c r="B120" s="1" t="s">
        <v>46</v>
      </c>
      <c r="C120" s="1" t="s">
        <v>66</v>
      </c>
      <c r="D120" s="4">
        <v>44769</v>
      </c>
      <c r="E120" s="7">
        <f t="shared" ref="E120:E130" si="94">D120-$D$4</f>
        <v>30</v>
      </c>
      <c r="F120" s="5">
        <v>1.4503556479999999</v>
      </c>
      <c r="G120" s="5">
        <v>18.072542120000001</v>
      </c>
      <c r="H120">
        <f t="shared" ref="H120:H130" si="95">G120/F120</f>
        <v>12.460765843827019</v>
      </c>
      <c r="I120">
        <f t="shared" ref="I120:J120" si="96">F120+F95*0.25+F71*0.25+F47*0.25+F23*0.25</f>
        <v>2.7981710000874997</v>
      </c>
      <c r="J120">
        <f t="shared" si="96"/>
        <v>30.12319853</v>
      </c>
      <c r="K120">
        <f t="shared" ref="K120:K121" si="97">35+55*E120</f>
        <v>1685</v>
      </c>
      <c r="L120">
        <f t="shared" si="93"/>
        <v>1.6850000000000001</v>
      </c>
    </row>
    <row r="121" spans="1:12" x14ac:dyDescent="0.15">
      <c r="A121" s="1" t="s">
        <v>20</v>
      </c>
      <c r="B121" s="2" t="s">
        <v>46</v>
      </c>
      <c r="C121" s="1" t="s">
        <v>66</v>
      </c>
      <c r="D121" s="4">
        <v>44769</v>
      </c>
      <c r="E121" s="7">
        <f t="shared" si="94"/>
        <v>30</v>
      </c>
      <c r="F121" s="5">
        <v>2.2667673420000001</v>
      </c>
      <c r="G121" s="5">
        <v>21.826236959999999</v>
      </c>
      <c r="H121">
        <f t="shared" si="95"/>
        <v>9.6287945196627067</v>
      </c>
      <c r="I121">
        <f t="shared" ref="I121:J121" si="98">F121+F96*0.25+F72*0.25+F48*0.25+F24*0.25</f>
        <v>3.6087234102125003</v>
      </c>
      <c r="J121">
        <f t="shared" si="98"/>
        <v>34.156150911499999</v>
      </c>
      <c r="K121">
        <f t="shared" si="97"/>
        <v>1685</v>
      </c>
      <c r="L121">
        <f t="shared" si="93"/>
        <v>1.6850000000000001</v>
      </c>
    </row>
    <row r="122" spans="1:12" x14ac:dyDescent="0.15">
      <c r="A122" s="1" t="s">
        <v>27</v>
      </c>
      <c r="B122" s="1" t="s">
        <v>44</v>
      </c>
      <c r="C122" s="1" t="s">
        <v>67</v>
      </c>
      <c r="D122" s="4">
        <v>44769</v>
      </c>
      <c r="E122" s="7">
        <f t="shared" si="94"/>
        <v>30</v>
      </c>
      <c r="F122" s="5">
        <v>0.71931314449999995</v>
      </c>
      <c r="G122" s="5">
        <v>7.9460271699999998</v>
      </c>
      <c r="H122">
        <f t="shared" si="95"/>
        <v>11.046687010736255</v>
      </c>
      <c r="I122">
        <f t="shared" ref="I122:J122" si="99">F122+F97*0.25+F73*0.25+F49*0.25+F25*0.25</f>
        <v>1.3357611144749999</v>
      </c>
      <c r="J122">
        <f t="shared" si="99"/>
        <v>13.037155553750001</v>
      </c>
      <c r="K122">
        <v>35</v>
      </c>
      <c r="L122">
        <f t="shared" si="93"/>
        <v>3.5000000000000003E-2</v>
      </c>
    </row>
    <row r="123" spans="1:12" x14ac:dyDescent="0.15">
      <c r="A123" s="1" t="s">
        <v>14</v>
      </c>
      <c r="B123" s="1" t="s">
        <v>44</v>
      </c>
      <c r="C123" s="1" t="s">
        <v>67</v>
      </c>
      <c r="D123" s="4">
        <v>44769</v>
      </c>
      <c r="E123" s="7">
        <f t="shared" si="94"/>
        <v>30</v>
      </c>
      <c r="F123" s="5">
        <v>0.66229429419999997</v>
      </c>
      <c r="G123" s="5">
        <v>7.3499600599999999</v>
      </c>
      <c r="H123">
        <f t="shared" si="95"/>
        <v>11.097725171976878</v>
      </c>
      <c r="I123">
        <f t="shared" ref="I123:J123" si="100">F123+F98*0.25+F74*0.25+F50*0.25+F26*0.25</f>
        <v>1.2837049807333332</v>
      </c>
      <c r="J123">
        <f t="shared" si="100"/>
        <v>11.885037730785257</v>
      </c>
      <c r="K123">
        <v>35</v>
      </c>
      <c r="L123">
        <f t="shared" si="93"/>
        <v>3.5000000000000003E-2</v>
      </c>
    </row>
    <row r="124" spans="1:12" x14ac:dyDescent="0.15">
      <c r="A124" s="1" t="s">
        <v>15</v>
      </c>
      <c r="B124" s="1" t="s">
        <v>44</v>
      </c>
      <c r="C124" s="1" t="s">
        <v>67</v>
      </c>
      <c r="D124" s="4">
        <v>44769</v>
      </c>
      <c r="E124" s="7">
        <f t="shared" si="94"/>
        <v>30</v>
      </c>
      <c r="F124" s="5">
        <v>0.53351849399999995</v>
      </c>
      <c r="G124" s="5">
        <v>5.3293562899999998</v>
      </c>
      <c r="H124">
        <f t="shared" si="95"/>
        <v>9.9890750741247967</v>
      </c>
      <c r="I124">
        <f>F124+F99*0.25+F75*0.25+F51*0.25+F27*0.25</f>
        <v>1.2115601647499998</v>
      </c>
      <c r="J124">
        <f t="shared" ref="J124" si="101">G124+G99*0.25+G75*0.25+G51*0.25+G27*0.25</f>
        <v>10.455727044374999</v>
      </c>
      <c r="K124">
        <v>35</v>
      </c>
      <c r="L124">
        <f t="shared" si="93"/>
        <v>3.5000000000000003E-2</v>
      </c>
    </row>
    <row r="125" spans="1:12" x14ac:dyDescent="0.15">
      <c r="A125" s="1" t="s">
        <v>32</v>
      </c>
      <c r="B125" s="1" t="s">
        <v>43</v>
      </c>
      <c r="C125" s="1" t="s">
        <v>68</v>
      </c>
      <c r="D125" s="4">
        <v>44769</v>
      </c>
      <c r="E125" s="7">
        <f t="shared" si="94"/>
        <v>30</v>
      </c>
      <c r="F125" s="5">
        <v>1.28081852835</v>
      </c>
      <c r="G125" s="5">
        <v>14.895135091499998</v>
      </c>
      <c r="H125">
        <f t="shared" si="95"/>
        <v>11.62938758442891</v>
      </c>
      <c r="I125">
        <f t="shared" ref="I125:J125" si="102">F125+F100*0.25+F76*0.25+F52*0.25+F28*0.25</f>
        <v>2.1894238091624998</v>
      </c>
      <c r="J125">
        <f t="shared" si="102"/>
        <v>23.304532320312497</v>
      </c>
      <c r="K125">
        <v>35</v>
      </c>
      <c r="L125">
        <f t="shared" si="93"/>
        <v>3.5000000000000003E-2</v>
      </c>
    </row>
    <row r="126" spans="1:12" x14ac:dyDescent="0.15">
      <c r="A126" s="1" t="s">
        <v>12</v>
      </c>
      <c r="B126" s="1" t="s">
        <v>43</v>
      </c>
      <c r="C126" s="1" t="s">
        <v>68</v>
      </c>
      <c r="D126" s="4">
        <v>44769</v>
      </c>
      <c r="E126" s="7">
        <f t="shared" si="94"/>
        <v>30</v>
      </c>
      <c r="F126" s="5">
        <v>1.119460044</v>
      </c>
      <c r="G126" s="5">
        <v>13.82930202</v>
      </c>
      <c r="H126">
        <f t="shared" si="95"/>
        <v>12.353546778307347</v>
      </c>
      <c r="I126">
        <f t="shared" ref="I126:J126" si="103">F126+F101*0.25+F77*0.25+F53*0.25+F29*0.25</f>
        <v>2.0368831187500005</v>
      </c>
      <c r="J126">
        <f t="shared" si="103"/>
        <v>22.795557451375</v>
      </c>
      <c r="K126">
        <v>35</v>
      </c>
      <c r="L126">
        <f t="shared" si="93"/>
        <v>3.5000000000000003E-2</v>
      </c>
    </row>
    <row r="127" spans="1:12" x14ac:dyDescent="0.15">
      <c r="A127" s="1" t="s">
        <v>13</v>
      </c>
      <c r="B127" s="1" t="s">
        <v>43</v>
      </c>
      <c r="C127" s="1" t="s">
        <v>68</v>
      </c>
      <c r="D127" s="4">
        <v>44769</v>
      </c>
      <c r="E127" s="7">
        <f t="shared" si="94"/>
        <v>30</v>
      </c>
      <c r="F127" s="5">
        <v>1.1811788160000001</v>
      </c>
      <c r="G127" s="5">
        <v>10.188122890000001</v>
      </c>
      <c r="H127">
        <f t="shared" si="95"/>
        <v>8.6253857180587978</v>
      </c>
      <c r="I127">
        <f t="shared" ref="I127:J127" si="104">F127+F102*0.25+F78*0.25+F54*0.25+F30*0.25</f>
        <v>2.0163403887500002</v>
      </c>
      <c r="J127">
        <f t="shared" si="104"/>
        <v>16.519304661250001</v>
      </c>
      <c r="K127">
        <v>35</v>
      </c>
      <c r="L127">
        <f t="shared" si="93"/>
        <v>3.5000000000000003E-2</v>
      </c>
    </row>
    <row r="128" spans="1:12" x14ac:dyDescent="0.15">
      <c r="A128" s="2" t="s">
        <v>25</v>
      </c>
      <c r="B128" s="1" t="s">
        <v>42</v>
      </c>
      <c r="C128" s="1" t="s">
        <v>69</v>
      </c>
      <c r="D128" s="4">
        <v>44769</v>
      </c>
      <c r="E128" s="7">
        <f t="shared" si="94"/>
        <v>30</v>
      </c>
      <c r="F128" s="5">
        <v>0.68639912550000004</v>
      </c>
      <c r="G128" s="5">
        <v>7.5117476349999999</v>
      </c>
      <c r="H128">
        <f t="shared" si="95"/>
        <v>10.943702222126447</v>
      </c>
      <c r="I128">
        <f t="shared" ref="I128:J128" si="105">F128+F103*0.25+F79*0.25+F55*0.25+F31*0.25</f>
        <v>1.5007542617</v>
      </c>
      <c r="J128">
        <f t="shared" si="105"/>
        <v>16.251206340625</v>
      </c>
      <c r="K128">
        <v>35</v>
      </c>
      <c r="L128">
        <f t="shared" si="93"/>
        <v>3.5000000000000003E-2</v>
      </c>
    </row>
    <row r="129" spans="1:12" x14ac:dyDescent="0.15">
      <c r="A129" s="1" t="s">
        <v>10</v>
      </c>
      <c r="B129" s="1" t="s">
        <v>42</v>
      </c>
      <c r="C129" s="1" t="s">
        <v>69</v>
      </c>
      <c r="D129" s="4">
        <v>44769</v>
      </c>
      <c r="E129" s="7">
        <f t="shared" si="94"/>
        <v>30</v>
      </c>
      <c r="F129" s="5">
        <v>0.77053932650000001</v>
      </c>
      <c r="G129" s="5">
        <v>7.7717384200000001</v>
      </c>
      <c r="H129">
        <f t="shared" si="95"/>
        <v>10.086102230889834</v>
      </c>
      <c r="I129">
        <f t="shared" ref="I129:J129" si="106">F129+F104*0.25+F80*0.25+F56*0.25+F32*0.25</f>
        <v>1.6467392475000002</v>
      </c>
      <c r="J129">
        <f t="shared" si="106"/>
        <v>16.225480248749999</v>
      </c>
      <c r="K129">
        <v>35</v>
      </c>
      <c r="L129">
        <f t="shared" si="93"/>
        <v>3.5000000000000003E-2</v>
      </c>
    </row>
    <row r="130" spans="1:12" x14ac:dyDescent="0.15">
      <c r="A130" s="1" t="s">
        <v>11</v>
      </c>
      <c r="B130" s="1" t="s">
        <v>42</v>
      </c>
      <c r="C130" s="1" t="s">
        <v>69</v>
      </c>
      <c r="D130" s="4">
        <v>44769</v>
      </c>
      <c r="E130" s="7">
        <f t="shared" si="94"/>
        <v>30</v>
      </c>
      <c r="F130" s="5">
        <v>0.735371196</v>
      </c>
      <c r="G130" s="5">
        <v>8.7411189650000001</v>
      </c>
      <c r="H130">
        <f t="shared" si="95"/>
        <v>11.886675753070969</v>
      </c>
      <c r="I130">
        <f t="shared" ref="I130:J130" si="107">F130+F105*0.25+F81*0.25+F57*0.25+F33*0.25</f>
        <v>1.5287797925</v>
      </c>
      <c r="J130">
        <f t="shared" si="107"/>
        <v>16.869285308750001</v>
      </c>
      <c r="K130">
        <v>35</v>
      </c>
      <c r="L130">
        <f t="shared" si="93"/>
        <v>3.5000000000000003E-2</v>
      </c>
    </row>
    <row r="131" spans="1:12" x14ac:dyDescent="0.15">
      <c r="C131" s="1"/>
    </row>
    <row r="132" spans="1:12" x14ac:dyDescent="0.15">
      <c r="B132" s="1"/>
    </row>
    <row r="133" spans="1:12" x14ac:dyDescent="0.15">
      <c r="C133" s="1"/>
    </row>
  </sheetData>
  <sortState xmlns:xlrd2="http://schemas.microsoft.com/office/spreadsheetml/2017/richdata2" ref="A2:I133">
    <sortCondition ref="D2:D13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Seelen</dc:creator>
  <cp:lastModifiedBy>Iris Kern</cp:lastModifiedBy>
  <dcterms:created xsi:type="dcterms:W3CDTF">2023-02-13T22:04:02Z</dcterms:created>
  <dcterms:modified xsi:type="dcterms:W3CDTF">2023-08-08T17:16:47Z</dcterms:modified>
</cp:coreProperties>
</file>