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9312a46327063f2/Documents/USC/Projects/PERISCOPE II/Data/PCPN/"/>
    </mc:Choice>
  </mc:AlternateContent>
  <xr:revisionPtr revIDLastSave="337" documentId="14_{7723D0DD-35A1-4514-A80D-874E6C89D6A2}" xr6:coauthVersionLast="47" xr6:coauthVersionMax="47" xr10:uidLastSave="{5EA0B1CE-AB07-4A6E-B331-8979B2677395}"/>
  <bookViews>
    <workbookView xWindow="-108" yWindow="-108" windowWidth="23256" windowHeight="12576" firstSheet="1" activeTab="7" xr2:uid="{00000000-000D-0000-FFFF-FFFF00000000}"/>
  </bookViews>
  <sheets>
    <sheet name="All Samples" sheetId="1" r:id="rId1"/>
    <sheet name="62722 &amp; 63022 &amp; 7122 samples" sheetId="2" r:id="rId2"/>
    <sheet name="7722 samples" sheetId="3" r:id="rId3"/>
    <sheet name="71422 samples" sheetId="4" r:id="rId4"/>
    <sheet name="72722 samples" sheetId="5" r:id="rId5"/>
    <sheet name="72122 samples" sheetId="6" r:id="rId6"/>
    <sheet name="R2" sheetId="15" r:id="rId7"/>
    <sheet name="R" sheetId="16" r:id="rId8"/>
    <sheet name="72922 wall growth samples" sheetId="7" r:id="rId9"/>
    <sheet name="GFF blanks" sheetId="8" r:id="rId10"/>
    <sheet name="ACE Stds" sheetId="9" r:id="rId11"/>
    <sheet name="PC time series" sheetId="10" r:id="rId12"/>
    <sheet name="PN time series" sheetId="11" r:id="rId13"/>
    <sheet name="CN time series" sheetId="12" r:id="rId14"/>
    <sheet name="Surface" sheetId="13" r:id="rId15"/>
    <sheet name="Sediment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" i="16" l="1"/>
  <c r="H125" i="16"/>
  <c r="E125" i="16"/>
  <c r="H124" i="16"/>
  <c r="E124" i="16"/>
  <c r="H123" i="16"/>
  <c r="E123" i="16"/>
  <c r="H122" i="16"/>
  <c r="E122" i="16"/>
  <c r="H121" i="16"/>
  <c r="E121" i="16"/>
  <c r="H120" i="16"/>
  <c r="E120" i="16"/>
  <c r="H119" i="16"/>
  <c r="E119" i="16"/>
  <c r="H118" i="16"/>
  <c r="E118" i="16"/>
  <c r="H117" i="16"/>
  <c r="E117" i="16"/>
  <c r="H116" i="16"/>
  <c r="E116" i="16"/>
  <c r="H115" i="16"/>
  <c r="E115" i="16"/>
  <c r="H114" i="16"/>
  <c r="E114" i="16"/>
  <c r="H113" i="16"/>
  <c r="E113" i="16"/>
  <c r="H112" i="16"/>
  <c r="E112" i="16"/>
  <c r="E111" i="16"/>
  <c r="H110" i="16"/>
  <c r="E110" i="16"/>
  <c r="H109" i="16"/>
  <c r="E109" i="16"/>
  <c r="H108" i="16"/>
  <c r="E108" i="16"/>
  <c r="H107" i="16"/>
  <c r="E107" i="16"/>
  <c r="H106" i="16"/>
  <c r="E106" i="16"/>
  <c r="H105" i="16"/>
  <c r="E105" i="16"/>
  <c r="H104" i="16"/>
  <c r="E104" i="16"/>
  <c r="H103" i="16"/>
  <c r="E103" i="16"/>
  <c r="H102" i="16"/>
  <c r="E102" i="16"/>
  <c r="H101" i="16"/>
  <c r="E101" i="16"/>
  <c r="H100" i="16"/>
  <c r="E100" i="16"/>
  <c r="H99" i="16"/>
  <c r="E99" i="16"/>
  <c r="H98" i="16"/>
  <c r="E98" i="16"/>
  <c r="H97" i="16"/>
  <c r="E97" i="16"/>
  <c r="H96" i="16"/>
  <c r="E96" i="16"/>
  <c r="H95" i="16"/>
  <c r="E95" i="16"/>
  <c r="H94" i="16"/>
  <c r="E94" i="16"/>
  <c r="H93" i="16"/>
  <c r="E93" i="16"/>
  <c r="H92" i="16"/>
  <c r="E92" i="16"/>
  <c r="H91" i="16"/>
  <c r="E91" i="16"/>
  <c r="H90" i="16"/>
  <c r="E90" i="16"/>
  <c r="H89" i="16"/>
  <c r="E89" i="16"/>
  <c r="H88" i="16"/>
  <c r="E88" i="16"/>
  <c r="H87" i="16"/>
  <c r="E87" i="16"/>
  <c r="H86" i="16"/>
  <c r="E86" i="16"/>
  <c r="H85" i="16"/>
  <c r="E85" i="16"/>
  <c r="H84" i="16"/>
  <c r="E84" i="16"/>
  <c r="H83" i="16"/>
  <c r="E83" i="16"/>
  <c r="H82" i="16"/>
  <c r="E82" i="16"/>
  <c r="H81" i="16"/>
  <c r="E81" i="16"/>
  <c r="H80" i="16"/>
  <c r="E80" i="16"/>
  <c r="H79" i="16"/>
  <c r="E79" i="16"/>
  <c r="H78" i="16"/>
  <c r="E78" i="16"/>
  <c r="H77" i="16"/>
  <c r="E77" i="16"/>
  <c r="H76" i="16"/>
  <c r="E76" i="16"/>
  <c r="H75" i="16"/>
  <c r="E75" i="16"/>
  <c r="H74" i="16"/>
  <c r="E74" i="16"/>
  <c r="H73" i="16"/>
  <c r="E73" i="16"/>
  <c r="H72" i="16"/>
  <c r="E72" i="16"/>
  <c r="H71" i="16"/>
  <c r="E71" i="16"/>
  <c r="H70" i="16"/>
  <c r="E70" i="16"/>
  <c r="H69" i="16"/>
  <c r="E69" i="16"/>
  <c r="H68" i="16"/>
  <c r="E68" i="16"/>
  <c r="H67" i="16"/>
  <c r="E67" i="16"/>
  <c r="H66" i="16"/>
  <c r="E66" i="16"/>
  <c r="H65" i="16"/>
  <c r="E65" i="16"/>
  <c r="H64" i="16"/>
  <c r="E64" i="16"/>
  <c r="H63" i="16"/>
  <c r="E63" i="16"/>
  <c r="H62" i="16"/>
  <c r="E62" i="16"/>
  <c r="H61" i="16"/>
  <c r="E61" i="16"/>
  <c r="H60" i="16"/>
  <c r="E60" i="16"/>
  <c r="H59" i="16"/>
  <c r="E59" i="16"/>
  <c r="H58" i="16"/>
  <c r="E58" i="16"/>
  <c r="H57" i="16"/>
  <c r="E57" i="16"/>
  <c r="H56" i="16"/>
  <c r="E56" i="16"/>
  <c r="H55" i="16"/>
  <c r="E55" i="16"/>
  <c r="H54" i="16"/>
  <c r="E54" i="16"/>
  <c r="H53" i="16"/>
  <c r="E53" i="16"/>
  <c r="H52" i="16"/>
  <c r="E52" i="16"/>
  <c r="G51" i="16"/>
  <c r="F51" i="16"/>
  <c r="E51" i="16"/>
  <c r="H50" i="16"/>
  <c r="E50" i="16"/>
  <c r="H49" i="16"/>
  <c r="E49" i="16"/>
  <c r="G48" i="16"/>
  <c r="F48" i="16"/>
  <c r="E48" i="16"/>
  <c r="H47" i="16"/>
  <c r="E47" i="16"/>
  <c r="H46" i="16"/>
  <c r="E46" i="16"/>
  <c r="G45" i="16"/>
  <c r="F45" i="16"/>
  <c r="E45" i="16"/>
  <c r="H44" i="16"/>
  <c r="E44" i="16"/>
  <c r="H43" i="16"/>
  <c r="E43" i="16"/>
  <c r="G42" i="16"/>
  <c r="F42" i="16"/>
  <c r="E42" i="16"/>
  <c r="H41" i="16"/>
  <c r="E41" i="16"/>
  <c r="H40" i="16"/>
  <c r="E40" i="16"/>
  <c r="G39" i="16"/>
  <c r="F39" i="16"/>
  <c r="E39" i="16"/>
  <c r="H38" i="16"/>
  <c r="E38" i="16"/>
  <c r="H37" i="16"/>
  <c r="E37" i="16"/>
  <c r="G36" i="16"/>
  <c r="F36" i="16"/>
  <c r="E36" i="16"/>
  <c r="H35" i="16"/>
  <c r="E35" i="16"/>
  <c r="H34" i="16"/>
  <c r="H33" i="16" s="1"/>
  <c r="E34" i="16"/>
  <c r="G33" i="16"/>
  <c r="F33" i="16"/>
  <c r="E33" i="16"/>
  <c r="H32" i="16"/>
  <c r="E32" i="16"/>
  <c r="H31" i="16"/>
  <c r="H30" i="16" s="1"/>
  <c r="E31" i="16"/>
  <c r="G30" i="16"/>
  <c r="F30" i="16"/>
  <c r="E30" i="16"/>
  <c r="H29" i="16"/>
  <c r="E29" i="16"/>
  <c r="H28" i="16"/>
  <c r="E28" i="16"/>
  <c r="G27" i="16"/>
  <c r="F27" i="16"/>
  <c r="E27" i="16"/>
  <c r="H26" i="16"/>
  <c r="E26" i="16"/>
  <c r="H25" i="16"/>
  <c r="E25" i="16"/>
  <c r="G24" i="16"/>
  <c r="F24" i="16"/>
  <c r="E24" i="16"/>
  <c r="H23" i="16"/>
  <c r="E23" i="16"/>
  <c r="H22" i="16"/>
  <c r="E22" i="16"/>
  <c r="G21" i="16"/>
  <c r="F21" i="16"/>
  <c r="E21" i="16"/>
  <c r="H20" i="16"/>
  <c r="E20" i="16"/>
  <c r="H19" i="16"/>
  <c r="E19" i="16"/>
  <c r="G18" i="16"/>
  <c r="F18" i="16"/>
  <c r="E18" i="16"/>
  <c r="H17" i="16"/>
  <c r="E17" i="16"/>
  <c r="H16" i="16"/>
  <c r="E16" i="16"/>
  <c r="G15" i="16"/>
  <c r="F15" i="16"/>
  <c r="E15" i="16"/>
  <c r="H14" i="16"/>
  <c r="E14" i="16"/>
  <c r="H13" i="16"/>
  <c r="E13" i="16"/>
  <c r="G12" i="16"/>
  <c r="F12" i="16"/>
  <c r="H11" i="16"/>
  <c r="E11" i="16"/>
  <c r="H10" i="16"/>
  <c r="H9" i="16" s="1"/>
  <c r="E10" i="16"/>
  <c r="G9" i="16"/>
  <c r="F9" i="16"/>
  <c r="H8" i="16"/>
  <c r="E8" i="16"/>
  <c r="H7" i="16"/>
  <c r="E7" i="16"/>
  <c r="G6" i="16"/>
  <c r="F6" i="16"/>
  <c r="E5" i="16"/>
  <c r="E4" i="16"/>
  <c r="E3" i="16"/>
  <c r="E2" i="16"/>
  <c r="K118" i="15"/>
  <c r="L118" i="15"/>
  <c r="K119" i="15"/>
  <c r="L119" i="15"/>
  <c r="K120" i="15"/>
  <c r="L120" i="15"/>
  <c r="K121" i="15"/>
  <c r="L121" i="15"/>
  <c r="L122" i="15"/>
  <c r="L123" i="15"/>
  <c r="L124" i="15"/>
  <c r="L125" i="15"/>
  <c r="L126" i="15"/>
  <c r="L127" i="15"/>
  <c r="L128" i="15"/>
  <c r="L129" i="15"/>
  <c r="L130" i="15"/>
  <c r="Q15" i="15"/>
  <c r="R14" i="15"/>
  <c r="R13" i="15"/>
  <c r="O3" i="15"/>
  <c r="L11" i="15"/>
  <c r="L12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" i="15"/>
  <c r="I124" i="15"/>
  <c r="I117" i="15"/>
  <c r="J117" i="15"/>
  <c r="I118" i="15"/>
  <c r="J118" i="15"/>
  <c r="I120" i="15"/>
  <c r="J120" i="15"/>
  <c r="I121" i="15"/>
  <c r="J121" i="15"/>
  <c r="I123" i="15"/>
  <c r="J123" i="15"/>
  <c r="J124" i="15"/>
  <c r="I126" i="15"/>
  <c r="J126" i="15"/>
  <c r="I127" i="15"/>
  <c r="J127" i="15"/>
  <c r="I129" i="15"/>
  <c r="J129" i="15"/>
  <c r="I130" i="15"/>
  <c r="J130" i="15"/>
  <c r="K45" i="15"/>
  <c r="L45" i="15" s="1"/>
  <c r="K40" i="15"/>
  <c r="L40" i="15" s="1"/>
  <c r="K39" i="15"/>
  <c r="L39" i="15" s="1"/>
  <c r="K16" i="15"/>
  <c r="L16" i="15" s="1"/>
  <c r="K13" i="15"/>
  <c r="L13" i="15" s="1"/>
  <c r="E34" i="15"/>
  <c r="E36" i="15"/>
  <c r="E37" i="15"/>
  <c r="K37" i="15" s="1"/>
  <c r="L37" i="15" s="1"/>
  <c r="E38" i="15"/>
  <c r="K38" i="15" s="1"/>
  <c r="L38" i="15" s="1"/>
  <c r="E39" i="15"/>
  <c r="E40" i="15"/>
  <c r="E41" i="15"/>
  <c r="K41" i="15" s="1"/>
  <c r="L41" i="15" s="1"/>
  <c r="E42" i="15"/>
  <c r="K42" i="15" s="1"/>
  <c r="L42" i="15" s="1"/>
  <c r="E43" i="15"/>
  <c r="K43" i="15" s="1"/>
  <c r="L43" i="15" s="1"/>
  <c r="E44" i="15"/>
  <c r="K44" i="15" s="1"/>
  <c r="L44" i="15" s="1"/>
  <c r="E45" i="15"/>
  <c r="E46" i="15"/>
  <c r="K46" i="15" s="1"/>
  <c r="L46" i="15" s="1"/>
  <c r="E47" i="15"/>
  <c r="K47" i="15" s="1"/>
  <c r="L47" i="15" s="1"/>
  <c r="E48" i="15"/>
  <c r="K48" i="15" s="1"/>
  <c r="L48" i="15" s="1"/>
  <c r="E49" i="15"/>
  <c r="E50" i="15"/>
  <c r="E51" i="15"/>
  <c r="E52" i="15"/>
  <c r="E53" i="15"/>
  <c r="E54" i="15"/>
  <c r="E55" i="15"/>
  <c r="E56" i="15"/>
  <c r="E57" i="15"/>
  <c r="E19" i="15"/>
  <c r="K19" i="15" s="1"/>
  <c r="L19" i="15" s="1"/>
  <c r="E20" i="15"/>
  <c r="K20" i="15" s="1"/>
  <c r="L20" i="15" s="1"/>
  <c r="E21" i="15"/>
  <c r="K21" i="15" s="1"/>
  <c r="L21" i="15" s="1"/>
  <c r="E22" i="15"/>
  <c r="K22" i="15" s="1"/>
  <c r="L22" i="15" s="1"/>
  <c r="E23" i="15"/>
  <c r="K23" i="15" s="1"/>
  <c r="L23" i="15" s="1"/>
  <c r="E24" i="15"/>
  <c r="K24" i="15" s="1"/>
  <c r="L24" i="15" s="1"/>
  <c r="E25" i="15"/>
  <c r="E26" i="15"/>
  <c r="E27" i="15"/>
  <c r="E28" i="15"/>
  <c r="E29" i="15"/>
  <c r="E30" i="15"/>
  <c r="E31" i="15"/>
  <c r="E32" i="15"/>
  <c r="E33" i="15"/>
  <c r="I107" i="15"/>
  <c r="J107" i="15"/>
  <c r="I108" i="15"/>
  <c r="J108" i="15"/>
  <c r="I110" i="15"/>
  <c r="J110" i="15"/>
  <c r="I111" i="15"/>
  <c r="J111" i="15"/>
  <c r="I113" i="15"/>
  <c r="J113" i="15"/>
  <c r="I114" i="15"/>
  <c r="J114" i="15"/>
  <c r="I59" i="15"/>
  <c r="J59" i="15"/>
  <c r="I60" i="15"/>
  <c r="J60" i="15"/>
  <c r="I62" i="15"/>
  <c r="J62" i="15"/>
  <c r="I63" i="15"/>
  <c r="J63" i="15"/>
  <c r="I65" i="15"/>
  <c r="J65" i="15"/>
  <c r="I66" i="15"/>
  <c r="J66" i="15"/>
  <c r="I68" i="15"/>
  <c r="J68" i="15"/>
  <c r="I69" i="15"/>
  <c r="J69" i="15"/>
  <c r="I71" i="15"/>
  <c r="J71" i="15"/>
  <c r="I72" i="15"/>
  <c r="J72" i="15"/>
  <c r="I74" i="15"/>
  <c r="J74" i="15"/>
  <c r="I75" i="15"/>
  <c r="J75" i="15"/>
  <c r="I77" i="15"/>
  <c r="J77" i="15"/>
  <c r="I78" i="15"/>
  <c r="J78" i="15"/>
  <c r="I79" i="15"/>
  <c r="I80" i="15"/>
  <c r="J80" i="15"/>
  <c r="I81" i="15"/>
  <c r="J81" i="15"/>
  <c r="I83" i="15"/>
  <c r="J83" i="15"/>
  <c r="I84" i="15"/>
  <c r="J84" i="15"/>
  <c r="I86" i="15"/>
  <c r="J86" i="15"/>
  <c r="I87" i="15"/>
  <c r="J87" i="15"/>
  <c r="I89" i="15"/>
  <c r="J89" i="15"/>
  <c r="I90" i="15"/>
  <c r="J90" i="15"/>
  <c r="I92" i="15"/>
  <c r="J92" i="15"/>
  <c r="I93" i="15"/>
  <c r="J93" i="15"/>
  <c r="I95" i="15"/>
  <c r="J95" i="15"/>
  <c r="I96" i="15"/>
  <c r="J96" i="15"/>
  <c r="I98" i="15"/>
  <c r="J98" i="15"/>
  <c r="I99" i="15"/>
  <c r="J99" i="15"/>
  <c r="I101" i="15"/>
  <c r="J101" i="15"/>
  <c r="I102" i="15"/>
  <c r="J102" i="15"/>
  <c r="I103" i="15"/>
  <c r="I104" i="15"/>
  <c r="J104" i="15"/>
  <c r="I105" i="15"/>
  <c r="J105" i="15"/>
  <c r="J35" i="15"/>
  <c r="J36" i="15"/>
  <c r="J38" i="15"/>
  <c r="J39" i="15"/>
  <c r="J41" i="15"/>
  <c r="J42" i="15"/>
  <c r="J44" i="15"/>
  <c r="J45" i="15"/>
  <c r="J47" i="15"/>
  <c r="J48" i="15"/>
  <c r="J50" i="15"/>
  <c r="J51" i="15"/>
  <c r="J53" i="15"/>
  <c r="J54" i="15"/>
  <c r="J56" i="15"/>
  <c r="J57" i="15"/>
  <c r="I35" i="15"/>
  <c r="I36" i="15"/>
  <c r="I38" i="15"/>
  <c r="I39" i="15"/>
  <c r="I41" i="15"/>
  <c r="I42" i="15"/>
  <c r="I44" i="15"/>
  <c r="I45" i="15"/>
  <c r="I47" i="15"/>
  <c r="I48" i="15"/>
  <c r="I50" i="15"/>
  <c r="I51" i="15"/>
  <c r="I53" i="15"/>
  <c r="I54" i="15"/>
  <c r="I56" i="15"/>
  <c r="I57" i="15"/>
  <c r="I11" i="15"/>
  <c r="J11" i="15"/>
  <c r="I12" i="15"/>
  <c r="J12" i="15"/>
  <c r="I14" i="15"/>
  <c r="J14" i="15"/>
  <c r="I15" i="15"/>
  <c r="J15" i="15"/>
  <c r="I17" i="15"/>
  <c r="J17" i="15"/>
  <c r="I18" i="15"/>
  <c r="J18" i="15"/>
  <c r="I20" i="15"/>
  <c r="J20" i="15"/>
  <c r="I21" i="15"/>
  <c r="J21" i="15"/>
  <c r="I23" i="15"/>
  <c r="J23" i="15"/>
  <c r="I24" i="15"/>
  <c r="J24" i="15"/>
  <c r="I26" i="15"/>
  <c r="J26" i="15"/>
  <c r="I27" i="15"/>
  <c r="J27" i="15"/>
  <c r="I29" i="15"/>
  <c r="J29" i="15"/>
  <c r="I30" i="15"/>
  <c r="J30" i="15"/>
  <c r="I32" i="15"/>
  <c r="J32" i="15"/>
  <c r="I33" i="15"/>
  <c r="J33" i="15"/>
  <c r="F55" i="15"/>
  <c r="I128" i="15" s="1"/>
  <c r="F52" i="15"/>
  <c r="F49" i="15"/>
  <c r="F46" i="15"/>
  <c r="F43" i="15"/>
  <c r="F40" i="15"/>
  <c r="I40" i="15" s="1"/>
  <c r="F37" i="15"/>
  <c r="F34" i="15"/>
  <c r="F31" i="15"/>
  <c r="I31" i="15" s="1"/>
  <c r="F28" i="15"/>
  <c r="I28" i="15" s="1"/>
  <c r="F25" i="15"/>
  <c r="I25" i="15" s="1"/>
  <c r="F22" i="15"/>
  <c r="I22" i="15" s="1"/>
  <c r="F19" i="15"/>
  <c r="I19" i="15" s="1"/>
  <c r="F16" i="15"/>
  <c r="I16" i="15" s="1"/>
  <c r="F13" i="15"/>
  <c r="I13" i="15" s="1"/>
  <c r="F10" i="15"/>
  <c r="I10" i="15" s="1"/>
  <c r="G55" i="15"/>
  <c r="J128" i="15" s="1"/>
  <c r="G52" i="15"/>
  <c r="G49" i="15"/>
  <c r="G46" i="15"/>
  <c r="H43" i="15"/>
  <c r="G43" i="15"/>
  <c r="G40" i="15"/>
  <c r="J64" i="15" s="1"/>
  <c r="G37" i="15"/>
  <c r="G34" i="15"/>
  <c r="J106" i="15" s="1"/>
  <c r="G31" i="15"/>
  <c r="J31" i="15" s="1"/>
  <c r="G28" i="15"/>
  <c r="J28" i="15" s="1"/>
  <c r="G25" i="15"/>
  <c r="J25" i="15" s="1"/>
  <c r="G22" i="15"/>
  <c r="J22" i="15" s="1"/>
  <c r="H19" i="15"/>
  <c r="G19" i="15"/>
  <c r="J19" i="15" s="1"/>
  <c r="G16" i="15"/>
  <c r="J16" i="15" s="1"/>
  <c r="G13" i="15"/>
  <c r="J13" i="15" s="1"/>
  <c r="G10" i="15"/>
  <c r="J10" i="15" s="1"/>
  <c r="J2" i="15"/>
  <c r="I2" i="15"/>
  <c r="E3" i="15"/>
  <c r="E4" i="15"/>
  <c r="E5" i="15"/>
  <c r="E6" i="15"/>
  <c r="E7" i="15"/>
  <c r="E8" i="15"/>
  <c r="E9" i="15"/>
  <c r="E11" i="15"/>
  <c r="E12" i="15"/>
  <c r="E17" i="15"/>
  <c r="K17" i="15" s="1"/>
  <c r="L17" i="15" s="1"/>
  <c r="E18" i="15"/>
  <c r="K18" i="15" s="1"/>
  <c r="L18" i="15" s="1"/>
  <c r="E14" i="15"/>
  <c r="K14" i="15" s="1"/>
  <c r="L14" i="15" s="1"/>
  <c r="E15" i="15"/>
  <c r="K15" i="15" s="1"/>
  <c r="L15" i="15" s="1"/>
  <c r="E35" i="15"/>
  <c r="E58" i="15"/>
  <c r="E59" i="15"/>
  <c r="E60" i="15"/>
  <c r="E79" i="15"/>
  <c r="E80" i="15"/>
  <c r="E81" i="15"/>
  <c r="E76" i="15"/>
  <c r="E77" i="15"/>
  <c r="E78" i="15"/>
  <c r="E73" i="15"/>
  <c r="E74" i="15"/>
  <c r="E75" i="15"/>
  <c r="E64" i="15"/>
  <c r="K64" i="15" s="1"/>
  <c r="L64" i="15" s="1"/>
  <c r="E65" i="15"/>
  <c r="K65" i="15" s="1"/>
  <c r="L65" i="15" s="1"/>
  <c r="E66" i="15"/>
  <c r="K66" i="15" s="1"/>
  <c r="L66" i="15" s="1"/>
  <c r="E70" i="15"/>
  <c r="K70" i="15" s="1"/>
  <c r="L70" i="15" s="1"/>
  <c r="E71" i="15"/>
  <c r="K71" i="15" s="1"/>
  <c r="L71" i="15" s="1"/>
  <c r="E72" i="15"/>
  <c r="K72" i="15" s="1"/>
  <c r="L72" i="15" s="1"/>
  <c r="E67" i="15"/>
  <c r="K67" i="15" s="1"/>
  <c r="L67" i="15" s="1"/>
  <c r="E68" i="15"/>
  <c r="K68" i="15" s="1"/>
  <c r="L68" i="15" s="1"/>
  <c r="E69" i="15"/>
  <c r="K69" i="15" s="1"/>
  <c r="L69" i="15" s="1"/>
  <c r="E61" i="15"/>
  <c r="K61" i="15" s="1"/>
  <c r="L61" i="15" s="1"/>
  <c r="E62" i="15"/>
  <c r="K62" i="15" s="1"/>
  <c r="L62" i="15" s="1"/>
  <c r="E63" i="15"/>
  <c r="K63" i="15" s="1"/>
  <c r="L63" i="15" s="1"/>
  <c r="E106" i="15"/>
  <c r="E107" i="15"/>
  <c r="E108" i="15"/>
  <c r="E128" i="15"/>
  <c r="E129" i="15"/>
  <c r="E130" i="15"/>
  <c r="E125" i="15"/>
  <c r="E126" i="15"/>
  <c r="E127" i="15"/>
  <c r="E122" i="15"/>
  <c r="E123" i="15"/>
  <c r="E124" i="15"/>
  <c r="E112" i="15"/>
  <c r="K112" i="15" s="1"/>
  <c r="L112" i="15" s="1"/>
  <c r="E113" i="15"/>
  <c r="K113" i="15" s="1"/>
  <c r="L113" i="15" s="1"/>
  <c r="E114" i="15"/>
  <c r="K114" i="15" s="1"/>
  <c r="L114" i="15" s="1"/>
  <c r="E119" i="15"/>
  <c r="E120" i="15"/>
  <c r="E121" i="15"/>
  <c r="E115" i="15"/>
  <c r="K115" i="15" s="1"/>
  <c r="L115" i="15" s="1"/>
  <c r="E116" i="15"/>
  <c r="K116" i="15" s="1"/>
  <c r="L116" i="15" s="1"/>
  <c r="E117" i="15"/>
  <c r="K117" i="15" s="1"/>
  <c r="L117" i="15" s="1"/>
  <c r="E118" i="15"/>
  <c r="E109" i="15"/>
  <c r="K109" i="15" s="1"/>
  <c r="L109" i="15" s="1"/>
  <c r="E110" i="15"/>
  <c r="K110" i="15" s="1"/>
  <c r="L110" i="15" s="1"/>
  <c r="E111" i="15"/>
  <c r="K111" i="15" s="1"/>
  <c r="L111" i="15" s="1"/>
  <c r="E82" i="15"/>
  <c r="E83" i="15"/>
  <c r="E84" i="15"/>
  <c r="E103" i="15"/>
  <c r="E104" i="15"/>
  <c r="E105" i="15"/>
  <c r="E100" i="15"/>
  <c r="E101" i="15"/>
  <c r="E102" i="15"/>
  <c r="E97" i="15"/>
  <c r="E98" i="15"/>
  <c r="E99" i="15"/>
  <c r="E88" i="15"/>
  <c r="K88" i="15" s="1"/>
  <c r="L88" i="15" s="1"/>
  <c r="E89" i="15"/>
  <c r="K89" i="15" s="1"/>
  <c r="L89" i="15" s="1"/>
  <c r="E90" i="15"/>
  <c r="K90" i="15" s="1"/>
  <c r="L90" i="15" s="1"/>
  <c r="E94" i="15"/>
  <c r="K94" i="15" s="1"/>
  <c r="L94" i="15" s="1"/>
  <c r="E95" i="15"/>
  <c r="K95" i="15" s="1"/>
  <c r="L95" i="15" s="1"/>
  <c r="E96" i="15"/>
  <c r="K96" i="15" s="1"/>
  <c r="L96" i="15" s="1"/>
  <c r="E91" i="15"/>
  <c r="K91" i="15" s="1"/>
  <c r="L91" i="15" s="1"/>
  <c r="E92" i="15"/>
  <c r="K92" i="15" s="1"/>
  <c r="L92" i="15" s="1"/>
  <c r="E93" i="15"/>
  <c r="K93" i="15" s="1"/>
  <c r="L93" i="15" s="1"/>
  <c r="E85" i="15"/>
  <c r="K85" i="15" s="1"/>
  <c r="L85" i="15" s="1"/>
  <c r="E86" i="15"/>
  <c r="K86" i="15" s="1"/>
  <c r="L86" i="15" s="1"/>
  <c r="E87" i="15"/>
  <c r="K87" i="15" s="1"/>
  <c r="L87" i="15" s="1"/>
  <c r="E2" i="15"/>
  <c r="H3" i="15"/>
  <c r="H4" i="15"/>
  <c r="H5" i="15"/>
  <c r="H6" i="15"/>
  <c r="H7" i="15"/>
  <c r="H8" i="15"/>
  <c r="H9" i="15"/>
  <c r="H11" i="15"/>
  <c r="H12" i="15"/>
  <c r="H32" i="15"/>
  <c r="H31" i="15" s="1"/>
  <c r="H33" i="15"/>
  <c r="H29" i="15"/>
  <c r="H30" i="15"/>
  <c r="H26" i="15"/>
  <c r="H25" i="15" s="1"/>
  <c r="H27" i="15"/>
  <c r="H17" i="15"/>
  <c r="H18" i="15"/>
  <c r="H23" i="15"/>
  <c r="H24" i="15"/>
  <c r="H20" i="15"/>
  <c r="H21" i="15"/>
  <c r="H14" i="15"/>
  <c r="H13" i="15" s="1"/>
  <c r="H15" i="15"/>
  <c r="H35" i="15"/>
  <c r="H34" i="15" s="1"/>
  <c r="H36" i="15"/>
  <c r="H56" i="15"/>
  <c r="H55" i="15" s="1"/>
  <c r="H57" i="15"/>
  <c r="H53" i="15"/>
  <c r="H54" i="15"/>
  <c r="H50" i="15"/>
  <c r="H49" i="15" s="1"/>
  <c r="H51" i="15"/>
  <c r="H41" i="15"/>
  <c r="H42" i="15"/>
  <c r="H47" i="15"/>
  <c r="H46" i="15" s="1"/>
  <c r="H48" i="15"/>
  <c r="H44" i="15"/>
  <c r="H45" i="15"/>
  <c r="H38" i="15"/>
  <c r="H37" i="15" s="1"/>
  <c r="H39" i="15"/>
  <c r="H58" i="15"/>
  <c r="H59" i="15"/>
  <c r="H60" i="15"/>
  <c r="H79" i="15"/>
  <c r="H80" i="15"/>
  <c r="H81" i="15"/>
  <c r="H76" i="15"/>
  <c r="H77" i="15"/>
  <c r="H78" i="15"/>
  <c r="H73" i="15"/>
  <c r="H74" i="15"/>
  <c r="H75" i="15"/>
  <c r="H64" i="15"/>
  <c r="H65" i="15"/>
  <c r="H66" i="15"/>
  <c r="H70" i="15"/>
  <c r="H71" i="15"/>
  <c r="H72" i="15"/>
  <c r="H67" i="15"/>
  <c r="H68" i="15"/>
  <c r="H69" i="15"/>
  <c r="H61" i="15"/>
  <c r="H62" i="15"/>
  <c r="H63" i="15"/>
  <c r="H106" i="15"/>
  <c r="H107" i="15"/>
  <c r="H108" i="15"/>
  <c r="H128" i="15"/>
  <c r="H129" i="15"/>
  <c r="H130" i="15"/>
  <c r="H125" i="15"/>
  <c r="H126" i="15"/>
  <c r="H127" i="15"/>
  <c r="H122" i="15"/>
  <c r="H123" i="15"/>
  <c r="H124" i="15"/>
  <c r="H112" i="15"/>
  <c r="H113" i="15"/>
  <c r="H114" i="15"/>
  <c r="H119" i="15"/>
  <c r="H120" i="15"/>
  <c r="H121" i="15"/>
  <c r="H115" i="15"/>
  <c r="H116" i="15"/>
  <c r="H117" i="15"/>
  <c r="H118" i="15"/>
  <c r="H109" i="15"/>
  <c r="H110" i="15"/>
  <c r="H111" i="15"/>
  <c r="H82" i="15"/>
  <c r="H83" i="15"/>
  <c r="H84" i="15"/>
  <c r="H103" i="15"/>
  <c r="H104" i="15"/>
  <c r="H105" i="15"/>
  <c r="H100" i="15"/>
  <c r="H101" i="15"/>
  <c r="H102" i="15"/>
  <c r="H97" i="15"/>
  <c r="H98" i="15"/>
  <c r="H99" i="15"/>
  <c r="H88" i="15"/>
  <c r="H89" i="15"/>
  <c r="H90" i="15"/>
  <c r="H94" i="15"/>
  <c r="H95" i="15"/>
  <c r="H96" i="15"/>
  <c r="H91" i="15"/>
  <c r="H92" i="15"/>
  <c r="H93" i="15"/>
  <c r="H85" i="15"/>
  <c r="H86" i="15"/>
  <c r="H87" i="15"/>
  <c r="H2" i="15"/>
  <c r="H59" i="14"/>
  <c r="G59" i="14"/>
  <c r="H58" i="14"/>
  <c r="H57" i="14"/>
  <c r="G57" i="14"/>
  <c r="H56" i="14"/>
  <c r="G56" i="14"/>
  <c r="G55" i="14"/>
  <c r="H55" i="14" s="1"/>
  <c r="G54" i="14"/>
  <c r="H54" i="14" s="1"/>
  <c r="H53" i="14"/>
  <c r="G53" i="14"/>
  <c r="H52" i="14"/>
  <c r="G52" i="14"/>
  <c r="G51" i="14"/>
  <c r="H51" i="14" s="1"/>
  <c r="G50" i="14"/>
  <c r="H50" i="14" s="1"/>
  <c r="H49" i="14"/>
  <c r="H48" i="14"/>
  <c r="H47" i="14"/>
  <c r="G46" i="14"/>
  <c r="H46" i="14" s="1"/>
  <c r="H45" i="14"/>
  <c r="G45" i="14"/>
  <c r="G44" i="14"/>
  <c r="H44" i="14" s="1"/>
  <c r="G43" i="14"/>
  <c r="H43" i="14" s="1"/>
  <c r="G42" i="14"/>
  <c r="H42" i="14" s="1"/>
  <c r="H41" i="14"/>
  <c r="G41" i="14"/>
  <c r="G40" i="14"/>
  <c r="H40" i="14" s="1"/>
  <c r="G39" i="14"/>
  <c r="H39" i="14" s="1"/>
  <c r="G38" i="14"/>
  <c r="H38" i="14" s="1"/>
  <c r="H37" i="14"/>
  <c r="G37" i="14"/>
  <c r="G36" i="14"/>
  <c r="H36" i="14" s="1"/>
  <c r="G35" i="14"/>
  <c r="H35" i="14" s="1"/>
  <c r="G34" i="14"/>
  <c r="H34" i="14" s="1"/>
  <c r="H33" i="14"/>
  <c r="G33" i="14"/>
  <c r="G32" i="14"/>
  <c r="H32" i="14" s="1"/>
  <c r="G31" i="14"/>
  <c r="H31" i="14" s="1"/>
  <c r="G30" i="14"/>
  <c r="H30" i="14" s="1"/>
  <c r="H29" i="14"/>
  <c r="G29" i="14"/>
  <c r="G28" i="14"/>
  <c r="H28" i="14" s="1"/>
  <c r="G27" i="14"/>
  <c r="H27" i="14" s="1"/>
  <c r="G26" i="14"/>
  <c r="H26" i="14" s="1"/>
  <c r="H25" i="14"/>
  <c r="G25" i="14"/>
  <c r="G24" i="14"/>
  <c r="H24" i="14" s="1"/>
  <c r="G23" i="14"/>
  <c r="H23" i="14" s="1"/>
  <c r="G22" i="14"/>
  <c r="H22" i="14" s="1"/>
  <c r="H21" i="14"/>
  <c r="G21" i="14"/>
  <c r="G20" i="14"/>
  <c r="H20" i="14" s="1"/>
  <c r="G19" i="14"/>
  <c r="H19" i="14" s="1"/>
  <c r="G18" i="14"/>
  <c r="H18" i="14" s="1"/>
  <c r="H17" i="14"/>
  <c r="G17" i="14"/>
  <c r="G16" i="14"/>
  <c r="H16" i="14" s="1"/>
  <c r="G15" i="14"/>
  <c r="H15" i="14" s="1"/>
  <c r="G14" i="14"/>
  <c r="H14" i="14" s="1"/>
  <c r="H13" i="14"/>
  <c r="G13" i="14"/>
  <c r="G12" i="14"/>
  <c r="H12" i="14" s="1"/>
  <c r="G11" i="14"/>
  <c r="H11" i="14" s="1"/>
  <c r="G10" i="14"/>
  <c r="H10" i="14" s="1"/>
  <c r="H9" i="14"/>
  <c r="G9" i="14"/>
  <c r="G8" i="14"/>
  <c r="H8" i="14" s="1"/>
  <c r="G7" i="14"/>
  <c r="H7" i="14" s="1"/>
  <c r="G6" i="14"/>
  <c r="H6" i="14" s="1"/>
  <c r="H5" i="14"/>
  <c r="G5" i="14"/>
  <c r="G4" i="14"/>
  <c r="H4" i="14" s="1"/>
  <c r="G3" i="14"/>
  <c r="H3" i="14" s="1"/>
  <c r="G2" i="14"/>
  <c r="H2" i="14" s="1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G81" i="11"/>
  <c r="D80" i="11"/>
  <c r="G78" i="11"/>
  <c r="E78" i="11"/>
  <c r="E76" i="11"/>
  <c r="J69" i="11"/>
  <c r="J82" i="11" s="1"/>
  <c r="I69" i="11"/>
  <c r="I82" i="11" s="1"/>
  <c r="G69" i="11"/>
  <c r="G82" i="11" s="1"/>
  <c r="D69" i="11"/>
  <c r="C69" i="11"/>
  <c r="J68" i="11"/>
  <c r="G68" i="11"/>
  <c r="E68" i="11"/>
  <c r="E81" i="11" s="1"/>
  <c r="D68" i="11"/>
  <c r="D81" i="11" s="1"/>
  <c r="C68" i="11"/>
  <c r="J67" i="11"/>
  <c r="J80" i="11" s="1"/>
  <c r="I67" i="11"/>
  <c r="I80" i="11" s="1"/>
  <c r="G67" i="11"/>
  <c r="E67" i="11"/>
  <c r="E80" i="11" s="1"/>
  <c r="D67" i="11"/>
  <c r="C67" i="11"/>
  <c r="J66" i="11"/>
  <c r="J79" i="11" s="1"/>
  <c r="G66" i="11"/>
  <c r="G79" i="11" s="1"/>
  <c r="E66" i="11"/>
  <c r="E79" i="11" s="1"/>
  <c r="D66" i="11"/>
  <c r="C66" i="11"/>
  <c r="J65" i="11"/>
  <c r="J78" i="11" s="1"/>
  <c r="G65" i="11"/>
  <c r="E65" i="11"/>
  <c r="D65" i="11"/>
  <c r="C65" i="11"/>
  <c r="J64" i="11"/>
  <c r="J77" i="11" s="1"/>
  <c r="I64" i="11"/>
  <c r="I77" i="11" s="1"/>
  <c r="G64" i="11"/>
  <c r="G77" i="11" s="1"/>
  <c r="E64" i="11"/>
  <c r="E77" i="11" s="1"/>
  <c r="D64" i="11"/>
  <c r="D77" i="11" s="1"/>
  <c r="C64" i="11"/>
  <c r="J63" i="11"/>
  <c r="J76" i="11" s="1"/>
  <c r="I63" i="11"/>
  <c r="I76" i="11" s="1"/>
  <c r="G63" i="11"/>
  <c r="G76" i="11" s="1"/>
  <c r="E63" i="11"/>
  <c r="D63" i="11"/>
  <c r="D76" i="11" s="1"/>
  <c r="C63" i="11"/>
  <c r="J62" i="11"/>
  <c r="G62" i="11"/>
  <c r="E62" i="11"/>
  <c r="E75" i="11" s="1"/>
  <c r="D62" i="11"/>
  <c r="D75" i="11" s="1"/>
  <c r="C62" i="11"/>
  <c r="J61" i="11"/>
  <c r="I61" i="11"/>
  <c r="H61" i="11"/>
  <c r="G61" i="11"/>
  <c r="E61" i="11"/>
  <c r="D61" i="11"/>
  <c r="D82" i="11" s="1"/>
  <c r="J60" i="11"/>
  <c r="J81" i="11" s="1"/>
  <c r="I60" i="11"/>
  <c r="H60" i="11"/>
  <c r="G60" i="11"/>
  <c r="E60" i="11"/>
  <c r="D60" i="11"/>
  <c r="J59" i="11"/>
  <c r="I59" i="11"/>
  <c r="H59" i="11"/>
  <c r="G59" i="11"/>
  <c r="G80" i="11" s="1"/>
  <c r="E59" i="11"/>
  <c r="D59" i="11"/>
  <c r="J58" i="11"/>
  <c r="I58" i="11"/>
  <c r="H58" i="11"/>
  <c r="G58" i="11"/>
  <c r="E58" i="11"/>
  <c r="D58" i="11"/>
  <c r="D79" i="11" s="1"/>
  <c r="J57" i="11"/>
  <c r="I57" i="11"/>
  <c r="H57" i="11"/>
  <c r="G57" i="11"/>
  <c r="E57" i="11"/>
  <c r="D57" i="11"/>
  <c r="D78" i="11" s="1"/>
  <c r="J56" i="11"/>
  <c r="I56" i="11"/>
  <c r="H56" i="11"/>
  <c r="G56" i="11"/>
  <c r="E56" i="11"/>
  <c r="D56" i="11"/>
  <c r="J55" i="11"/>
  <c r="I55" i="11"/>
  <c r="H55" i="11"/>
  <c r="G55" i="11"/>
  <c r="E55" i="11"/>
  <c r="D55" i="11"/>
  <c r="J54" i="11"/>
  <c r="J75" i="11" s="1"/>
  <c r="I54" i="11"/>
  <c r="H54" i="11"/>
  <c r="G54" i="11"/>
  <c r="G75" i="11" s="1"/>
  <c r="E54" i="11"/>
  <c r="D54" i="11"/>
  <c r="G79" i="10"/>
  <c r="E79" i="10"/>
  <c r="D78" i="10"/>
  <c r="J77" i="10"/>
  <c r="D75" i="10"/>
  <c r="E74" i="10"/>
  <c r="D74" i="10"/>
  <c r="J69" i="10"/>
  <c r="J80" i="10" s="1"/>
  <c r="I69" i="10"/>
  <c r="I80" i="10" s="1"/>
  <c r="G69" i="10"/>
  <c r="G80" i="10" s="1"/>
  <c r="E69" i="10"/>
  <c r="E80" i="10" s="1"/>
  <c r="D69" i="10"/>
  <c r="C69" i="10"/>
  <c r="J68" i="10"/>
  <c r="J79" i="10" s="1"/>
  <c r="G68" i="10"/>
  <c r="E68" i="10"/>
  <c r="D68" i="10"/>
  <c r="D79" i="10" s="1"/>
  <c r="C68" i="10"/>
  <c r="J67" i="10"/>
  <c r="J78" i="10" s="1"/>
  <c r="I67" i="10"/>
  <c r="G67" i="10"/>
  <c r="G78" i="10" s="1"/>
  <c r="E67" i="10"/>
  <c r="E78" i="10" s="1"/>
  <c r="D67" i="10"/>
  <c r="C67" i="10"/>
  <c r="J66" i="10"/>
  <c r="G66" i="10"/>
  <c r="G77" i="10" s="1"/>
  <c r="E66" i="10"/>
  <c r="E77" i="10" s="1"/>
  <c r="D66" i="10"/>
  <c r="C66" i="10"/>
  <c r="J65" i="10"/>
  <c r="J76" i="10" s="1"/>
  <c r="G65" i="10"/>
  <c r="G76" i="10" s="1"/>
  <c r="E65" i="10"/>
  <c r="E76" i="10" s="1"/>
  <c r="D65" i="10"/>
  <c r="D76" i="10" s="1"/>
  <c r="C65" i="10"/>
  <c r="J64" i="10"/>
  <c r="J75" i="10" s="1"/>
  <c r="I64" i="10"/>
  <c r="G64" i="10"/>
  <c r="G75" i="10" s="1"/>
  <c r="E64" i="10"/>
  <c r="E75" i="10" s="1"/>
  <c r="D64" i="10"/>
  <c r="C64" i="10"/>
  <c r="J63" i="10"/>
  <c r="J74" i="10" s="1"/>
  <c r="I63" i="10"/>
  <c r="I74" i="10" s="1"/>
  <c r="G63" i="10"/>
  <c r="G74" i="10" s="1"/>
  <c r="E63" i="10"/>
  <c r="D63" i="10"/>
  <c r="C63" i="10"/>
  <c r="J62" i="10"/>
  <c r="G62" i="10"/>
  <c r="G73" i="10" s="1"/>
  <c r="E62" i="10"/>
  <c r="E73" i="10" s="1"/>
  <c r="D62" i="10"/>
  <c r="D73" i="10" s="1"/>
  <c r="C62" i="10"/>
  <c r="J61" i="10"/>
  <c r="I61" i="10"/>
  <c r="H61" i="10"/>
  <c r="G61" i="10"/>
  <c r="E61" i="10"/>
  <c r="D61" i="10"/>
  <c r="D80" i="10" s="1"/>
  <c r="J60" i="10"/>
  <c r="I60" i="10"/>
  <c r="H60" i="10"/>
  <c r="G60" i="10"/>
  <c r="E60" i="10"/>
  <c r="D60" i="10"/>
  <c r="J59" i="10"/>
  <c r="I59" i="10"/>
  <c r="I78" i="10" s="1"/>
  <c r="H59" i="10"/>
  <c r="G59" i="10"/>
  <c r="E59" i="10"/>
  <c r="D59" i="10"/>
  <c r="J58" i="10"/>
  <c r="I58" i="10"/>
  <c r="H58" i="10"/>
  <c r="G58" i="10"/>
  <c r="E58" i="10"/>
  <c r="D58" i="10"/>
  <c r="D77" i="10" s="1"/>
  <c r="J57" i="10"/>
  <c r="I57" i="10"/>
  <c r="H57" i="10"/>
  <c r="G57" i="10"/>
  <c r="E57" i="10"/>
  <c r="D57" i="10"/>
  <c r="J56" i="10"/>
  <c r="I56" i="10"/>
  <c r="I75" i="10" s="1"/>
  <c r="H56" i="10"/>
  <c r="G56" i="10"/>
  <c r="E56" i="10"/>
  <c r="D56" i="10"/>
  <c r="J55" i="10"/>
  <c r="I55" i="10"/>
  <c r="H55" i="10"/>
  <c r="G55" i="10"/>
  <c r="E55" i="10"/>
  <c r="D55" i="10"/>
  <c r="J54" i="10"/>
  <c r="J73" i="10" s="1"/>
  <c r="I54" i="10"/>
  <c r="H54" i="10"/>
  <c r="G54" i="10"/>
  <c r="E54" i="10"/>
  <c r="D54" i="10"/>
  <c r="P30" i="7"/>
  <c r="M30" i="7"/>
  <c r="P29" i="7"/>
  <c r="M29" i="7"/>
  <c r="P28" i="7"/>
  <c r="R28" i="7" s="1"/>
  <c r="M28" i="7"/>
  <c r="Q28" i="7" s="1"/>
  <c r="P27" i="7"/>
  <c r="M27" i="7"/>
  <c r="R26" i="7"/>
  <c r="P26" i="7"/>
  <c r="M26" i="7"/>
  <c r="Q26" i="7" s="1"/>
  <c r="P25" i="7"/>
  <c r="M25" i="7"/>
  <c r="P24" i="7"/>
  <c r="M24" i="7"/>
  <c r="P23" i="7"/>
  <c r="M23" i="7"/>
  <c r="P22" i="7"/>
  <c r="M22" i="7"/>
  <c r="P21" i="7"/>
  <c r="M21" i="7"/>
  <c r="P20" i="7"/>
  <c r="M20" i="7"/>
  <c r="P19" i="7"/>
  <c r="M19" i="7"/>
  <c r="P18" i="7"/>
  <c r="M18" i="7"/>
  <c r="P17" i="7"/>
  <c r="M17" i="7"/>
  <c r="P16" i="7"/>
  <c r="M16" i="7"/>
  <c r="P15" i="7"/>
  <c r="M15" i="7"/>
  <c r="P14" i="7"/>
  <c r="M14" i="7"/>
  <c r="R13" i="7"/>
  <c r="Q13" i="7"/>
  <c r="P13" i="7"/>
  <c r="M13" i="7"/>
  <c r="P12" i="7"/>
  <c r="M12" i="7"/>
  <c r="P11" i="7"/>
  <c r="R11" i="7" s="1"/>
  <c r="M11" i="7"/>
  <c r="Q11" i="7" s="1"/>
  <c r="P10" i="7"/>
  <c r="M10" i="7"/>
  <c r="P9" i="7"/>
  <c r="M9" i="7"/>
  <c r="P8" i="7"/>
  <c r="R8" i="7" s="1"/>
  <c r="M8" i="7"/>
  <c r="Q8" i="7" s="1"/>
  <c r="P7" i="7"/>
  <c r="M7" i="7"/>
  <c r="P6" i="7"/>
  <c r="M6" i="7"/>
  <c r="P5" i="7"/>
  <c r="M5" i="7"/>
  <c r="P4" i="7"/>
  <c r="M4" i="7"/>
  <c r="P3" i="7"/>
  <c r="M3" i="7"/>
  <c r="P2" i="7"/>
  <c r="J2" i="7"/>
  <c r="M2" i="7" s="1"/>
  <c r="Q33" i="6"/>
  <c r="N33" i="6"/>
  <c r="Q31" i="6"/>
  <c r="N31" i="6"/>
  <c r="Q30" i="6"/>
  <c r="N30" i="6"/>
  <c r="Q28" i="6"/>
  <c r="N28" i="6"/>
  <c r="Q25" i="6"/>
  <c r="N25" i="6"/>
  <c r="Q22" i="6"/>
  <c r="N22" i="6"/>
  <c r="Q20" i="6"/>
  <c r="N20" i="6"/>
  <c r="Q18" i="6"/>
  <c r="N18" i="6"/>
  <c r="Q17" i="6"/>
  <c r="N17" i="6"/>
  <c r="Q16" i="6"/>
  <c r="N16" i="6"/>
  <c r="Q15" i="6"/>
  <c r="N15" i="6"/>
  <c r="Q14" i="6"/>
  <c r="N14" i="6"/>
  <c r="Q13" i="6"/>
  <c r="N13" i="6"/>
  <c r="Q12" i="6"/>
  <c r="N12" i="6"/>
  <c r="Q11" i="6"/>
  <c r="N11" i="6"/>
  <c r="Q10" i="6"/>
  <c r="N10" i="6"/>
  <c r="Q9" i="6"/>
  <c r="N9" i="6"/>
  <c r="Q8" i="6"/>
  <c r="N8" i="6"/>
  <c r="Q7" i="6"/>
  <c r="N7" i="6"/>
  <c r="Q6" i="6"/>
  <c r="N6" i="6"/>
  <c r="Q5" i="6"/>
  <c r="N5" i="6"/>
  <c r="Q4" i="6"/>
  <c r="N4" i="6"/>
  <c r="Q3" i="6"/>
  <c r="N3" i="6"/>
  <c r="Q2" i="6"/>
  <c r="N2" i="6"/>
  <c r="Q27" i="5"/>
  <c r="S27" i="5" s="1"/>
  <c r="N27" i="5"/>
  <c r="Q26" i="5"/>
  <c r="S26" i="5" s="1"/>
  <c r="N26" i="5"/>
  <c r="Q25" i="5"/>
  <c r="S25" i="5" s="1"/>
  <c r="N25" i="5"/>
  <c r="Q24" i="5"/>
  <c r="S24" i="5" s="1"/>
  <c r="N24" i="5"/>
  <c r="Q23" i="5"/>
  <c r="S23" i="5" s="1"/>
  <c r="N23" i="5"/>
  <c r="Q22" i="5"/>
  <c r="S22" i="5" s="1"/>
  <c r="N22" i="5"/>
  <c r="S21" i="5"/>
  <c r="Q21" i="5"/>
  <c r="N21" i="5"/>
  <c r="S20" i="5"/>
  <c r="Q20" i="5"/>
  <c r="N20" i="5"/>
  <c r="Q19" i="5"/>
  <c r="S19" i="5" s="1"/>
  <c r="N19" i="5"/>
  <c r="Q18" i="5"/>
  <c r="S18" i="5" s="1"/>
  <c r="N18" i="5"/>
  <c r="Q17" i="5"/>
  <c r="S17" i="5" s="1"/>
  <c r="N17" i="5"/>
  <c r="Q16" i="5"/>
  <c r="S16" i="5" s="1"/>
  <c r="N16" i="5"/>
  <c r="Q15" i="5"/>
  <c r="S15" i="5" s="1"/>
  <c r="N15" i="5"/>
  <c r="Q14" i="5"/>
  <c r="S14" i="5" s="1"/>
  <c r="N14" i="5"/>
  <c r="S13" i="5"/>
  <c r="Q13" i="5"/>
  <c r="N13" i="5"/>
  <c r="S12" i="5"/>
  <c r="Q12" i="5"/>
  <c r="N12" i="5"/>
  <c r="Q11" i="5"/>
  <c r="S11" i="5" s="1"/>
  <c r="N11" i="5"/>
  <c r="Q10" i="5"/>
  <c r="S10" i="5" s="1"/>
  <c r="N10" i="5"/>
  <c r="Q8" i="5"/>
  <c r="S8" i="5" s="1"/>
  <c r="N8" i="5"/>
  <c r="Q7" i="5"/>
  <c r="S7" i="5" s="1"/>
  <c r="N7" i="5"/>
  <c r="Q6" i="5"/>
  <c r="S6" i="5" s="1"/>
  <c r="N6" i="5"/>
  <c r="Q5" i="5"/>
  <c r="S5" i="5" s="1"/>
  <c r="N5" i="5"/>
  <c r="S4" i="5"/>
  <c r="Q4" i="5"/>
  <c r="N4" i="5"/>
  <c r="S3" i="5"/>
  <c r="Q3" i="5"/>
  <c r="N3" i="5"/>
  <c r="Q2" i="5"/>
  <c r="S2" i="5" s="1"/>
  <c r="N2" i="5"/>
  <c r="Q26" i="4"/>
  <c r="S26" i="4" s="1"/>
  <c r="N26" i="4"/>
  <c r="Q25" i="4"/>
  <c r="S25" i="4" s="1"/>
  <c r="N25" i="4"/>
  <c r="Q24" i="4"/>
  <c r="S24" i="4" s="1"/>
  <c r="N24" i="4"/>
  <c r="Q23" i="4"/>
  <c r="S23" i="4" s="1"/>
  <c r="N23" i="4"/>
  <c r="Q22" i="4"/>
  <c r="S22" i="4" s="1"/>
  <c r="N22" i="4"/>
  <c r="S21" i="4"/>
  <c r="Q21" i="4"/>
  <c r="N21" i="4"/>
  <c r="S20" i="4"/>
  <c r="Q20" i="4"/>
  <c r="N20" i="4"/>
  <c r="Q19" i="4"/>
  <c r="S19" i="4" s="1"/>
  <c r="N19" i="4"/>
  <c r="Q18" i="4"/>
  <c r="S18" i="4" s="1"/>
  <c r="N18" i="4"/>
  <c r="Q17" i="4"/>
  <c r="S17" i="4" s="1"/>
  <c r="N17" i="4"/>
  <c r="Q16" i="4"/>
  <c r="S16" i="4" s="1"/>
  <c r="N16" i="4"/>
  <c r="Q15" i="4"/>
  <c r="S15" i="4" s="1"/>
  <c r="N15" i="4"/>
  <c r="Q14" i="4"/>
  <c r="S14" i="4" s="1"/>
  <c r="N14" i="4"/>
  <c r="S13" i="4"/>
  <c r="Q13" i="4"/>
  <c r="N13" i="4"/>
  <c r="S12" i="4"/>
  <c r="Q12" i="4"/>
  <c r="N12" i="4"/>
  <c r="Q11" i="4"/>
  <c r="S11" i="4" s="1"/>
  <c r="N11" i="4"/>
  <c r="Q10" i="4"/>
  <c r="S10" i="4" s="1"/>
  <c r="N10" i="4"/>
  <c r="Q9" i="4"/>
  <c r="S9" i="4" s="1"/>
  <c r="N9" i="4"/>
  <c r="Q7" i="4"/>
  <c r="S7" i="4" s="1"/>
  <c r="N7" i="4"/>
  <c r="Q6" i="4"/>
  <c r="S6" i="4" s="1"/>
  <c r="N6" i="4"/>
  <c r="Q5" i="4"/>
  <c r="S5" i="4" s="1"/>
  <c r="N5" i="4"/>
  <c r="S4" i="4"/>
  <c r="Q4" i="4"/>
  <c r="N4" i="4"/>
  <c r="S3" i="4"/>
  <c r="Q3" i="4"/>
  <c r="N3" i="4"/>
  <c r="Q2" i="4"/>
  <c r="S2" i="4" s="1"/>
  <c r="N2" i="4"/>
  <c r="P17" i="3"/>
  <c r="M17" i="3"/>
  <c r="P16" i="3"/>
  <c r="M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P8" i="3"/>
  <c r="M8" i="3"/>
  <c r="P7" i="3"/>
  <c r="M7" i="3"/>
  <c r="P6" i="3"/>
  <c r="M6" i="3"/>
  <c r="P5" i="3"/>
  <c r="M5" i="3"/>
  <c r="P4" i="3"/>
  <c r="M4" i="3"/>
  <c r="P3" i="3"/>
  <c r="M3" i="3"/>
  <c r="P2" i="3"/>
  <c r="M2" i="3"/>
  <c r="P25" i="2"/>
  <c r="R25" i="2" s="1"/>
  <c r="M25" i="2"/>
  <c r="P24" i="2"/>
  <c r="R24" i="2" s="1"/>
  <c r="M24" i="2"/>
  <c r="P23" i="2"/>
  <c r="R23" i="2" s="1"/>
  <c r="M23" i="2"/>
  <c r="P22" i="2"/>
  <c r="R22" i="2" s="1"/>
  <c r="M22" i="2"/>
  <c r="P21" i="2"/>
  <c r="R21" i="2" s="1"/>
  <c r="M21" i="2"/>
  <c r="R20" i="2"/>
  <c r="P20" i="2"/>
  <c r="M20" i="2"/>
  <c r="R19" i="2"/>
  <c r="P19" i="2"/>
  <c r="M19" i="2"/>
  <c r="P18" i="2"/>
  <c r="R18" i="2" s="1"/>
  <c r="M18" i="2"/>
  <c r="P17" i="2"/>
  <c r="R17" i="2" s="1"/>
  <c r="M17" i="2"/>
  <c r="P16" i="2"/>
  <c r="R16" i="2" s="1"/>
  <c r="M16" i="2"/>
  <c r="P15" i="2"/>
  <c r="R15" i="2" s="1"/>
  <c r="M15" i="2"/>
  <c r="P14" i="2"/>
  <c r="R14" i="2" s="1"/>
  <c r="M14" i="2"/>
  <c r="P13" i="2"/>
  <c r="R13" i="2" s="1"/>
  <c r="M13" i="2"/>
  <c r="R12" i="2"/>
  <c r="P12" i="2"/>
  <c r="M12" i="2"/>
  <c r="R11" i="2"/>
  <c r="P11" i="2"/>
  <c r="M11" i="2"/>
  <c r="P10" i="2"/>
  <c r="R10" i="2" s="1"/>
  <c r="M10" i="2"/>
  <c r="P9" i="2"/>
  <c r="R9" i="2" s="1"/>
  <c r="M9" i="2"/>
  <c r="P8" i="2"/>
  <c r="R8" i="2" s="1"/>
  <c r="M8" i="2"/>
  <c r="P7" i="2"/>
  <c r="R7" i="2" s="1"/>
  <c r="M7" i="2"/>
  <c r="P6" i="2"/>
  <c r="R6" i="2" s="1"/>
  <c r="M6" i="2"/>
  <c r="P5" i="2"/>
  <c r="R5" i="2" s="1"/>
  <c r="M5" i="2"/>
  <c r="R4" i="2"/>
  <c r="P4" i="2"/>
  <c r="M4" i="2"/>
  <c r="R3" i="2"/>
  <c r="P3" i="2"/>
  <c r="M3" i="2"/>
  <c r="P2" i="2"/>
  <c r="R2" i="2" s="1"/>
  <c r="S2" i="2" s="1"/>
  <c r="M2" i="2"/>
  <c r="H21" i="16" l="1"/>
  <c r="H45" i="16"/>
  <c r="H6" i="16"/>
  <c r="H27" i="16"/>
  <c r="H51" i="16"/>
  <c r="H24" i="16"/>
  <c r="H48" i="16"/>
  <c r="H18" i="16"/>
  <c r="H42" i="16"/>
  <c r="H15" i="16"/>
  <c r="H39" i="16"/>
  <c r="H12" i="16"/>
  <c r="H36" i="16"/>
  <c r="I106" i="15"/>
  <c r="H40" i="15"/>
  <c r="H16" i="15"/>
  <c r="H10" i="15"/>
  <c r="J115" i="15"/>
  <c r="I61" i="15"/>
  <c r="J116" i="15"/>
  <c r="J46" i="15"/>
  <c r="I67" i="15"/>
  <c r="J73" i="15"/>
  <c r="I46" i="15"/>
  <c r="I55" i="15"/>
  <c r="J112" i="15"/>
  <c r="J76" i="15"/>
  <c r="I73" i="15"/>
  <c r="I88" i="15"/>
  <c r="I112" i="15"/>
  <c r="H52" i="15"/>
  <c r="H28" i="15"/>
  <c r="I125" i="15"/>
  <c r="H22" i="15"/>
  <c r="J37" i="15"/>
  <c r="J52" i="15"/>
  <c r="I64" i="15"/>
  <c r="I37" i="15"/>
  <c r="I100" i="15"/>
  <c r="I76" i="15"/>
  <c r="J109" i="15"/>
  <c r="I115" i="15"/>
  <c r="J119" i="15"/>
  <c r="I52" i="15"/>
  <c r="J43" i="15"/>
  <c r="J103" i="15"/>
  <c r="J91" i="15"/>
  <c r="J79" i="15"/>
  <c r="J67" i="15"/>
  <c r="I109" i="15"/>
  <c r="I116" i="15"/>
  <c r="I119" i="15"/>
  <c r="I43" i="15"/>
  <c r="J34" i="15"/>
  <c r="I91" i="15"/>
  <c r="J122" i="15"/>
  <c r="I34" i="15"/>
  <c r="J49" i="15"/>
  <c r="I82" i="15"/>
  <c r="J94" i="15"/>
  <c r="I58" i="15"/>
  <c r="J70" i="15"/>
  <c r="I122" i="15"/>
  <c r="I49" i="15"/>
  <c r="J40" i="15"/>
  <c r="J82" i="15"/>
  <c r="I94" i="15"/>
  <c r="J58" i="15"/>
  <c r="I70" i="15"/>
  <c r="J55" i="15"/>
  <c r="J97" i="15"/>
  <c r="J85" i="15"/>
  <c r="J61" i="15"/>
  <c r="J125" i="15"/>
  <c r="I97" i="15"/>
  <c r="I85" i="15"/>
  <c r="J100" i="15"/>
  <c r="J8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Need to confirm volumes for this date as of 2/7/23
	-Emily Townsend</t>
        </r>
      </text>
    </comment>
  </commentList>
</comments>
</file>

<file path=xl/sharedStrings.xml><?xml version="1.0" encoding="utf-8"?>
<sst xmlns="http://schemas.openxmlformats.org/spreadsheetml/2006/main" count="2427" uniqueCount="361">
  <si>
    <t>Date:</t>
  </si>
  <si>
    <t># Reps Suspended:</t>
  </si>
  <si>
    <t># Reps Sediment:</t>
  </si>
  <si>
    <t>Questions:</t>
  </si>
  <si>
    <t>Date put in oven:</t>
  </si>
  <si>
    <t>Pelleted</t>
  </si>
  <si>
    <t>Date pelleted:</t>
  </si>
  <si>
    <t>Date analyzed on EA</t>
  </si>
  <si>
    <t>Notes:</t>
  </si>
  <si>
    <t>2 reps per tote</t>
  </si>
  <si>
    <t>Yes</t>
  </si>
  <si>
    <t>10/19/22 &amp; 10/21/22</t>
  </si>
  <si>
    <t>1?</t>
  </si>
  <si>
    <t xml:space="preserve">Did we only do singletons for suspended samples? </t>
  </si>
  <si>
    <t>#1 replicates from all tanks are being sent to Popp lab from this date (6/30)</t>
  </si>
  <si>
    <t>1 (unpooled)</t>
  </si>
  <si>
    <t>couldn't find these sed samples?</t>
  </si>
  <si>
    <t>10/17/2022 (suspended)</t>
  </si>
  <si>
    <t>1 (pooled)</t>
  </si>
  <si>
    <t>10/21/2022 (suspended only), 1/27/23 (sediment)</t>
  </si>
  <si>
    <t>12/2/22 (suspended), 2/1/23 and 2/3/23 (sed)</t>
  </si>
  <si>
    <t>-N suspended treatments analzyed on 2/2/23. +N suspended treatments analyzed on 2/3/23.</t>
  </si>
  <si>
    <t>#1 replicates from all tanks are being sent to Popp lab from this date (7/7)</t>
  </si>
  <si>
    <t>12/2/22 (suspended only), 1/27/23 (sediment)</t>
  </si>
  <si>
    <t>12/8/22 (suspended), 2/3/23</t>
  </si>
  <si>
    <t>12/9/22 (suspended only), 2/7/23 (sed)</t>
  </si>
  <si>
    <t>12/2/22 (suspended only), 2/7/23 (sed)</t>
  </si>
  <si>
    <t>12/9/22 (suspended)</t>
  </si>
  <si>
    <t>7/29/22 (wall growth)</t>
  </si>
  <si>
    <t>Sample ID:</t>
  </si>
  <si>
    <t>Sample filtration date:</t>
  </si>
  <si>
    <t>Sed pooled/unpooled:</t>
  </si>
  <si>
    <t>Plate #:</t>
  </si>
  <si>
    <t>Position in 96 well plate:</t>
  </si>
  <si>
    <t>Pelleting notes:</t>
  </si>
  <si>
    <t>Volume filtered (L)</t>
  </si>
  <si>
    <t>Nitrogen mass (mg)</t>
  </si>
  <si>
    <t>Nitrogen mass (umoles)</t>
  </si>
  <si>
    <t>Nitrogen concentration (uM)</t>
  </si>
  <si>
    <t>Carbon mass (mg)</t>
  </si>
  <si>
    <t>Carbon mass (umoles)</t>
  </si>
  <si>
    <t>Carbon concentration (uM)</t>
  </si>
  <si>
    <t>C:N (uM:uM)</t>
  </si>
  <si>
    <t>Avg tote C:N</t>
  </si>
  <si>
    <t>Tote 1 1/2</t>
  </si>
  <si>
    <t>A1</t>
  </si>
  <si>
    <t>still wet</t>
  </si>
  <si>
    <t>Tote 1 2/2</t>
  </si>
  <si>
    <t>A2</t>
  </si>
  <si>
    <t>Tote 2 1/2</t>
  </si>
  <si>
    <t>A3</t>
  </si>
  <si>
    <t>EDGES OF GFF STUCK TO FOIL</t>
  </si>
  <si>
    <t>Tote 2 2/2</t>
  </si>
  <si>
    <t>A4</t>
  </si>
  <si>
    <t>Tote 3 1/2</t>
  </si>
  <si>
    <t>A5</t>
  </si>
  <si>
    <t>Tote 3 2/2</t>
  </si>
  <si>
    <t>A6</t>
  </si>
  <si>
    <t>Tote 4 1/2</t>
  </si>
  <si>
    <t>A7</t>
  </si>
  <si>
    <t>Tote 4 2/2</t>
  </si>
  <si>
    <t>A8</t>
  </si>
  <si>
    <t>C2</t>
  </si>
  <si>
    <t>A10</t>
  </si>
  <si>
    <t>C3</t>
  </si>
  <si>
    <t>A11</t>
  </si>
  <si>
    <t>ZL2</t>
  </si>
  <si>
    <t>B1</t>
  </si>
  <si>
    <t>ZL3</t>
  </si>
  <si>
    <t>B2</t>
  </si>
  <si>
    <t>ZH2</t>
  </si>
  <si>
    <t>B4</t>
  </si>
  <si>
    <t>ZH3</t>
  </si>
  <si>
    <t>B5</t>
  </si>
  <si>
    <t>ZF2</t>
  </si>
  <si>
    <t>B7</t>
  </si>
  <si>
    <t>ZF3</t>
  </si>
  <si>
    <t>B8</t>
  </si>
  <si>
    <t>LL2</t>
  </si>
  <si>
    <t>B10</t>
  </si>
  <si>
    <t>LL3</t>
  </si>
  <si>
    <t>B11</t>
  </si>
  <si>
    <t>RL2</t>
  </si>
  <si>
    <t>C1</t>
  </si>
  <si>
    <t>RL3</t>
  </si>
  <si>
    <t>RH2</t>
  </si>
  <si>
    <t>C4</t>
  </si>
  <si>
    <t>RH3</t>
  </si>
  <si>
    <t>C5</t>
  </si>
  <si>
    <t>LH2</t>
  </si>
  <si>
    <t>C7</t>
  </si>
  <si>
    <t>LH3</t>
  </si>
  <si>
    <t>C8</t>
  </si>
  <si>
    <t>C1 sed</t>
  </si>
  <si>
    <t>unpooled</t>
  </si>
  <si>
    <t>C9</t>
  </si>
  <si>
    <t>C2 sed</t>
  </si>
  <si>
    <t>C10</t>
  </si>
  <si>
    <t>C3 sed</t>
  </si>
  <si>
    <t>C11</t>
  </si>
  <si>
    <t>ZL1 sed</t>
  </si>
  <si>
    <t>C12</t>
  </si>
  <si>
    <t>ZL2 sed</t>
  </si>
  <si>
    <t>D1</t>
  </si>
  <si>
    <t>ZL3 sed</t>
  </si>
  <si>
    <t>D2</t>
  </si>
  <si>
    <t>ZH1 sed</t>
  </si>
  <si>
    <t>D3</t>
  </si>
  <si>
    <t>ZH2 sed</t>
  </si>
  <si>
    <t>D4</t>
  </si>
  <si>
    <t>ZH3 sed</t>
  </si>
  <si>
    <t>D5</t>
  </si>
  <si>
    <t>ZF1 sed</t>
  </si>
  <si>
    <t>D6</t>
  </si>
  <si>
    <t>ZF2 sed</t>
  </si>
  <si>
    <t>missing filter</t>
  </si>
  <si>
    <t>ZF3 sed</t>
  </si>
  <si>
    <t>D7</t>
  </si>
  <si>
    <t>LL1 sed</t>
  </si>
  <si>
    <t>D8</t>
  </si>
  <si>
    <t>LL2 sed</t>
  </si>
  <si>
    <t>D9</t>
  </si>
  <si>
    <t>LL3 sed</t>
  </si>
  <si>
    <t>D10</t>
  </si>
  <si>
    <t>RL1 sed</t>
  </si>
  <si>
    <t>D11</t>
  </si>
  <si>
    <t>RL2 sed</t>
  </si>
  <si>
    <t>D12</t>
  </si>
  <si>
    <t>RL3 sed</t>
  </si>
  <si>
    <t>E1</t>
  </si>
  <si>
    <t>RH1 sed</t>
  </si>
  <si>
    <t>E2</t>
  </si>
  <si>
    <t>RH2 sed</t>
  </si>
  <si>
    <t>E3</t>
  </si>
  <si>
    <t>RH3 sed</t>
  </si>
  <si>
    <t>E4</t>
  </si>
  <si>
    <t>Filter tore during pelleting</t>
  </si>
  <si>
    <t>LH1 sed</t>
  </si>
  <si>
    <t>E5</t>
  </si>
  <si>
    <t>LH2 sed</t>
  </si>
  <si>
    <t>E6</t>
  </si>
  <si>
    <t>LH3 sed</t>
  </si>
  <si>
    <t>E7</t>
  </si>
  <si>
    <t>E9</t>
  </si>
  <si>
    <t>E10</t>
  </si>
  <si>
    <t>E12</t>
  </si>
  <si>
    <t>F1</t>
  </si>
  <si>
    <t>F3</t>
  </si>
  <si>
    <t>F4</t>
  </si>
  <si>
    <t>F6</t>
  </si>
  <si>
    <t>F7</t>
  </si>
  <si>
    <t>F9</t>
  </si>
  <si>
    <t>F10</t>
  </si>
  <si>
    <t>F12</t>
  </si>
  <si>
    <t>G1</t>
  </si>
  <si>
    <t>G3</t>
  </si>
  <si>
    <t>G4</t>
  </si>
  <si>
    <t>G6</t>
  </si>
  <si>
    <t>G7</t>
  </si>
  <si>
    <t>pooled</t>
  </si>
  <si>
    <t>Filter broke up a bit in pellet press</t>
  </si>
  <si>
    <t>A9</t>
  </si>
  <si>
    <t>A12</t>
  </si>
  <si>
    <t>B3</t>
  </si>
  <si>
    <t>Filter got torn up in pelleting</t>
  </si>
  <si>
    <t>B6</t>
  </si>
  <si>
    <t>B9</t>
  </si>
  <si>
    <t>B12</t>
  </si>
  <si>
    <t>Sample collection date:</t>
  </si>
  <si>
    <t>G8</t>
  </si>
  <si>
    <t>G9</t>
  </si>
  <si>
    <t>G10</t>
  </si>
  <si>
    <t>Filter tore while pelleting</t>
  </si>
  <si>
    <t>ZL1</t>
  </si>
  <si>
    <t>G11</t>
  </si>
  <si>
    <t>G12</t>
  </si>
  <si>
    <t>H1</t>
  </si>
  <si>
    <t>ZL3 NA</t>
  </si>
  <si>
    <t>H2</t>
  </si>
  <si>
    <t>Did not run this sample on the EA in Hutchins lab in case we want to send it off to Popp lab</t>
  </si>
  <si>
    <t>ZH1</t>
  </si>
  <si>
    <t>H3</t>
  </si>
  <si>
    <t>H4</t>
  </si>
  <si>
    <t>H5</t>
  </si>
  <si>
    <t>ZF1</t>
  </si>
  <si>
    <t>H6</t>
  </si>
  <si>
    <t>H7</t>
  </si>
  <si>
    <t>H8</t>
  </si>
  <si>
    <t>LL1</t>
  </si>
  <si>
    <t>H9</t>
  </si>
  <si>
    <t>H10</t>
  </si>
  <si>
    <t>H11</t>
  </si>
  <si>
    <t>RL1</t>
  </si>
  <si>
    <t>H12</t>
  </si>
  <si>
    <t>Plate #2 is reused because there were no more new 96-well plates. It is plate #1 from PERIFIX 2021. Plate was milli-Q rinsed and dried open in the oven before use for PERIDICE samples.</t>
  </si>
  <si>
    <t>RH1</t>
  </si>
  <si>
    <t>LH1</t>
  </si>
  <si>
    <t>Fell apart a bit in pill press process</t>
  </si>
  <si>
    <t>C6</t>
  </si>
  <si>
    <t>FILTER STILL WET?</t>
  </si>
  <si>
    <t>PIECE OF FILTER STUCK ON FOIL</t>
  </si>
  <si>
    <t>ZH1 1/2</t>
  </si>
  <si>
    <t>ZH1 2/2</t>
  </si>
  <si>
    <t>RH1 1/2</t>
  </si>
  <si>
    <t>RH1 2/2</t>
  </si>
  <si>
    <t>2 GFF'S IN THIS SAMPLE, FILTER TORE DURING PELLETING</t>
  </si>
  <si>
    <t>RL2 1/2</t>
  </si>
  <si>
    <t>RL2 2/2</t>
  </si>
  <si>
    <t>RL3 1/2</t>
  </si>
  <si>
    <t>RL3 2/2</t>
  </si>
  <si>
    <t>RH1 1/3</t>
  </si>
  <si>
    <t>RH1 2/3</t>
  </si>
  <si>
    <t>E8</t>
  </si>
  <si>
    <t>RH1 3/3</t>
  </si>
  <si>
    <t>RH2 1/3</t>
  </si>
  <si>
    <t>RH2 2/3</t>
  </si>
  <si>
    <t>E11</t>
  </si>
  <si>
    <t>RH2 3/3</t>
  </si>
  <si>
    <t>RH3 1/2</t>
  </si>
  <si>
    <t>RH3 2/2</t>
  </si>
  <si>
    <t>F2</t>
  </si>
  <si>
    <t>LH2 1/2</t>
  </si>
  <si>
    <t>LH2 2/2</t>
  </si>
  <si>
    <t>F5</t>
  </si>
  <si>
    <t>Avg N (uM)</t>
  </si>
  <si>
    <t>Avg C (uM)</t>
  </si>
  <si>
    <t>some labels say 7/27/22, other hand-written labels say 7/29/22, but they all say "wall growth"</t>
  </si>
  <si>
    <t>F8</t>
  </si>
  <si>
    <t>F11</t>
  </si>
  <si>
    <t>G2</t>
  </si>
  <si>
    <t>ZH3 1/2</t>
  </si>
  <si>
    <t>ZH3 2/2</t>
  </si>
  <si>
    <t>G5</t>
  </si>
  <si>
    <t>ZF1 1/2</t>
  </si>
  <si>
    <t>ZF1 2/2</t>
  </si>
  <si>
    <t>LH1 1/2</t>
  </si>
  <si>
    <t>LH1 2/2</t>
  </si>
  <si>
    <t>GFF BLK</t>
  </si>
  <si>
    <t>Only using ACE std now</t>
  </si>
  <si>
    <t>C:N =6.84</t>
  </si>
  <si>
    <t>Start by shooting for a range of std masses between 0.1 and 0.4mg</t>
  </si>
  <si>
    <t>0.078-0.495</t>
  </si>
  <si>
    <t>Std (ACE or MET):</t>
  </si>
  <si>
    <t>Mass (mg):</t>
  </si>
  <si>
    <t>Well position:</t>
  </si>
  <si>
    <t>ACE</t>
  </si>
  <si>
    <t>Forgot to pre-weigh foil boat so this mass may be inaccurate</t>
  </si>
  <si>
    <t>0.161?</t>
  </si>
  <si>
    <t>DON'T REMEMBER WEIGHT, USE AS BYPASS</t>
  </si>
  <si>
    <t>&gt;0.633</t>
  </si>
  <si>
    <t>0.051-0.141</t>
  </si>
  <si>
    <t>0.141-.251</t>
  </si>
  <si>
    <t>All values are particulate carbon concentrations in units of uM (umoles/L).</t>
  </si>
  <si>
    <t>N1</t>
  </si>
  <si>
    <t>N2</t>
  </si>
  <si>
    <t>N3</t>
  </si>
  <si>
    <t>P1</t>
  </si>
  <si>
    <t>P2</t>
  </si>
  <si>
    <t>P3</t>
  </si>
  <si>
    <t>NP1</t>
  </si>
  <si>
    <t>NP2</t>
  </si>
  <si>
    <t>NP3</t>
  </si>
  <si>
    <t>NF1</t>
  </si>
  <si>
    <t>NF2</t>
  </si>
  <si>
    <t>NF3</t>
  </si>
  <si>
    <t>PF1</t>
  </si>
  <si>
    <t>PF2</t>
  </si>
  <si>
    <t>PF3</t>
  </si>
  <si>
    <t>NPF1</t>
  </si>
  <si>
    <t>NPF2</t>
  </si>
  <si>
    <t>NPF3</t>
  </si>
  <si>
    <t>Missing</t>
  </si>
  <si>
    <t>N1 Sed</t>
  </si>
  <si>
    <t>N2 Sed</t>
  </si>
  <si>
    <t>No filtration volume</t>
  </si>
  <si>
    <t>N3 Sed</t>
  </si>
  <si>
    <t>P1 Sed</t>
  </si>
  <si>
    <t>P2 Sed</t>
  </si>
  <si>
    <t>P3 Sed</t>
  </si>
  <si>
    <t>F1 Sed</t>
  </si>
  <si>
    <t>F2 Sed</t>
  </si>
  <si>
    <t>F3 Sed</t>
  </si>
  <si>
    <t>NP1 Sed</t>
  </si>
  <si>
    <t>NP2 Sed</t>
  </si>
  <si>
    <t>NP3 Sed</t>
  </si>
  <si>
    <t>NF1 Sed</t>
  </si>
  <si>
    <t>NF2 Sed</t>
  </si>
  <si>
    <t>NF3 Sed</t>
  </si>
  <si>
    <t>PF1 Sed</t>
  </si>
  <si>
    <t>PF2 Sed</t>
  </si>
  <si>
    <t>PF3 Sed</t>
  </si>
  <si>
    <t>NPF1 Sed</t>
  </si>
  <si>
    <t>NPF2 Sed</t>
  </si>
  <si>
    <t>NPF3 Sed</t>
  </si>
  <si>
    <t>C1 Sed</t>
  </si>
  <si>
    <t>C2 Sed</t>
  </si>
  <si>
    <t>C3 Sed</t>
  </si>
  <si>
    <t>average</t>
  </si>
  <si>
    <t>std dev</t>
  </si>
  <si>
    <t>N</t>
  </si>
  <si>
    <t>P</t>
  </si>
  <si>
    <t>F</t>
  </si>
  <si>
    <t>NP</t>
  </si>
  <si>
    <t>NF</t>
  </si>
  <si>
    <t>PF</t>
  </si>
  <si>
    <t>NPF</t>
  </si>
  <si>
    <t>C</t>
  </si>
  <si>
    <t>N sed</t>
  </si>
  <si>
    <t>P sed</t>
  </si>
  <si>
    <t>F sed</t>
  </si>
  <si>
    <t>NP sed</t>
  </si>
  <si>
    <t>NF sed</t>
  </si>
  <si>
    <t>PF sed</t>
  </si>
  <si>
    <t>NPF sed</t>
  </si>
  <si>
    <t>C sed</t>
  </si>
  <si>
    <t>settled C as a % of suspended C</t>
  </si>
  <si>
    <t>All values are particulate nitrogen concentrations in units of uM (umoles/L). ND = not detectable</t>
  </si>
  <si>
    <t>ND</t>
  </si>
  <si>
    <t>ND = not detectable</t>
  </si>
  <si>
    <t>settled N as a % of suspended N</t>
  </si>
  <si>
    <t>averages</t>
  </si>
  <si>
    <t>ZL</t>
  </si>
  <si>
    <t>ZH</t>
  </si>
  <si>
    <t>ZF</t>
  </si>
  <si>
    <t>LL</t>
  </si>
  <si>
    <t>RL</t>
  </si>
  <si>
    <t>RH</t>
  </si>
  <si>
    <t>LH</t>
  </si>
  <si>
    <t>Treatment</t>
  </si>
  <si>
    <t>Tank</t>
  </si>
  <si>
    <t>Tank Rep</t>
  </si>
  <si>
    <t>Anal Rep</t>
  </si>
  <si>
    <t>Date</t>
  </si>
  <si>
    <t>N (umol/L)</t>
  </si>
  <si>
    <t>C (umol/L)</t>
  </si>
  <si>
    <t>Tote</t>
  </si>
  <si>
    <t>Tote1</t>
  </si>
  <si>
    <t>Tote2</t>
  </si>
  <si>
    <t>Tote3</t>
  </si>
  <si>
    <t>Tote4</t>
  </si>
  <si>
    <t>Nitrogen (uM)</t>
  </si>
  <si>
    <t>Carbon (uM)</t>
  </si>
  <si>
    <t>PC (uM)</t>
  </si>
  <si>
    <t>PN (uM)</t>
  </si>
  <si>
    <t>Cnratio</t>
  </si>
  <si>
    <t>Day</t>
  </si>
  <si>
    <t>AccN</t>
  </si>
  <si>
    <t>AccC</t>
  </si>
  <si>
    <t>AddN</t>
  </si>
  <si>
    <t>AddNn</t>
  </si>
  <si>
    <t>Treatment2</t>
  </si>
  <si>
    <t>1 Tote</t>
  </si>
  <si>
    <t>2 C</t>
  </si>
  <si>
    <t>8 LH</t>
  </si>
  <si>
    <t>6 LL</t>
  </si>
  <si>
    <t>9 RH</t>
  </si>
  <si>
    <t>7 RL</t>
  </si>
  <si>
    <t>3 ZF</t>
  </si>
  <si>
    <t>5 ZH</t>
  </si>
  <si>
    <t>4 ZL</t>
  </si>
  <si>
    <t>N added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</si>
</sst>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"/>
    <numFmt numFmtId="165" formatCode="m/d"/>
    <numFmt numFmtId="166" formatCode="0.000"/>
    <numFmt numFmtId="167" formatCode="0.0"/>
    <numFmt numFmtId="168" formatCode="mmm\-d\-yyyy"/>
    <numFmt numFmtId="169" formatCode="#,##0.000"/>
  </numFmts>
  <fonts count="1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FF00FF"/>
      <name val="Arial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sz val="10"/>
      <color rgb="FFFF0000"/>
      <name val="Roboto"/>
    </font>
    <font>
      <sz val="10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164" fontId="4" fillId="4" borderId="0" xfId="0" applyNumberFormat="1" applyFont="1" applyFill="1"/>
    <xf numFmtId="165" fontId="4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8" fillId="0" borderId="0" xfId="0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6" fontId="3" fillId="0" borderId="0" xfId="0" applyNumberFormat="1" applyFont="1" applyAlignment="1">
      <alignment wrapText="1"/>
    </xf>
    <xf numFmtId="0" fontId="8" fillId="0" borderId="0" xfId="0" applyFont="1" applyAlignment="1">
      <alignment horizontal="center"/>
    </xf>
    <xf numFmtId="0" fontId="4" fillId="5" borderId="0" xfId="0" applyFont="1" applyFill="1"/>
    <xf numFmtId="164" fontId="8" fillId="5" borderId="0" xfId="0" applyNumberFormat="1" applyFont="1" applyFill="1"/>
    <xf numFmtId="0" fontId="8" fillId="5" borderId="0" xfId="0" applyFont="1" applyFill="1" applyAlignment="1">
      <alignment horizontal="right"/>
    </xf>
    <xf numFmtId="165" fontId="4" fillId="5" borderId="0" xfId="0" applyNumberFormat="1" applyFont="1" applyFill="1"/>
    <xf numFmtId="0" fontId="4" fillId="4" borderId="0" xfId="0" applyFont="1" applyFill="1"/>
    <xf numFmtId="164" fontId="8" fillId="4" borderId="0" xfId="0" applyNumberFormat="1" applyFont="1" applyFill="1"/>
    <xf numFmtId="0" fontId="8" fillId="4" borderId="0" xfId="0" applyFont="1" applyFill="1" applyAlignment="1">
      <alignment horizontal="right"/>
    </xf>
    <xf numFmtId="165" fontId="4" fillId="4" borderId="0" xfId="0" applyNumberFormat="1" applyFont="1" applyFill="1"/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/>
    <xf numFmtId="0" fontId="4" fillId="0" borderId="1" xfId="0" applyFont="1" applyBorder="1"/>
    <xf numFmtId="0" fontId="9" fillId="0" borderId="1" xfId="0" applyFont="1" applyBorder="1"/>
    <xf numFmtId="168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1" xfId="0" applyNumberFormat="1" applyFont="1" applyBorder="1"/>
    <xf numFmtId="166" fontId="4" fillId="0" borderId="0" xfId="0" applyNumberFormat="1" applyFont="1" applyAlignment="1">
      <alignment horizontal="center" wrapText="1"/>
    </xf>
    <xf numFmtId="166" fontId="10" fillId="0" borderId="0" xfId="0" applyNumberFormat="1" applyFont="1"/>
    <xf numFmtId="0" fontId="11" fillId="2" borderId="0" xfId="0" applyFont="1" applyFill="1"/>
    <xf numFmtId="168" fontId="4" fillId="4" borderId="0" xfId="0" applyNumberFormat="1" applyFont="1" applyFill="1"/>
    <xf numFmtId="14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right"/>
    </xf>
    <xf numFmtId="169" fontId="8" fillId="0" borderId="0" xfId="0" applyNumberFormat="1" applyFont="1" applyAlignment="1">
      <alignment horizontal="right"/>
    </xf>
    <xf numFmtId="169" fontId="4" fillId="0" borderId="1" xfId="0" applyNumberFormat="1" applyFont="1" applyBorder="1" applyAlignment="1">
      <alignment horizontal="right"/>
    </xf>
    <xf numFmtId="169" fontId="4" fillId="0" borderId="1" xfId="0" applyNumberFormat="1" applyFont="1" applyBorder="1"/>
    <xf numFmtId="168" fontId="4" fillId="0" borderId="0" xfId="0" applyNumberFormat="1" applyFont="1"/>
    <xf numFmtId="169" fontId="4" fillId="0" borderId="0" xfId="0" applyNumberFormat="1" applyFont="1"/>
    <xf numFmtId="0" fontId="4" fillId="0" borderId="0" xfId="0" applyFont="1" applyAlignment="1">
      <alignment horizontal="right"/>
    </xf>
    <xf numFmtId="164" fontId="6" fillId="0" borderId="0" xfId="0" applyNumberFormat="1" applyFont="1"/>
    <xf numFmtId="166" fontId="4" fillId="3" borderId="0" xfId="0" applyNumberFormat="1" applyFont="1" applyFill="1"/>
    <xf numFmtId="0" fontId="4" fillId="3" borderId="0" xfId="0" applyFont="1" applyFill="1"/>
    <xf numFmtId="0" fontId="3" fillId="3" borderId="0" xfId="0" applyFont="1" applyFill="1" applyAlignment="1">
      <alignment horizontal="center" wrapText="1"/>
    </xf>
    <xf numFmtId="164" fontId="12" fillId="0" borderId="0" xfId="0" applyNumberFormat="1" applyFont="1"/>
    <xf numFmtId="0" fontId="10" fillId="0" borderId="0" xfId="0" applyFont="1"/>
    <xf numFmtId="0" fontId="13" fillId="2" borderId="0" xfId="0" applyFont="1" applyFill="1"/>
    <xf numFmtId="0" fontId="14" fillId="2" borderId="0" xfId="0" applyFont="1" applyFill="1"/>
    <xf numFmtId="166" fontId="0" fillId="0" borderId="0" xfId="0" applyNumberFormat="1"/>
    <xf numFmtId="1" fontId="8" fillId="0" borderId="0" xfId="0" applyNumberFormat="1" applyFont="1" applyAlignment="1">
      <alignment horizontal="right"/>
    </xf>
    <xf numFmtId="1" fontId="0" fillId="0" borderId="0" xfId="0" applyNumberFormat="1"/>
    <xf numFmtId="0" fontId="12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Suspended PC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'PC time series'!$B$53</c:f>
              <c:strCache>
                <c:ptCount val="1"/>
                <c:pt idx="0">
                  <c:v>8/9/2021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series'!$B$54:$B$61</c:f>
              <c:numCache>
                <c:formatCode>#,##0.000</c:formatCode>
                <c:ptCount val="8"/>
                <c:pt idx="0">
                  <c:v>3.4179557268125</c:v>
                </c:pt>
                <c:pt idx="1">
                  <c:v>3.4179557268125</c:v>
                </c:pt>
                <c:pt idx="2">
                  <c:v>3.4179557268125</c:v>
                </c:pt>
                <c:pt idx="3">
                  <c:v>3.4179557268125</c:v>
                </c:pt>
                <c:pt idx="4">
                  <c:v>3.4179557268125</c:v>
                </c:pt>
                <c:pt idx="5">
                  <c:v>3.4179557268125</c:v>
                </c:pt>
                <c:pt idx="6">
                  <c:v>3.4179557268125</c:v>
                </c:pt>
                <c:pt idx="7">
                  <c:v>3.4179557268125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B6-42E2-9AF6-64BBD0B716AE}"/>
            </c:ext>
          </c:extLst>
        </c:ser>
        <c:ser>
          <c:idx val="1"/>
          <c:order val="1"/>
          <c:tx>
            <c:strRef>
              <c:f>'PC time series'!$C$53</c:f>
              <c:strCache>
                <c:ptCount val="1"/>
                <c:pt idx="0">
                  <c:v>8/11/2021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series'!$C$54:$C$61</c:f>
              <c:numCache>
                <c:formatCode>#,##0.000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B6-42E2-9AF6-64BBD0B716AE}"/>
            </c:ext>
          </c:extLst>
        </c:ser>
        <c:ser>
          <c:idx val="2"/>
          <c:order val="2"/>
          <c:tx>
            <c:strRef>
              <c:f>'PC time series'!$D$53</c:f>
              <c:strCache>
                <c:ptCount val="1"/>
                <c:pt idx="0">
                  <c:v>8/13/2021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series'!$D$54:$D$61</c:f>
              <c:numCache>
                <c:formatCode>#,##0.000</c:formatCode>
                <c:ptCount val="8"/>
                <c:pt idx="0">
                  <c:v>6.6686666666666667</c:v>
                </c:pt>
                <c:pt idx="1">
                  <c:v>4.2625000000000002</c:v>
                </c:pt>
                <c:pt idx="2">
                  <c:v>3.839</c:v>
                </c:pt>
                <c:pt idx="3">
                  <c:v>6.5380000000000003</c:v>
                </c:pt>
                <c:pt idx="4">
                  <c:v>7.1825000000000001</c:v>
                </c:pt>
                <c:pt idx="5">
                  <c:v>4.1486666666666672</c:v>
                </c:pt>
                <c:pt idx="6">
                  <c:v>7.1833333333333336</c:v>
                </c:pt>
                <c:pt idx="7">
                  <c:v>3.2001666666666666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9B6-42E2-9AF6-64BBD0B716AE}"/>
            </c:ext>
          </c:extLst>
        </c:ser>
        <c:ser>
          <c:idx val="3"/>
          <c:order val="3"/>
          <c:tx>
            <c:strRef>
              <c:f>'PC time series'!$E$53</c:f>
              <c:strCache>
                <c:ptCount val="1"/>
                <c:pt idx="0">
                  <c:v>8/20/2021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series'!$E$54:$E$61</c:f>
              <c:numCache>
                <c:formatCode>#,##0.000</c:formatCode>
                <c:ptCount val="8"/>
                <c:pt idx="0">
                  <c:v>11.333999999999998</c:v>
                </c:pt>
                <c:pt idx="1">
                  <c:v>4.5750000000000002</c:v>
                </c:pt>
                <c:pt idx="2">
                  <c:v>5.3184999999999993</c:v>
                </c:pt>
                <c:pt idx="3">
                  <c:v>13.017333333333333</c:v>
                </c:pt>
                <c:pt idx="4">
                  <c:v>10.577333333333334</c:v>
                </c:pt>
                <c:pt idx="5">
                  <c:v>4.9633333333333338</c:v>
                </c:pt>
                <c:pt idx="6">
                  <c:v>12.841999999999999</c:v>
                </c:pt>
                <c:pt idx="7">
                  <c:v>3.8935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9B6-42E2-9AF6-64BBD0B716AE}"/>
            </c:ext>
          </c:extLst>
        </c:ser>
        <c:ser>
          <c:idx val="4"/>
          <c:order val="4"/>
          <c:tx>
            <c:strRef>
              <c:f>'PC time series'!$F$53</c:f>
              <c:strCache>
                <c:ptCount val="1"/>
                <c:pt idx="0">
                  <c:v>8/23/2021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series'!$F$54:$F$61</c:f>
              <c:numCache>
                <c:formatCode>#,##0.000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9B6-42E2-9AF6-64BBD0B716AE}"/>
            </c:ext>
          </c:extLst>
        </c:ser>
        <c:ser>
          <c:idx val="5"/>
          <c:order val="5"/>
          <c:tx>
            <c:strRef>
              <c:f>'PC time series'!$G$53</c:f>
              <c:strCache>
                <c:ptCount val="1"/>
                <c:pt idx="0">
                  <c:v>8/27/2021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series'!$G$54:$G$61</c:f>
              <c:numCache>
                <c:formatCode>#,##0.000</c:formatCode>
                <c:ptCount val="8"/>
                <c:pt idx="0">
                  <c:v>15.137750000000002</c:v>
                </c:pt>
                <c:pt idx="1">
                  <c:v>5.3361666666666663</c:v>
                </c:pt>
                <c:pt idx="2">
                  <c:v>5.5861666666666672</c:v>
                </c:pt>
                <c:pt idx="3">
                  <c:v>15.08975</c:v>
                </c:pt>
                <c:pt idx="4">
                  <c:v>14.188833333333333</c:v>
                </c:pt>
                <c:pt idx="5">
                  <c:v>5.3900833333333331</c:v>
                </c:pt>
                <c:pt idx="6">
                  <c:v>13.837249999999999</c:v>
                </c:pt>
                <c:pt idx="7">
                  <c:v>4.3800833333333333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9B6-42E2-9AF6-64BBD0B716AE}"/>
            </c:ext>
          </c:extLst>
        </c:ser>
        <c:ser>
          <c:idx val="6"/>
          <c:order val="6"/>
          <c:tx>
            <c:strRef>
              <c:f>'PC time series'!$H$53</c:f>
              <c:strCache>
                <c:ptCount val="1"/>
                <c:pt idx="0">
                  <c:v>8/30/2021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series'!$H$54:$H$61</c:f>
              <c:numCache>
                <c:formatCode>#,##0.000</c:formatCode>
                <c:ptCount val="8"/>
                <c:pt idx="0">
                  <c:v>15.582500000000001</c:v>
                </c:pt>
                <c:pt idx="1">
                  <c:v>5.556166666666666</c:v>
                </c:pt>
                <c:pt idx="2">
                  <c:v>5.7571666666666665</c:v>
                </c:pt>
                <c:pt idx="3">
                  <c:v>16.471166666666665</c:v>
                </c:pt>
                <c:pt idx="4">
                  <c:v>14.115499999999999</c:v>
                </c:pt>
                <c:pt idx="5">
                  <c:v>5.5953333333333326</c:v>
                </c:pt>
                <c:pt idx="6">
                  <c:v>14.467499999999999</c:v>
                </c:pt>
                <c:pt idx="7">
                  <c:v>4.5906666666666665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9B6-42E2-9AF6-64BBD0B716AE}"/>
            </c:ext>
          </c:extLst>
        </c:ser>
        <c:ser>
          <c:idx val="7"/>
          <c:order val="7"/>
          <c:tx>
            <c:strRef>
              <c:f>'PC time series'!$I$53</c:f>
              <c:strCache>
                <c:ptCount val="1"/>
                <c:pt idx="0">
                  <c:v>9/3/2021</c:v>
                </c:pt>
              </c:strCache>
            </c:strRef>
          </c:tx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series'!$I$54:$I$61</c:f>
              <c:numCache>
                <c:formatCode>#,##0.000</c:formatCode>
                <c:ptCount val="8"/>
                <c:pt idx="0">
                  <c:v>16.24277192982456</c:v>
                </c:pt>
                <c:pt idx="1">
                  <c:v>6.7148333333333339</c:v>
                </c:pt>
                <c:pt idx="2">
                  <c:v>6.2593333333333341</c:v>
                </c:pt>
                <c:pt idx="3">
                  <c:v>17.256547173358715</c:v>
                </c:pt>
                <c:pt idx="4">
                  <c:v>15.1076100110011</c:v>
                </c:pt>
                <c:pt idx="5">
                  <c:v>6.8921666666666672</c:v>
                </c:pt>
                <c:pt idx="6">
                  <c:v>16.247006596684447</c:v>
                </c:pt>
                <c:pt idx="7">
                  <c:v>5.5351801801801797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B6-42E2-9AF6-64BBD0B716AE}"/>
            </c:ext>
          </c:extLst>
        </c:ser>
        <c:ser>
          <c:idx val="8"/>
          <c:order val="8"/>
          <c:tx>
            <c:strRef>
              <c:f>'PC time series'!$J$53</c:f>
              <c:strCache>
                <c:ptCount val="1"/>
                <c:pt idx="0">
                  <c:v>9/7/2021</c:v>
                </c:pt>
              </c:strCache>
            </c:strRef>
          </c:tx>
          <c:invertIfNegative val="1"/>
          <c:cat>
            <c:strRef>
              <c:f>'PC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'PC time series'!$J$54:$J$61</c:f>
              <c:numCache>
                <c:formatCode>#,##0.000</c:formatCode>
                <c:ptCount val="8"/>
                <c:pt idx="0">
                  <c:v>19.690708505</c:v>
                </c:pt>
                <c:pt idx="1">
                  <c:v>6.7944336166666659</c:v>
                </c:pt>
                <c:pt idx="2">
                  <c:v>6.0636914952500005</c:v>
                </c:pt>
                <c:pt idx="3">
                  <c:v>10.995357489999998</c:v>
                </c:pt>
                <c:pt idx="4">
                  <c:v>20.063446989999999</c:v>
                </c:pt>
                <c:pt idx="5">
                  <c:v>8.839410969166666</c:v>
                </c:pt>
                <c:pt idx="6">
                  <c:v>21.10990218666667</c:v>
                </c:pt>
                <c:pt idx="7">
                  <c:v>5.4086992105833334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B6-42E2-9AF6-64BBD0B7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871653"/>
        <c:axId val="915335037"/>
      </c:barChart>
      <c:catAx>
        <c:axId val="39487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335037"/>
        <c:crosses val="autoZero"/>
        <c:auto val="1"/>
        <c:lblAlgn val="ctr"/>
        <c:lblOffset val="100"/>
        <c:noMultiLvlLbl val="1"/>
      </c:catAx>
      <c:valAx>
        <c:axId val="915335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 (uM)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8716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Sediment PC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series'!$B$62:$B$69</c:f>
              <c:numCache>
                <c:formatCode>#,##0.000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CF-4919-9558-0D8BBDBD3A4A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series'!$C$62:$C$69</c:f>
              <c:numCache>
                <c:formatCode>#,##0.000</c:formatCode>
                <c:ptCount val="8"/>
                <c:pt idx="0">
                  <c:v>104.59514913610755</c:v>
                </c:pt>
                <c:pt idx="1">
                  <c:v>180.75511832589473</c:v>
                </c:pt>
                <c:pt idx="2">
                  <c:v>170.14106182972583</c:v>
                </c:pt>
                <c:pt idx="3">
                  <c:v>103.18664003613544</c:v>
                </c:pt>
                <c:pt idx="4">
                  <c:v>95.039524161525975</c:v>
                </c:pt>
                <c:pt idx="5">
                  <c:v>68.829884173128463</c:v>
                </c:pt>
                <c:pt idx="6">
                  <c:v>68.509126600547958</c:v>
                </c:pt>
                <c:pt idx="7">
                  <c:v>141.2329839843693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CF-4919-9558-0D8BBDBD3A4A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series'!$D$62:$D$69</c:f>
              <c:numCache>
                <c:formatCode>#,##0.000</c:formatCode>
                <c:ptCount val="8"/>
                <c:pt idx="0">
                  <c:v>68.427450980392152</c:v>
                </c:pt>
                <c:pt idx="1">
                  <c:v>125.19326163770609</c:v>
                </c:pt>
                <c:pt idx="2">
                  <c:v>105.95125000000002</c:v>
                </c:pt>
                <c:pt idx="3">
                  <c:v>102.48677805933903</c:v>
                </c:pt>
                <c:pt idx="4">
                  <c:v>88.691901856089487</c:v>
                </c:pt>
                <c:pt idx="5">
                  <c:v>86.239802654436787</c:v>
                </c:pt>
                <c:pt idx="6">
                  <c:v>81.935257429375071</c:v>
                </c:pt>
                <c:pt idx="7">
                  <c:v>83.353787878787884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7CF-4919-9558-0D8BBDBD3A4A}"/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series'!$E$62:$E$69</c:f>
              <c:numCache>
                <c:formatCode>#,##0.000</c:formatCode>
                <c:ptCount val="8"/>
                <c:pt idx="0">
                  <c:v>91.523164687044826</c:v>
                </c:pt>
                <c:pt idx="1">
                  <c:v>125.35524130533547</c:v>
                </c:pt>
                <c:pt idx="2">
                  <c:v>101.88100458662296</c:v>
                </c:pt>
                <c:pt idx="3">
                  <c:v>80.318099133741597</c:v>
                </c:pt>
                <c:pt idx="4">
                  <c:v>91.317909218196931</c:v>
                </c:pt>
                <c:pt idx="5">
                  <c:v>85.970692250119058</c:v>
                </c:pt>
                <c:pt idx="6">
                  <c:v>75.929661467974825</c:v>
                </c:pt>
                <c:pt idx="7">
                  <c:v>77.629309103624166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7CF-4919-9558-0D8BBDBD3A4A}"/>
            </c:ext>
          </c:extLst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series'!$F$62:$F$69</c:f>
              <c:numCache>
                <c:formatCode>#,##0.000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7CF-4919-9558-0D8BBDBD3A4A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series'!$G$62:$G$69</c:f>
              <c:numCache>
                <c:formatCode>#,##0.000</c:formatCode>
                <c:ptCount val="8"/>
                <c:pt idx="0">
                  <c:v>126.43169590643275</c:v>
                </c:pt>
                <c:pt idx="1">
                  <c:v>54.533382349147388</c:v>
                </c:pt>
                <c:pt idx="2">
                  <c:v>76.536761006289296</c:v>
                </c:pt>
                <c:pt idx="3">
                  <c:v>94.449640032229794</c:v>
                </c:pt>
                <c:pt idx="4">
                  <c:v>93.175461301089499</c:v>
                </c:pt>
                <c:pt idx="5">
                  <c:v>64.910371572871568</c:v>
                </c:pt>
                <c:pt idx="6">
                  <c:v>95.185714285714269</c:v>
                </c:pt>
                <c:pt idx="7">
                  <c:v>71.957729468599041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7CF-4919-9558-0D8BBDBD3A4A}"/>
            </c:ext>
          </c:extLst>
        </c:ser>
        <c:ser>
          <c:idx val="6"/>
          <c:order val="6"/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series'!$H$62:$H$69</c:f>
              <c:numCache>
                <c:formatCode>#,##0.000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7CF-4919-9558-0D8BBDBD3A4A}"/>
            </c:ext>
          </c:extLst>
        </c:ser>
        <c:ser>
          <c:idx val="7"/>
          <c:order val="7"/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series'!$I$62:$I$69</c:f>
              <c:numCache>
                <c:formatCode>#,##0.000</c:formatCode>
                <c:ptCount val="8"/>
                <c:pt idx="1">
                  <c:v>23.895707901334308</c:v>
                </c:pt>
                <c:pt idx="2">
                  <c:v>38.536764705882348</c:v>
                </c:pt>
                <c:pt idx="5">
                  <c:v>55.924291938997818</c:v>
                </c:pt>
                <c:pt idx="7">
                  <c:v>59.112914156392414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CF-4919-9558-0D8BBDBD3A4A}"/>
            </c:ext>
          </c:extLst>
        </c:ser>
        <c:ser>
          <c:idx val="8"/>
          <c:order val="8"/>
          <c:invertIfNegative val="1"/>
          <c:cat>
            <c:strRef>
              <c:f>'PC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'PC time series'!$J$62:$J$69</c:f>
              <c:numCache>
                <c:formatCode>#,##0.000</c:formatCode>
                <c:ptCount val="8"/>
                <c:pt idx="0">
                  <c:v>74.21250640444444</c:v>
                </c:pt>
                <c:pt idx="1">
                  <c:v>25.949699569702489</c:v>
                </c:pt>
                <c:pt idx="2">
                  <c:v>35.713084948156677</c:v>
                </c:pt>
                <c:pt idx="3">
                  <c:v>90.279191908045959</c:v>
                </c:pt>
                <c:pt idx="4">
                  <c:v>115.0397514619883</c:v>
                </c:pt>
                <c:pt idx="5">
                  <c:v>41.23788146837682</c:v>
                </c:pt>
                <c:pt idx="6">
                  <c:v>312.06528584333461</c:v>
                </c:pt>
                <c:pt idx="7">
                  <c:v>43.514080901177671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CF-4919-9558-0D8BBDBD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219572"/>
        <c:axId val="62565225"/>
      </c:barChart>
      <c:catAx>
        <c:axId val="180721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565225"/>
        <c:crosses val="autoZero"/>
        <c:auto val="1"/>
        <c:lblAlgn val="ctr"/>
        <c:lblOffset val="100"/>
        <c:noMultiLvlLbl val="1"/>
      </c:catAx>
      <c:valAx>
        <c:axId val="62565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 (uM)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72195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Suspended PN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'PN time series'!$B$53</c:f>
              <c:strCache>
                <c:ptCount val="1"/>
                <c:pt idx="0">
                  <c:v>8/9/21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series'!$B$54:$B$61</c:f>
              <c:numCache>
                <c:formatCode>0.000</c:formatCode>
                <c:ptCount val="8"/>
                <c:pt idx="0">
                  <c:v>0.38487223076249999</c:v>
                </c:pt>
                <c:pt idx="1">
                  <c:v>0.38487223076249999</c:v>
                </c:pt>
                <c:pt idx="2">
                  <c:v>0.38487223076249999</c:v>
                </c:pt>
                <c:pt idx="3">
                  <c:v>0.38487223076249999</c:v>
                </c:pt>
                <c:pt idx="4">
                  <c:v>0.38487223076249999</c:v>
                </c:pt>
                <c:pt idx="5">
                  <c:v>0.38487223076249999</c:v>
                </c:pt>
                <c:pt idx="6">
                  <c:v>0.38487223076249999</c:v>
                </c:pt>
                <c:pt idx="7">
                  <c:v>0.38487223076249999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25-4ED1-A5C7-F6AEA29811AC}"/>
            </c:ext>
          </c:extLst>
        </c:ser>
        <c:ser>
          <c:idx val="1"/>
          <c:order val="1"/>
          <c:tx>
            <c:strRef>
              <c:f>'PN time series'!$C$53</c:f>
              <c:strCache>
                <c:ptCount val="1"/>
                <c:pt idx="0">
                  <c:v>8/11/21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series'!$C$54:$C$61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25-4ED1-A5C7-F6AEA29811AC}"/>
            </c:ext>
          </c:extLst>
        </c:ser>
        <c:ser>
          <c:idx val="2"/>
          <c:order val="2"/>
          <c:tx>
            <c:strRef>
              <c:f>'PN time series'!$D$53</c:f>
              <c:strCache>
                <c:ptCount val="1"/>
                <c:pt idx="0">
                  <c:v>8/13/21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series'!$D$54:$D$61</c:f>
              <c:numCache>
                <c:formatCode>0.000</c:formatCode>
                <c:ptCount val="8"/>
                <c:pt idx="0">
                  <c:v>0.86616666666666664</c:v>
                </c:pt>
                <c:pt idx="1">
                  <c:v>0.57224999999999993</c:v>
                </c:pt>
                <c:pt idx="2">
                  <c:v>0.57916666666666672</c:v>
                </c:pt>
                <c:pt idx="3">
                  <c:v>0.87066666666666659</c:v>
                </c:pt>
                <c:pt idx="4">
                  <c:v>0.91483333333333328</c:v>
                </c:pt>
                <c:pt idx="5">
                  <c:v>0.56999999999999995</c:v>
                </c:pt>
                <c:pt idx="6">
                  <c:v>0.96983333333333333</c:v>
                </c:pt>
                <c:pt idx="7">
                  <c:v>0.44500000000000001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25-4ED1-A5C7-F6AEA29811AC}"/>
            </c:ext>
          </c:extLst>
        </c:ser>
        <c:ser>
          <c:idx val="3"/>
          <c:order val="3"/>
          <c:tx>
            <c:strRef>
              <c:f>'PN time series'!$E$53</c:f>
              <c:strCache>
                <c:ptCount val="1"/>
                <c:pt idx="0">
                  <c:v>8/20/21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series'!$E$54:$E$61</c:f>
              <c:numCache>
                <c:formatCode>0.000</c:formatCode>
                <c:ptCount val="8"/>
                <c:pt idx="0">
                  <c:v>1.2911666666666666</c:v>
                </c:pt>
                <c:pt idx="1">
                  <c:v>0.75616666666666665</c:v>
                </c:pt>
                <c:pt idx="2">
                  <c:v>0.73133333333333328</c:v>
                </c:pt>
                <c:pt idx="3">
                  <c:v>1.3484999999999998</c:v>
                </c:pt>
                <c:pt idx="4">
                  <c:v>1.3020000000000003</c:v>
                </c:pt>
                <c:pt idx="5">
                  <c:v>0.73016666666666674</c:v>
                </c:pt>
                <c:pt idx="6">
                  <c:v>1.2422500000000001</c:v>
                </c:pt>
                <c:pt idx="7">
                  <c:v>0.56700000000000006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B25-4ED1-A5C7-F6AEA29811AC}"/>
            </c:ext>
          </c:extLst>
        </c:ser>
        <c:ser>
          <c:idx val="4"/>
          <c:order val="4"/>
          <c:tx>
            <c:strRef>
              <c:f>'PN time series'!$F$53</c:f>
              <c:strCache>
                <c:ptCount val="1"/>
                <c:pt idx="0">
                  <c:v>8/23/21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series'!$F$54:$F$61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B25-4ED1-A5C7-F6AEA29811AC}"/>
            </c:ext>
          </c:extLst>
        </c:ser>
        <c:ser>
          <c:idx val="5"/>
          <c:order val="5"/>
          <c:tx>
            <c:strRef>
              <c:f>'PN time series'!$G$53</c:f>
              <c:strCache>
                <c:ptCount val="1"/>
                <c:pt idx="0">
                  <c:v>8/27/21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series'!$G$54:$G$61</c:f>
              <c:numCache>
                <c:formatCode>0.000</c:formatCode>
                <c:ptCount val="8"/>
                <c:pt idx="0">
                  <c:v>1.4085000000000001</c:v>
                </c:pt>
                <c:pt idx="1">
                  <c:v>0.60633333333333328</c:v>
                </c:pt>
                <c:pt idx="2">
                  <c:v>0.5551666666666667</c:v>
                </c:pt>
                <c:pt idx="3">
                  <c:v>1.4437499999999999</c:v>
                </c:pt>
                <c:pt idx="4">
                  <c:v>1.2618333333333334</c:v>
                </c:pt>
                <c:pt idx="5">
                  <c:v>0.60933333333333328</c:v>
                </c:pt>
                <c:pt idx="6">
                  <c:v>1.4225000000000001</c:v>
                </c:pt>
                <c:pt idx="7">
                  <c:v>0.5385833333333333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B25-4ED1-A5C7-F6AEA29811AC}"/>
            </c:ext>
          </c:extLst>
        </c:ser>
        <c:ser>
          <c:idx val="6"/>
          <c:order val="6"/>
          <c:tx>
            <c:strRef>
              <c:f>'PN time series'!$H$53</c:f>
              <c:strCache>
                <c:ptCount val="1"/>
                <c:pt idx="0">
                  <c:v>8/30/21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series'!$H$54:$H$61</c:f>
              <c:numCache>
                <c:formatCode>0.000</c:formatCode>
                <c:ptCount val="8"/>
                <c:pt idx="0">
                  <c:v>1.2518333333333334</c:v>
                </c:pt>
                <c:pt idx="1">
                  <c:v>0.60099999999999998</c:v>
                </c:pt>
                <c:pt idx="2">
                  <c:v>0.69783333333333342</c:v>
                </c:pt>
                <c:pt idx="3">
                  <c:v>1.3758333333333332</c:v>
                </c:pt>
                <c:pt idx="4">
                  <c:v>1.4091666666666667</c:v>
                </c:pt>
                <c:pt idx="5">
                  <c:v>0.61583333333333334</c:v>
                </c:pt>
                <c:pt idx="6">
                  <c:v>1.3541666666666667</c:v>
                </c:pt>
                <c:pt idx="7">
                  <c:v>0.47316666666666668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B25-4ED1-A5C7-F6AEA29811AC}"/>
            </c:ext>
          </c:extLst>
        </c:ser>
        <c:ser>
          <c:idx val="7"/>
          <c:order val="7"/>
          <c:tx>
            <c:strRef>
              <c:f>'PN time series'!$I$53</c:f>
              <c:strCache>
                <c:ptCount val="1"/>
                <c:pt idx="0">
                  <c:v>9/3/21</c:v>
                </c:pt>
              </c:strCache>
            </c:strRef>
          </c:tx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series'!$I$54:$I$61</c:f>
              <c:numCache>
                <c:formatCode>0.000</c:formatCode>
                <c:ptCount val="8"/>
                <c:pt idx="0">
                  <c:v>1.5764736842105262</c:v>
                </c:pt>
                <c:pt idx="1">
                  <c:v>0.67016666666666669</c:v>
                </c:pt>
                <c:pt idx="2">
                  <c:v>0.69633333333333347</c:v>
                </c:pt>
                <c:pt idx="3">
                  <c:v>1.5139946122842269</c:v>
                </c:pt>
                <c:pt idx="4">
                  <c:v>1.4438034470113676</c:v>
                </c:pt>
                <c:pt idx="5">
                  <c:v>0.76816666666666666</c:v>
                </c:pt>
                <c:pt idx="6">
                  <c:v>1.5668822348419662</c:v>
                </c:pt>
                <c:pt idx="7">
                  <c:v>0.68933333333333335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25-4ED1-A5C7-F6AEA29811AC}"/>
            </c:ext>
          </c:extLst>
        </c:ser>
        <c:ser>
          <c:idx val="8"/>
          <c:order val="8"/>
          <c:tx>
            <c:strRef>
              <c:f>'PN time series'!$J$53</c:f>
              <c:strCache>
                <c:ptCount val="1"/>
                <c:pt idx="0">
                  <c:v>9/7/21</c:v>
                </c:pt>
              </c:strCache>
            </c:strRef>
          </c:tx>
          <c:invertIfNegative val="1"/>
          <c:cat>
            <c:strRef>
              <c:f>'PN time series'!$A$54:$A$61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series'!$J$54:$J$61</c:f>
              <c:numCache>
                <c:formatCode>0.000</c:formatCode>
                <c:ptCount val="8"/>
                <c:pt idx="0">
                  <c:v>1.6948346841481481</c:v>
                </c:pt>
                <c:pt idx="1">
                  <c:v>0.63041828188333338</c:v>
                </c:pt>
                <c:pt idx="2">
                  <c:v>0.6238118161666667</c:v>
                </c:pt>
                <c:pt idx="3">
                  <c:v>0.99686448050000009</c:v>
                </c:pt>
                <c:pt idx="4">
                  <c:v>2.0288058916666665</c:v>
                </c:pt>
                <c:pt idx="5">
                  <c:v>0.95655844658333322</c:v>
                </c:pt>
                <c:pt idx="6">
                  <c:v>2.0124281863333331</c:v>
                </c:pt>
                <c:pt idx="7">
                  <c:v>0.48829619445833333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25-4ED1-A5C7-F6AEA298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876309"/>
        <c:axId val="1729005159"/>
      </c:barChart>
      <c:catAx>
        <c:axId val="1594876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9005159"/>
        <c:crosses val="autoZero"/>
        <c:auto val="1"/>
        <c:lblAlgn val="ctr"/>
        <c:lblOffset val="100"/>
        <c:noMultiLvlLbl val="1"/>
      </c:catAx>
      <c:valAx>
        <c:axId val="1729005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PN (uM)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4876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settled N as % of suspended 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'PN time series'!$B$74</c:f>
              <c:strCache>
                <c:ptCount val="1"/>
                <c:pt idx="0">
                  <c:v>Aug-9-2021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series'!$B$75:$B$82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84-49B5-89C8-57467D2FF8A6}"/>
            </c:ext>
          </c:extLst>
        </c:ser>
        <c:ser>
          <c:idx val="1"/>
          <c:order val="1"/>
          <c:tx>
            <c:strRef>
              <c:f>'PN time series'!$C$74</c:f>
              <c:strCache>
                <c:ptCount val="1"/>
                <c:pt idx="0">
                  <c:v>8/11/21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series'!$C$75:$C$82</c:f>
              <c:numCache>
                <c:formatCode>General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84-49B5-89C8-57467D2FF8A6}"/>
            </c:ext>
          </c:extLst>
        </c:ser>
        <c:ser>
          <c:idx val="2"/>
          <c:order val="2"/>
          <c:tx>
            <c:strRef>
              <c:f>'PN time series'!$D$74</c:f>
              <c:strCache>
                <c:ptCount val="1"/>
                <c:pt idx="0">
                  <c:v>8/13/21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series'!$D$75:$D$82</c:f>
              <c:numCache>
                <c:formatCode>0.0</c:formatCode>
                <c:ptCount val="8"/>
                <c:pt idx="0">
                  <c:v>0.87131816427548947</c:v>
                </c:pt>
                <c:pt idx="1">
                  <c:v>1.0046697251073016</c:v>
                </c:pt>
                <c:pt idx="2">
                  <c:v>1.5233255873177565</c:v>
                </c:pt>
                <c:pt idx="3">
                  <c:v>0.89535292392776789</c:v>
                </c:pt>
                <c:pt idx="4">
                  <c:v>0.77131483379714227</c:v>
                </c:pt>
                <c:pt idx="5">
                  <c:v>1.1652712869102433</c:v>
                </c:pt>
                <c:pt idx="6">
                  <c:v>0.94751081998783993</c:v>
                </c:pt>
                <c:pt idx="7">
                  <c:v>1.1415451407496748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584-49B5-89C8-57467D2FF8A6}"/>
            </c:ext>
          </c:extLst>
        </c:ser>
        <c:ser>
          <c:idx val="3"/>
          <c:order val="3"/>
          <c:tx>
            <c:strRef>
              <c:f>'PN time series'!$E$74</c:f>
              <c:strCache>
                <c:ptCount val="1"/>
                <c:pt idx="0">
                  <c:v>8/20/21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series'!$E$75:$E$82</c:f>
              <c:numCache>
                <c:formatCode>0.0</c:formatCode>
                <c:ptCount val="8"/>
                <c:pt idx="0">
                  <c:v>0.92771081612755768</c:v>
                </c:pt>
                <c:pt idx="1">
                  <c:v>1.0100857064239555</c:v>
                </c:pt>
                <c:pt idx="2">
                  <c:v>1.1796011207562027</c:v>
                </c:pt>
                <c:pt idx="3">
                  <c:v>1.0007766287121305</c:v>
                </c:pt>
                <c:pt idx="4">
                  <c:v>1.2820929072716849</c:v>
                </c:pt>
                <c:pt idx="5">
                  <c:v>1.931292407941491</c:v>
                </c:pt>
                <c:pt idx="6">
                  <c:v>1.1860618407059169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584-49B5-89C8-57467D2FF8A6}"/>
            </c:ext>
          </c:extLst>
        </c:ser>
        <c:ser>
          <c:idx val="4"/>
          <c:order val="4"/>
          <c:tx>
            <c:strRef>
              <c:f>'PN time series'!$F$74</c:f>
              <c:strCache>
                <c:ptCount val="1"/>
                <c:pt idx="0">
                  <c:v>8/23/21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series'!$F$75:$F$82</c:f>
              <c:numCache>
                <c:formatCode>0.0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584-49B5-89C8-57467D2FF8A6}"/>
            </c:ext>
          </c:extLst>
        </c:ser>
        <c:ser>
          <c:idx val="5"/>
          <c:order val="5"/>
          <c:tx>
            <c:strRef>
              <c:f>'PN time series'!$G$74</c:f>
              <c:strCache>
                <c:ptCount val="1"/>
                <c:pt idx="0">
                  <c:v>8/27/21</c:v>
                </c:pt>
              </c:strCache>
            </c:strRef>
          </c:tx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series'!$G$75:$G$82</c:f>
              <c:numCache>
                <c:formatCode>0.0</c:formatCode>
                <c:ptCount val="8"/>
                <c:pt idx="0">
                  <c:v>1.3638812606885053</c:v>
                </c:pt>
                <c:pt idx="1">
                  <c:v>0.50239840421995341</c:v>
                </c:pt>
                <c:pt idx="2">
                  <c:v>2.1284005803257777</c:v>
                </c:pt>
                <c:pt idx="3">
                  <c:v>0.98313885369915455</c:v>
                </c:pt>
                <c:pt idx="4">
                  <c:v>1.0050182949697772</c:v>
                </c:pt>
                <c:pt idx="5">
                  <c:v>2.3373506516140279</c:v>
                </c:pt>
                <c:pt idx="6">
                  <c:v>1.8700420740951402</c:v>
                </c:pt>
                <c:pt idx="7">
                  <c:v>1.1353486170655109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4-49B5-89C8-57467D2FF8A6}"/>
            </c:ext>
          </c:extLst>
        </c:ser>
        <c:ser>
          <c:idx val="6"/>
          <c:order val="6"/>
          <c:tx>
            <c:strRef>
              <c:f>'PN time series'!$H$74</c:f>
              <c:strCache>
                <c:ptCount val="1"/>
                <c:pt idx="0">
                  <c:v>8/30/21</c:v>
                </c:pt>
              </c:strCache>
            </c:strRef>
          </c:tx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series'!$H$75:$H$82</c:f>
              <c:numCache>
                <c:formatCode>0.0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584-49B5-89C8-57467D2FF8A6}"/>
            </c:ext>
          </c:extLst>
        </c:ser>
        <c:ser>
          <c:idx val="7"/>
          <c:order val="7"/>
          <c:tx>
            <c:strRef>
              <c:f>'PN time series'!$I$74</c:f>
              <c:strCache>
                <c:ptCount val="1"/>
                <c:pt idx="0">
                  <c:v>9/3/21</c:v>
                </c:pt>
              </c:strCache>
            </c:strRef>
          </c:tx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series'!$I$75:$I$82</c:f>
              <c:numCache>
                <c:formatCode>0.0</c:formatCode>
                <c:ptCount val="8"/>
                <c:pt idx="1">
                  <c:v>0.68174893196004338</c:v>
                </c:pt>
                <c:pt idx="2">
                  <c:v>0.85307294004959777</c:v>
                </c:pt>
                <c:pt idx="5">
                  <c:v>1.3062213552585638</c:v>
                </c:pt>
                <c:pt idx="7">
                  <c:v>0.79118308408624649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4-49B5-89C8-57467D2FF8A6}"/>
            </c:ext>
          </c:extLst>
        </c:ser>
        <c:ser>
          <c:idx val="8"/>
          <c:order val="8"/>
          <c:tx>
            <c:strRef>
              <c:f>'PN time series'!$J$74</c:f>
              <c:strCache>
                <c:ptCount val="1"/>
                <c:pt idx="0">
                  <c:v>9/7/21</c:v>
                </c:pt>
              </c:strCache>
            </c:strRef>
          </c:tx>
          <c:invertIfNegative val="1"/>
          <c:cat>
            <c:strRef>
              <c:f>'PN time series'!$A$75:$A$82</c:f>
              <c:strCache>
                <c:ptCount val="8"/>
                <c:pt idx="0">
                  <c:v>N</c:v>
                </c:pt>
                <c:pt idx="1">
                  <c:v>P</c:v>
                </c:pt>
                <c:pt idx="2">
                  <c:v>F</c:v>
                </c:pt>
                <c:pt idx="3">
                  <c:v>NP</c:v>
                </c:pt>
                <c:pt idx="4">
                  <c:v>NF</c:v>
                </c:pt>
                <c:pt idx="5">
                  <c:v>PF</c:v>
                </c:pt>
                <c:pt idx="6">
                  <c:v>NPF</c:v>
                </c:pt>
                <c:pt idx="7">
                  <c:v>C</c:v>
                </c:pt>
              </c:strCache>
            </c:strRef>
          </c:cat>
          <c:val>
            <c:numRef>
              <c:f>'PN time series'!$J$75:$J$82</c:f>
              <c:numCache>
                <c:formatCode>0.0</c:formatCode>
                <c:ptCount val="8"/>
                <c:pt idx="0">
                  <c:v>0.70674098200355306</c:v>
                </c:pt>
                <c:pt idx="1">
                  <c:v>0.8440238637355747</c:v>
                </c:pt>
                <c:pt idx="2">
                  <c:v>0.52170408949717784</c:v>
                </c:pt>
                <c:pt idx="3">
                  <c:v>1.8535866965769869</c:v>
                </c:pt>
                <c:pt idx="4">
                  <c:v>1.0474651677253237</c:v>
                </c:pt>
                <c:pt idx="5">
                  <c:v>0.9462112222539848</c:v>
                </c:pt>
                <c:pt idx="6">
                  <c:v>1.9678926604812494</c:v>
                </c:pt>
                <c:pt idx="7">
                  <c:v>2.1893906488081538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4-49B5-89C8-57467D2F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53268"/>
        <c:axId val="1332011226"/>
      </c:barChart>
      <c:catAx>
        <c:axId val="109845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2011226"/>
        <c:crosses val="autoZero"/>
        <c:auto val="1"/>
        <c:lblAlgn val="ctr"/>
        <c:lblOffset val="100"/>
        <c:noMultiLvlLbl val="1"/>
      </c:catAx>
      <c:valAx>
        <c:axId val="133201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84532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Sediment PN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series'!$B$62:$B$69</c:f>
              <c:numCache>
                <c:formatCode>mmm\-d\-yyyy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0C-4149-A51F-FAD7A7036B10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series'!$C$62:$C$69</c:f>
              <c:numCache>
                <c:formatCode>#,##0.000</c:formatCode>
                <c:ptCount val="8"/>
                <c:pt idx="0">
                  <c:v>7.5780781976184386</c:v>
                </c:pt>
                <c:pt idx="1">
                  <c:v>5.3336039369887374</c:v>
                </c:pt>
                <c:pt idx="2">
                  <c:v>5.9377807997041856</c:v>
                </c:pt>
                <c:pt idx="3">
                  <c:v>5.160251622528091</c:v>
                </c:pt>
                <c:pt idx="4">
                  <c:v>4.7351360800974023</c:v>
                </c:pt>
                <c:pt idx="5">
                  <c:v>4.1674856149751696</c:v>
                </c:pt>
                <c:pt idx="6">
                  <c:v>3.654679177151555</c:v>
                </c:pt>
                <c:pt idx="7">
                  <c:v>5.7118171893906897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0C-4149-A51F-FAD7A7036B10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series'!$D$62:$D$69</c:f>
              <c:numCache>
                <c:formatCode>#,##0.000</c:formatCode>
                <c:ptCount val="8"/>
                <c:pt idx="0">
                  <c:v>3.4112745098039219</c:v>
                </c:pt>
                <c:pt idx="1">
                  <c:v>2.5986485708707932</c:v>
                </c:pt>
                <c:pt idx="2">
                  <c:v>3.9878125000000004</c:v>
                </c:pt>
                <c:pt idx="3">
                  <c:v>3.5235838348643234</c:v>
                </c:pt>
                <c:pt idx="4">
                  <c:v>3.1894228324434271</c:v>
                </c:pt>
                <c:pt idx="5">
                  <c:v>3.0022049435955509</c:v>
                </c:pt>
                <c:pt idx="6">
                  <c:v>4.1535526476702946</c:v>
                </c:pt>
                <c:pt idx="7">
                  <c:v>2.296103896103896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C0C-4149-A51F-FAD7A7036B10}"/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series'!$E$62:$E$69</c:f>
              <c:numCache>
                <c:formatCode>#,##0.000</c:formatCode>
                <c:ptCount val="8"/>
                <c:pt idx="0">
                  <c:v>5.4141883550469423</c:v>
                </c:pt>
                <c:pt idx="1">
                  <c:v>3.4523450003675991</c:v>
                </c:pt>
                <c:pt idx="2">
                  <c:v>3.8993209208015904</c:v>
                </c:pt>
                <c:pt idx="3">
                  <c:v>6.0999537228587508</c:v>
                </c:pt>
                <c:pt idx="4">
                  <c:v>7.5451680430101575</c:v>
                </c:pt>
                <c:pt idx="5">
                  <c:v>6.373947336191061</c:v>
                </c:pt>
                <c:pt idx="6">
                  <c:v>6.6597016537085034</c:v>
                </c:pt>
                <c:pt idx="7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C0C-4149-A51F-FAD7A7036B10}"/>
            </c:ext>
          </c:extLst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series'!$F$62:$F$69</c:f>
              <c:numCache>
                <c:formatCode>#,##0.000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C0C-4149-A51F-FAD7A7036B10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series'!$G$62:$G$69</c:f>
              <c:numCache>
                <c:formatCode>#,##0.000</c:formatCode>
                <c:ptCount val="8"/>
                <c:pt idx="0">
                  <c:v>8.6830409356725156</c:v>
                </c:pt>
                <c:pt idx="1">
                  <c:v>1.3768864638959835</c:v>
                </c:pt>
                <c:pt idx="2">
                  <c:v>5.3409090909090917</c:v>
                </c:pt>
                <c:pt idx="3">
                  <c:v>6.4157183745272564</c:v>
                </c:pt>
                <c:pt idx="4">
                  <c:v>5.7321084451161903</c:v>
                </c:pt>
                <c:pt idx="5">
                  <c:v>6.4375</c:v>
                </c:pt>
                <c:pt idx="6">
                  <c:v>12.023809523809524</c:v>
                </c:pt>
                <c:pt idx="7" formatCode="0.000">
                  <c:v>2.7638888888888893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C0C-4149-A51F-FAD7A7036B10}"/>
            </c:ext>
          </c:extLst>
        </c:ser>
        <c:ser>
          <c:idx val="6"/>
          <c:order val="6"/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series'!$H$62:$H$69</c:f>
              <c:numCache>
                <c:formatCode>m/d/yy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0C0C-4149-A51F-FAD7A7036B10}"/>
            </c:ext>
          </c:extLst>
        </c:ser>
        <c:ser>
          <c:idx val="7"/>
          <c:order val="7"/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series'!$I$62:$I$69</c:f>
              <c:numCache>
                <c:formatCode>#,##0.000</c:formatCode>
                <c:ptCount val="8"/>
                <c:pt idx="1">
                  <c:v>2.0651220497432052</c:v>
                </c:pt>
                <c:pt idx="2">
                  <c:v>2.6849845201238391</c:v>
                </c:pt>
                <c:pt idx="5">
                  <c:v>4.5353485838779957</c:v>
                </c:pt>
                <c:pt idx="7" formatCode="0.000">
                  <c:v>2.465157704288139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0C-4149-A51F-FAD7A7036B10}"/>
            </c:ext>
          </c:extLst>
        </c:ser>
        <c:ser>
          <c:idx val="8"/>
          <c:order val="8"/>
          <c:invertIfNegative val="1"/>
          <c:cat>
            <c:strRef>
              <c:f>'PN time series'!$A$62:$A$69</c:f>
              <c:strCache>
                <c:ptCount val="8"/>
                <c:pt idx="0">
                  <c:v>N sed</c:v>
                </c:pt>
                <c:pt idx="1">
                  <c:v>P sed</c:v>
                </c:pt>
                <c:pt idx="2">
                  <c:v>F sed</c:v>
                </c:pt>
                <c:pt idx="3">
                  <c:v>NP sed</c:v>
                </c:pt>
                <c:pt idx="4">
                  <c:v>NF sed</c:v>
                </c:pt>
                <c:pt idx="5">
                  <c:v>PF sed</c:v>
                </c:pt>
                <c:pt idx="6">
                  <c:v>NPF sed</c:v>
                </c:pt>
                <c:pt idx="7">
                  <c:v>C sed</c:v>
                </c:pt>
              </c:strCache>
            </c:strRef>
          </c:cat>
          <c:val>
            <c:numRef>
              <c:f>'PN time series'!$J$62:$J$69</c:f>
              <c:numCache>
                <c:formatCode>#,##0.000</c:formatCode>
                <c:ptCount val="8"/>
                <c:pt idx="0">
                  <c:v>5.4140972631186175</c:v>
                </c:pt>
                <c:pt idx="1">
                  <c:v>2.4050380946821059</c:v>
                </c:pt>
                <c:pt idx="2">
                  <c:v>1.4710121935800691</c:v>
                </c:pt>
                <c:pt idx="3">
                  <c:v>8.3519418218390804</c:v>
                </c:pt>
                <c:pt idx="4">
                  <c:v>9.6054678362573096</c:v>
                </c:pt>
                <c:pt idx="5">
                  <c:v>4.091080642783429</c:v>
                </c:pt>
                <c:pt idx="6">
                  <c:v>17.900296812491931</c:v>
                </c:pt>
                <c:pt idx="7" formatCode="0.000">
                  <c:v>4.8322014714204862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0C-4149-A51F-FAD7A703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944841"/>
        <c:axId val="1899770789"/>
      </c:barChart>
      <c:catAx>
        <c:axId val="64694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9770789"/>
        <c:crosses val="autoZero"/>
        <c:auto val="1"/>
        <c:lblAlgn val="ctr"/>
        <c:lblOffset val="100"/>
        <c:noMultiLvlLbl val="1"/>
      </c:catAx>
      <c:valAx>
        <c:axId val="1899770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PN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944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'CN time series'!$A$28:$A$36</c:f>
              <c:strCache>
                <c:ptCount val="9"/>
                <c:pt idx="1">
                  <c:v>C</c:v>
                </c:pt>
                <c:pt idx="2">
                  <c:v>ZL</c:v>
                </c:pt>
                <c:pt idx="3">
                  <c:v>ZH</c:v>
                </c:pt>
                <c:pt idx="4">
                  <c:v>ZF</c:v>
                </c:pt>
                <c:pt idx="5">
                  <c:v>LL</c:v>
                </c:pt>
                <c:pt idx="6">
                  <c:v>RL</c:v>
                </c:pt>
                <c:pt idx="7">
                  <c:v>RH</c:v>
                </c:pt>
                <c:pt idx="8">
                  <c:v>LH</c:v>
                </c:pt>
              </c:strCache>
            </c:strRef>
          </c:cat>
          <c:val>
            <c:numRef>
              <c:f>'CN time series'!$B$28:$B$36</c:f>
              <c:numCache>
                <c:formatCode>General</c:formatCode>
                <c:ptCount val="9"/>
                <c:pt idx="0" formatCode="m/d/yy">
                  <c:v>44739</c:v>
                </c:pt>
                <c:pt idx="1">
                  <c:v>6.9000000000000012</c:v>
                </c:pt>
                <c:pt idx="2">
                  <c:v>6.9000000000000012</c:v>
                </c:pt>
                <c:pt idx="3">
                  <c:v>6.9000000000000012</c:v>
                </c:pt>
                <c:pt idx="4">
                  <c:v>6.9000000000000012</c:v>
                </c:pt>
                <c:pt idx="5">
                  <c:v>6.9000000000000012</c:v>
                </c:pt>
                <c:pt idx="6">
                  <c:v>6.9000000000000012</c:v>
                </c:pt>
                <c:pt idx="7">
                  <c:v>6.9000000000000012</c:v>
                </c:pt>
                <c:pt idx="8">
                  <c:v>6.9000000000000012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9E-4784-8DB3-E9BD2D3F4587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'CN time series'!$A$28:$A$36</c:f>
              <c:strCache>
                <c:ptCount val="9"/>
                <c:pt idx="1">
                  <c:v>C</c:v>
                </c:pt>
                <c:pt idx="2">
                  <c:v>ZL</c:v>
                </c:pt>
                <c:pt idx="3">
                  <c:v>ZH</c:v>
                </c:pt>
                <c:pt idx="4">
                  <c:v>ZF</c:v>
                </c:pt>
                <c:pt idx="5">
                  <c:v>LL</c:v>
                </c:pt>
                <c:pt idx="6">
                  <c:v>RL</c:v>
                </c:pt>
                <c:pt idx="7">
                  <c:v>RH</c:v>
                </c:pt>
                <c:pt idx="8">
                  <c:v>LH</c:v>
                </c:pt>
              </c:strCache>
            </c:strRef>
          </c:cat>
          <c:val>
            <c:numRef>
              <c:f>'CN time series'!$C$28:$C$36</c:f>
              <c:numCache>
                <c:formatCode>0.0</c:formatCode>
                <c:ptCount val="9"/>
                <c:pt idx="0" formatCode="m/d/yy">
                  <c:v>44756</c:v>
                </c:pt>
                <c:pt idx="1">
                  <c:v>10.235265389974801</c:v>
                </c:pt>
                <c:pt idx="2">
                  <c:v>13.314468561912017</c:v>
                </c:pt>
                <c:pt idx="3">
                  <c:v>12.337495409656583</c:v>
                </c:pt>
                <c:pt idx="4">
                  <c:v>9.2557572253649578</c:v>
                </c:pt>
                <c:pt idx="5">
                  <c:v>12.568620635869594</c:v>
                </c:pt>
                <c:pt idx="6">
                  <c:v>9.6259036459644509</c:v>
                </c:pt>
                <c:pt idx="7">
                  <c:v>10.026718692032409</c:v>
                </c:pt>
                <c:pt idx="8">
                  <c:v>8.4850894967711259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D9E-4784-8DB3-E9BD2D3F4587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'CN time series'!$A$28:$A$36</c:f>
              <c:strCache>
                <c:ptCount val="9"/>
                <c:pt idx="1">
                  <c:v>C</c:v>
                </c:pt>
                <c:pt idx="2">
                  <c:v>ZL</c:v>
                </c:pt>
                <c:pt idx="3">
                  <c:v>ZH</c:v>
                </c:pt>
                <c:pt idx="4">
                  <c:v>ZF</c:v>
                </c:pt>
                <c:pt idx="5">
                  <c:v>LL</c:v>
                </c:pt>
                <c:pt idx="6">
                  <c:v>RL</c:v>
                </c:pt>
                <c:pt idx="7">
                  <c:v>RH</c:v>
                </c:pt>
                <c:pt idx="8">
                  <c:v>LH</c:v>
                </c:pt>
              </c:strCache>
            </c:strRef>
          </c:cat>
          <c:val>
            <c:numRef>
              <c:f>'CN time series'!$D$28:$D$36</c:f>
              <c:numCache>
                <c:formatCode>0.0</c:formatCode>
                <c:ptCount val="9"/>
                <c:pt idx="0" formatCode="m/d/yy">
                  <c:v>44769</c:v>
                </c:pt>
                <c:pt idx="1">
                  <c:v>10.821669658625469</c:v>
                </c:pt>
                <c:pt idx="2">
                  <c:v>10.97216006869575</c:v>
                </c:pt>
                <c:pt idx="3">
                  <c:v>10.869440026931684</c:v>
                </c:pt>
                <c:pt idx="4">
                  <c:v>10.711162418945976</c:v>
                </c:pt>
                <c:pt idx="5">
                  <c:v>9.7707578197795701</c:v>
                </c:pt>
                <c:pt idx="6">
                  <c:v>10.733414260708196</c:v>
                </c:pt>
                <c:pt idx="7">
                  <c:v>12.250792870757509</c:v>
                </c:pt>
                <c:pt idx="8">
                  <c:v>10.546944244231801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D9E-4784-8DB3-E9BD2D3F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250431"/>
        <c:axId val="2042736817"/>
      </c:barChart>
      <c:catAx>
        <c:axId val="214225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36817"/>
        <c:crosses val="autoZero"/>
        <c:auto val="1"/>
        <c:lblAlgn val="ctr"/>
        <c:lblOffset val="100"/>
        <c:noMultiLvlLbl val="1"/>
      </c:catAx>
      <c:valAx>
        <c:axId val="2042736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2504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Carbon (uM) vs. Nitrogen (uM)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Sediment!$F$1</c:f>
              <c:strCache>
                <c:ptCount val="1"/>
                <c:pt idx="0">
                  <c:v>Carbon (uM)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Sediment!$E$2:$E$59</c:f>
              <c:numCache>
                <c:formatCode>General</c:formatCode>
                <c:ptCount val="58"/>
                <c:pt idx="0">
                  <c:v>4.2086179788732396</c:v>
                </c:pt>
                <c:pt idx="1">
                  <c:v>5.6930539597560976</c:v>
                </c:pt>
                <c:pt idx="2">
                  <c:v>10.947538416363637</c:v>
                </c:pt>
                <c:pt idx="3">
                  <c:v>4.929005380555556</c:v>
                </c:pt>
                <c:pt idx="4">
                  <c:v>4.4866078245283019</c:v>
                </c:pt>
                <c:pt idx="5">
                  <c:v>6.5851986058823524</c:v>
                </c:pt>
                <c:pt idx="6">
                  <c:v>5.9879895563636367</c:v>
                </c:pt>
                <c:pt idx="7">
                  <c:v>6.9854940844155848</c:v>
                </c:pt>
                <c:pt idx="8">
                  <c:v>4.8398587583333335</c:v>
                </c:pt>
                <c:pt idx="9">
                  <c:v>5.4648363455696201</c:v>
                </c:pt>
                <c:pt idx="10">
                  <c:v>5.3325644948717947</c:v>
                </c:pt>
                <c:pt idx="11">
                  <c:v>4.6833540271428564</c:v>
                </c:pt>
                <c:pt idx="12">
                  <c:v>5.7046010942857137</c:v>
                </c:pt>
                <c:pt idx="13">
                  <c:v>3.7656710659090908</c:v>
                </c:pt>
                <c:pt idx="14">
                  <c:v>5.6666152899999993</c:v>
                </c:pt>
                <c:pt idx="15">
                  <c:v>2.1375177178217819</c:v>
                </c:pt>
                <c:pt idx="16">
                  <c:v>6.4271652858823529</c:v>
                </c:pt>
                <c:pt idx="17">
                  <c:v>3.9377738412213739</c:v>
                </c:pt>
                <c:pt idx="18">
                  <c:v>3.765760194285714</c:v>
                </c:pt>
                <c:pt idx="19">
                  <c:v>3.1891530438356166</c:v>
                </c:pt>
                <c:pt idx="20">
                  <c:v>4.0091242933333335</c:v>
                </c:pt>
                <c:pt idx="21">
                  <c:v>6.8266392653846157</c:v>
                </c:pt>
                <c:pt idx="22">
                  <c:v>3.7349783170731703</c:v>
                </c:pt>
                <c:pt idx="23">
                  <c:v>6.5738339857142849</c:v>
                </c:pt>
                <c:pt idx="24">
                  <c:v>7.8507462686567164</c:v>
                </c:pt>
                <c:pt idx="25">
                  <c:v>4.597701149425288</c:v>
                </c:pt>
                <c:pt idx="26">
                  <c:v>3.7941176470588234</c:v>
                </c:pt>
                <c:pt idx="27">
                  <c:v>3.3783783783783785</c:v>
                </c:pt>
                <c:pt idx="28">
                  <c:v>4.1481481481481479</c:v>
                </c:pt>
                <c:pt idx="29">
                  <c:v>2.8305084745762716</c:v>
                </c:pt>
                <c:pt idx="30">
                  <c:v>4.6619718309859159</c:v>
                </c:pt>
                <c:pt idx="31">
                  <c:v>3.9240506329113924</c:v>
                </c:pt>
                <c:pt idx="32">
                  <c:v>3.1119402985074625</c:v>
                </c:pt>
                <c:pt idx="33">
                  <c:v>2.3463687150837989</c:v>
                </c:pt>
                <c:pt idx="34">
                  <c:v>8.4805194805194812</c:v>
                </c:pt>
                <c:pt idx="35">
                  <c:v>7.4729729729729737</c:v>
                </c:pt>
                <c:pt idx="36">
                  <c:v>8.0298507462686572</c:v>
                </c:pt>
                <c:pt idx="37">
                  <c:v>4.9518072289156621</c:v>
                </c:pt>
                <c:pt idx="38">
                  <c:v>9.6538461538461533</c:v>
                </c:pt>
                <c:pt idx="39">
                  <c:v>9.2173913043478262</c:v>
                </c:pt>
                <c:pt idx="40">
                  <c:v>5.4084507042253529</c:v>
                </c:pt>
                <c:pt idx="41">
                  <c:v>4.4960000000000004</c:v>
                </c:pt>
                <c:pt idx="42">
                  <c:v>7.8125</c:v>
                </c:pt>
                <c:pt idx="43">
                  <c:v>5.8378378378378377</c:v>
                </c:pt>
                <c:pt idx="44">
                  <c:v>6.3287671232876717</c:v>
                </c:pt>
                <c:pt idx="48">
                  <c:v>5.6768892759999998</c:v>
                </c:pt>
                <c:pt idx="49">
                  <c:v>5.1340031574999996</c:v>
                </c:pt>
                <c:pt idx="50">
                  <c:v>5.4313993558558558</c:v>
                </c:pt>
                <c:pt idx="51">
                  <c:v>3.9574092015873013</c:v>
                </c:pt>
                <c:pt idx="52">
                  <c:v>2.4937831199999998</c:v>
                </c:pt>
                <c:pt idx="53">
                  <c:v>0.76392196245901633</c:v>
                </c:pt>
                <c:pt idx="54">
                  <c:v>1.6133961223214286</c:v>
                </c:pt>
                <c:pt idx="55">
                  <c:v>1.3286282648387095</c:v>
                </c:pt>
                <c:pt idx="57">
                  <c:v>14.99386425862069</c:v>
                </c:pt>
              </c:numCache>
            </c:numRef>
          </c:xVal>
          <c:yVal>
            <c:numRef>
              <c:f>Sediment!$F$2:$F$59</c:f>
              <c:numCache>
                <c:formatCode>General</c:formatCode>
                <c:ptCount val="58"/>
                <c:pt idx="0">
                  <c:v>105.95255612676057</c:v>
                </c:pt>
                <c:pt idx="1">
                  <c:v>154.85403780487803</c:v>
                </c:pt>
                <c:pt idx="2">
                  <c:v>103.23774214545455</c:v>
                </c:pt>
                <c:pt idx="3">
                  <c:v>163.13490185185185</c:v>
                </c:pt>
                <c:pt idx="4">
                  <c:v>312.84424660377357</c:v>
                </c:pt>
                <c:pt idx="5">
                  <c:v>66.286206522058819</c:v>
                </c:pt>
                <c:pt idx="6">
                  <c:v>304.22475290909091</c:v>
                </c:pt>
                <c:pt idx="7">
                  <c:v>164.28205597402598</c:v>
                </c:pt>
                <c:pt idx="8">
                  <c:v>41.916376606060602</c:v>
                </c:pt>
                <c:pt idx="9">
                  <c:v>183.1959835443038</c:v>
                </c:pt>
                <c:pt idx="10">
                  <c:v>78.188840064102564</c:v>
                </c:pt>
                <c:pt idx="11">
                  <c:v>48.175096499999995</c:v>
                </c:pt>
                <c:pt idx="12">
                  <c:v>110.25576585714285</c:v>
                </c:pt>
                <c:pt idx="13">
                  <c:v>79.823282465909102</c:v>
                </c:pt>
                <c:pt idx="14">
                  <c:v>106.61906072000001</c:v>
                </c:pt>
                <c:pt idx="15">
                  <c:v>88.374513574257421</c:v>
                </c:pt>
                <c:pt idx="16">
                  <c:v>72.700112517647057</c:v>
                </c:pt>
                <c:pt idx="17">
                  <c:v>45.41502642748091</c:v>
                </c:pt>
                <c:pt idx="18">
                  <c:v>99.164305799999994</c:v>
                </c:pt>
                <c:pt idx="19">
                  <c:v>40.280854561643842</c:v>
                </c:pt>
                <c:pt idx="20">
                  <c:v>66.082219440000003</c:v>
                </c:pt>
                <c:pt idx="21">
                  <c:v>252.8605832692308</c:v>
                </c:pt>
                <c:pt idx="22">
                  <c:v>80.974856268292683</c:v>
                </c:pt>
                <c:pt idx="23">
                  <c:v>89.863512415584424</c:v>
                </c:pt>
                <c:pt idx="24">
                  <c:v>149.73134328358208</c:v>
                </c:pt>
                <c:pt idx="25">
                  <c:v>101.81609195402301</c:v>
                </c:pt>
                <c:pt idx="26">
                  <c:v>23.022058823529409</c:v>
                </c:pt>
                <c:pt idx="27">
                  <c:v>134.93243243243242</c:v>
                </c:pt>
                <c:pt idx="28">
                  <c:v>202.50617283950615</c:v>
                </c:pt>
                <c:pt idx="29">
                  <c:v>38.627118644067799</c:v>
                </c:pt>
                <c:pt idx="30">
                  <c:v>127.56338028169016</c:v>
                </c:pt>
                <c:pt idx="31">
                  <c:v>142.43037974683546</c:v>
                </c:pt>
                <c:pt idx="32">
                  <c:v>35.649253731343279</c:v>
                </c:pt>
                <c:pt idx="33">
                  <c:v>97.480446927374317</c:v>
                </c:pt>
                <c:pt idx="34">
                  <c:v>84.311688311688314</c:v>
                </c:pt>
                <c:pt idx="35">
                  <c:v>59.162162162162168</c:v>
                </c:pt>
                <c:pt idx="36">
                  <c:v>96.46268656716417</c:v>
                </c:pt>
                <c:pt idx="37">
                  <c:v>94.939759036144565</c:v>
                </c:pt>
                <c:pt idx="38">
                  <c:v>82.551282051282058</c:v>
                </c:pt>
                <c:pt idx="39">
                  <c:v>98.550724637681142</c:v>
                </c:pt>
                <c:pt idx="40">
                  <c:v>65.225352112676063</c:v>
                </c:pt>
                <c:pt idx="41">
                  <c:v>94.135999999999996</c:v>
                </c:pt>
                <c:pt idx="42">
                  <c:v>89.734375</c:v>
                </c:pt>
                <c:pt idx="43">
                  <c:v>68.013513513513516</c:v>
                </c:pt>
                <c:pt idx="44">
                  <c:v>70.041095890410972</c:v>
                </c:pt>
                <c:pt idx="45">
                  <c:v>89.291666666666657</c:v>
                </c:pt>
                <c:pt idx="46">
                  <c:v>76.123287671232887</c:v>
                </c:pt>
                <c:pt idx="47">
                  <c:v>67.472972972972983</c:v>
                </c:pt>
                <c:pt idx="48">
                  <c:v>64.360718379999994</c:v>
                </c:pt>
                <c:pt idx="49">
                  <c:v>100.21180149999999</c:v>
                </c:pt>
                <c:pt idx="50">
                  <c:v>58.064999333333333</c:v>
                </c:pt>
                <c:pt idx="51">
                  <c:v>28.372220222222222</c:v>
                </c:pt>
                <c:pt idx="52">
                  <c:v>34.655496199999995</c:v>
                </c:pt>
                <c:pt idx="53">
                  <c:v>14.821382286885246</c:v>
                </c:pt>
                <c:pt idx="54">
                  <c:v>31.940293928571425</c:v>
                </c:pt>
                <c:pt idx="55">
                  <c:v>39.485875967741933</c:v>
                </c:pt>
                <c:pt idx="57">
                  <c:v>153.00621796551721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15-439D-AC3A-132965EB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8591"/>
        <c:axId val="1072243426"/>
      </c:scatterChart>
      <c:valAx>
        <c:axId val="107458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Nitrogen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243426"/>
        <c:crosses val="autoZero"/>
        <c:crossBetween val="midCat"/>
      </c:valAx>
      <c:valAx>
        <c:axId val="1072243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Carbon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4585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Sediment!$H$1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Sediment!$E$2:$E$1000</c:f>
              <c:numCache>
                <c:formatCode>General</c:formatCode>
                <c:ptCount val="999"/>
                <c:pt idx="0">
                  <c:v>4.2086179788732396</c:v>
                </c:pt>
                <c:pt idx="1">
                  <c:v>5.6930539597560976</c:v>
                </c:pt>
                <c:pt idx="2">
                  <c:v>10.947538416363637</c:v>
                </c:pt>
                <c:pt idx="3">
                  <c:v>4.929005380555556</c:v>
                </c:pt>
                <c:pt idx="4">
                  <c:v>4.4866078245283019</c:v>
                </c:pt>
                <c:pt idx="5">
                  <c:v>6.5851986058823524</c:v>
                </c:pt>
                <c:pt idx="6">
                  <c:v>5.9879895563636367</c:v>
                </c:pt>
                <c:pt idx="7">
                  <c:v>6.9854940844155848</c:v>
                </c:pt>
                <c:pt idx="8">
                  <c:v>4.8398587583333335</c:v>
                </c:pt>
                <c:pt idx="9">
                  <c:v>5.4648363455696201</c:v>
                </c:pt>
                <c:pt idx="10">
                  <c:v>5.3325644948717947</c:v>
                </c:pt>
                <c:pt idx="11">
                  <c:v>4.6833540271428564</c:v>
                </c:pt>
                <c:pt idx="12">
                  <c:v>5.7046010942857137</c:v>
                </c:pt>
                <c:pt idx="13">
                  <c:v>3.7656710659090908</c:v>
                </c:pt>
                <c:pt idx="14">
                  <c:v>5.6666152899999993</c:v>
                </c:pt>
                <c:pt idx="15">
                  <c:v>2.1375177178217819</c:v>
                </c:pt>
                <c:pt idx="16">
                  <c:v>6.4271652858823529</c:v>
                </c:pt>
                <c:pt idx="17">
                  <c:v>3.9377738412213739</c:v>
                </c:pt>
                <c:pt idx="18">
                  <c:v>3.765760194285714</c:v>
                </c:pt>
                <c:pt idx="19">
                  <c:v>3.1891530438356166</c:v>
                </c:pt>
                <c:pt idx="20">
                  <c:v>4.0091242933333335</c:v>
                </c:pt>
                <c:pt idx="21">
                  <c:v>6.8266392653846157</c:v>
                </c:pt>
                <c:pt idx="22">
                  <c:v>3.7349783170731703</c:v>
                </c:pt>
                <c:pt idx="23">
                  <c:v>6.5738339857142849</c:v>
                </c:pt>
                <c:pt idx="24">
                  <c:v>7.8507462686567164</c:v>
                </c:pt>
                <c:pt idx="25">
                  <c:v>4.597701149425288</c:v>
                </c:pt>
                <c:pt idx="26">
                  <c:v>3.7941176470588234</c:v>
                </c:pt>
                <c:pt idx="27">
                  <c:v>3.3783783783783785</c:v>
                </c:pt>
                <c:pt idx="28">
                  <c:v>4.1481481481481479</c:v>
                </c:pt>
                <c:pt idx="29">
                  <c:v>2.8305084745762716</c:v>
                </c:pt>
                <c:pt idx="30">
                  <c:v>4.6619718309859159</c:v>
                </c:pt>
                <c:pt idx="31">
                  <c:v>3.9240506329113924</c:v>
                </c:pt>
                <c:pt idx="32">
                  <c:v>3.1119402985074625</c:v>
                </c:pt>
                <c:pt idx="33">
                  <c:v>2.3463687150837989</c:v>
                </c:pt>
                <c:pt idx="34">
                  <c:v>8.4805194805194812</c:v>
                </c:pt>
                <c:pt idx="35">
                  <c:v>7.4729729729729737</c:v>
                </c:pt>
                <c:pt idx="36">
                  <c:v>8.0298507462686572</c:v>
                </c:pt>
                <c:pt idx="37">
                  <c:v>4.9518072289156621</c:v>
                </c:pt>
                <c:pt idx="38">
                  <c:v>9.6538461538461533</c:v>
                </c:pt>
                <c:pt idx="39">
                  <c:v>9.2173913043478262</c:v>
                </c:pt>
                <c:pt idx="40">
                  <c:v>5.4084507042253529</c:v>
                </c:pt>
                <c:pt idx="41">
                  <c:v>4.4960000000000004</c:v>
                </c:pt>
                <c:pt idx="42">
                  <c:v>7.8125</c:v>
                </c:pt>
                <c:pt idx="43">
                  <c:v>5.8378378378378377</c:v>
                </c:pt>
                <c:pt idx="44">
                  <c:v>6.3287671232876717</c:v>
                </c:pt>
                <c:pt idx="48">
                  <c:v>5.6768892759999998</c:v>
                </c:pt>
                <c:pt idx="49">
                  <c:v>5.1340031574999996</c:v>
                </c:pt>
                <c:pt idx="50">
                  <c:v>5.4313993558558558</c:v>
                </c:pt>
                <c:pt idx="51">
                  <c:v>3.9574092015873013</c:v>
                </c:pt>
                <c:pt idx="52">
                  <c:v>2.4937831199999998</c:v>
                </c:pt>
                <c:pt idx="53">
                  <c:v>0.76392196245901633</c:v>
                </c:pt>
                <c:pt idx="54">
                  <c:v>1.6133961223214286</c:v>
                </c:pt>
                <c:pt idx="55">
                  <c:v>1.3286282648387095</c:v>
                </c:pt>
                <c:pt idx="57">
                  <c:v>14.99386425862069</c:v>
                </c:pt>
              </c:numCache>
            </c:numRef>
          </c:xVal>
          <c:yVal>
            <c:numRef>
              <c:f>Sediment!$H$2:$H$1000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103.23774214545455</c:v>
                </c:pt>
                <c:pt idx="3">
                  <c:v>0</c:v>
                </c:pt>
                <c:pt idx="4">
                  <c:v>0</c:v>
                </c:pt>
                <c:pt idx="5">
                  <c:v>66.286206522058819</c:v>
                </c:pt>
                <c:pt idx="6">
                  <c:v>0</c:v>
                </c:pt>
                <c:pt idx="7">
                  <c:v>0</c:v>
                </c:pt>
                <c:pt idx="8">
                  <c:v>41.916376606060602</c:v>
                </c:pt>
                <c:pt idx="9">
                  <c:v>0</c:v>
                </c:pt>
                <c:pt idx="10">
                  <c:v>78.188840064102564</c:v>
                </c:pt>
                <c:pt idx="11">
                  <c:v>48.175096499999995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72.700112517647057</c:v>
                </c:pt>
                <c:pt idx="17">
                  <c:v>45.41502642748091</c:v>
                </c:pt>
                <c:pt idx="18">
                  <c:v>0</c:v>
                </c:pt>
                <c:pt idx="19">
                  <c:v>40.280854561643842</c:v>
                </c:pt>
                <c:pt idx="20">
                  <c:v>66.082219440000003</c:v>
                </c:pt>
                <c:pt idx="21">
                  <c:v>0</c:v>
                </c:pt>
                <c:pt idx="22">
                  <c:v>0</c:v>
                </c:pt>
                <c:pt idx="23">
                  <c:v>89.863512415584424</c:v>
                </c:pt>
                <c:pt idx="24">
                  <c:v>0</c:v>
                </c:pt>
                <c:pt idx="25">
                  <c:v>0</c:v>
                </c:pt>
                <c:pt idx="26">
                  <c:v>23.022058823529409</c:v>
                </c:pt>
                <c:pt idx="27">
                  <c:v>0</c:v>
                </c:pt>
                <c:pt idx="28">
                  <c:v>0</c:v>
                </c:pt>
                <c:pt idx="29">
                  <c:v>38.627118644067799</c:v>
                </c:pt>
                <c:pt idx="30">
                  <c:v>0</c:v>
                </c:pt>
                <c:pt idx="31">
                  <c:v>0</c:v>
                </c:pt>
                <c:pt idx="32">
                  <c:v>35.649253731343279</c:v>
                </c:pt>
                <c:pt idx="33">
                  <c:v>0</c:v>
                </c:pt>
                <c:pt idx="34">
                  <c:v>84.311688311688314</c:v>
                </c:pt>
                <c:pt idx="35">
                  <c:v>59.162162162162168</c:v>
                </c:pt>
                <c:pt idx="36">
                  <c:v>96.46268656716417</c:v>
                </c:pt>
                <c:pt idx="37">
                  <c:v>0</c:v>
                </c:pt>
                <c:pt idx="38">
                  <c:v>82.551282051282058</c:v>
                </c:pt>
                <c:pt idx="39">
                  <c:v>98.550724637681142</c:v>
                </c:pt>
                <c:pt idx="40">
                  <c:v>65.225352112676063</c:v>
                </c:pt>
                <c:pt idx="41">
                  <c:v>0</c:v>
                </c:pt>
                <c:pt idx="42">
                  <c:v>89.734375</c:v>
                </c:pt>
                <c:pt idx="43">
                  <c:v>68.013513513513516</c:v>
                </c:pt>
                <c:pt idx="44">
                  <c:v>70.041095890410972</c:v>
                </c:pt>
                <c:pt idx="45">
                  <c:v>89.291666666666657</c:v>
                </c:pt>
                <c:pt idx="46">
                  <c:v>76.123287671232887</c:v>
                </c:pt>
                <c:pt idx="47">
                  <c:v>67.472972972972983</c:v>
                </c:pt>
                <c:pt idx="48">
                  <c:v>64.360718379999994</c:v>
                </c:pt>
                <c:pt idx="49">
                  <c:v>0</c:v>
                </c:pt>
                <c:pt idx="50">
                  <c:v>58.064999333333333</c:v>
                </c:pt>
                <c:pt idx="51">
                  <c:v>28.372220222222222</c:v>
                </c:pt>
                <c:pt idx="52">
                  <c:v>34.655496199999995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153.00621796551721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8-4A3A-B6D7-10279C13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44295"/>
        <c:axId val="1759395278"/>
      </c:scatterChart>
      <c:valAx>
        <c:axId val="10927442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Nitrogen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395278"/>
        <c:crosses val="autoZero"/>
        <c:crossBetween val="midCat"/>
      </c:valAx>
      <c:valAx>
        <c:axId val="175939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7442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1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438150</xdr:colOff>
      <xdr:row>18</xdr:row>
      <xdr:rowOff>142875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352425</xdr:colOff>
      <xdr:row>0</xdr:row>
      <xdr:rowOff>200025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200025</xdr:colOff>
      <xdr:row>72</xdr:row>
      <xdr:rowOff>47625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352425</xdr:colOff>
      <xdr:row>18</xdr:row>
      <xdr:rowOff>85725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495300</xdr:colOff>
      <xdr:row>9</xdr:row>
      <xdr:rowOff>28575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0</xdr:row>
      <xdr:rowOff>180975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276225</xdr:colOff>
      <xdr:row>18</xdr:row>
      <xdr:rowOff>152400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workbookViewId="0">
      <pane xSplit="3" topLeftCell="D1" activePane="topRight" state="frozen"/>
      <selection pane="topRight" activeCell="E2" sqref="E2"/>
    </sheetView>
  </sheetViews>
  <sheetFormatPr defaultColWidth="12.6640625" defaultRowHeight="15.75" customHeight="1" x14ac:dyDescent="0.25"/>
  <cols>
    <col min="2" max="2" width="15.88671875" customWidth="1"/>
    <col min="3" max="3" width="13.33203125" customWidth="1"/>
    <col min="4" max="4" width="22.88671875" customWidth="1"/>
    <col min="5" max="5" width="25.21875" customWidth="1"/>
    <col min="6" max="6" width="22.109375" customWidth="1"/>
    <col min="7" max="7" width="20.77734375" customWidth="1"/>
    <col min="8" max="8" width="31.77734375" customWidth="1"/>
    <col min="9" max="9" width="39.33203125" customWidth="1"/>
    <col min="10" max="10" width="36.88671875" customWidth="1"/>
    <col min="11" max="11" width="15.77734375" customWidth="1"/>
  </cols>
  <sheetData>
    <row r="1" spans="1:30" ht="28.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77"/>
      <c r="K1" s="78"/>
      <c r="L1" s="7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3.2" x14ac:dyDescent="0.25">
      <c r="A2" s="6">
        <v>44739</v>
      </c>
      <c r="B2" s="7" t="s">
        <v>9</v>
      </c>
      <c r="C2" s="7">
        <v>0</v>
      </c>
      <c r="D2" s="8"/>
      <c r="E2" s="8">
        <v>44851</v>
      </c>
      <c r="F2" s="7" t="s">
        <v>10</v>
      </c>
      <c r="G2" s="7" t="s">
        <v>11</v>
      </c>
      <c r="H2" s="9">
        <v>44936</v>
      </c>
      <c r="I2" s="7"/>
      <c r="J2" s="7"/>
    </row>
    <row r="3" spans="1:30" ht="26.4" x14ac:dyDescent="0.25">
      <c r="A3" s="6">
        <v>44742</v>
      </c>
      <c r="B3" s="10" t="s">
        <v>12</v>
      </c>
      <c r="C3" s="7">
        <v>0</v>
      </c>
      <c r="D3" s="11" t="s">
        <v>13</v>
      </c>
      <c r="E3" s="12">
        <v>44851</v>
      </c>
      <c r="F3" s="7" t="s">
        <v>10</v>
      </c>
      <c r="G3" s="13">
        <v>44855</v>
      </c>
      <c r="H3" s="9">
        <v>44960</v>
      </c>
      <c r="I3" s="7" t="s">
        <v>14</v>
      </c>
    </row>
    <row r="4" spans="1:30" ht="26.4" x14ac:dyDescent="0.25">
      <c r="A4" s="6">
        <v>44743</v>
      </c>
      <c r="B4" s="7">
        <v>0</v>
      </c>
      <c r="C4" s="7" t="s">
        <v>15</v>
      </c>
      <c r="D4" s="11" t="s">
        <v>16</v>
      </c>
      <c r="E4" s="11" t="s">
        <v>17</v>
      </c>
      <c r="F4" s="7" t="s">
        <v>10</v>
      </c>
      <c r="G4" s="13">
        <v>44883</v>
      </c>
      <c r="H4" s="14"/>
      <c r="I4" s="15"/>
      <c r="J4" s="16"/>
      <c r="K4" s="17"/>
    </row>
    <row r="5" spans="1:30" ht="39.6" x14ac:dyDescent="0.25">
      <c r="A5" s="6">
        <v>44749</v>
      </c>
      <c r="B5" s="7">
        <v>1</v>
      </c>
      <c r="C5" s="7" t="s">
        <v>18</v>
      </c>
      <c r="D5" s="8"/>
      <c r="E5" s="11" t="s">
        <v>19</v>
      </c>
      <c r="F5" s="7" t="s">
        <v>10</v>
      </c>
      <c r="G5" s="7" t="s">
        <v>20</v>
      </c>
      <c r="H5" s="14" t="s">
        <v>21</v>
      </c>
      <c r="I5" s="7" t="s">
        <v>22</v>
      </c>
      <c r="J5" s="16"/>
      <c r="K5" s="17"/>
    </row>
    <row r="6" spans="1:30" ht="26.4" x14ac:dyDescent="0.25">
      <c r="A6" s="6">
        <v>44756</v>
      </c>
      <c r="B6" s="10">
        <v>1</v>
      </c>
      <c r="C6" s="7" t="s">
        <v>18</v>
      </c>
      <c r="D6" s="12"/>
      <c r="E6" s="11" t="s">
        <v>23</v>
      </c>
      <c r="F6" s="7" t="s">
        <v>10</v>
      </c>
      <c r="G6" s="7" t="s">
        <v>24</v>
      </c>
      <c r="H6" s="9">
        <v>44936</v>
      </c>
      <c r="I6" s="11"/>
    </row>
    <row r="7" spans="1:30" ht="26.4" x14ac:dyDescent="0.25">
      <c r="A7" s="18">
        <v>44763</v>
      </c>
      <c r="B7" s="7">
        <v>1</v>
      </c>
      <c r="C7" s="7" t="s">
        <v>18</v>
      </c>
      <c r="D7" s="12"/>
      <c r="E7" s="11" t="s">
        <v>25</v>
      </c>
      <c r="F7" s="7" t="s">
        <v>10</v>
      </c>
      <c r="G7" s="13">
        <v>44929</v>
      </c>
      <c r="H7" s="9">
        <v>44951</v>
      </c>
      <c r="I7" s="7"/>
    </row>
    <row r="8" spans="1:30" ht="26.4" x14ac:dyDescent="0.25">
      <c r="A8" s="18">
        <v>44769</v>
      </c>
      <c r="B8" s="10">
        <v>1</v>
      </c>
      <c r="C8" s="7" t="s">
        <v>18</v>
      </c>
      <c r="D8" s="11"/>
      <c r="E8" s="11" t="s">
        <v>26</v>
      </c>
      <c r="F8" s="7" t="s">
        <v>10</v>
      </c>
      <c r="G8" s="7" t="s">
        <v>27</v>
      </c>
      <c r="H8" s="9">
        <v>44938</v>
      </c>
      <c r="I8" s="11"/>
    </row>
    <row r="9" spans="1:30" ht="26.4" x14ac:dyDescent="0.25">
      <c r="A9" s="5" t="s">
        <v>28</v>
      </c>
      <c r="B9" s="7">
        <v>1</v>
      </c>
      <c r="C9" s="7">
        <v>0</v>
      </c>
      <c r="D9" s="13"/>
      <c r="E9" s="12">
        <v>44904</v>
      </c>
      <c r="F9" s="7" t="s">
        <v>10</v>
      </c>
      <c r="G9" s="13">
        <v>44931</v>
      </c>
      <c r="H9" s="9">
        <v>44952</v>
      </c>
      <c r="I9" s="7"/>
    </row>
    <row r="10" spans="1:30" ht="13.8" x14ac:dyDescent="0.25">
      <c r="A10" s="6"/>
      <c r="B10" s="7"/>
      <c r="C10" s="7"/>
      <c r="D10" s="19"/>
      <c r="E10" s="8"/>
      <c r="F10" s="7"/>
      <c r="G10" s="7"/>
      <c r="H10" s="14"/>
      <c r="I10" s="7"/>
      <c r="J10" s="20"/>
    </row>
    <row r="11" spans="1:30" ht="13.8" x14ac:dyDescent="0.25">
      <c r="A11" s="6"/>
      <c r="B11" s="7"/>
      <c r="C11" s="7"/>
      <c r="D11" s="19"/>
      <c r="E11" s="8"/>
      <c r="F11" s="7"/>
      <c r="G11" s="13"/>
      <c r="H11" s="14"/>
      <c r="I11" s="15"/>
      <c r="J11" s="20"/>
      <c r="K11" s="17"/>
    </row>
    <row r="12" spans="1:30" ht="13.8" x14ac:dyDescent="0.25">
      <c r="A12" s="6"/>
      <c r="B12" s="7"/>
      <c r="C12" s="7"/>
      <c r="D12" s="13"/>
      <c r="E12" s="12"/>
      <c r="F12" s="7"/>
      <c r="G12" s="13"/>
      <c r="H12" s="14"/>
      <c r="I12" s="7"/>
      <c r="J12" s="20"/>
    </row>
    <row r="13" spans="1:30" ht="29.25" customHeight="1" x14ac:dyDescent="0.25">
      <c r="A13" s="6"/>
      <c r="B13" s="7"/>
      <c r="C13" s="7"/>
      <c r="D13" s="13"/>
      <c r="E13" s="12"/>
      <c r="F13" s="7"/>
      <c r="G13" s="7"/>
      <c r="H13" s="14"/>
      <c r="I13" s="11"/>
      <c r="J13" s="20"/>
      <c r="K13" s="20"/>
    </row>
    <row r="14" spans="1:30" ht="13.2" x14ac:dyDescent="0.25">
      <c r="B14" s="7"/>
      <c r="C14" s="7"/>
      <c r="E14" s="5"/>
      <c r="H14" s="5"/>
    </row>
    <row r="15" spans="1:30" ht="13.8" x14ac:dyDescent="0.25">
      <c r="B15" s="7"/>
      <c r="C15" s="7"/>
      <c r="D15" s="20"/>
      <c r="E15" s="21"/>
      <c r="H15" s="5"/>
    </row>
    <row r="16" spans="1:30" ht="13.2" x14ac:dyDescent="0.25">
      <c r="B16" s="7"/>
      <c r="C16" s="7"/>
      <c r="E16" s="5"/>
      <c r="H16" s="5"/>
    </row>
    <row r="17" spans="2:8" ht="13.2" x14ac:dyDescent="0.25">
      <c r="B17" s="7"/>
      <c r="C17" s="7"/>
      <c r="E17" s="5"/>
      <c r="H17" s="5"/>
    </row>
    <row r="18" spans="2:8" ht="13.2" x14ac:dyDescent="0.25">
      <c r="B18" s="7"/>
      <c r="C18" s="7"/>
      <c r="E18" s="5"/>
      <c r="H18" s="5"/>
    </row>
    <row r="19" spans="2:8" ht="13.2" x14ac:dyDescent="0.25">
      <c r="B19" s="7"/>
      <c r="C19" s="7"/>
      <c r="E19" s="5"/>
      <c r="H19" s="5"/>
    </row>
    <row r="20" spans="2:8" ht="13.2" x14ac:dyDescent="0.25">
      <c r="B20" s="7"/>
      <c r="C20" s="7"/>
      <c r="E20" s="5"/>
      <c r="H20" s="5"/>
    </row>
    <row r="21" spans="2:8" ht="13.2" x14ac:dyDescent="0.25">
      <c r="B21" s="7"/>
      <c r="C21" s="7"/>
      <c r="E21" s="5"/>
      <c r="H21" s="5"/>
    </row>
    <row r="22" spans="2:8" ht="13.2" x14ac:dyDescent="0.25">
      <c r="B22" s="7"/>
      <c r="C22" s="7"/>
      <c r="E22" s="5"/>
      <c r="H22" s="5"/>
    </row>
    <row r="23" spans="2:8" ht="13.2" x14ac:dyDescent="0.25">
      <c r="B23" s="7"/>
      <c r="C23" s="7"/>
      <c r="E23" s="5"/>
      <c r="H23" s="5"/>
    </row>
    <row r="24" spans="2:8" ht="13.2" x14ac:dyDescent="0.25">
      <c r="B24" s="7"/>
      <c r="C24" s="7"/>
      <c r="E24" s="5"/>
      <c r="H24" s="5"/>
    </row>
    <row r="25" spans="2:8" ht="13.2" x14ac:dyDescent="0.25">
      <c r="B25" s="7"/>
      <c r="C25" s="7"/>
      <c r="E25" s="5"/>
      <c r="H25" s="5"/>
    </row>
    <row r="26" spans="2:8" ht="13.2" x14ac:dyDescent="0.25">
      <c r="B26" s="7"/>
      <c r="C26" s="7"/>
      <c r="E26" s="5"/>
      <c r="H26" s="5"/>
    </row>
    <row r="27" spans="2:8" ht="13.2" x14ac:dyDescent="0.25">
      <c r="B27" s="7"/>
      <c r="C27" s="7"/>
      <c r="E27" s="5"/>
      <c r="H27" s="5"/>
    </row>
    <row r="28" spans="2:8" ht="13.2" x14ac:dyDescent="0.25">
      <c r="B28" s="7"/>
      <c r="C28" s="7"/>
      <c r="E28" s="5"/>
      <c r="H28" s="5"/>
    </row>
    <row r="29" spans="2:8" ht="13.2" x14ac:dyDescent="0.25">
      <c r="B29" s="7"/>
      <c r="C29" s="7"/>
      <c r="E29" s="5"/>
      <c r="H29" s="5"/>
    </row>
    <row r="30" spans="2:8" ht="13.2" x14ac:dyDescent="0.25">
      <c r="B30" s="7"/>
      <c r="C30" s="7"/>
      <c r="E30" s="5"/>
      <c r="H30" s="5"/>
    </row>
    <row r="31" spans="2:8" ht="13.2" x14ac:dyDescent="0.25">
      <c r="B31" s="7"/>
      <c r="C31" s="7"/>
      <c r="E31" s="5"/>
      <c r="H31" s="5"/>
    </row>
    <row r="32" spans="2:8" ht="13.2" x14ac:dyDescent="0.25">
      <c r="B32" s="7"/>
      <c r="C32" s="7"/>
      <c r="E32" s="5"/>
      <c r="H32" s="5"/>
    </row>
    <row r="33" spans="2:8" ht="13.2" x14ac:dyDescent="0.25">
      <c r="B33" s="7"/>
      <c r="C33" s="7"/>
      <c r="E33" s="5"/>
      <c r="H33" s="5"/>
    </row>
    <row r="34" spans="2:8" ht="13.2" x14ac:dyDescent="0.25">
      <c r="B34" s="7"/>
      <c r="C34" s="7"/>
      <c r="E34" s="5"/>
      <c r="H34" s="5"/>
    </row>
    <row r="35" spans="2:8" ht="13.2" x14ac:dyDescent="0.25">
      <c r="B35" s="7"/>
      <c r="C35" s="7"/>
      <c r="E35" s="5"/>
      <c r="H35" s="5"/>
    </row>
    <row r="36" spans="2:8" ht="13.2" x14ac:dyDescent="0.25">
      <c r="B36" s="7"/>
      <c r="C36" s="7"/>
      <c r="E36" s="5"/>
      <c r="H36" s="5"/>
    </row>
    <row r="37" spans="2:8" ht="13.2" x14ac:dyDescent="0.25">
      <c r="B37" s="7"/>
      <c r="C37" s="7"/>
      <c r="E37" s="5"/>
      <c r="H37" s="5"/>
    </row>
    <row r="38" spans="2:8" ht="13.2" x14ac:dyDescent="0.25">
      <c r="B38" s="7"/>
      <c r="C38" s="7"/>
      <c r="E38" s="5"/>
      <c r="H38" s="5"/>
    </row>
    <row r="39" spans="2:8" ht="13.2" x14ac:dyDescent="0.25">
      <c r="B39" s="7"/>
      <c r="C39" s="7"/>
      <c r="E39" s="5"/>
      <c r="H39" s="5"/>
    </row>
    <row r="40" spans="2:8" ht="13.2" x14ac:dyDescent="0.25">
      <c r="B40" s="7"/>
      <c r="C40" s="7"/>
      <c r="E40" s="5"/>
      <c r="H40" s="5"/>
    </row>
    <row r="41" spans="2:8" ht="13.2" x14ac:dyDescent="0.25">
      <c r="B41" s="7"/>
      <c r="C41" s="7"/>
      <c r="E41" s="5"/>
      <c r="H41" s="5"/>
    </row>
    <row r="42" spans="2:8" ht="13.2" x14ac:dyDescent="0.25">
      <c r="B42" s="7"/>
      <c r="C42" s="7"/>
      <c r="E42" s="5"/>
      <c r="H42" s="5"/>
    </row>
    <row r="43" spans="2:8" ht="13.2" x14ac:dyDescent="0.25">
      <c r="B43" s="7"/>
      <c r="C43" s="7"/>
      <c r="E43" s="5"/>
      <c r="H43" s="5"/>
    </row>
    <row r="44" spans="2:8" ht="13.2" x14ac:dyDescent="0.25">
      <c r="B44" s="7"/>
      <c r="C44" s="7"/>
      <c r="E44" s="5"/>
      <c r="H44" s="5"/>
    </row>
    <row r="45" spans="2:8" ht="13.2" x14ac:dyDescent="0.25">
      <c r="B45" s="7"/>
      <c r="C45" s="7"/>
      <c r="E45" s="5"/>
      <c r="H45" s="5"/>
    </row>
    <row r="46" spans="2:8" ht="13.2" x14ac:dyDescent="0.25">
      <c r="B46" s="7"/>
      <c r="C46" s="7"/>
      <c r="E46" s="5"/>
      <c r="H46" s="5"/>
    </row>
    <row r="47" spans="2:8" ht="13.2" x14ac:dyDescent="0.25">
      <c r="B47" s="7"/>
      <c r="C47" s="7"/>
      <c r="E47" s="5"/>
      <c r="H47" s="5"/>
    </row>
    <row r="48" spans="2:8" ht="13.2" x14ac:dyDescent="0.25">
      <c r="B48" s="7"/>
      <c r="C48" s="7"/>
      <c r="E48" s="5"/>
      <c r="H48" s="5"/>
    </row>
    <row r="49" spans="2:8" ht="13.2" x14ac:dyDescent="0.25">
      <c r="B49" s="7"/>
      <c r="C49" s="7"/>
      <c r="E49" s="5"/>
      <c r="H49" s="5"/>
    </row>
    <row r="50" spans="2:8" ht="13.2" x14ac:dyDescent="0.25">
      <c r="B50" s="7"/>
      <c r="C50" s="7"/>
      <c r="E50" s="5"/>
      <c r="H50" s="5"/>
    </row>
    <row r="51" spans="2:8" ht="13.2" x14ac:dyDescent="0.25">
      <c r="B51" s="7"/>
      <c r="C51" s="7"/>
      <c r="E51" s="5"/>
      <c r="H51" s="5"/>
    </row>
    <row r="52" spans="2:8" ht="13.2" x14ac:dyDescent="0.25">
      <c r="B52" s="7"/>
      <c r="C52" s="7"/>
      <c r="E52" s="5"/>
      <c r="H52" s="5"/>
    </row>
    <row r="53" spans="2:8" ht="13.2" x14ac:dyDescent="0.25">
      <c r="B53" s="7"/>
      <c r="C53" s="7"/>
      <c r="E53" s="5"/>
      <c r="H53" s="5"/>
    </row>
    <row r="54" spans="2:8" ht="13.2" x14ac:dyDescent="0.25">
      <c r="B54" s="7"/>
      <c r="C54" s="7"/>
      <c r="E54" s="5"/>
      <c r="H54" s="5"/>
    </row>
    <row r="55" spans="2:8" ht="13.2" x14ac:dyDescent="0.25">
      <c r="B55" s="7"/>
      <c r="C55" s="7"/>
      <c r="E55" s="5"/>
      <c r="H55" s="5"/>
    </row>
    <row r="56" spans="2:8" ht="13.2" x14ac:dyDescent="0.25">
      <c r="B56" s="7"/>
      <c r="C56" s="7"/>
      <c r="E56" s="5"/>
      <c r="H56" s="5"/>
    </row>
    <row r="57" spans="2:8" ht="13.2" x14ac:dyDescent="0.25">
      <c r="B57" s="7"/>
      <c r="C57" s="7"/>
      <c r="E57" s="5"/>
      <c r="H57" s="5"/>
    </row>
    <row r="58" spans="2:8" ht="13.2" x14ac:dyDescent="0.25">
      <c r="B58" s="7"/>
      <c r="C58" s="7"/>
      <c r="E58" s="5"/>
      <c r="H58" s="5"/>
    </row>
    <row r="59" spans="2:8" ht="13.2" x14ac:dyDescent="0.25">
      <c r="B59" s="7"/>
      <c r="C59" s="7"/>
      <c r="E59" s="5"/>
      <c r="H59" s="5"/>
    </row>
    <row r="60" spans="2:8" ht="13.2" x14ac:dyDescent="0.25">
      <c r="B60" s="7"/>
      <c r="C60" s="7"/>
      <c r="E60" s="5"/>
      <c r="H60" s="5"/>
    </row>
    <row r="61" spans="2:8" ht="13.2" x14ac:dyDescent="0.25">
      <c r="B61" s="7"/>
      <c r="C61" s="7"/>
      <c r="E61" s="5"/>
      <c r="H61" s="5"/>
    </row>
    <row r="62" spans="2:8" ht="13.2" x14ac:dyDescent="0.25">
      <c r="B62" s="7"/>
      <c r="C62" s="7"/>
      <c r="E62" s="5"/>
      <c r="H62" s="5"/>
    </row>
    <row r="63" spans="2:8" ht="13.2" x14ac:dyDescent="0.25">
      <c r="B63" s="7"/>
      <c r="C63" s="7"/>
      <c r="E63" s="5"/>
      <c r="H63" s="5"/>
    </row>
    <row r="64" spans="2:8" ht="13.2" x14ac:dyDescent="0.25">
      <c r="B64" s="7"/>
      <c r="C64" s="7"/>
      <c r="E64" s="5"/>
      <c r="H64" s="5"/>
    </row>
    <row r="65" spans="2:8" ht="13.2" x14ac:dyDescent="0.25">
      <c r="B65" s="7"/>
      <c r="C65" s="7"/>
      <c r="E65" s="5"/>
      <c r="H65" s="5"/>
    </row>
    <row r="66" spans="2:8" ht="13.2" x14ac:dyDescent="0.25">
      <c r="B66" s="7"/>
      <c r="C66" s="7"/>
      <c r="E66" s="5"/>
      <c r="H66" s="5"/>
    </row>
    <row r="67" spans="2:8" ht="13.2" x14ac:dyDescent="0.25">
      <c r="B67" s="7"/>
      <c r="C67" s="7"/>
      <c r="E67" s="5"/>
      <c r="H67" s="5"/>
    </row>
    <row r="68" spans="2:8" ht="13.2" x14ac:dyDescent="0.25">
      <c r="B68" s="7"/>
      <c r="C68" s="7"/>
      <c r="E68" s="5"/>
      <c r="H68" s="5"/>
    </row>
    <row r="69" spans="2:8" ht="13.2" x14ac:dyDescent="0.25">
      <c r="B69" s="7"/>
      <c r="C69" s="7"/>
      <c r="E69" s="5"/>
      <c r="H69" s="5"/>
    </row>
    <row r="70" spans="2:8" ht="13.2" x14ac:dyDescent="0.25">
      <c r="B70" s="7"/>
      <c r="C70" s="7"/>
      <c r="E70" s="5"/>
      <c r="H70" s="5"/>
    </row>
    <row r="71" spans="2:8" ht="13.2" x14ac:dyDescent="0.25">
      <c r="B71" s="7"/>
      <c r="C71" s="7"/>
      <c r="E71" s="5"/>
      <c r="H71" s="5"/>
    </row>
    <row r="72" spans="2:8" ht="13.2" x14ac:dyDescent="0.25">
      <c r="B72" s="7"/>
      <c r="C72" s="7"/>
      <c r="E72" s="5"/>
      <c r="H72" s="5"/>
    </row>
    <row r="73" spans="2:8" ht="13.2" x14ac:dyDescent="0.25">
      <c r="B73" s="7"/>
      <c r="C73" s="7"/>
      <c r="E73" s="5"/>
      <c r="H73" s="5"/>
    </row>
    <row r="74" spans="2:8" ht="13.2" x14ac:dyDescent="0.25">
      <c r="B74" s="7"/>
      <c r="C74" s="7"/>
      <c r="E74" s="5"/>
      <c r="H74" s="5"/>
    </row>
    <row r="75" spans="2:8" ht="13.2" x14ac:dyDescent="0.25">
      <c r="B75" s="7"/>
      <c r="C75" s="7"/>
      <c r="E75" s="5"/>
      <c r="H75" s="5"/>
    </row>
    <row r="76" spans="2:8" ht="13.2" x14ac:dyDescent="0.25">
      <c r="B76" s="7"/>
      <c r="C76" s="7"/>
      <c r="E76" s="5"/>
      <c r="H76" s="5"/>
    </row>
    <row r="77" spans="2:8" ht="13.2" x14ac:dyDescent="0.25">
      <c r="B77" s="7"/>
      <c r="C77" s="7"/>
      <c r="E77" s="5"/>
      <c r="H77" s="5"/>
    </row>
    <row r="78" spans="2:8" ht="13.2" x14ac:dyDescent="0.25">
      <c r="B78" s="7"/>
      <c r="C78" s="7"/>
      <c r="E78" s="5"/>
      <c r="H78" s="5"/>
    </row>
    <row r="79" spans="2:8" ht="13.2" x14ac:dyDescent="0.25">
      <c r="B79" s="7"/>
      <c r="C79" s="7"/>
      <c r="E79" s="5"/>
      <c r="H79" s="5"/>
    </row>
    <row r="80" spans="2:8" ht="13.2" x14ac:dyDescent="0.25">
      <c r="B80" s="7"/>
      <c r="C80" s="7"/>
      <c r="E80" s="5"/>
      <c r="H80" s="5"/>
    </row>
    <row r="81" spans="2:8" ht="13.2" x14ac:dyDescent="0.25">
      <c r="B81" s="7"/>
      <c r="C81" s="7"/>
      <c r="E81" s="5"/>
      <c r="H81" s="5"/>
    </row>
    <row r="82" spans="2:8" ht="13.2" x14ac:dyDescent="0.25">
      <c r="B82" s="7"/>
      <c r="C82" s="7"/>
      <c r="E82" s="5"/>
      <c r="H82" s="5"/>
    </row>
    <row r="83" spans="2:8" ht="13.2" x14ac:dyDescent="0.25">
      <c r="B83" s="7"/>
      <c r="C83" s="7"/>
      <c r="E83" s="5"/>
      <c r="H83" s="5"/>
    </row>
    <row r="84" spans="2:8" ht="13.2" x14ac:dyDescent="0.25">
      <c r="B84" s="7"/>
      <c r="C84" s="7"/>
      <c r="E84" s="5"/>
      <c r="H84" s="5"/>
    </row>
    <row r="85" spans="2:8" ht="13.2" x14ac:dyDescent="0.25">
      <c r="B85" s="7"/>
      <c r="C85" s="7"/>
      <c r="E85" s="5"/>
      <c r="H85" s="5"/>
    </row>
    <row r="86" spans="2:8" ht="13.2" x14ac:dyDescent="0.25">
      <c r="B86" s="7"/>
      <c r="C86" s="7"/>
      <c r="E86" s="5"/>
      <c r="H86" s="5"/>
    </row>
    <row r="87" spans="2:8" ht="13.2" x14ac:dyDescent="0.25">
      <c r="B87" s="7"/>
      <c r="C87" s="7"/>
      <c r="E87" s="5"/>
      <c r="H87" s="5"/>
    </row>
    <row r="88" spans="2:8" ht="13.2" x14ac:dyDescent="0.25">
      <c r="B88" s="7"/>
      <c r="C88" s="7"/>
      <c r="E88" s="5"/>
      <c r="H88" s="5"/>
    </row>
    <row r="89" spans="2:8" ht="13.2" x14ac:dyDescent="0.25">
      <c r="B89" s="7"/>
      <c r="C89" s="7"/>
      <c r="E89" s="5"/>
      <c r="H89" s="5"/>
    </row>
    <row r="90" spans="2:8" ht="13.2" x14ac:dyDescent="0.25">
      <c r="B90" s="7"/>
      <c r="C90" s="7"/>
      <c r="E90" s="5"/>
      <c r="H90" s="5"/>
    </row>
    <row r="91" spans="2:8" ht="13.2" x14ac:dyDescent="0.25">
      <c r="B91" s="7"/>
      <c r="C91" s="7"/>
      <c r="E91" s="5"/>
      <c r="H91" s="5"/>
    </row>
    <row r="92" spans="2:8" ht="13.2" x14ac:dyDescent="0.25">
      <c r="B92" s="7"/>
      <c r="C92" s="7"/>
      <c r="E92" s="5"/>
      <c r="H92" s="5"/>
    </row>
    <row r="93" spans="2:8" ht="13.2" x14ac:dyDescent="0.25">
      <c r="B93" s="7"/>
      <c r="C93" s="7"/>
      <c r="E93" s="5"/>
      <c r="H93" s="5"/>
    </row>
    <row r="94" spans="2:8" ht="13.2" x14ac:dyDescent="0.25">
      <c r="B94" s="7"/>
      <c r="C94" s="7"/>
      <c r="E94" s="5"/>
      <c r="H94" s="5"/>
    </row>
    <row r="95" spans="2:8" ht="13.2" x14ac:dyDescent="0.25">
      <c r="B95" s="7"/>
      <c r="C95" s="7"/>
      <c r="E95" s="5"/>
      <c r="H95" s="5"/>
    </row>
    <row r="96" spans="2:8" ht="13.2" x14ac:dyDescent="0.25">
      <c r="B96" s="7"/>
      <c r="C96" s="7"/>
      <c r="E96" s="5"/>
      <c r="H96" s="5"/>
    </row>
    <row r="97" spans="2:8" ht="13.2" x14ac:dyDescent="0.25">
      <c r="B97" s="7"/>
      <c r="C97" s="7"/>
      <c r="E97" s="5"/>
      <c r="H97" s="5"/>
    </row>
    <row r="98" spans="2:8" ht="13.2" x14ac:dyDescent="0.25">
      <c r="B98" s="7"/>
      <c r="C98" s="7"/>
      <c r="E98" s="5"/>
      <c r="H98" s="5"/>
    </row>
    <row r="99" spans="2:8" ht="13.2" x14ac:dyDescent="0.25">
      <c r="B99" s="7"/>
      <c r="C99" s="7"/>
      <c r="E99" s="5"/>
      <c r="H99" s="5"/>
    </row>
    <row r="100" spans="2:8" ht="13.2" x14ac:dyDescent="0.25">
      <c r="B100" s="7"/>
      <c r="C100" s="7"/>
      <c r="E100" s="5"/>
      <c r="H100" s="5"/>
    </row>
    <row r="101" spans="2:8" ht="13.2" x14ac:dyDescent="0.25">
      <c r="B101" s="7"/>
      <c r="C101" s="7"/>
      <c r="E101" s="5"/>
      <c r="H101" s="5"/>
    </row>
    <row r="102" spans="2:8" ht="13.2" x14ac:dyDescent="0.25">
      <c r="B102" s="7"/>
      <c r="C102" s="7"/>
      <c r="E102" s="5"/>
      <c r="H102" s="5"/>
    </row>
    <row r="103" spans="2:8" ht="13.2" x14ac:dyDescent="0.25">
      <c r="B103" s="7"/>
      <c r="C103" s="7"/>
      <c r="E103" s="5"/>
      <c r="H103" s="5"/>
    </row>
    <row r="104" spans="2:8" ht="13.2" x14ac:dyDescent="0.25">
      <c r="B104" s="7"/>
      <c r="C104" s="7"/>
      <c r="E104" s="5"/>
      <c r="H104" s="5"/>
    </row>
    <row r="105" spans="2:8" ht="13.2" x14ac:dyDescent="0.25">
      <c r="B105" s="7"/>
      <c r="C105" s="7"/>
      <c r="E105" s="5"/>
      <c r="H105" s="5"/>
    </row>
    <row r="106" spans="2:8" ht="13.2" x14ac:dyDescent="0.25">
      <c r="B106" s="7"/>
      <c r="C106" s="7"/>
      <c r="E106" s="5"/>
      <c r="H106" s="5"/>
    </row>
    <row r="107" spans="2:8" ht="13.2" x14ac:dyDescent="0.25">
      <c r="B107" s="7"/>
      <c r="C107" s="7"/>
      <c r="E107" s="5"/>
      <c r="H107" s="5"/>
    </row>
    <row r="108" spans="2:8" ht="13.2" x14ac:dyDescent="0.25">
      <c r="B108" s="7"/>
      <c r="C108" s="7"/>
      <c r="E108" s="5"/>
      <c r="H108" s="5"/>
    </row>
    <row r="109" spans="2:8" ht="13.2" x14ac:dyDescent="0.25">
      <c r="B109" s="7"/>
      <c r="C109" s="7"/>
      <c r="E109" s="5"/>
      <c r="H109" s="5"/>
    </row>
    <row r="110" spans="2:8" ht="13.2" x14ac:dyDescent="0.25">
      <c r="B110" s="7"/>
      <c r="C110" s="7"/>
      <c r="E110" s="5"/>
      <c r="H110" s="5"/>
    </row>
    <row r="111" spans="2:8" ht="13.2" x14ac:dyDescent="0.25">
      <c r="B111" s="7"/>
      <c r="C111" s="7"/>
      <c r="E111" s="5"/>
      <c r="H111" s="5"/>
    </row>
    <row r="112" spans="2:8" ht="13.2" x14ac:dyDescent="0.25">
      <c r="B112" s="7"/>
      <c r="C112" s="7"/>
      <c r="E112" s="5"/>
      <c r="H112" s="5"/>
    </row>
    <row r="113" spans="2:8" ht="13.2" x14ac:dyDescent="0.25">
      <c r="B113" s="7"/>
      <c r="C113" s="7"/>
      <c r="E113" s="5"/>
      <c r="H113" s="5"/>
    </row>
    <row r="114" spans="2:8" ht="13.2" x14ac:dyDescent="0.25">
      <c r="B114" s="7"/>
      <c r="C114" s="7"/>
      <c r="E114" s="5"/>
      <c r="H114" s="5"/>
    </row>
    <row r="115" spans="2:8" ht="13.2" x14ac:dyDescent="0.25">
      <c r="B115" s="7"/>
      <c r="C115" s="7"/>
      <c r="E115" s="5"/>
      <c r="H115" s="5"/>
    </row>
    <row r="116" spans="2:8" ht="13.2" x14ac:dyDescent="0.25">
      <c r="B116" s="7"/>
      <c r="C116" s="7"/>
      <c r="E116" s="5"/>
      <c r="H116" s="5"/>
    </row>
    <row r="117" spans="2:8" ht="13.2" x14ac:dyDescent="0.25">
      <c r="B117" s="7"/>
      <c r="C117" s="7"/>
      <c r="E117" s="5"/>
      <c r="H117" s="5"/>
    </row>
    <row r="118" spans="2:8" ht="13.2" x14ac:dyDescent="0.25">
      <c r="B118" s="7"/>
      <c r="C118" s="7"/>
      <c r="E118" s="5"/>
      <c r="H118" s="5"/>
    </row>
    <row r="119" spans="2:8" ht="13.2" x14ac:dyDescent="0.25">
      <c r="B119" s="7"/>
      <c r="C119" s="7"/>
      <c r="E119" s="5"/>
      <c r="H119" s="5"/>
    </row>
    <row r="120" spans="2:8" ht="13.2" x14ac:dyDescent="0.25">
      <c r="B120" s="7"/>
      <c r="C120" s="7"/>
      <c r="E120" s="5"/>
      <c r="H120" s="5"/>
    </row>
    <row r="121" spans="2:8" ht="13.2" x14ac:dyDescent="0.25">
      <c r="B121" s="7"/>
      <c r="C121" s="7"/>
      <c r="E121" s="5"/>
      <c r="H121" s="5"/>
    </row>
    <row r="122" spans="2:8" ht="13.2" x14ac:dyDescent="0.25">
      <c r="B122" s="7"/>
      <c r="C122" s="7"/>
      <c r="E122" s="5"/>
      <c r="H122" s="5"/>
    </row>
    <row r="123" spans="2:8" ht="13.2" x14ac:dyDescent="0.25">
      <c r="B123" s="7"/>
      <c r="C123" s="7"/>
      <c r="E123" s="5"/>
      <c r="H123" s="5"/>
    </row>
    <row r="124" spans="2:8" ht="13.2" x14ac:dyDescent="0.25">
      <c r="B124" s="7"/>
      <c r="C124" s="7"/>
      <c r="E124" s="5"/>
      <c r="H124" s="5"/>
    </row>
    <row r="125" spans="2:8" ht="13.2" x14ac:dyDescent="0.25">
      <c r="B125" s="7"/>
      <c r="C125" s="7"/>
      <c r="E125" s="5"/>
      <c r="H125" s="5"/>
    </row>
    <row r="126" spans="2:8" ht="13.2" x14ac:dyDescent="0.25">
      <c r="B126" s="7"/>
      <c r="C126" s="7"/>
      <c r="E126" s="5"/>
      <c r="H126" s="5"/>
    </row>
    <row r="127" spans="2:8" ht="13.2" x14ac:dyDescent="0.25">
      <c r="B127" s="7"/>
      <c r="C127" s="7"/>
      <c r="E127" s="5"/>
      <c r="H127" s="5"/>
    </row>
    <row r="128" spans="2:8" ht="13.2" x14ac:dyDescent="0.25">
      <c r="B128" s="7"/>
      <c r="C128" s="7"/>
      <c r="E128" s="5"/>
      <c r="H128" s="5"/>
    </row>
    <row r="129" spans="2:8" ht="13.2" x14ac:dyDescent="0.25">
      <c r="B129" s="7"/>
      <c r="C129" s="7"/>
      <c r="E129" s="5"/>
      <c r="H129" s="5"/>
    </row>
    <row r="130" spans="2:8" ht="13.2" x14ac:dyDescent="0.25">
      <c r="B130" s="7"/>
      <c r="C130" s="7"/>
      <c r="E130" s="5"/>
      <c r="H130" s="5"/>
    </row>
    <row r="131" spans="2:8" ht="13.2" x14ac:dyDescent="0.25">
      <c r="B131" s="7"/>
      <c r="C131" s="7"/>
      <c r="E131" s="5"/>
      <c r="H131" s="5"/>
    </row>
    <row r="132" spans="2:8" ht="13.2" x14ac:dyDescent="0.25">
      <c r="B132" s="7"/>
      <c r="C132" s="7"/>
      <c r="E132" s="5"/>
      <c r="H132" s="5"/>
    </row>
    <row r="133" spans="2:8" ht="13.2" x14ac:dyDescent="0.25">
      <c r="B133" s="7"/>
      <c r="C133" s="7"/>
      <c r="E133" s="5"/>
      <c r="H133" s="5"/>
    </row>
    <row r="134" spans="2:8" ht="13.2" x14ac:dyDescent="0.25">
      <c r="B134" s="7"/>
      <c r="C134" s="7"/>
      <c r="E134" s="5"/>
      <c r="H134" s="5"/>
    </row>
    <row r="135" spans="2:8" ht="13.2" x14ac:dyDescent="0.25">
      <c r="B135" s="7"/>
      <c r="C135" s="7"/>
      <c r="E135" s="5"/>
      <c r="H135" s="5"/>
    </row>
    <row r="136" spans="2:8" ht="13.2" x14ac:dyDescent="0.25">
      <c r="B136" s="7"/>
      <c r="C136" s="7"/>
      <c r="E136" s="5"/>
      <c r="H136" s="5"/>
    </row>
    <row r="137" spans="2:8" ht="13.2" x14ac:dyDescent="0.25">
      <c r="B137" s="7"/>
      <c r="C137" s="7"/>
      <c r="E137" s="5"/>
      <c r="H137" s="5"/>
    </row>
    <row r="138" spans="2:8" ht="13.2" x14ac:dyDescent="0.25">
      <c r="B138" s="7"/>
      <c r="C138" s="7"/>
      <c r="E138" s="5"/>
      <c r="H138" s="5"/>
    </row>
    <row r="139" spans="2:8" ht="13.2" x14ac:dyDescent="0.25">
      <c r="B139" s="7"/>
      <c r="C139" s="7"/>
      <c r="E139" s="5"/>
      <c r="H139" s="5"/>
    </row>
    <row r="140" spans="2:8" ht="13.2" x14ac:dyDescent="0.25">
      <c r="B140" s="7"/>
      <c r="C140" s="7"/>
      <c r="E140" s="5"/>
      <c r="H140" s="5"/>
    </row>
    <row r="141" spans="2:8" ht="13.2" x14ac:dyDescent="0.25">
      <c r="B141" s="7"/>
      <c r="C141" s="7"/>
      <c r="E141" s="5"/>
      <c r="H141" s="5"/>
    </row>
    <row r="142" spans="2:8" ht="13.2" x14ac:dyDescent="0.25">
      <c r="B142" s="7"/>
      <c r="C142" s="7"/>
      <c r="E142" s="5"/>
      <c r="H142" s="5"/>
    </row>
    <row r="143" spans="2:8" ht="13.2" x14ac:dyDescent="0.25">
      <c r="B143" s="7"/>
      <c r="C143" s="7"/>
      <c r="E143" s="5"/>
      <c r="H143" s="5"/>
    </row>
    <row r="144" spans="2:8" ht="13.2" x14ac:dyDescent="0.25">
      <c r="B144" s="7"/>
      <c r="C144" s="7"/>
      <c r="E144" s="5"/>
      <c r="H144" s="5"/>
    </row>
    <row r="145" spans="2:8" ht="13.2" x14ac:dyDescent="0.25">
      <c r="B145" s="7"/>
      <c r="C145" s="7"/>
      <c r="E145" s="5"/>
      <c r="H145" s="5"/>
    </row>
    <row r="146" spans="2:8" ht="13.2" x14ac:dyDescent="0.25">
      <c r="B146" s="7"/>
      <c r="C146" s="7"/>
      <c r="E146" s="5"/>
      <c r="H146" s="5"/>
    </row>
    <row r="147" spans="2:8" ht="13.2" x14ac:dyDescent="0.25">
      <c r="B147" s="7"/>
      <c r="C147" s="7"/>
      <c r="E147" s="5"/>
      <c r="H147" s="5"/>
    </row>
    <row r="148" spans="2:8" ht="13.2" x14ac:dyDescent="0.25">
      <c r="B148" s="7"/>
      <c r="C148" s="7"/>
      <c r="E148" s="5"/>
      <c r="H148" s="5"/>
    </row>
    <row r="149" spans="2:8" ht="13.2" x14ac:dyDescent="0.25">
      <c r="B149" s="7"/>
      <c r="C149" s="7"/>
      <c r="E149" s="5"/>
      <c r="H149" s="5"/>
    </row>
    <row r="150" spans="2:8" ht="13.2" x14ac:dyDescent="0.25">
      <c r="B150" s="7"/>
      <c r="C150" s="7"/>
      <c r="E150" s="5"/>
      <c r="H150" s="5"/>
    </row>
    <row r="151" spans="2:8" ht="13.2" x14ac:dyDescent="0.25">
      <c r="B151" s="7"/>
      <c r="C151" s="7"/>
      <c r="E151" s="5"/>
      <c r="H151" s="5"/>
    </row>
    <row r="152" spans="2:8" ht="13.2" x14ac:dyDescent="0.25">
      <c r="B152" s="7"/>
      <c r="C152" s="7"/>
      <c r="E152" s="5"/>
      <c r="H152" s="5"/>
    </row>
    <row r="153" spans="2:8" ht="13.2" x14ac:dyDescent="0.25">
      <c r="B153" s="7"/>
      <c r="C153" s="7"/>
      <c r="E153" s="5"/>
      <c r="H153" s="5"/>
    </row>
    <row r="154" spans="2:8" ht="13.2" x14ac:dyDescent="0.25">
      <c r="B154" s="7"/>
      <c r="C154" s="7"/>
      <c r="E154" s="5"/>
      <c r="H154" s="5"/>
    </row>
    <row r="155" spans="2:8" ht="13.2" x14ac:dyDescent="0.25">
      <c r="B155" s="7"/>
      <c r="C155" s="7"/>
      <c r="E155" s="5"/>
      <c r="H155" s="5"/>
    </row>
    <row r="156" spans="2:8" ht="13.2" x14ac:dyDescent="0.25">
      <c r="B156" s="7"/>
      <c r="C156" s="7"/>
      <c r="E156" s="5"/>
      <c r="H156" s="5"/>
    </row>
    <row r="157" spans="2:8" ht="13.2" x14ac:dyDescent="0.25">
      <c r="B157" s="7"/>
      <c r="C157" s="7"/>
      <c r="E157" s="5"/>
      <c r="H157" s="5"/>
    </row>
    <row r="158" spans="2:8" ht="13.2" x14ac:dyDescent="0.25">
      <c r="B158" s="7"/>
      <c r="C158" s="7"/>
      <c r="E158" s="5"/>
      <c r="H158" s="5"/>
    </row>
    <row r="159" spans="2:8" ht="13.2" x14ac:dyDescent="0.25">
      <c r="B159" s="7"/>
      <c r="C159" s="7"/>
      <c r="E159" s="5"/>
      <c r="H159" s="5"/>
    </row>
    <row r="160" spans="2:8" ht="13.2" x14ac:dyDescent="0.25">
      <c r="B160" s="7"/>
      <c r="C160" s="7"/>
      <c r="E160" s="5"/>
      <c r="H160" s="5"/>
    </row>
    <row r="161" spans="2:8" ht="13.2" x14ac:dyDescent="0.25">
      <c r="B161" s="7"/>
      <c r="C161" s="7"/>
      <c r="E161" s="5"/>
      <c r="H161" s="5"/>
    </row>
    <row r="162" spans="2:8" ht="13.2" x14ac:dyDescent="0.25">
      <c r="B162" s="7"/>
      <c r="C162" s="7"/>
      <c r="E162" s="5"/>
      <c r="H162" s="5"/>
    </row>
    <row r="163" spans="2:8" ht="13.2" x14ac:dyDescent="0.25">
      <c r="B163" s="7"/>
      <c r="C163" s="7"/>
      <c r="E163" s="5"/>
      <c r="H163" s="5"/>
    </row>
    <row r="164" spans="2:8" ht="13.2" x14ac:dyDescent="0.25">
      <c r="B164" s="7"/>
      <c r="C164" s="7"/>
      <c r="E164" s="5"/>
      <c r="H164" s="5"/>
    </row>
    <row r="165" spans="2:8" ht="13.2" x14ac:dyDescent="0.25">
      <c r="B165" s="7"/>
      <c r="C165" s="7"/>
      <c r="E165" s="5"/>
      <c r="H165" s="5"/>
    </row>
    <row r="166" spans="2:8" ht="13.2" x14ac:dyDescent="0.25">
      <c r="B166" s="7"/>
      <c r="C166" s="7"/>
      <c r="E166" s="5"/>
      <c r="H166" s="5"/>
    </row>
    <row r="167" spans="2:8" ht="13.2" x14ac:dyDescent="0.25">
      <c r="B167" s="7"/>
      <c r="C167" s="7"/>
      <c r="E167" s="5"/>
      <c r="H167" s="5"/>
    </row>
    <row r="168" spans="2:8" ht="13.2" x14ac:dyDescent="0.25">
      <c r="B168" s="7"/>
      <c r="C168" s="7"/>
      <c r="E168" s="5"/>
      <c r="H168" s="5"/>
    </row>
    <row r="169" spans="2:8" ht="13.2" x14ac:dyDescent="0.25">
      <c r="B169" s="7"/>
      <c r="C169" s="7"/>
      <c r="E169" s="5"/>
      <c r="H169" s="5"/>
    </row>
    <row r="170" spans="2:8" ht="13.2" x14ac:dyDescent="0.25">
      <c r="B170" s="7"/>
      <c r="C170" s="7"/>
      <c r="E170" s="5"/>
      <c r="H170" s="5"/>
    </row>
    <row r="171" spans="2:8" ht="13.2" x14ac:dyDescent="0.25">
      <c r="B171" s="7"/>
      <c r="C171" s="7"/>
      <c r="E171" s="5"/>
      <c r="H171" s="5"/>
    </row>
    <row r="172" spans="2:8" ht="13.2" x14ac:dyDescent="0.25">
      <c r="B172" s="7"/>
      <c r="C172" s="7"/>
      <c r="E172" s="5"/>
      <c r="H172" s="5"/>
    </row>
    <row r="173" spans="2:8" ht="13.2" x14ac:dyDescent="0.25">
      <c r="B173" s="7"/>
      <c r="C173" s="7"/>
      <c r="E173" s="5"/>
      <c r="H173" s="5"/>
    </row>
    <row r="174" spans="2:8" ht="13.2" x14ac:dyDescent="0.25">
      <c r="B174" s="7"/>
      <c r="C174" s="7"/>
      <c r="E174" s="5"/>
      <c r="H174" s="5"/>
    </row>
    <row r="175" spans="2:8" ht="13.2" x14ac:dyDescent="0.25">
      <c r="B175" s="7"/>
      <c r="C175" s="7"/>
      <c r="E175" s="5"/>
      <c r="H175" s="5"/>
    </row>
    <row r="176" spans="2:8" ht="13.2" x14ac:dyDescent="0.25">
      <c r="B176" s="7"/>
      <c r="C176" s="7"/>
      <c r="E176" s="5"/>
      <c r="H176" s="5"/>
    </row>
    <row r="177" spans="2:8" ht="13.2" x14ac:dyDescent="0.25">
      <c r="B177" s="7"/>
      <c r="C177" s="7"/>
      <c r="E177" s="5"/>
      <c r="H177" s="5"/>
    </row>
    <row r="178" spans="2:8" ht="13.2" x14ac:dyDescent="0.25">
      <c r="B178" s="7"/>
      <c r="C178" s="7"/>
      <c r="E178" s="5"/>
      <c r="H178" s="5"/>
    </row>
    <row r="179" spans="2:8" ht="13.2" x14ac:dyDescent="0.25">
      <c r="B179" s="7"/>
      <c r="C179" s="7"/>
      <c r="E179" s="5"/>
      <c r="H179" s="5"/>
    </row>
    <row r="180" spans="2:8" ht="13.2" x14ac:dyDescent="0.25">
      <c r="B180" s="7"/>
      <c r="C180" s="7"/>
      <c r="E180" s="5"/>
      <c r="H180" s="5"/>
    </row>
    <row r="181" spans="2:8" ht="13.2" x14ac:dyDescent="0.25">
      <c r="B181" s="7"/>
      <c r="C181" s="7"/>
      <c r="E181" s="5"/>
      <c r="H181" s="5"/>
    </row>
    <row r="182" spans="2:8" ht="13.2" x14ac:dyDescent="0.25">
      <c r="B182" s="7"/>
      <c r="C182" s="7"/>
      <c r="E182" s="5"/>
      <c r="H182" s="5"/>
    </row>
    <row r="183" spans="2:8" ht="13.2" x14ac:dyDescent="0.25">
      <c r="B183" s="7"/>
      <c r="C183" s="7"/>
      <c r="E183" s="5"/>
      <c r="H183" s="5"/>
    </row>
    <row r="184" spans="2:8" ht="13.2" x14ac:dyDescent="0.25">
      <c r="B184" s="7"/>
      <c r="C184" s="7"/>
      <c r="E184" s="5"/>
      <c r="H184" s="5"/>
    </row>
    <row r="185" spans="2:8" ht="13.2" x14ac:dyDescent="0.25">
      <c r="B185" s="7"/>
      <c r="C185" s="7"/>
      <c r="E185" s="5"/>
      <c r="H185" s="5"/>
    </row>
    <row r="186" spans="2:8" ht="13.2" x14ac:dyDescent="0.25">
      <c r="B186" s="7"/>
      <c r="C186" s="7"/>
      <c r="E186" s="5"/>
      <c r="H186" s="5"/>
    </row>
    <row r="187" spans="2:8" ht="13.2" x14ac:dyDescent="0.25">
      <c r="B187" s="7"/>
      <c r="C187" s="7"/>
      <c r="E187" s="5"/>
      <c r="H187" s="5"/>
    </row>
    <row r="188" spans="2:8" ht="13.2" x14ac:dyDescent="0.25">
      <c r="B188" s="7"/>
      <c r="C188" s="7"/>
      <c r="E188" s="5"/>
      <c r="H188" s="5"/>
    </row>
    <row r="189" spans="2:8" ht="13.2" x14ac:dyDescent="0.25">
      <c r="B189" s="7"/>
      <c r="C189" s="7"/>
      <c r="E189" s="5"/>
      <c r="H189" s="5"/>
    </row>
    <row r="190" spans="2:8" ht="13.2" x14ac:dyDescent="0.25">
      <c r="B190" s="7"/>
      <c r="C190" s="7"/>
      <c r="E190" s="5"/>
      <c r="H190" s="5"/>
    </row>
    <row r="191" spans="2:8" ht="13.2" x14ac:dyDescent="0.25">
      <c r="B191" s="7"/>
      <c r="C191" s="7"/>
      <c r="E191" s="5"/>
      <c r="H191" s="5"/>
    </row>
    <row r="192" spans="2:8" ht="13.2" x14ac:dyDescent="0.25">
      <c r="B192" s="7"/>
      <c r="C192" s="7"/>
      <c r="E192" s="5"/>
      <c r="H192" s="5"/>
    </row>
    <row r="193" spans="2:8" ht="13.2" x14ac:dyDescent="0.25">
      <c r="B193" s="7"/>
      <c r="C193" s="7"/>
      <c r="E193" s="5"/>
      <c r="H193" s="5"/>
    </row>
    <row r="194" spans="2:8" ht="13.2" x14ac:dyDescent="0.25">
      <c r="B194" s="7"/>
      <c r="C194" s="7"/>
      <c r="E194" s="5"/>
      <c r="H194" s="5"/>
    </row>
    <row r="195" spans="2:8" ht="13.2" x14ac:dyDescent="0.25">
      <c r="B195" s="7"/>
      <c r="C195" s="7"/>
      <c r="E195" s="5"/>
      <c r="H195" s="5"/>
    </row>
    <row r="196" spans="2:8" ht="13.2" x14ac:dyDescent="0.25">
      <c r="B196" s="7"/>
      <c r="C196" s="7"/>
      <c r="E196" s="5"/>
      <c r="H196" s="5"/>
    </row>
    <row r="197" spans="2:8" ht="13.2" x14ac:dyDescent="0.25">
      <c r="B197" s="7"/>
      <c r="C197" s="7"/>
      <c r="E197" s="5"/>
      <c r="H197" s="5"/>
    </row>
    <row r="198" spans="2:8" ht="13.2" x14ac:dyDescent="0.25">
      <c r="B198" s="7"/>
      <c r="C198" s="7"/>
      <c r="E198" s="5"/>
      <c r="H198" s="5"/>
    </row>
    <row r="199" spans="2:8" ht="13.2" x14ac:dyDescent="0.25">
      <c r="B199" s="7"/>
      <c r="C199" s="7"/>
      <c r="E199" s="5"/>
      <c r="H199" s="5"/>
    </row>
    <row r="200" spans="2:8" ht="13.2" x14ac:dyDescent="0.25">
      <c r="B200" s="7"/>
      <c r="C200" s="7"/>
      <c r="E200" s="5"/>
      <c r="H200" s="5"/>
    </row>
    <row r="201" spans="2:8" ht="13.2" x14ac:dyDescent="0.25">
      <c r="B201" s="7"/>
      <c r="C201" s="7"/>
      <c r="E201" s="5"/>
      <c r="H201" s="5"/>
    </row>
    <row r="202" spans="2:8" ht="13.2" x14ac:dyDescent="0.25">
      <c r="B202" s="7"/>
      <c r="C202" s="7"/>
      <c r="E202" s="5"/>
      <c r="H202" s="5"/>
    </row>
    <row r="203" spans="2:8" ht="13.2" x14ac:dyDescent="0.25">
      <c r="B203" s="7"/>
      <c r="C203" s="7"/>
      <c r="E203" s="5"/>
      <c r="H203" s="5"/>
    </row>
    <row r="204" spans="2:8" ht="13.2" x14ac:dyDescent="0.25">
      <c r="B204" s="7"/>
      <c r="C204" s="7"/>
      <c r="E204" s="5"/>
      <c r="H204" s="5"/>
    </row>
    <row r="205" spans="2:8" ht="13.2" x14ac:dyDescent="0.25">
      <c r="B205" s="7"/>
      <c r="C205" s="7"/>
      <c r="E205" s="5"/>
      <c r="H205" s="5"/>
    </row>
    <row r="206" spans="2:8" ht="13.2" x14ac:dyDescent="0.25">
      <c r="B206" s="7"/>
      <c r="C206" s="7"/>
      <c r="E206" s="5"/>
      <c r="H206" s="5"/>
    </row>
    <row r="207" spans="2:8" ht="13.2" x14ac:dyDescent="0.25">
      <c r="B207" s="7"/>
      <c r="C207" s="7"/>
      <c r="E207" s="5"/>
      <c r="H207" s="5"/>
    </row>
    <row r="208" spans="2:8" ht="13.2" x14ac:dyDescent="0.25">
      <c r="B208" s="7"/>
      <c r="C208" s="7"/>
      <c r="E208" s="5"/>
      <c r="H208" s="5"/>
    </row>
    <row r="209" spans="2:8" ht="13.2" x14ac:dyDescent="0.25">
      <c r="B209" s="7"/>
      <c r="C209" s="7"/>
      <c r="E209" s="5"/>
      <c r="H209" s="5"/>
    </row>
    <row r="210" spans="2:8" ht="13.2" x14ac:dyDescent="0.25">
      <c r="B210" s="7"/>
      <c r="C210" s="7"/>
      <c r="E210" s="5"/>
      <c r="H210" s="5"/>
    </row>
    <row r="211" spans="2:8" ht="13.2" x14ac:dyDescent="0.25">
      <c r="B211" s="7"/>
      <c r="C211" s="7"/>
      <c r="E211" s="5"/>
      <c r="H211" s="5"/>
    </row>
    <row r="212" spans="2:8" ht="13.2" x14ac:dyDescent="0.25">
      <c r="B212" s="7"/>
      <c r="C212" s="7"/>
      <c r="E212" s="5"/>
      <c r="H212" s="5"/>
    </row>
    <row r="213" spans="2:8" ht="13.2" x14ac:dyDescent="0.25">
      <c r="B213" s="7"/>
      <c r="C213" s="7"/>
      <c r="E213" s="5"/>
      <c r="H213" s="5"/>
    </row>
    <row r="214" spans="2:8" ht="13.2" x14ac:dyDescent="0.25">
      <c r="B214" s="7"/>
      <c r="C214" s="7"/>
      <c r="E214" s="5"/>
      <c r="H214" s="5"/>
    </row>
    <row r="215" spans="2:8" ht="13.2" x14ac:dyDescent="0.25">
      <c r="B215" s="7"/>
      <c r="C215" s="7"/>
      <c r="E215" s="5"/>
      <c r="H215" s="5"/>
    </row>
    <row r="216" spans="2:8" ht="13.2" x14ac:dyDescent="0.25">
      <c r="B216" s="7"/>
      <c r="C216" s="7"/>
      <c r="E216" s="5"/>
      <c r="H216" s="5"/>
    </row>
    <row r="217" spans="2:8" ht="13.2" x14ac:dyDescent="0.25">
      <c r="B217" s="7"/>
      <c r="C217" s="7"/>
      <c r="E217" s="5"/>
      <c r="H217" s="5"/>
    </row>
    <row r="218" spans="2:8" ht="13.2" x14ac:dyDescent="0.25">
      <c r="B218" s="7"/>
      <c r="C218" s="7"/>
      <c r="E218" s="5"/>
      <c r="H218" s="5"/>
    </row>
    <row r="219" spans="2:8" ht="13.2" x14ac:dyDescent="0.25">
      <c r="B219" s="7"/>
      <c r="C219" s="7"/>
      <c r="E219" s="5"/>
      <c r="H219" s="5"/>
    </row>
    <row r="220" spans="2:8" ht="13.2" x14ac:dyDescent="0.25">
      <c r="B220" s="7"/>
      <c r="C220" s="7"/>
      <c r="E220" s="5"/>
      <c r="H220" s="5"/>
    </row>
    <row r="221" spans="2:8" ht="13.2" x14ac:dyDescent="0.25">
      <c r="B221" s="7"/>
      <c r="C221" s="7"/>
      <c r="E221" s="5"/>
      <c r="H221" s="5"/>
    </row>
    <row r="222" spans="2:8" ht="13.2" x14ac:dyDescent="0.25">
      <c r="B222" s="7"/>
      <c r="C222" s="7"/>
      <c r="E222" s="5"/>
      <c r="H222" s="5"/>
    </row>
    <row r="223" spans="2:8" ht="13.2" x14ac:dyDescent="0.25">
      <c r="B223" s="7"/>
      <c r="C223" s="7"/>
      <c r="E223" s="5"/>
      <c r="H223" s="5"/>
    </row>
    <row r="224" spans="2:8" ht="13.2" x14ac:dyDescent="0.25">
      <c r="B224" s="7"/>
      <c r="C224" s="7"/>
      <c r="E224" s="5"/>
      <c r="H224" s="5"/>
    </row>
    <row r="225" spans="2:8" ht="13.2" x14ac:dyDescent="0.25">
      <c r="B225" s="7"/>
      <c r="C225" s="7"/>
      <c r="E225" s="5"/>
      <c r="H225" s="5"/>
    </row>
    <row r="226" spans="2:8" ht="13.2" x14ac:dyDescent="0.25">
      <c r="B226" s="7"/>
      <c r="C226" s="7"/>
      <c r="E226" s="5"/>
      <c r="H226" s="5"/>
    </row>
    <row r="227" spans="2:8" ht="13.2" x14ac:dyDescent="0.25">
      <c r="B227" s="7"/>
      <c r="C227" s="7"/>
      <c r="E227" s="5"/>
      <c r="H227" s="5"/>
    </row>
    <row r="228" spans="2:8" ht="13.2" x14ac:dyDescent="0.25">
      <c r="B228" s="7"/>
      <c r="C228" s="7"/>
      <c r="E228" s="5"/>
      <c r="H228" s="5"/>
    </row>
    <row r="229" spans="2:8" ht="13.2" x14ac:dyDescent="0.25">
      <c r="B229" s="7"/>
      <c r="C229" s="7"/>
      <c r="E229" s="5"/>
      <c r="H229" s="5"/>
    </row>
    <row r="230" spans="2:8" ht="13.2" x14ac:dyDescent="0.25">
      <c r="B230" s="7"/>
      <c r="C230" s="7"/>
      <c r="E230" s="5"/>
      <c r="H230" s="5"/>
    </row>
    <row r="231" spans="2:8" ht="13.2" x14ac:dyDescent="0.25">
      <c r="B231" s="7"/>
      <c r="C231" s="7"/>
      <c r="E231" s="5"/>
      <c r="H231" s="5"/>
    </row>
    <row r="232" spans="2:8" ht="13.2" x14ac:dyDescent="0.25">
      <c r="B232" s="7"/>
      <c r="C232" s="7"/>
      <c r="E232" s="5"/>
      <c r="H232" s="5"/>
    </row>
    <row r="233" spans="2:8" ht="13.2" x14ac:dyDescent="0.25">
      <c r="B233" s="7"/>
      <c r="C233" s="7"/>
      <c r="E233" s="5"/>
      <c r="H233" s="5"/>
    </row>
    <row r="234" spans="2:8" ht="13.2" x14ac:dyDescent="0.25">
      <c r="B234" s="7"/>
      <c r="C234" s="7"/>
      <c r="E234" s="5"/>
      <c r="H234" s="5"/>
    </row>
    <row r="235" spans="2:8" ht="13.2" x14ac:dyDescent="0.25">
      <c r="B235" s="7"/>
      <c r="C235" s="7"/>
      <c r="E235" s="5"/>
      <c r="H235" s="5"/>
    </row>
    <row r="236" spans="2:8" ht="13.2" x14ac:dyDescent="0.25">
      <c r="B236" s="7"/>
      <c r="C236" s="7"/>
      <c r="E236" s="5"/>
      <c r="H236" s="5"/>
    </row>
    <row r="237" spans="2:8" ht="13.2" x14ac:dyDescent="0.25">
      <c r="B237" s="7"/>
      <c r="C237" s="7"/>
      <c r="E237" s="5"/>
      <c r="H237" s="5"/>
    </row>
    <row r="238" spans="2:8" ht="13.2" x14ac:dyDescent="0.25">
      <c r="B238" s="7"/>
      <c r="C238" s="7"/>
      <c r="E238" s="5"/>
      <c r="H238" s="5"/>
    </row>
    <row r="239" spans="2:8" ht="13.2" x14ac:dyDescent="0.25">
      <c r="B239" s="7"/>
      <c r="C239" s="7"/>
      <c r="E239" s="5"/>
      <c r="H239" s="5"/>
    </row>
    <row r="240" spans="2:8" ht="13.2" x14ac:dyDescent="0.25">
      <c r="B240" s="7"/>
      <c r="C240" s="7"/>
      <c r="E240" s="5"/>
      <c r="H240" s="5"/>
    </row>
    <row r="241" spans="2:8" ht="13.2" x14ac:dyDescent="0.25">
      <c r="B241" s="7"/>
      <c r="C241" s="7"/>
      <c r="E241" s="5"/>
      <c r="H241" s="5"/>
    </row>
    <row r="242" spans="2:8" ht="13.2" x14ac:dyDescent="0.25">
      <c r="B242" s="7"/>
      <c r="C242" s="7"/>
      <c r="E242" s="5"/>
      <c r="H242" s="5"/>
    </row>
    <row r="243" spans="2:8" ht="13.2" x14ac:dyDescent="0.25">
      <c r="B243" s="7"/>
      <c r="C243" s="7"/>
      <c r="E243" s="5"/>
      <c r="H243" s="5"/>
    </row>
    <row r="244" spans="2:8" ht="13.2" x14ac:dyDescent="0.25">
      <c r="B244" s="7"/>
      <c r="C244" s="7"/>
      <c r="E244" s="5"/>
      <c r="H244" s="5"/>
    </row>
    <row r="245" spans="2:8" ht="13.2" x14ac:dyDescent="0.25">
      <c r="B245" s="7"/>
      <c r="C245" s="7"/>
      <c r="E245" s="5"/>
      <c r="H245" s="5"/>
    </row>
    <row r="246" spans="2:8" ht="13.2" x14ac:dyDescent="0.25">
      <c r="B246" s="7"/>
      <c r="C246" s="7"/>
      <c r="E246" s="5"/>
      <c r="H246" s="5"/>
    </row>
    <row r="247" spans="2:8" ht="13.2" x14ac:dyDescent="0.25">
      <c r="B247" s="7"/>
      <c r="C247" s="7"/>
      <c r="E247" s="5"/>
      <c r="H247" s="5"/>
    </row>
    <row r="248" spans="2:8" ht="13.2" x14ac:dyDescent="0.25">
      <c r="B248" s="7"/>
      <c r="C248" s="7"/>
      <c r="E248" s="5"/>
      <c r="H248" s="5"/>
    </row>
    <row r="249" spans="2:8" ht="13.2" x14ac:dyDescent="0.25">
      <c r="B249" s="7"/>
      <c r="C249" s="7"/>
      <c r="E249" s="5"/>
      <c r="H249" s="5"/>
    </row>
    <row r="250" spans="2:8" ht="13.2" x14ac:dyDescent="0.25">
      <c r="B250" s="7"/>
      <c r="C250" s="7"/>
      <c r="E250" s="5"/>
      <c r="H250" s="5"/>
    </row>
    <row r="251" spans="2:8" ht="13.2" x14ac:dyDescent="0.25">
      <c r="B251" s="7"/>
      <c r="C251" s="7"/>
      <c r="E251" s="5"/>
      <c r="H251" s="5"/>
    </row>
    <row r="252" spans="2:8" ht="13.2" x14ac:dyDescent="0.25">
      <c r="B252" s="7"/>
      <c r="C252" s="7"/>
      <c r="E252" s="5"/>
      <c r="H252" s="5"/>
    </row>
    <row r="253" spans="2:8" ht="13.2" x14ac:dyDescent="0.25">
      <c r="B253" s="7"/>
      <c r="C253" s="7"/>
      <c r="E253" s="5"/>
      <c r="H253" s="5"/>
    </row>
    <row r="254" spans="2:8" ht="13.2" x14ac:dyDescent="0.25">
      <c r="B254" s="7"/>
      <c r="C254" s="7"/>
      <c r="E254" s="5"/>
      <c r="H254" s="5"/>
    </row>
    <row r="255" spans="2:8" ht="13.2" x14ac:dyDescent="0.25">
      <c r="B255" s="7"/>
      <c r="C255" s="7"/>
      <c r="E255" s="5"/>
      <c r="H255" s="5"/>
    </row>
    <row r="256" spans="2:8" ht="13.2" x14ac:dyDescent="0.25">
      <c r="B256" s="7"/>
      <c r="C256" s="7"/>
      <c r="E256" s="5"/>
      <c r="H256" s="5"/>
    </row>
    <row r="257" spans="2:8" ht="13.2" x14ac:dyDescent="0.25">
      <c r="B257" s="7"/>
      <c r="C257" s="7"/>
      <c r="E257" s="5"/>
      <c r="H257" s="5"/>
    </row>
    <row r="258" spans="2:8" ht="13.2" x14ac:dyDescent="0.25">
      <c r="B258" s="7"/>
      <c r="C258" s="7"/>
      <c r="E258" s="5"/>
      <c r="H258" s="5"/>
    </row>
    <row r="259" spans="2:8" ht="13.2" x14ac:dyDescent="0.25">
      <c r="B259" s="7"/>
      <c r="C259" s="7"/>
      <c r="E259" s="5"/>
      <c r="H259" s="5"/>
    </row>
    <row r="260" spans="2:8" ht="13.2" x14ac:dyDescent="0.25">
      <c r="B260" s="7"/>
      <c r="C260" s="7"/>
      <c r="E260" s="5"/>
      <c r="H260" s="5"/>
    </row>
    <row r="261" spans="2:8" ht="13.2" x14ac:dyDescent="0.25">
      <c r="B261" s="7"/>
      <c r="C261" s="7"/>
      <c r="E261" s="5"/>
      <c r="H261" s="5"/>
    </row>
    <row r="262" spans="2:8" ht="13.2" x14ac:dyDescent="0.25">
      <c r="B262" s="7"/>
      <c r="C262" s="7"/>
      <c r="E262" s="5"/>
      <c r="H262" s="5"/>
    </row>
    <row r="263" spans="2:8" ht="13.2" x14ac:dyDescent="0.25">
      <c r="B263" s="7"/>
      <c r="C263" s="7"/>
      <c r="E263" s="5"/>
      <c r="H263" s="5"/>
    </row>
    <row r="264" spans="2:8" ht="13.2" x14ac:dyDescent="0.25">
      <c r="B264" s="7"/>
      <c r="C264" s="7"/>
      <c r="E264" s="5"/>
      <c r="H264" s="5"/>
    </row>
    <row r="265" spans="2:8" ht="13.2" x14ac:dyDescent="0.25">
      <c r="B265" s="7"/>
      <c r="C265" s="7"/>
      <c r="E265" s="5"/>
      <c r="H265" s="5"/>
    </row>
    <row r="266" spans="2:8" ht="13.2" x14ac:dyDescent="0.25">
      <c r="B266" s="7"/>
      <c r="C266" s="7"/>
      <c r="E266" s="5"/>
      <c r="H266" s="5"/>
    </row>
    <row r="267" spans="2:8" ht="13.2" x14ac:dyDescent="0.25">
      <c r="B267" s="7"/>
      <c r="C267" s="7"/>
      <c r="E267" s="5"/>
      <c r="H267" s="5"/>
    </row>
    <row r="268" spans="2:8" ht="13.2" x14ac:dyDescent="0.25">
      <c r="B268" s="7"/>
      <c r="C268" s="7"/>
      <c r="E268" s="5"/>
      <c r="H268" s="5"/>
    </row>
    <row r="269" spans="2:8" ht="13.2" x14ac:dyDescent="0.25">
      <c r="B269" s="7"/>
      <c r="C269" s="7"/>
      <c r="E269" s="5"/>
      <c r="H269" s="5"/>
    </row>
    <row r="270" spans="2:8" ht="13.2" x14ac:dyDescent="0.25">
      <c r="B270" s="7"/>
      <c r="C270" s="7"/>
      <c r="E270" s="5"/>
      <c r="H270" s="5"/>
    </row>
    <row r="271" spans="2:8" ht="13.2" x14ac:dyDescent="0.25">
      <c r="B271" s="7"/>
      <c r="C271" s="7"/>
      <c r="E271" s="5"/>
      <c r="H271" s="5"/>
    </row>
    <row r="272" spans="2:8" ht="13.2" x14ac:dyDescent="0.25">
      <c r="B272" s="7"/>
      <c r="C272" s="7"/>
      <c r="E272" s="5"/>
      <c r="H272" s="5"/>
    </row>
    <row r="273" spans="2:8" ht="13.2" x14ac:dyDescent="0.25">
      <c r="B273" s="7"/>
      <c r="C273" s="7"/>
      <c r="E273" s="5"/>
      <c r="H273" s="5"/>
    </row>
    <row r="274" spans="2:8" ht="13.2" x14ac:dyDescent="0.25">
      <c r="B274" s="7"/>
      <c r="C274" s="7"/>
      <c r="E274" s="5"/>
      <c r="H274" s="5"/>
    </row>
    <row r="275" spans="2:8" ht="13.2" x14ac:dyDescent="0.25">
      <c r="B275" s="7"/>
      <c r="C275" s="7"/>
      <c r="E275" s="5"/>
      <c r="H275" s="5"/>
    </row>
    <row r="276" spans="2:8" ht="13.2" x14ac:dyDescent="0.25">
      <c r="B276" s="7"/>
      <c r="C276" s="7"/>
      <c r="E276" s="5"/>
      <c r="H276" s="5"/>
    </row>
    <row r="277" spans="2:8" ht="13.2" x14ac:dyDescent="0.25">
      <c r="B277" s="7"/>
      <c r="C277" s="7"/>
      <c r="E277" s="5"/>
      <c r="H277" s="5"/>
    </row>
    <row r="278" spans="2:8" ht="13.2" x14ac:dyDescent="0.25">
      <c r="B278" s="7"/>
      <c r="C278" s="7"/>
      <c r="E278" s="5"/>
      <c r="H278" s="5"/>
    </row>
    <row r="279" spans="2:8" ht="13.2" x14ac:dyDescent="0.25">
      <c r="B279" s="7"/>
      <c r="C279" s="7"/>
      <c r="E279" s="5"/>
      <c r="H279" s="5"/>
    </row>
    <row r="280" spans="2:8" ht="13.2" x14ac:dyDescent="0.25">
      <c r="B280" s="7"/>
      <c r="C280" s="7"/>
      <c r="E280" s="5"/>
      <c r="H280" s="5"/>
    </row>
    <row r="281" spans="2:8" ht="13.2" x14ac:dyDescent="0.25">
      <c r="B281" s="7"/>
      <c r="C281" s="7"/>
      <c r="E281" s="5"/>
      <c r="H281" s="5"/>
    </row>
    <row r="282" spans="2:8" ht="13.2" x14ac:dyDescent="0.25">
      <c r="B282" s="7"/>
      <c r="C282" s="7"/>
      <c r="E282" s="5"/>
      <c r="H282" s="5"/>
    </row>
    <row r="283" spans="2:8" ht="13.2" x14ac:dyDescent="0.25">
      <c r="B283" s="7"/>
      <c r="C283" s="7"/>
      <c r="E283" s="5"/>
      <c r="H283" s="5"/>
    </row>
    <row r="284" spans="2:8" ht="13.2" x14ac:dyDescent="0.25">
      <c r="B284" s="7"/>
      <c r="C284" s="7"/>
      <c r="E284" s="5"/>
      <c r="H284" s="5"/>
    </row>
    <row r="285" spans="2:8" ht="13.2" x14ac:dyDescent="0.25">
      <c r="B285" s="7"/>
      <c r="C285" s="7"/>
      <c r="E285" s="5"/>
      <c r="H285" s="5"/>
    </row>
    <row r="286" spans="2:8" ht="13.2" x14ac:dyDescent="0.25">
      <c r="B286" s="7"/>
      <c r="C286" s="7"/>
      <c r="E286" s="5"/>
      <c r="H286" s="5"/>
    </row>
    <row r="287" spans="2:8" ht="13.2" x14ac:dyDescent="0.25">
      <c r="B287" s="7"/>
      <c r="C287" s="7"/>
      <c r="E287" s="5"/>
      <c r="H287" s="5"/>
    </row>
    <row r="288" spans="2:8" ht="13.2" x14ac:dyDescent="0.25">
      <c r="B288" s="7"/>
      <c r="C288" s="7"/>
      <c r="E288" s="5"/>
      <c r="H288" s="5"/>
    </row>
    <row r="289" spans="2:8" ht="13.2" x14ac:dyDescent="0.25">
      <c r="B289" s="7"/>
      <c r="C289" s="7"/>
      <c r="E289" s="5"/>
      <c r="H289" s="5"/>
    </row>
    <row r="290" spans="2:8" ht="13.2" x14ac:dyDescent="0.25">
      <c r="B290" s="7"/>
      <c r="C290" s="7"/>
      <c r="E290" s="5"/>
      <c r="H290" s="5"/>
    </row>
    <row r="291" spans="2:8" ht="13.2" x14ac:dyDescent="0.25">
      <c r="B291" s="7"/>
      <c r="C291" s="7"/>
      <c r="E291" s="5"/>
      <c r="H291" s="5"/>
    </row>
    <row r="292" spans="2:8" ht="13.2" x14ac:dyDescent="0.25">
      <c r="B292" s="7"/>
      <c r="C292" s="7"/>
      <c r="E292" s="5"/>
      <c r="H292" s="5"/>
    </row>
    <row r="293" spans="2:8" ht="13.2" x14ac:dyDescent="0.25">
      <c r="B293" s="7"/>
      <c r="C293" s="7"/>
      <c r="E293" s="5"/>
      <c r="H293" s="5"/>
    </row>
    <row r="294" spans="2:8" ht="13.2" x14ac:dyDescent="0.25">
      <c r="B294" s="7"/>
      <c r="C294" s="7"/>
      <c r="E294" s="5"/>
      <c r="H294" s="5"/>
    </row>
    <row r="295" spans="2:8" ht="13.2" x14ac:dyDescent="0.25">
      <c r="B295" s="7"/>
      <c r="C295" s="7"/>
      <c r="E295" s="5"/>
      <c r="H295" s="5"/>
    </row>
    <row r="296" spans="2:8" ht="13.2" x14ac:dyDescent="0.25">
      <c r="B296" s="7"/>
      <c r="C296" s="7"/>
      <c r="E296" s="5"/>
      <c r="H296" s="5"/>
    </row>
    <row r="297" spans="2:8" ht="13.2" x14ac:dyDescent="0.25">
      <c r="B297" s="7"/>
      <c r="C297" s="7"/>
      <c r="E297" s="5"/>
      <c r="H297" s="5"/>
    </row>
    <row r="298" spans="2:8" ht="13.2" x14ac:dyDescent="0.25">
      <c r="B298" s="7"/>
      <c r="C298" s="7"/>
      <c r="E298" s="5"/>
      <c r="H298" s="5"/>
    </row>
    <row r="299" spans="2:8" ht="13.2" x14ac:dyDescent="0.25">
      <c r="B299" s="7"/>
      <c r="C299" s="7"/>
      <c r="E299" s="5"/>
      <c r="H299" s="5"/>
    </row>
    <row r="300" spans="2:8" ht="13.2" x14ac:dyDescent="0.25">
      <c r="B300" s="7"/>
      <c r="C300" s="7"/>
      <c r="E300" s="5"/>
      <c r="H300" s="5"/>
    </row>
    <row r="301" spans="2:8" ht="13.2" x14ac:dyDescent="0.25">
      <c r="B301" s="7"/>
      <c r="C301" s="7"/>
      <c r="E301" s="5"/>
      <c r="H301" s="5"/>
    </row>
    <row r="302" spans="2:8" ht="13.2" x14ac:dyDescent="0.25">
      <c r="B302" s="7"/>
      <c r="C302" s="7"/>
      <c r="E302" s="5"/>
      <c r="H302" s="5"/>
    </row>
    <row r="303" spans="2:8" ht="13.2" x14ac:dyDescent="0.25">
      <c r="B303" s="7"/>
      <c r="C303" s="7"/>
      <c r="E303" s="5"/>
      <c r="H303" s="5"/>
    </row>
    <row r="304" spans="2:8" ht="13.2" x14ac:dyDescent="0.25">
      <c r="B304" s="7"/>
      <c r="C304" s="7"/>
      <c r="E304" s="5"/>
      <c r="H304" s="5"/>
    </row>
    <row r="305" spans="2:8" ht="13.2" x14ac:dyDescent="0.25">
      <c r="B305" s="7"/>
      <c r="C305" s="7"/>
      <c r="E305" s="5"/>
      <c r="H305" s="5"/>
    </row>
    <row r="306" spans="2:8" ht="13.2" x14ac:dyDescent="0.25">
      <c r="B306" s="7"/>
      <c r="C306" s="7"/>
      <c r="E306" s="5"/>
      <c r="H306" s="5"/>
    </row>
    <row r="307" spans="2:8" ht="13.2" x14ac:dyDescent="0.25">
      <c r="B307" s="7"/>
      <c r="C307" s="7"/>
      <c r="E307" s="5"/>
      <c r="H307" s="5"/>
    </row>
    <row r="308" spans="2:8" ht="13.2" x14ac:dyDescent="0.25">
      <c r="B308" s="7"/>
      <c r="C308" s="7"/>
      <c r="E308" s="5"/>
      <c r="H308" s="5"/>
    </row>
    <row r="309" spans="2:8" ht="13.2" x14ac:dyDescent="0.25">
      <c r="B309" s="7"/>
      <c r="C309" s="7"/>
      <c r="E309" s="5"/>
      <c r="H309" s="5"/>
    </row>
    <row r="310" spans="2:8" ht="13.2" x14ac:dyDescent="0.25">
      <c r="B310" s="7"/>
      <c r="C310" s="7"/>
      <c r="E310" s="5"/>
      <c r="H310" s="5"/>
    </row>
    <row r="311" spans="2:8" ht="13.2" x14ac:dyDescent="0.25">
      <c r="B311" s="7"/>
      <c r="C311" s="7"/>
      <c r="E311" s="5"/>
      <c r="H311" s="5"/>
    </row>
    <row r="312" spans="2:8" ht="13.2" x14ac:dyDescent="0.25">
      <c r="B312" s="7"/>
      <c r="C312" s="7"/>
      <c r="E312" s="5"/>
      <c r="H312" s="5"/>
    </row>
    <row r="313" spans="2:8" ht="13.2" x14ac:dyDescent="0.25">
      <c r="B313" s="7"/>
      <c r="C313" s="7"/>
      <c r="E313" s="5"/>
      <c r="H313" s="5"/>
    </row>
    <row r="314" spans="2:8" ht="13.2" x14ac:dyDescent="0.25">
      <c r="B314" s="7"/>
      <c r="C314" s="7"/>
      <c r="E314" s="5"/>
      <c r="H314" s="5"/>
    </row>
    <row r="315" spans="2:8" ht="13.2" x14ac:dyDescent="0.25">
      <c r="B315" s="7"/>
      <c r="C315" s="7"/>
      <c r="E315" s="5"/>
      <c r="H315" s="5"/>
    </row>
    <row r="316" spans="2:8" ht="13.2" x14ac:dyDescent="0.25">
      <c r="B316" s="7"/>
      <c r="C316" s="7"/>
      <c r="E316" s="5"/>
      <c r="H316" s="5"/>
    </row>
    <row r="317" spans="2:8" ht="13.2" x14ac:dyDescent="0.25">
      <c r="B317" s="7"/>
      <c r="C317" s="7"/>
      <c r="E317" s="5"/>
      <c r="H317" s="5"/>
    </row>
    <row r="318" spans="2:8" ht="13.2" x14ac:dyDescent="0.25">
      <c r="B318" s="7"/>
      <c r="C318" s="7"/>
      <c r="E318" s="5"/>
      <c r="H318" s="5"/>
    </row>
    <row r="319" spans="2:8" ht="13.2" x14ac:dyDescent="0.25">
      <c r="B319" s="7"/>
      <c r="C319" s="7"/>
      <c r="E319" s="5"/>
      <c r="H319" s="5"/>
    </row>
    <row r="320" spans="2:8" ht="13.2" x14ac:dyDescent="0.25">
      <c r="B320" s="7"/>
      <c r="C320" s="7"/>
      <c r="E320" s="5"/>
      <c r="H320" s="5"/>
    </row>
    <row r="321" spans="2:8" ht="13.2" x14ac:dyDescent="0.25">
      <c r="B321" s="7"/>
      <c r="C321" s="7"/>
      <c r="E321" s="5"/>
      <c r="H321" s="5"/>
    </row>
    <row r="322" spans="2:8" ht="13.2" x14ac:dyDescent="0.25">
      <c r="B322" s="7"/>
      <c r="C322" s="7"/>
      <c r="E322" s="5"/>
      <c r="H322" s="5"/>
    </row>
    <row r="323" spans="2:8" ht="13.2" x14ac:dyDescent="0.25">
      <c r="B323" s="7"/>
      <c r="C323" s="7"/>
      <c r="E323" s="5"/>
      <c r="H323" s="5"/>
    </row>
    <row r="324" spans="2:8" ht="13.2" x14ac:dyDescent="0.25">
      <c r="B324" s="7"/>
      <c r="C324" s="7"/>
      <c r="E324" s="5"/>
      <c r="H324" s="5"/>
    </row>
    <row r="325" spans="2:8" ht="13.2" x14ac:dyDescent="0.25">
      <c r="B325" s="7"/>
      <c r="C325" s="7"/>
      <c r="E325" s="5"/>
      <c r="H325" s="5"/>
    </row>
    <row r="326" spans="2:8" ht="13.2" x14ac:dyDescent="0.25">
      <c r="B326" s="7"/>
      <c r="C326" s="7"/>
      <c r="E326" s="5"/>
      <c r="H326" s="5"/>
    </row>
    <row r="327" spans="2:8" ht="13.2" x14ac:dyDescent="0.25">
      <c r="B327" s="7"/>
      <c r="C327" s="7"/>
      <c r="E327" s="5"/>
      <c r="H327" s="5"/>
    </row>
    <row r="328" spans="2:8" ht="13.2" x14ac:dyDescent="0.25">
      <c r="B328" s="7"/>
      <c r="C328" s="7"/>
      <c r="E328" s="5"/>
      <c r="H328" s="5"/>
    </row>
    <row r="329" spans="2:8" ht="13.2" x14ac:dyDescent="0.25">
      <c r="B329" s="7"/>
      <c r="C329" s="7"/>
      <c r="E329" s="5"/>
      <c r="H329" s="5"/>
    </row>
    <row r="330" spans="2:8" ht="13.2" x14ac:dyDescent="0.25">
      <c r="B330" s="7"/>
      <c r="C330" s="7"/>
      <c r="E330" s="5"/>
      <c r="H330" s="5"/>
    </row>
    <row r="331" spans="2:8" ht="13.2" x14ac:dyDescent="0.25">
      <c r="B331" s="7"/>
      <c r="C331" s="7"/>
      <c r="E331" s="5"/>
      <c r="H331" s="5"/>
    </row>
    <row r="332" spans="2:8" ht="13.2" x14ac:dyDescent="0.25">
      <c r="B332" s="7"/>
      <c r="C332" s="7"/>
      <c r="E332" s="5"/>
      <c r="H332" s="5"/>
    </row>
    <row r="333" spans="2:8" ht="13.2" x14ac:dyDescent="0.25">
      <c r="B333" s="7"/>
      <c r="C333" s="7"/>
      <c r="E333" s="5"/>
      <c r="H333" s="5"/>
    </row>
    <row r="334" spans="2:8" ht="13.2" x14ac:dyDescent="0.25">
      <c r="B334" s="7"/>
      <c r="C334" s="7"/>
      <c r="E334" s="5"/>
      <c r="H334" s="5"/>
    </row>
    <row r="335" spans="2:8" ht="13.2" x14ac:dyDescent="0.25">
      <c r="B335" s="7"/>
      <c r="C335" s="7"/>
      <c r="E335" s="5"/>
      <c r="H335" s="5"/>
    </row>
    <row r="336" spans="2:8" ht="13.2" x14ac:dyDescent="0.25">
      <c r="B336" s="7"/>
      <c r="C336" s="7"/>
      <c r="E336" s="5"/>
      <c r="H336" s="5"/>
    </row>
    <row r="337" spans="2:8" ht="13.2" x14ac:dyDescent="0.25">
      <c r="B337" s="7"/>
      <c r="C337" s="7"/>
      <c r="E337" s="5"/>
      <c r="H337" s="5"/>
    </row>
    <row r="338" spans="2:8" ht="13.2" x14ac:dyDescent="0.25">
      <c r="B338" s="7"/>
      <c r="C338" s="7"/>
      <c r="E338" s="5"/>
      <c r="H338" s="5"/>
    </row>
    <row r="339" spans="2:8" ht="13.2" x14ac:dyDescent="0.25">
      <c r="B339" s="7"/>
      <c r="C339" s="7"/>
      <c r="E339" s="5"/>
      <c r="H339" s="5"/>
    </row>
    <row r="340" spans="2:8" ht="13.2" x14ac:dyDescent="0.25">
      <c r="B340" s="7"/>
      <c r="C340" s="7"/>
      <c r="E340" s="5"/>
      <c r="H340" s="5"/>
    </row>
    <row r="341" spans="2:8" ht="13.2" x14ac:dyDescent="0.25">
      <c r="B341" s="7"/>
      <c r="C341" s="7"/>
      <c r="E341" s="5"/>
      <c r="H341" s="5"/>
    </row>
    <row r="342" spans="2:8" ht="13.2" x14ac:dyDescent="0.25">
      <c r="B342" s="7"/>
      <c r="C342" s="7"/>
      <c r="E342" s="5"/>
      <c r="H342" s="5"/>
    </row>
    <row r="343" spans="2:8" ht="13.2" x14ac:dyDescent="0.25">
      <c r="B343" s="7"/>
      <c r="C343" s="7"/>
      <c r="E343" s="5"/>
      <c r="H343" s="5"/>
    </row>
    <row r="344" spans="2:8" ht="13.2" x14ac:dyDescent="0.25">
      <c r="B344" s="7"/>
      <c r="C344" s="7"/>
      <c r="E344" s="5"/>
      <c r="H344" s="5"/>
    </row>
    <row r="345" spans="2:8" ht="13.2" x14ac:dyDescent="0.25">
      <c r="B345" s="7"/>
      <c r="C345" s="7"/>
      <c r="E345" s="5"/>
      <c r="H345" s="5"/>
    </row>
    <row r="346" spans="2:8" ht="13.2" x14ac:dyDescent="0.25">
      <c r="B346" s="7"/>
      <c r="C346" s="7"/>
      <c r="E346" s="5"/>
      <c r="H346" s="5"/>
    </row>
    <row r="347" spans="2:8" ht="13.2" x14ac:dyDescent="0.25">
      <c r="B347" s="7"/>
      <c r="C347" s="7"/>
      <c r="E347" s="5"/>
      <c r="H347" s="5"/>
    </row>
    <row r="348" spans="2:8" ht="13.2" x14ac:dyDescent="0.25">
      <c r="B348" s="7"/>
      <c r="C348" s="7"/>
      <c r="E348" s="5"/>
      <c r="H348" s="5"/>
    </row>
    <row r="349" spans="2:8" ht="13.2" x14ac:dyDescent="0.25">
      <c r="B349" s="7"/>
      <c r="C349" s="7"/>
      <c r="E349" s="5"/>
      <c r="H349" s="5"/>
    </row>
    <row r="350" spans="2:8" ht="13.2" x14ac:dyDescent="0.25">
      <c r="B350" s="7"/>
      <c r="C350" s="7"/>
      <c r="E350" s="5"/>
      <c r="H350" s="5"/>
    </row>
    <row r="351" spans="2:8" ht="13.2" x14ac:dyDescent="0.25">
      <c r="B351" s="7"/>
      <c r="C351" s="7"/>
      <c r="E351" s="5"/>
      <c r="H351" s="5"/>
    </row>
    <row r="352" spans="2:8" ht="13.2" x14ac:dyDescent="0.25">
      <c r="B352" s="7"/>
      <c r="C352" s="7"/>
      <c r="E352" s="5"/>
      <c r="H352" s="5"/>
    </row>
    <row r="353" spans="2:8" ht="13.2" x14ac:dyDescent="0.25">
      <c r="B353" s="7"/>
      <c r="C353" s="7"/>
      <c r="E353" s="5"/>
      <c r="H353" s="5"/>
    </row>
    <row r="354" spans="2:8" ht="13.2" x14ac:dyDescent="0.25">
      <c r="B354" s="7"/>
      <c r="C354" s="7"/>
      <c r="E354" s="5"/>
      <c r="H354" s="5"/>
    </row>
    <row r="355" spans="2:8" ht="13.2" x14ac:dyDescent="0.25">
      <c r="B355" s="7"/>
      <c r="C355" s="7"/>
      <c r="E355" s="5"/>
      <c r="H355" s="5"/>
    </row>
    <row r="356" spans="2:8" ht="13.2" x14ac:dyDescent="0.25">
      <c r="B356" s="7"/>
      <c r="C356" s="7"/>
      <c r="E356" s="5"/>
      <c r="H356" s="5"/>
    </row>
    <row r="357" spans="2:8" ht="13.2" x14ac:dyDescent="0.25">
      <c r="B357" s="7"/>
      <c r="C357" s="7"/>
      <c r="E357" s="5"/>
      <c r="H357" s="5"/>
    </row>
    <row r="358" spans="2:8" ht="13.2" x14ac:dyDescent="0.25">
      <c r="B358" s="7"/>
      <c r="C358" s="7"/>
      <c r="E358" s="5"/>
      <c r="H358" s="5"/>
    </row>
    <row r="359" spans="2:8" ht="13.2" x14ac:dyDescent="0.25">
      <c r="B359" s="7"/>
      <c r="C359" s="7"/>
      <c r="E359" s="5"/>
      <c r="H359" s="5"/>
    </row>
    <row r="360" spans="2:8" ht="13.2" x14ac:dyDescent="0.25">
      <c r="B360" s="7"/>
      <c r="C360" s="7"/>
      <c r="E360" s="5"/>
      <c r="H360" s="5"/>
    </row>
    <row r="361" spans="2:8" ht="13.2" x14ac:dyDescent="0.25">
      <c r="B361" s="7"/>
      <c r="C361" s="7"/>
      <c r="E361" s="5"/>
      <c r="H361" s="5"/>
    </row>
    <row r="362" spans="2:8" ht="13.2" x14ac:dyDescent="0.25">
      <c r="B362" s="7"/>
      <c r="C362" s="7"/>
      <c r="E362" s="5"/>
      <c r="H362" s="5"/>
    </row>
    <row r="363" spans="2:8" ht="13.2" x14ac:dyDescent="0.25">
      <c r="B363" s="7"/>
      <c r="C363" s="7"/>
      <c r="E363" s="5"/>
      <c r="H363" s="5"/>
    </row>
    <row r="364" spans="2:8" ht="13.2" x14ac:dyDescent="0.25">
      <c r="B364" s="7"/>
      <c r="C364" s="7"/>
      <c r="E364" s="5"/>
      <c r="H364" s="5"/>
    </row>
    <row r="365" spans="2:8" ht="13.2" x14ac:dyDescent="0.25">
      <c r="B365" s="7"/>
      <c r="C365" s="7"/>
      <c r="E365" s="5"/>
      <c r="H365" s="5"/>
    </row>
    <row r="366" spans="2:8" ht="13.2" x14ac:dyDescent="0.25">
      <c r="B366" s="7"/>
      <c r="C366" s="7"/>
      <c r="E366" s="5"/>
      <c r="H366" s="5"/>
    </row>
    <row r="367" spans="2:8" ht="13.2" x14ac:dyDescent="0.25">
      <c r="B367" s="7"/>
      <c r="C367" s="7"/>
      <c r="E367" s="5"/>
      <c r="H367" s="5"/>
    </row>
    <row r="368" spans="2:8" ht="13.2" x14ac:dyDescent="0.25">
      <c r="B368" s="7"/>
      <c r="C368" s="7"/>
      <c r="E368" s="5"/>
      <c r="H368" s="5"/>
    </row>
    <row r="369" spans="2:8" ht="13.2" x14ac:dyDescent="0.25">
      <c r="B369" s="7"/>
      <c r="C369" s="7"/>
      <c r="E369" s="5"/>
      <c r="H369" s="5"/>
    </row>
    <row r="370" spans="2:8" ht="13.2" x14ac:dyDescent="0.25">
      <c r="B370" s="7"/>
      <c r="C370" s="7"/>
      <c r="E370" s="5"/>
      <c r="H370" s="5"/>
    </row>
    <row r="371" spans="2:8" ht="13.2" x14ac:dyDescent="0.25">
      <c r="B371" s="7"/>
      <c r="C371" s="7"/>
      <c r="E371" s="5"/>
      <c r="H371" s="5"/>
    </row>
    <row r="372" spans="2:8" ht="13.2" x14ac:dyDescent="0.25">
      <c r="B372" s="7"/>
      <c r="C372" s="7"/>
      <c r="E372" s="5"/>
      <c r="H372" s="5"/>
    </row>
    <row r="373" spans="2:8" ht="13.2" x14ac:dyDescent="0.25">
      <c r="B373" s="7"/>
      <c r="C373" s="7"/>
      <c r="E373" s="5"/>
      <c r="H373" s="5"/>
    </row>
    <row r="374" spans="2:8" ht="13.2" x14ac:dyDescent="0.25">
      <c r="B374" s="7"/>
      <c r="C374" s="7"/>
      <c r="E374" s="5"/>
      <c r="H374" s="5"/>
    </row>
    <row r="375" spans="2:8" ht="13.2" x14ac:dyDescent="0.25">
      <c r="B375" s="7"/>
      <c r="C375" s="7"/>
      <c r="E375" s="5"/>
      <c r="H375" s="5"/>
    </row>
    <row r="376" spans="2:8" ht="13.2" x14ac:dyDescent="0.25">
      <c r="B376" s="7"/>
      <c r="C376" s="7"/>
      <c r="E376" s="5"/>
      <c r="H376" s="5"/>
    </row>
    <row r="377" spans="2:8" ht="13.2" x14ac:dyDescent="0.25">
      <c r="B377" s="7"/>
      <c r="C377" s="7"/>
      <c r="E377" s="5"/>
      <c r="H377" s="5"/>
    </row>
    <row r="378" spans="2:8" ht="13.2" x14ac:dyDescent="0.25">
      <c r="B378" s="7"/>
      <c r="C378" s="7"/>
      <c r="E378" s="5"/>
      <c r="H378" s="5"/>
    </row>
    <row r="379" spans="2:8" ht="13.2" x14ac:dyDescent="0.25">
      <c r="B379" s="7"/>
      <c r="C379" s="7"/>
      <c r="E379" s="5"/>
      <c r="H379" s="5"/>
    </row>
    <row r="380" spans="2:8" ht="13.2" x14ac:dyDescent="0.25">
      <c r="B380" s="7"/>
      <c r="C380" s="7"/>
      <c r="E380" s="5"/>
      <c r="H380" s="5"/>
    </row>
    <row r="381" spans="2:8" ht="13.2" x14ac:dyDescent="0.25">
      <c r="B381" s="7"/>
      <c r="C381" s="7"/>
      <c r="E381" s="5"/>
      <c r="H381" s="5"/>
    </row>
    <row r="382" spans="2:8" ht="13.2" x14ac:dyDescent="0.25">
      <c r="B382" s="7"/>
      <c r="C382" s="7"/>
      <c r="E382" s="5"/>
      <c r="H382" s="5"/>
    </row>
    <row r="383" spans="2:8" ht="13.2" x14ac:dyDescent="0.25">
      <c r="B383" s="7"/>
      <c r="C383" s="7"/>
      <c r="E383" s="5"/>
      <c r="H383" s="5"/>
    </row>
    <row r="384" spans="2:8" ht="13.2" x14ac:dyDescent="0.25">
      <c r="B384" s="7"/>
      <c r="C384" s="7"/>
      <c r="E384" s="5"/>
      <c r="H384" s="5"/>
    </row>
    <row r="385" spans="2:8" ht="13.2" x14ac:dyDescent="0.25">
      <c r="B385" s="7"/>
      <c r="C385" s="7"/>
      <c r="E385" s="5"/>
      <c r="H385" s="5"/>
    </row>
    <row r="386" spans="2:8" ht="13.2" x14ac:dyDescent="0.25">
      <c r="B386" s="7"/>
      <c r="C386" s="7"/>
      <c r="E386" s="5"/>
      <c r="H386" s="5"/>
    </row>
    <row r="387" spans="2:8" ht="13.2" x14ac:dyDescent="0.25">
      <c r="B387" s="7"/>
      <c r="C387" s="7"/>
      <c r="E387" s="5"/>
      <c r="H387" s="5"/>
    </row>
    <row r="388" spans="2:8" ht="13.2" x14ac:dyDescent="0.25">
      <c r="B388" s="7"/>
      <c r="C388" s="7"/>
      <c r="E388" s="5"/>
      <c r="H388" s="5"/>
    </row>
    <row r="389" spans="2:8" ht="13.2" x14ac:dyDescent="0.25">
      <c r="B389" s="7"/>
      <c r="C389" s="7"/>
      <c r="E389" s="5"/>
      <c r="H389" s="5"/>
    </row>
    <row r="390" spans="2:8" ht="13.2" x14ac:dyDescent="0.25">
      <c r="B390" s="7"/>
      <c r="C390" s="7"/>
      <c r="E390" s="5"/>
      <c r="H390" s="5"/>
    </row>
    <row r="391" spans="2:8" ht="13.2" x14ac:dyDescent="0.25">
      <c r="B391" s="7"/>
      <c r="C391" s="7"/>
      <c r="E391" s="5"/>
      <c r="H391" s="5"/>
    </row>
    <row r="392" spans="2:8" ht="13.2" x14ac:dyDescent="0.25">
      <c r="B392" s="7"/>
      <c r="C392" s="7"/>
      <c r="E392" s="5"/>
      <c r="H392" s="5"/>
    </row>
    <row r="393" spans="2:8" ht="13.2" x14ac:dyDescent="0.25">
      <c r="B393" s="7"/>
      <c r="C393" s="7"/>
      <c r="E393" s="5"/>
      <c r="H393" s="5"/>
    </row>
    <row r="394" spans="2:8" ht="13.2" x14ac:dyDescent="0.25">
      <c r="B394" s="7"/>
      <c r="C394" s="7"/>
      <c r="E394" s="5"/>
      <c r="H394" s="5"/>
    </row>
    <row r="395" spans="2:8" ht="13.2" x14ac:dyDescent="0.25">
      <c r="B395" s="7"/>
      <c r="C395" s="7"/>
      <c r="E395" s="5"/>
      <c r="H395" s="5"/>
    </row>
    <row r="396" spans="2:8" ht="13.2" x14ac:dyDescent="0.25">
      <c r="B396" s="7"/>
      <c r="C396" s="7"/>
      <c r="E396" s="5"/>
      <c r="H396" s="5"/>
    </row>
    <row r="397" spans="2:8" ht="13.2" x14ac:dyDescent="0.25">
      <c r="B397" s="7"/>
      <c r="C397" s="7"/>
      <c r="E397" s="5"/>
      <c r="H397" s="5"/>
    </row>
    <row r="398" spans="2:8" ht="13.2" x14ac:dyDescent="0.25">
      <c r="B398" s="7"/>
      <c r="C398" s="7"/>
      <c r="E398" s="5"/>
      <c r="H398" s="5"/>
    </row>
    <row r="399" spans="2:8" ht="13.2" x14ac:dyDescent="0.25">
      <c r="B399" s="7"/>
      <c r="C399" s="7"/>
      <c r="E399" s="5"/>
      <c r="H399" s="5"/>
    </row>
    <row r="400" spans="2:8" ht="13.2" x14ac:dyDescent="0.25">
      <c r="B400" s="7"/>
      <c r="C400" s="7"/>
      <c r="E400" s="5"/>
      <c r="H400" s="5"/>
    </row>
    <row r="401" spans="2:8" ht="13.2" x14ac:dyDescent="0.25">
      <c r="B401" s="7"/>
      <c r="C401" s="7"/>
      <c r="E401" s="5"/>
      <c r="H401" s="5"/>
    </row>
    <row r="402" spans="2:8" ht="13.2" x14ac:dyDescent="0.25">
      <c r="B402" s="7"/>
      <c r="C402" s="7"/>
      <c r="E402" s="5"/>
      <c r="H402" s="5"/>
    </row>
    <row r="403" spans="2:8" ht="13.2" x14ac:dyDescent="0.25">
      <c r="B403" s="7"/>
      <c r="C403" s="7"/>
      <c r="E403" s="5"/>
      <c r="H403" s="5"/>
    </row>
    <row r="404" spans="2:8" ht="13.2" x14ac:dyDescent="0.25">
      <c r="B404" s="7"/>
      <c r="C404" s="7"/>
      <c r="E404" s="5"/>
      <c r="H404" s="5"/>
    </row>
    <row r="405" spans="2:8" ht="13.2" x14ac:dyDescent="0.25">
      <c r="B405" s="7"/>
      <c r="C405" s="7"/>
      <c r="E405" s="5"/>
      <c r="H405" s="5"/>
    </row>
    <row r="406" spans="2:8" ht="13.2" x14ac:dyDescent="0.25">
      <c r="B406" s="7"/>
      <c r="C406" s="7"/>
      <c r="E406" s="5"/>
      <c r="H406" s="5"/>
    </row>
    <row r="407" spans="2:8" ht="13.2" x14ac:dyDescent="0.25">
      <c r="B407" s="7"/>
      <c r="C407" s="7"/>
      <c r="E407" s="5"/>
      <c r="H407" s="5"/>
    </row>
    <row r="408" spans="2:8" ht="13.2" x14ac:dyDescent="0.25">
      <c r="B408" s="7"/>
      <c r="C408" s="7"/>
      <c r="E408" s="5"/>
      <c r="H408" s="5"/>
    </row>
    <row r="409" spans="2:8" ht="13.2" x14ac:dyDescent="0.25">
      <c r="B409" s="7"/>
      <c r="C409" s="7"/>
      <c r="E409" s="5"/>
      <c r="H409" s="5"/>
    </row>
    <row r="410" spans="2:8" ht="13.2" x14ac:dyDescent="0.25">
      <c r="B410" s="7"/>
      <c r="C410" s="7"/>
      <c r="E410" s="5"/>
      <c r="H410" s="5"/>
    </row>
    <row r="411" spans="2:8" ht="13.2" x14ac:dyDescent="0.25">
      <c r="B411" s="7"/>
      <c r="C411" s="7"/>
      <c r="E411" s="5"/>
      <c r="H411" s="5"/>
    </row>
    <row r="412" spans="2:8" ht="13.2" x14ac:dyDescent="0.25">
      <c r="B412" s="7"/>
      <c r="C412" s="7"/>
      <c r="E412" s="5"/>
      <c r="H412" s="5"/>
    </row>
    <row r="413" spans="2:8" ht="13.2" x14ac:dyDescent="0.25">
      <c r="B413" s="7"/>
      <c r="C413" s="7"/>
      <c r="E413" s="5"/>
      <c r="H413" s="5"/>
    </row>
    <row r="414" spans="2:8" ht="13.2" x14ac:dyDescent="0.25">
      <c r="B414" s="7"/>
      <c r="C414" s="7"/>
      <c r="E414" s="5"/>
      <c r="H414" s="5"/>
    </row>
    <row r="415" spans="2:8" ht="13.2" x14ac:dyDescent="0.25">
      <c r="B415" s="7"/>
      <c r="C415" s="7"/>
      <c r="E415" s="5"/>
      <c r="H415" s="5"/>
    </row>
    <row r="416" spans="2:8" ht="13.2" x14ac:dyDescent="0.25">
      <c r="B416" s="7"/>
      <c r="C416" s="7"/>
      <c r="E416" s="5"/>
      <c r="H416" s="5"/>
    </row>
    <row r="417" spans="2:8" ht="13.2" x14ac:dyDescent="0.25">
      <c r="B417" s="7"/>
      <c r="C417" s="7"/>
      <c r="E417" s="5"/>
      <c r="H417" s="5"/>
    </row>
    <row r="418" spans="2:8" ht="13.2" x14ac:dyDescent="0.25">
      <c r="B418" s="7"/>
      <c r="C418" s="7"/>
      <c r="E418" s="5"/>
      <c r="H418" s="5"/>
    </row>
    <row r="419" spans="2:8" ht="13.2" x14ac:dyDescent="0.25">
      <c r="B419" s="7"/>
      <c r="C419" s="7"/>
      <c r="E419" s="5"/>
      <c r="H419" s="5"/>
    </row>
    <row r="420" spans="2:8" ht="13.2" x14ac:dyDescent="0.25">
      <c r="B420" s="7"/>
      <c r="C420" s="7"/>
      <c r="E420" s="5"/>
      <c r="H420" s="5"/>
    </row>
    <row r="421" spans="2:8" ht="13.2" x14ac:dyDescent="0.25">
      <c r="B421" s="7"/>
      <c r="C421" s="7"/>
      <c r="E421" s="5"/>
      <c r="H421" s="5"/>
    </row>
    <row r="422" spans="2:8" ht="13.2" x14ac:dyDescent="0.25">
      <c r="B422" s="7"/>
      <c r="C422" s="7"/>
      <c r="E422" s="5"/>
      <c r="H422" s="5"/>
    </row>
    <row r="423" spans="2:8" ht="13.2" x14ac:dyDescent="0.25">
      <c r="B423" s="7"/>
      <c r="C423" s="7"/>
      <c r="E423" s="5"/>
      <c r="H423" s="5"/>
    </row>
    <row r="424" spans="2:8" ht="13.2" x14ac:dyDescent="0.25">
      <c r="B424" s="7"/>
      <c r="C424" s="7"/>
      <c r="E424" s="5"/>
      <c r="H424" s="5"/>
    </row>
    <row r="425" spans="2:8" ht="13.2" x14ac:dyDescent="0.25">
      <c r="B425" s="7"/>
      <c r="C425" s="7"/>
      <c r="E425" s="5"/>
      <c r="H425" s="5"/>
    </row>
    <row r="426" spans="2:8" ht="13.2" x14ac:dyDescent="0.25">
      <c r="B426" s="7"/>
      <c r="C426" s="7"/>
      <c r="E426" s="5"/>
      <c r="H426" s="5"/>
    </row>
    <row r="427" spans="2:8" ht="13.2" x14ac:dyDescent="0.25">
      <c r="B427" s="7"/>
      <c r="C427" s="7"/>
      <c r="E427" s="5"/>
      <c r="H427" s="5"/>
    </row>
    <row r="428" spans="2:8" ht="13.2" x14ac:dyDescent="0.25">
      <c r="B428" s="7"/>
      <c r="C428" s="7"/>
      <c r="E428" s="5"/>
      <c r="H428" s="5"/>
    </row>
    <row r="429" spans="2:8" ht="13.2" x14ac:dyDescent="0.25">
      <c r="B429" s="7"/>
      <c r="C429" s="7"/>
      <c r="E429" s="5"/>
      <c r="H429" s="5"/>
    </row>
    <row r="430" spans="2:8" ht="13.2" x14ac:dyDescent="0.25">
      <c r="B430" s="7"/>
      <c r="C430" s="7"/>
      <c r="E430" s="5"/>
      <c r="H430" s="5"/>
    </row>
    <row r="431" spans="2:8" ht="13.2" x14ac:dyDescent="0.25">
      <c r="B431" s="7"/>
      <c r="C431" s="7"/>
      <c r="E431" s="5"/>
      <c r="H431" s="5"/>
    </row>
    <row r="432" spans="2:8" ht="13.2" x14ac:dyDescent="0.25">
      <c r="B432" s="7"/>
      <c r="C432" s="7"/>
      <c r="E432" s="5"/>
      <c r="H432" s="5"/>
    </row>
    <row r="433" spans="2:8" ht="13.2" x14ac:dyDescent="0.25">
      <c r="B433" s="7"/>
      <c r="C433" s="7"/>
      <c r="E433" s="5"/>
      <c r="H433" s="5"/>
    </row>
    <row r="434" spans="2:8" ht="13.2" x14ac:dyDescent="0.25">
      <c r="B434" s="7"/>
      <c r="C434" s="7"/>
      <c r="E434" s="5"/>
      <c r="H434" s="5"/>
    </row>
    <row r="435" spans="2:8" ht="13.2" x14ac:dyDescent="0.25">
      <c r="B435" s="7"/>
      <c r="C435" s="7"/>
      <c r="E435" s="5"/>
      <c r="H435" s="5"/>
    </row>
    <row r="436" spans="2:8" ht="13.2" x14ac:dyDescent="0.25">
      <c r="B436" s="7"/>
      <c r="C436" s="7"/>
      <c r="E436" s="5"/>
      <c r="H436" s="5"/>
    </row>
    <row r="437" spans="2:8" ht="13.2" x14ac:dyDescent="0.25">
      <c r="B437" s="7"/>
      <c r="C437" s="7"/>
      <c r="E437" s="5"/>
      <c r="H437" s="5"/>
    </row>
    <row r="438" spans="2:8" ht="13.2" x14ac:dyDescent="0.25">
      <c r="B438" s="7"/>
      <c r="C438" s="7"/>
      <c r="E438" s="5"/>
      <c r="H438" s="5"/>
    </row>
    <row r="439" spans="2:8" ht="13.2" x14ac:dyDescent="0.25">
      <c r="B439" s="7"/>
      <c r="C439" s="7"/>
      <c r="E439" s="5"/>
      <c r="H439" s="5"/>
    </row>
    <row r="440" spans="2:8" ht="13.2" x14ac:dyDescent="0.25">
      <c r="B440" s="7"/>
      <c r="C440" s="7"/>
      <c r="E440" s="5"/>
      <c r="H440" s="5"/>
    </row>
    <row r="441" spans="2:8" ht="13.2" x14ac:dyDescent="0.25">
      <c r="B441" s="7"/>
      <c r="C441" s="7"/>
      <c r="E441" s="5"/>
      <c r="H441" s="5"/>
    </row>
    <row r="442" spans="2:8" ht="13.2" x14ac:dyDescent="0.25">
      <c r="B442" s="7"/>
      <c r="C442" s="7"/>
      <c r="E442" s="5"/>
      <c r="H442" s="5"/>
    </row>
    <row r="443" spans="2:8" ht="13.2" x14ac:dyDescent="0.25">
      <c r="B443" s="7"/>
      <c r="C443" s="7"/>
      <c r="E443" s="5"/>
      <c r="H443" s="5"/>
    </row>
    <row r="444" spans="2:8" ht="13.2" x14ac:dyDescent="0.25">
      <c r="B444" s="7"/>
      <c r="C444" s="7"/>
      <c r="E444" s="5"/>
      <c r="H444" s="5"/>
    </row>
    <row r="445" spans="2:8" ht="13.2" x14ac:dyDescent="0.25">
      <c r="B445" s="7"/>
      <c r="C445" s="7"/>
      <c r="E445" s="5"/>
      <c r="H445" s="5"/>
    </row>
    <row r="446" spans="2:8" ht="13.2" x14ac:dyDescent="0.25">
      <c r="B446" s="7"/>
      <c r="C446" s="7"/>
      <c r="E446" s="5"/>
      <c r="H446" s="5"/>
    </row>
    <row r="447" spans="2:8" ht="13.2" x14ac:dyDescent="0.25">
      <c r="B447" s="7"/>
      <c r="C447" s="7"/>
      <c r="E447" s="5"/>
      <c r="H447" s="5"/>
    </row>
    <row r="448" spans="2:8" ht="13.2" x14ac:dyDescent="0.25">
      <c r="B448" s="7"/>
      <c r="C448" s="7"/>
      <c r="E448" s="5"/>
      <c r="H448" s="5"/>
    </row>
    <row r="449" spans="2:8" ht="13.2" x14ac:dyDescent="0.25">
      <c r="B449" s="7"/>
      <c r="C449" s="7"/>
      <c r="E449" s="5"/>
      <c r="H449" s="5"/>
    </row>
    <row r="450" spans="2:8" ht="13.2" x14ac:dyDescent="0.25">
      <c r="B450" s="7"/>
      <c r="C450" s="7"/>
      <c r="E450" s="5"/>
      <c r="H450" s="5"/>
    </row>
    <row r="451" spans="2:8" ht="13.2" x14ac:dyDescent="0.25">
      <c r="B451" s="7"/>
      <c r="C451" s="7"/>
      <c r="E451" s="5"/>
      <c r="H451" s="5"/>
    </row>
    <row r="452" spans="2:8" ht="13.2" x14ac:dyDescent="0.25">
      <c r="B452" s="7"/>
      <c r="C452" s="7"/>
      <c r="E452" s="5"/>
      <c r="H452" s="5"/>
    </row>
    <row r="453" spans="2:8" ht="13.2" x14ac:dyDescent="0.25">
      <c r="B453" s="7"/>
      <c r="C453" s="7"/>
      <c r="E453" s="5"/>
      <c r="H453" s="5"/>
    </row>
    <row r="454" spans="2:8" ht="13.2" x14ac:dyDescent="0.25">
      <c r="B454" s="7"/>
      <c r="C454" s="7"/>
      <c r="E454" s="5"/>
      <c r="H454" s="5"/>
    </row>
    <row r="455" spans="2:8" ht="13.2" x14ac:dyDescent="0.25">
      <c r="B455" s="7"/>
      <c r="C455" s="7"/>
      <c r="E455" s="5"/>
      <c r="H455" s="5"/>
    </row>
    <row r="456" spans="2:8" ht="13.2" x14ac:dyDescent="0.25">
      <c r="B456" s="7"/>
      <c r="C456" s="7"/>
      <c r="E456" s="5"/>
      <c r="H456" s="5"/>
    </row>
    <row r="457" spans="2:8" ht="13.2" x14ac:dyDescent="0.25">
      <c r="B457" s="7"/>
      <c r="C457" s="7"/>
      <c r="E457" s="5"/>
      <c r="H457" s="5"/>
    </row>
    <row r="458" spans="2:8" ht="13.2" x14ac:dyDescent="0.25">
      <c r="B458" s="7"/>
      <c r="C458" s="7"/>
      <c r="E458" s="5"/>
      <c r="H458" s="5"/>
    </row>
    <row r="459" spans="2:8" ht="13.2" x14ac:dyDescent="0.25">
      <c r="B459" s="7"/>
      <c r="C459" s="7"/>
      <c r="E459" s="5"/>
      <c r="H459" s="5"/>
    </row>
    <row r="460" spans="2:8" ht="13.2" x14ac:dyDescent="0.25">
      <c r="B460" s="7"/>
      <c r="C460" s="7"/>
      <c r="E460" s="5"/>
      <c r="H460" s="5"/>
    </row>
    <row r="461" spans="2:8" ht="13.2" x14ac:dyDescent="0.25">
      <c r="B461" s="7"/>
      <c r="C461" s="7"/>
      <c r="E461" s="5"/>
      <c r="H461" s="5"/>
    </row>
    <row r="462" spans="2:8" ht="13.2" x14ac:dyDescent="0.25">
      <c r="B462" s="7"/>
      <c r="C462" s="7"/>
      <c r="E462" s="5"/>
      <c r="H462" s="5"/>
    </row>
    <row r="463" spans="2:8" ht="13.2" x14ac:dyDescent="0.25">
      <c r="B463" s="7"/>
      <c r="C463" s="7"/>
      <c r="E463" s="5"/>
      <c r="H463" s="5"/>
    </row>
    <row r="464" spans="2:8" ht="13.2" x14ac:dyDescent="0.25">
      <c r="B464" s="7"/>
      <c r="C464" s="7"/>
      <c r="E464" s="5"/>
      <c r="H464" s="5"/>
    </row>
    <row r="465" spans="2:8" ht="13.2" x14ac:dyDescent="0.25">
      <c r="B465" s="7"/>
      <c r="C465" s="7"/>
      <c r="E465" s="5"/>
      <c r="H465" s="5"/>
    </row>
    <row r="466" spans="2:8" ht="13.2" x14ac:dyDescent="0.25">
      <c r="B466" s="7"/>
      <c r="C466" s="7"/>
      <c r="E466" s="5"/>
      <c r="H466" s="5"/>
    </row>
    <row r="467" spans="2:8" ht="13.2" x14ac:dyDescent="0.25">
      <c r="B467" s="7"/>
      <c r="C467" s="7"/>
      <c r="E467" s="5"/>
      <c r="H467" s="5"/>
    </row>
    <row r="468" spans="2:8" ht="13.2" x14ac:dyDescent="0.25">
      <c r="B468" s="7"/>
      <c r="C468" s="7"/>
      <c r="E468" s="5"/>
      <c r="H468" s="5"/>
    </row>
    <row r="469" spans="2:8" ht="13.2" x14ac:dyDescent="0.25">
      <c r="B469" s="7"/>
      <c r="C469" s="7"/>
      <c r="E469" s="5"/>
      <c r="H469" s="5"/>
    </row>
    <row r="470" spans="2:8" ht="13.2" x14ac:dyDescent="0.25">
      <c r="B470" s="7"/>
      <c r="C470" s="7"/>
      <c r="E470" s="5"/>
      <c r="H470" s="5"/>
    </row>
    <row r="471" spans="2:8" ht="13.2" x14ac:dyDescent="0.25">
      <c r="B471" s="7"/>
      <c r="C471" s="7"/>
      <c r="E471" s="5"/>
      <c r="H471" s="5"/>
    </row>
    <row r="472" spans="2:8" ht="13.2" x14ac:dyDescent="0.25">
      <c r="B472" s="7"/>
      <c r="C472" s="7"/>
      <c r="E472" s="5"/>
      <c r="H472" s="5"/>
    </row>
    <row r="473" spans="2:8" ht="13.2" x14ac:dyDescent="0.25">
      <c r="B473" s="7"/>
      <c r="C473" s="7"/>
      <c r="E473" s="5"/>
      <c r="H473" s="5"/>
    </row>
    <row r="474" spans="2:8" ht="13.2" x14ac:dyDescent="0.25">
      <c r="B474" s="7"/>
      <c r="C474" s="7"/>
      <c r="E474" s="5"/>
      <c r="H474" s="5"/>
    </row>
    <row r="475" spans="2:8" ht="13.2" x14ac:dyDescent="0.25">
      <c r="B475" s="7"/>
      <c r="C475" s="7"/>
      <c r="E475" s="5"/>
      <c r="H475" s="5"/>
    </row>
    <row r="476" spans="2:8" ht="13.2" x14ac:dyDescent="0.25">
      <c r="B476" s="7"/>
      <c r="C476" s="7"/>
      <c r="E476" s="5"/>
      <c r="H476" s="5"/>
    </row>
    <row r="477" spans="2:8" ht="13.2" x14ac:dyDescent="0.25">
      <c r="B477" s="7"/>
      <c r="C477" s="7"/>
      <c r="E477" s="5"/>
      <c r="H477" s="5"/>
    </row>
    <row r="478" spans="2:8" ht="13.2" x14ac:dyDescent="0.25">
      <c r="B478" s="7"/>
      <c r="C478" s="7"/>
      <c r="E478" s="5"/>
      <c r="H478" s="5"/>
    </row>
    <row r="479" spans="2:8" ht="13.2" x14ac:dyDescent="0.25">
      <c r="B479" s="7"/>
      <c r="C479" s="7"/>
      <c r="E479" s="5"/>
      <c r="H479" s="5"/>
    </row>
    <row r="480" spans="2:8" ht="13.2" x14ac:dyDescent="0.25">
      <c r="B480" s="7"/>
      <c r="C480" s="7"/>
      <c r="E480" s="5"/>
      <c r="H480" s="5"/>
    </row>
    <row r="481" spans="2:8" ht="13.2" x14ac:dyDescent="0.25">
      <c r="B481" s="7"/>
      <c r="C481" s="7"/>
      <c r="E481" s="5"/>
      <c r="H481" s="5"/>
    </row>
    <row r="482" spans="2:8" ht="13.2" x14ac:dyDescent="0.25">
      <c r="B482" s="7"/>
      <c r="C482" s="7"/>
      <c r="E482" s="5"/>
      <c r="H482" s="5"/>
    </row>
    <row r="483" spans="2:8" ht="13.2" x14ac:dyDescent="0.25">
      <c r="B483" s="7"/>
      <c r="C483" s="7"/>
      <c r="E483" s="5"/>
      <c r="H483" s="5"/>
    </row>
    <row r="484" spans="2:8" ht="13.2" x14ac:dyDescent="0.25">
      <c r="B484" s="7"/>
      <c r="C484" s="7"/>
      <c r="E484" s="5"/>
      <c r="H484" s="5"/>
    </row>
    <row r="485" spans="2:8" ht="13.2" x14ac:dyDescent="0.25">
      <c r="B485" s="7"/>
      <c r="C485" s="7"/>
      <c r="E485" s="5"/>
      <c r="H485" s="5"/>
    </row>
    <row r="486" spans="2:8" ht="13.2" x14ac:dyDescent="0.25">
      <c r="B486" s="7"/>
      <c r="C486" s="7"/>
      <c r="E486" s="5"/>
      <c r="H486" s="5"/>
    </row>
    <row r="487" spans="2:8" ht="13.2" x14ac:dyDescent="0.25">
      <c r="B487" s="7"/>
      <c r="C487" s="7"/>
      <c r="E487" s="5"/>
      <c r="H487" s="5"/>
    </row>
    <row r="488" spans="2:8" ht="13.2" x14ac:dyDescent="0.25">
      <c r="B488" s="7"/>
      <c r="C488" s="7"/>
      <c r="E488" s="5"/>
      <c r="H488" s="5"/>
    </row>
    <row r="489" spans="2:8" ht="13.2" x14ac:dyDescent="0.25">
      <c r="B489" s="7"/>
      <c r="C489" s="7"/>
      <c r="E489" s="5"/>
      <c r="H489" s="5"/>
    </row>
    <row r="490" spans="2:8" ht="13.2" x14ac:dyDescent="0.25">
      <c r="B490" s="7"/>
      <c r="C490" s="7"/>
      <c r="E490" s="5"/>
      <c r="H490" s="5"/>
    </row>
    <row r="491" spans="2:8" ht="13.2" x14ac:dyDescent="0.25">
      <c r="B491" s="7"/>
      <c r="C491" s="7"/>
      <c r="E491" s="5"/>
      <c r="H491" s="5"/>
    </row>
    <row r="492" spans="2:8" ht="13.2" x14ac:dyDescent="0.25">
      <c r="B492" s="7"/>
      <c r="C492" s="7"/>
      <c r="E492" s="5"/>
      <c r="H492" s="5"/>
    </row>
    <row r="493" spans="2:8" ht="13.2" x14ac:dyDescent="0.25">
      <c r="B493" s="7"/>
      <c r="C493" s="7"/>
      <c r="E493" s="5"/>
      <c r="H493" s="5"/>
    </row>
    <row r="494" spans="2:8" ht="13.2" x14ac:dyDescent="0.25">
      <c r="B494" s="7"/>
      <c r="C494" s="7"/>
      <c r="E494" s="5"/>
      <c r="H494" s="5"/>
    </row>
    <row r="495" spans="2:8" ht="13.2" x14ac:dyDescent="0.25">
      <c r="B495" s="7"/>
      <c r="C495" s="7"/>
      <c r="E495" s="5"/>
      <c r="H495" s="5"/>
    </row>
    <row r="496" spans="2:8" ht="13.2" x14ac:dyDescent="0.25">
      <c r="B496" s="7"/>
      <c r="C496" s="7"/>
      <c r="E496" s="5"/>
      <c r="H496" s="5"/>
    </row>
    <row r="497" spans="2:8" ht="13.2" x14ac:dyDescent="0.25">
      <c r="B497" s="7"/>
      <c r="C497" s="7"/>
      <c r="E497" s="5"/>
      <c r="H497" s="5"/>
    </row>
    <row r="498" spans="2:8" ht="13.2" x14ac:dyDescent="0.25">
      <c r="B498" s="7"/>
      <c r="C498" s="7"/>
      <c r="E498" s="5"/>
      <c r="H498" s="5"/>
    </row>
    <row r="499" spans="2:8" ht="13.2" x14ac:dyDescent="0.25">
      <c r="B499" s="7"/>
      <c r="C499" s="7"/>
      <c r="E499" s="5"/>
      <c r="H499" s="5"/>
    </row>
    <row r="500" spans="2:8" ht="13.2" x14ac:dyDescent="0.25">
      <c r="B500" s="7"/>
      <c r="C500" s="7"/>
      <c r="E500" s="5"/>
      <c r="H500" s="5"/>
    </row>
    <row r="501" spans="2:8" ht="13.2" x14ac:dyDescent="0.25">
      <c r="B501" s="7"/>
      <c r="C501" s="7"/>
      <c r="E501" s="5"/>
      <c r="H501" s="5"/>
    </row>
    <row r="502" spans="2:8" ht="13.2" x14ac:dyDescent="0.25">
      <c r="B502" s="7"/>
      <c r="C502" s="7"/>
      <c r="E502" s="5"/>
      <c r="H502" s="5"/>
    </row>
    <row r="503" spans="2:8" ht="13.2" x14ac:dyDescent="0.25">
      <c r="B503" s="7"/>
      <c r="C503" s="7"/>
      <c r="E503" s="5"/>
      <c r="H503" s="5"/>
    </row>
    <row r="504" spans="2:8" ht="13.2" x14ac:dyDescent="0.25">
      <c r="B504" s="7"/>
      <c r="C504" s="7"/>
      <c r="E504" s="5"/>
      <c r="H504" s="5"/>
    </row>
    <row r="505" spans="2:8" ht="13.2" x14ac:dyDescent="0.25">
      <c r="B505" s="7"/>
      <c r="C505" s="7"/>
      <c r="E505" s="5"/>
      <c r="H505" s="5"/>
    </row>
    <row r="506" spans="2:8" ht="13.2" x14ac:dyDescent="0.25">
      <c r="B506" s="7"/>
      <c r="C506" s="7"/>
      <c r="E506" s="5"/>
      <c r="H506" s="5"/>
    </row>
    <row r="507" spans="2:8" ht="13.2" x14ac:dyDescent="0.25">
      <c r="B507" s="7"/>
      <c r="C507" s="7"/>
      <c r="E507" s="5"/>
      <c r="H507" s="5"/>
    </row>
    <row r="508" spans="2:8" ht="13.2" x14ac:dyDescent="0.25">
      <c r="B508" s="7"/>
      <c r="C508" s="7"/>
      <c r="E508" s="5"/>
      <c r="H508" s="5"/>
    </row>
    <row r="509" spans="2:8" ht="13.2" x14ac:dyDescent="0.25">
      <c r="B509" s="7"/>
      <c r="C509" s="7"/>
      <c r="E509" s="5"/>
      <c r="H509" s="5"/>
    </row>
    <row r="510" spans="2:8" ht="13.2" x14ac:dyDescent="0.25">
      <c r="B510" s="7"/>
      <c r="C510" s="7"/>
      <c r="E510" s="5"/>
      <c r="H510" s="5"/>
    </row>
    <row r="511" spans="2:8" ht="13.2" x14ac:dyDescent="0.25">
      <c r="B511" s="7"/>
      <c r="C511" s="7"/>
      <c r="E511" s="5"/>
      <c r="H511" s="5"/>
    </row>
    <row r="512" spans="2:8" ht="13.2" x14ac:dyDescent="0.25">
      <c r="B512" s="7"/>
      <c r="C512" s="7"/>
      <c r="E512" s="5"/>
      <c r="H512" s="5"/>
    </row>
    <row r="513" spans="2:8" ht="13.2" x14ac:dyDescent="0.25">
      <c r="B513" s="7"/>
      <c r="C513" s="7"/>
      <c r="E513" s="5"/>
      <c r="H513" s="5"/>
    </row>
    <row r="514" spans="2:8" ht="13.2" x14ac:dyDescent="0.25">
      <c r="B514" s="7"/>
      <c r="C514" s="7"/>
      <c r="E514" s="5"/>
      <c r="H514" s="5"/>
    </row>
    <row r="515" spans="2:8" ht="13.2" x14ac:dyDescent="0.25">
      <c r="B515" s="7"/>
      <c r="C515" s="7"/>
      <c r="E515" s="5"/>
      <c r="H515" s="5"/>
    </row>
    <row r="516" spans="2:8" ht="13.2" x14ac:dyDescent="0.25">
      <c r="B516" s="7"/>
      <c r="C516" s="7"/>
      <c r="E516" s="5"/>
      <c r="H516" s="5"/>
    </row>
    <row r="517" spans="2:8" ht="13.2" x14ac:dyDescent="0.25">
      <c r="B517" s="7"/>
      <c r="C517" s="7"/>
      <c r="E517" s="5"/>
      <c r="H517" s="5"/>
    </row>
    <row r="518" spans="2:8" ht="13.2" x14ac:dyDescent="0.25">
      <c r="B518" s="7"/>
      <c r="C518" s="7"/>
      <c r="E518" s="5"/>
      <c r="H518" s="5"/>
    </row>
    <row r="519" spans="2:8" ht="13.2" x14ac:dyDescent="0.25">
      <c r="B519" s="7"/>
      <c r="C519" s="7"/>
      <c r="E519" s="5"/>
      <c r="H519" s="5"/>
    </row>
    <row r="520" spans="2:8" ht="13.2" x14ac:dyDescent="0.25">
      <c r="B520" s="7"/>
      <c r="C520" s="7"/>
      <c r="E520" s="5"/>
      <c r="H520" s="5"/>
    </row>
    <row r="521" spans="2:8" ht="13.2" x14ac:dyDescent="0.25">
      <c r="B521" s="7"/>
      <c r="C521" s="7"/>
      <c r="E521" s="5"/>
      <c r="H521" s="5"/>
    </row>
    <row r="522" spans="2:8" ht="13.2" x14ac:dyDescent="0.25">
      <c r="B522" s="7"/>
      <c r="C522" s="7"/>
      <c r="E522" s="5"/>
      <c r="H522" s="5"/>
    </row>
    <row r="523" spans="2:8" ht="13.2" x14ac:dyDescent="0.25">
      <c r="B523" s="7"/>
      <c r="C523" s="7"/>
      <c r="E523" s="5"/>
      <c r="H523" s="5"/>
    </row>
    <row r="524" spans="2:8" ht="13.2" x14ac:dyDescent="0.25">
      <c r="B524" s="7"/>
      <c r="C524" s="7"/>
      <c r="E524" s="5"/>
      <c r="H524" s="5"/>
    </row>
    <row r="525" spans="2:8" ht="13.2" x14ac:dyDescent="0.25">
      <c r="B525" s="7"/>
      <c r="C525" s="7"/>
      <c r="E525" s="5"/>
      <c r="H525" s="5"/>
    </row>
    <row r="526" spans="2:8" ht="13.2" x14ac:dyDescent="0.25">
      <c r="B526" s="7"/>
      <c r="C526" s="7"/>
      <c r="E526" s="5"/>
      <c r="H526" s="5"/>
    </row>
    <row r="527" spans="2:8" ht="13.2" x14ac:dyDescent="0.25">
      <c r="B527" s="7"/>
      <c r="C527" s="7"/>
      <c r="E527" s="5"/>
      <c r="H527" s="5"/>
    </row>
    <row r="528" spans="2:8" ht="13.2" x14ac:dyDescent="0.25">
      <c r="B528" s="7"/>
      <c r="C528" s="7"/>
      <c r="E528" s="5"/>
      <c r="H528" s="5"/>
    </row>
    <row r="529" spans="2:8" ht="13.2" x14ac:dyDescent="0.25">
      <c r="B529" s="7"/>
      <c r="C529" s="7"/>
      <c r="E529" s="5"/>
      <c r="H529" s="5"/>
    </row>
    <row r="530" spans="2:8" ht="13.2" x14ac:dyDescent="0.25">
      <c r="B530" s="7"/>
      <c r="C530" s="7"/>
      <c r="E530" s="5"/>
      <c r="H530" s="5"/>
    </row>
    <row r="531" spans="2:8" ht="13.2" x14ac:dyDescent="0.25">
      <c r="B531" s="7"/>
      <c r="C531" s="7"/>
      <c r="E531" s="5"/>
      <c r="H531" s="5"/>
    </row>
    <row r="532" spans="2:8" ht="13.2" x14ac:dyDescent="0.25">
      <c r="B532" s="7"/>
      <c r="C532" s="7"/>
      <c r="E532" s="5"/>
      <c r="H532" s="5"/>
    </row>
    <row r="533" spans="2:8" ht="13.2" x14ac:dyDescent="0.25">
      <c r="B533" s="7"/>
      <c r="C533" s="7"/>
      <c r="E533" s="5"/>
      <c r="H533" s="5"/>
    </row>
    <row r="534" spans="2:8" ht="13.2" x14ac:dyDescent="0.25">
      <c r="B534" s="7"/>
      <c r="C534" s="7"/>
      <c r="E534" s="5"/>
      <c r="H534" s="5"/>
    </row>
    <row r="535" spans="2:8" ht="13.2" x14ac:dyDescent="0.25">
      <c r="B535" s="7"/>
      <c r="C535" s="7"/>
      <c r="E535" s="5"/>
      <c r="H535" s="5"/>
    </row>
    <row r="536" spans="2:8" ht="13.2" x14ac:dyDescent="0.25">
      <c r="B536" s="7"/>
      <c r="C536" s="7"/>
      <c r="E536" s="5"/>
      <c r="H536" s="5"/>
    </row>
    <row r="537" spans="2:8" ht="13.2" x14ac:dyDescent="0.25">
      <c r="B537" s="7"/>
      <c r="C537" s="7"/>
      <c r="E537" s="5"/>
      <c r="H537" s="5"/>
    </row>
    <row r="538" spans="2:8" ht="13.2" x14ac:dyDescent="0.25">
      <c r="B538" s="7"/>
      <c r="C538" s="7"/>
      <c r="E538" s="5"/>
      <c r="H538" s="5"/>
    </row>
    <row r="539" spans="2:8" ht="13.2" x14ac:dyDescent="0.25">
      <c r="B539" s="7"/>
      <c r="C539" s="7"/>
      <c r="E539" s="5"/>
      <c r="H539" s="5"/>
    </row>
    <row r="540" spans="2:8" ht="13.2" x14ac:dyDescent="0.25">
      <c r="B540" s="7"/>
      <c r="C540" s="7"/>
      <c r="E540" s="5"/>
      <c r="H540" s="5"/>
    </row>
    <row r="541" spans="2:8" ht="13.2" x14ac:dyDescent="0.25">
      <c r="B541" s="7"/>
      <c r="C541" s="7"/>
      <c r="E541" s="5"/>
      <c r="H541" s="5"/>
    </row>
    <row r="542" spans="2:8" ht="13.2" x14ac:dyDescent="0.25">
      <c r="B542" s="7"/>
      <c r="C542" s="7"/>
      <c r="E542" s="5"/>
      <c r="H542" s="5"/>
    </row>
    <row r="543" spans="2:8" ht="13.2" x14ac:dyDescent="0.25">
      <c r="B543" s="7"/>
      <c r="C543" s="7"/>
      <c r="E543" s="5"/>
      <c r="H543" s="5"/>
    </row>
    <row r="544" spans="2:8" ht="13.2" x14ac:dyDescent="0.25">
      <c r="B544" s="7"/>
      <c r="C544" s="7"/>
      <c r="E544" s="5"/>
      <c r="H544" s="5"/>
    </row>
    <row r="545" spans="2:8" ht="13.2" x14ac:dyDescent="0.25">
      <c r="B545" s="7"/>
      <c r="C545" s="7"/>
      <c r="E545" s="5"/>
      <c r="H545" s="5"/>
    </row>
    <row r="546" spans="2:8" ht="13.2" x14ac:dyDescent="0.25">
      <c r="B546" s="7"/>
      <c r="C546" s="7"/>
      <c r="E546" s="5"/>
      <c r="H546" s="5"/>
    </row>
    <row r="547" spans="2:8" ht="13.2" x14ac:dyDescent="0.25">
      <c r="B547" s="7"/>
      <c r="C547" s="7"/>
      <c r="E547" s="5"/>
      <c r="H547" s="5"/>
    </row>
    <row r="548" spans="2:8" ht="13.2" x14ac:dyDescent="0.25">
      <c r="B548" s="7"/>
      <c r="C548" s="7"/>
      <c r="E548" s="5"/>
      <c r="H548" s="5"/>
    </row>
    <row r="549" spans="2:8" ht="13.2" x14ac:dyDescent="0.25">
      <c r="B549" s="7"/>
      <c r="C549" s="7"/>
      <c r="E549" s="5"/>
      <c r="H549" s="5"/>
    </row>
    <row r="550" spans="2:8" ht="13.2" x14ac:dyDescent="0.25">
      <c r="B550" s="7"/>
      <c r="C550" s="7"/>
      <c r="E550" s="5"/>
      <c r="H550" s="5"/>
    </row>
    <row r="551" spans="2:8" ht="13.2" x14ac:dyDescent="0.25">
      <c r="B551" s="7"/>
      <c r="C551" s="7"/>
      <c r="E551" s="5"/>
      <c r="H551" s="5"/>
    </row>
    <row r="552" spans="2:8" ht="13.2" x14ac:dyDescent="0.25">
      <c r="B552" s="7"/>
      <c r="C552" s="7"/>
      <c r="E552" s="5"/>
      <c r="H552" s="5"/>
    </row>
    <row r="553" spans="2:8" ht="13.2" x14ac:dyDescent="0.25">
      <c r="B553" s="7"/>
      <c r="C553" s="7"/>
      <c r="E553" s="5"/>
      <c r="H553" s="5"/>
    </row>
    <row r="554" spans="2:8" ht="13.2" x14ac:dyDescent="0.25">
      <c r="B554" s="7"/>
      <c r="C554" s="7"/>
      <c r="E554" s="5"/>
      <c r="H554" s="5"/>
    </row>
    <row r="555" spans="2:8" ht="13.2" x14ac:dyDescent="0.25">
      <c r="B555" s="7"/>
      <c r="C555" s="7"/>
      <c r="E555" s="5"/>
      <c r="H555" s="5"/>
    </row>
    <row r="556" spans="2:8" ht="13.2" x14ac:dyDescent="0.25">
      <c r="B556" s="7"/>
      <c r="C556" s="7"/>
      <c r="E556" s="5"/>
      <c r="H556" s="5"/>
    </row>
    <row r="557" spans="2:8" ht="13.2" x14ac:dyDescent="0.25">
      <c r="B557" s="7"/>
      <c r="C557" s="7"/>
      <c r="E557" s="5"/>
      <c r="H557" s="5"/>
    </row>
    <row r="558" spans="2:8" ht="13.2" x14ac:dyDescent="0.25">
      <c r="B558" s="7"/>
      <c r="C558" s="7"/>
      <c r="E558" s="5"/>
      <c r="H558" s="5"/>
    </row>
    <row r="559" spans="2:8" ht="13.2" x14ac:dyDescent="0.25">
      <c r="B559" s="7"/>
      <c r="C559" s="7"/>
      <c r="E559" s="5"/>
      <c r="H559" s="5"/>
    </row>
    <row r="560" spans="2:8" ht="13.2" x14ac:dyDescent="0.25">
      <c r="B560" s="7"/>
      <c r="C560" s="7"/>
      <c r="E560" s="5"/>
      <c r="H560" s="5"/>
    </row>
    <row r="561" spans="2:8" ht="13.2" x14ac:dyDescent="0.25">
      <c r="B561" s="7"/>
      <c r="C561" s="7"/>
      <c r="E561" s="5"/>
      <c r="H561" s="5"/>
    </row>
    <row r="562" spans="2:8" ht="13.2" x14ac:dyDescent="0.25">
      <c r="B562" s="7"/>
      <c r="C562" s="7"/>
      <c r="E562" s="5"/>
      <c r="H562" s="5"/>
    </row>
    <row r="563" spans="2:8" ht="13.2" x14ac:dyDescent="0.25">
      <c r="B563" s="7"/>
      <c r="C563" s="7"/>
      <c r="E563" s="5"/>
      <c r="H563" s="5"/>
    </row>
    <row r="564" spans="2:8" ht="13.2" x14ac:dyDescent="0.25">
      <c r="B564" s="7"/>
      <c r="C564" s="7"/>
      <c r="E564" s="5"/>
      <c r="H564" s="5"/>
    </row>
    <row r="565" spans="2:8" ht="13.2" x14ac:dyDescent="0.25">
      <c r="B565" s="7"/>
      <c r="C565" s="7"/>
      <c r="E565" s="5"/>
      <c r="H565" s="5"/>
    </row>
    <row r="566" spans="2:8" ht="13.2" x14ac:dyDescent="0.25">
      <c r="B566" s="7"/>
      <c r="C566" s="7"/>
      <c r="E566" s="5"/>
      <c r="H566" s="5"/>
    </row>
    <row r="567" spans="2:8" ht="13.2" x14ac:dyDescent="0.25">
      <c r="B567" s="7"/>
      <c r="C567" s="7"/>
      <c r="E567" s="5"/>
      <c r="H567" s="5"/>
    </row>
    <row r="568" spans="2:8" ht="13.2" x14ac:dyDescent="0.25">
      <c r="B568" s="7"/>
      <c r="C568" s="7"/>
      <c r="E568" s="5"/>
      <c r="H568" s="5"/>
    </row>
    <row r="569" spans="2:8" ht="13.2" x14ac:dyDescent="0.25">
      <c r="B569" s="7"/>
      <c r="C569" s="7"/>
      <c r="E569" s="5"/>
      <c r="H569" s="5"/>
    </row>
    <row r="570" spans="2:8" ht="13.2" x14ac:dyDescent="0.25">
      <c r="B570" s="7"/>
      <c r="C570" s="7"/>
      <c r="E570" s="5"/>
      <c r="H570" s="5"/>
    </row>
    <row r="571" spans="2:8" ht="13.2" x14ac:dyDescent="0.25">
      <c r="B571" s="7"/>
      <c r="C571" s="7"/>
      <c r="E571" s="5"/>
      <c r="H571" s="5"/>
    </row>
    <row r="572" spans="2:8" ht="13.2" x14ac:dyDescent="0.25">
      <c r="B572" s="7"/>
      <c r="C572" s="7"/>
      <c r="E572" s="5"/>
      <c r="H572" s="5"/>
    </row>
    <row r="573" spans="2:8" ht="13.2" x14ac:dyDescent="0.25">
      <c r="B573" s="7"/>
      <c r="C573" s="7"/>
      <c r="E573" s="5"/>
      <c r="H573" s="5"/>
    </row>
    <row r="574" spans="2:8" ht="13.2" x14ac:dyDescent="0.25">
      <c r="B574" s="7"/>
      <c r="C574" s="7"/>
      <c r="E574" s="5"/>
      <c r="H574" s="5"/>
    </row>
    <row r="575" spans="2:8" ht="13.2" x14ac:dyDescent="0.25">
      <c r="B575" s="7"/>
      <c r="C575" s="7"/>
      <c r="E575" s="5"/>
      <c r="H575" s="5"/>
    </row>
    <row r="576" spans="2:8" ht="13.2" x14ac:dyDescent="0.25">
      <c r="B576" s="7"/>
      <c r="C576" s="7"/>
      <c r="E576" s="5"/>
      <c r="H576" s="5"/>
    </row>
    <row r="577" spans="2:8" ht="13.2" x14ac:dyDescent="0.25">
      <c r="B577" s="7"/>
      <c r="C577" s="7"/>
      <c r="E577" s="5"/>
      <c r="H577" s="5"/>
    </row>
    <row r="578" spans="2:8" ht="13.2" x14ac:dyDescent="0.25">
      <c r="B578" s="7"/>
      <c r="C578" s="7"/>
      <c r="E578" s="5"/>
      <c r="H578" s="5"/>
    </row>
    <row r="579" spans="2:8" ht="13.2" x14ac:dyDescent="0.25">
      <c r="B579" s="7"/>
      <c r="C579" s="7"/>
      <c r="E579" s="5"/>
      <c r="H579" s="5"/>
    </row>
    <row r="580" spans="2:8" ht="13.2" x14ac:dyDescent="0.25">
      <c r="B580" s="7"/>
      <c r="C580" s="7"/>
      <c r="E580" s="5"/>
      <c r="H580" s="5"/>
    </row>
    <row r="581" spans="2:8" ht="13.2" x14ac:dyDescent="0.25">
      <c r="B581" s="7"/>
      <c r="C581" s="7"/>
      <c r="E581" s="5"/>
      <c r="H581" s="5"/>
    </row>
    <row r="582" spans="2:8" ht="13.2" x14ac:dyDescent="0.25">
      <c r="B582" s="7"/>
      <c r="C582" s="7"/>
      <c r="E582" s="5"/>
      <c r="H582" s="5"/>
    </row>
    <row r="583" spans="2:8" ht="13.2" x14ac:dyDescent="0.25">
      <c r="B583" s="7"/>
      <c r="C583" s="7"/>
      <c r="E583" s="5"/>
      <c r="H583" s="5"/>
    </row>
    <row r="584" spans="2:8" ht="13.2" x14ac:dyDescent="0.25">
      <c r="B584" s="7"/>
      <c r="C584" s="7"/>
      <c r="E584" s="5"/>
      <c r="H584" s="5"/>
    </row>
    <row r="585" spans="2:8" ht="13.2" x14ac:dyDescent="0.25">
      <c r="B585" s="7"/>
      <c r="C585" s="7"/>
      <c r="E585" s="5"/>
      <c r="H585" s="5"/>
    </row>
    <row r="586" spans="2:8" ht="13.2" x14ac:dyDescent="0.25">
      <c r="B586" s="7"/>
      <c r="C586" s="7"/>
      <c r="E586" s="5"/>
      <c r="H586" s="5"/>
    </row>
    <row r="587" spans="2:8" ht="13.2" x14ac:dyDescent="0.25">
      <c r="B587" s="7"/>
      <c r="C587" s="7"/>
      <c r="E587" s="5"/>
      <c r="H587" s="5"/>
    </row>
    <row r="588" spans="2:8" ht="13.2" x14ac:dyDescent="0.25">
      <c r="B588" s="7"/>
      <c r="C588" s="7"/>
      <c r="E588" s="5"/>
      <c r="H588" s="5"/>
    </row>
    <row r="589" spans="2:8" ht="13.2" x14ac:dyDescent="0.25">
      <c r="B589" s="7"/>
      <c r="C589" s="7"/>
      <c r="E589" s="5"/>
      <c r="H589" s="5"/>
    </row>
    <row r="590" spans="2:8" ht="13.2" x14ac:dyDescent="0.25">
      <c r="B590" s="7"/>
      <c r="C590" s="7"/>
      <c r="E590" s="5"/>
      <c r="H590" s="5"/>
    </row>
    <row r="591" spans="2:8" ht="13.2" x14ac:dyDescent="0.25">
      <c r="B591" s="7"/>
      <c r="C591" s="7"/>
      <c r="E591" s="5"/>
      <c r="H591" s="5"/>
    </row>
    <row r="592" spans="2:8" ht="13.2" x14ac:dyDescent="0.25">
      <c r="B592" s="7"/>
      <c r="C592" s="7"/>
      <c r="E592" s="5"/>
      <c r="H592" s="5"/>
    </row>
    <row r="593" spans="2:8" ht="13.2" x14ac:dyDescent="0.25">
      <c r="B593" s="7"/>
      <c r="C593" s="7"/>
      <c r="E593" s="5"/>
      <c r="H593" s="5"/>
    </row>
    <row r="594" spans="2:8" ht="13.2" x14ac:dyDescent="0.25">
      <c r="B594" s="7"/>
      <c r="C594" s="7"/>
      <c r="E594" s="5"/>
      <c r="H594" s="5"/>
    </row>
    <row r="595" spans="2:8" ht="13.2" x14ac:dyDescent="0.25">
      <c r="B595" s="7"/>
      <c r="C595" s="7"/>
      <c r="E595" s="5"/>
      <c r="H595" s="5"/>
    </row>
    <row r="596" spans="2:8" ht="13.2" x14ac:dyDescent="0.25">
      <c r="B596" s="7"/>
      <c r="C596" s="7"/>
      <c r="E596" s="5"/>
      <c r="H596" s="5"/>
    </row>
    <row r="597" spans="2:8" ht="13.2" x14ac:dyDescent="0.25">
      <c r="B597" s="7"/>
      <c r="C597" s="7"/>
      <c r="E597" s="5"/>
      <c r="H597" s="5"/>
    </row>
    <row r="598" spans="2:8" ht="13.2" x14ac:dyDescent="0.25">
      <c r="B598" s="7"/>
      <c r="C598" s="7"/>
      <c r="E598" s="5"/>
      <c r="H598" s="5"/>
    </row>
    <row r="599" spans="2:8" ht="13.2" x14ac:dyDescent="0.25">
      <c r="B599" s="7"/>
      <c r="C599" s="7"/>
      <c r="E599" s="5"/>
      <c r="H599" s="5"/>
    </row>
    <row r="600" spans="2:8" ht="13.2" x14ac:dyDescent="0.25">
      <c r="B600" s="7"/>
      <c r="C600" s="7"/>
      <c r="E600" s="5"/>
      <c r="H600" s="5"/>
    </row>
    <row r="601" spans="2:8" ht="13.2" x14ac:dyDescent="0.25">
      <c r="B601" s="7"/>
      <c r="C601" s="7"/>
      <c r="E601" s="5"/>
      <c r="H601" s="5"/>
    </row>
    <row r="602" spans="2:8" ht="13.2" x14ac:dyDescent="0.25">
      <c r="B602" s="7"/>
      <c r="C602" s="7"/>
      <c r="E602" s="5"/>
      <c r="H602" s="5"/>
    </row>
    <row r="603" spans="2:8" ht="13.2" x14ac:dyDescent="0.25">
      <c r="B603" s="7"/>
      <c r="C603" s="7"/>
      <c r="E603" s="5"/>
      <c r="H603" s="5"/>
    </row>
    <row r="604" spans="2:8" ht="13.2" x14ac:dyDescent="0.25">
      <c r="B604" s="7"/>
      <c r="C604" s="7"/>
      <c r="E604" s="5"/>
      <c r="H604" s="5"/>
    </row>
    <row r="605" spans="2:8" ht="13.2" x14ac:dyDescent="0.25">
      <c r="B605" s="7"/>
      <c r="C605" s="7"/>
      <c r="E605" s="5"/>
      <c r="H605" s="5"/>
    </row>
    <row r="606" spans="2:8" ht="13.2" x14ac:dyDescent="0.25">
      <c r="B606" s="7"/>
      <c r="C606" s="7"/>
      <c r="E606" s="5"/>
      <c r="H606" s="5"/>
    </row>
    <row r="607" spans="2:8" ht="13.2" x14ac:dyDescent="0.25">
      <c r="B607" s="7"/>
      <c r="C607" s="7"/>
      <c r="E607" s="5"/>
      <c r="H607" s="5"/>
    </row>
    <row r="608" spans="2:8" ht="13.2" x14ac:dyDescent="0.25">
      <c r="B608" s="7"/>
      <c r="C608" s="7"/>
      <c r="E608" s="5"/>
      <c r="H608" s="5"/>
    </row>
    <row r="609" spans="2:8" ht="13.2" x14ac:dyDescent="0.25">
      <c r="B609" s="7"/>
      <c r="C609" s="7"/>
      <c r="E609" s="5"/>
      <c r="H609" s="5"/>
    </row>
    <row r="610" spans="2:8" ht="13.2" x14ac:dyDescent="0.25">
      <c r="B610" s="7"/>
      <c r="C610" s="7"/>
      <c r="E610" s="5"/>
      <c r="H610" s="5"/>
    </row>
    <row r="611" spans="2:8" ht="13.2" x14ac:dyDescent="0.25">
      <c r="B611" s="7"/>
      <c r="C611" s="7"/>
      <c r="E611" s="5"/>
      <c r="H611" s="5"/>
    </row>
    <row r="612" spans="2:8" ht="13.2" x14ac:dyDescent="0.25">
      <c r="B612" s="7"/>
      <c r="C612" s="7"/>
      <c r="E612" s="5"/>
      <c r="H612" s="5"/>
    </row>
    <row r="613" spans="2:8" ht="13.2" x14ac:dyDescent="0.25">
      <c r="B613" s="7"/>
      <c r="C613" s="7"/>
      <c r="E613" s="5"/>
      <c r="H613" s="5"/>
    </row>
    <row r="614" spans="2:8" ht="13.2" x14ac:dyDescent="0.25">
      <c r="B614" s="7"/>
      <c r="C614" s="7"/>
      <c r="E614" s="5"/>
      <c r="H614" s="5"/>
    </row>
    <row r="615" spans="2:8" ht="13.2" x14ac:dyDescent="0.25">
      <c r="B615" s="7"/>
      <c r="C615" s="7"/>
      <c r="E615" s="5"/>
      <c r="H615" s="5"/>
    </row>
    <row r="616" spans="2:8" ht="13.2" x14ac:dyDescent="0.25">
      <c r="B616" s="7"/>
      <c r="C616" s="7"/>
      <c r="E616" s="5"/>
      <c r="H616" s="5"/>
    </row>
    <row r="617" spans="2:8" ht="13.2" x14ac:dyDescent="0.25">
      <c r="B617" s="7"/>
      <c r="C617" s="7"/>
      <c r="E617" s="5"/>
      <c r="H617" s="5"/>
    </row>
    <row r="618" spans="2:8" ht="13.2" x14ac:dyDescent="0.25">
      <c r="B618" s="7"/>
      <c r="C618" s="7"/>
      <c r="E618" s="5"/>
      <c r="H618" s="5"/>
    </row>
    <row r="619" spans="2:8" ht="13.2" x14ac:dyDescent="0.25">
      <c r="B619" s="7"/>
      <c r="C619" s="7"/>
      <c r="E619" s="5"/>
      <c r="H619" s="5"/>
    </row>
    <row r="620" spans="2:8" ht="13.2" x14ac:dyDescent="0.25">
      <c r="B620" s="7"/>
      <c r="C620" s="7"/>
      <c r="E620" s="5"/>
      <c r="H620" s="5"/>
    </row>
    <row r="621" spans="2:8" ht="13.2" x14ac:dyDescent="0.25">
      <c r="B621" s="7"/>
      <c r="C621" s="7"/>
      <c r="E621" s="5"/>
      <c r="H621" s="5"/>
    </row>
    <row r="622" spans="2:8" ht="13.2" x14ac:dyDescent="0.25">
      <c r="B622" s="7"/>
      <c r="C622" s="7"/>
      <c r="E622" s="5"/>
      <c r="H622" s="5"/>
    </row>
    <row r="623" spans="2:8" ht="13.2" x14ac:dyDescent="0.25">
      <c r="B623" s="7"/>
      <c r="C623" s="7"/>
      <c r="E623" s="5"/>
      <c r="H623" s="5"/>
    </row>
    <row r="624" spans="2:8" ht="13.2" x14ac:dyDescent="0.25">
      <c r="B624" s="7"/>
      <c r="C624" s="7"/>
      <c r="E624" s="5"/>
      <c r="H624" s="5"/>
    </row>
    <row r="625" spans="2:8" ht="13.2" x14ac:dyDescent="0.25">
      <c r="B625" s="7"/>
      <c r="C625" s="7"/>
      <c r="E625" s="5"/>
      <c r="H625" s="5"/>
    </row>
    <row r="626" spans="2:8" ht="13.2" x14ac:dyDescent="0.25">
      <c r="B626" s="7"/>
      <c r="C626" s="7"/>
      <c r="E626" s="5"/>
      <c r="H626" s="5"/>
    </row>
    <row r="627" spans="2:8" ht="13.2" x14ac:dyDescent="0.25">
      <c r="B627" s="7"/>
      <c r="C627" s="7"/>
      <c r="E627" s="5"/>
      <c r="H627" s="5"/>
    </row>
    <row r="628" spans="2:8" ht="13.2" x14ac:dyDescent="0.25">
      <c r="B628" s="7"/>
      <c r="C628" s="7"/>
      <c r="E628" s="5"/>
      <c r="H628" s="5"/>
    </row>
    <row r="629" spans="2:8" ht="13.2" x14ac:dyDescent="0.25">
      <c r="B629" s="7"/>
      <c r="C629" s="7"/>
      <c r="E629" s="5"/>
      <c r="H629" s="5"/>
    </row>
    <row r="630" spans="2:8" ht="13.2" x14ac:dyDescent="0.25">
      <c r="B630" s="7"/>
      <c r="C630" s="7"/>
      <c r="E630" s="5"/>
      <c r="H630" s="5"/>
    </row>
    <row r="631" spans="2:8" ht="13.2" x14ac:dyDescent="0.25">
      <c r="B631" s="7"/>
      <c r="C631" s="7"/>
      <c r="E631" s="5"/>
      <c r="H631" s="5"/>
    </row>
    <row r="632" spans="2:8" ht="13.2" x14ac:dyDescent="0.25">
      <c r="B632" s="7"/>
      <c r="C632" s="7"/>
      <c r="E632" s="5"/>
      <c r="H632" s="5"/>
    </row>
    <row r="633" spans="2:8" ht="13.2" x14ac:dyDescent="0.25">
      <c r="B633" s="7"/>
      <c r="C633" s="7"/>
      <c r="E633" s="5"/>
      <c r="H633" s="5"/>
    </row>
    <row r="634" spans="2:8" ht="13.2" x14ac:dyDescent="0.25">
      <c r="B634" s="7"/>
      <c r="C634" s="7"/>
      <c r="E634" s="5"/>
      <c r="H634" s="5"/>
    </row>
    <row r="635" spans="2:8" ht="13.2" x14ac:dyDescent="0.25">
      <c r="B635" s="7"/>
      <c r="C635" s="7"/>
      <c r="E635" s="5"/>
      <c r="H635" s="5"/>
    </row>
    <row r="636" spans="2:8" ht="13.2" x14ac:dyDescent="0.25">
      <c r="B636" s="7"/>
      <c r="C636" s="7"/>
      <c r="E636" s="5"/>
      <c r="H636" s="5"/>
    </row>
    <row r="637" spans="2:8" ht="13.2" x14ac:dyDescent="0.25">
      <c r="B637" s="7"/>
      <c r="C637" s="7"/>
      <c r="E637" s="5"/>
      <c r="H637" s="5"/>
    </row>
    <row r="638" spans="2:8" ht="13.2" x14ac:dyDescent="0.25">
      <c r="B638" s="7"/>
      <c r="C638" s="7"/>
      <c r="E638" s="5"/>
      <c r="H638" s="5"/>
    </row>
    <row r="639" spans="2:8" ht="13.2" x14ac:dyDescent="0.25">
      <c r="B639" s="7"/>
      <c r="C639" s="7"/>
      <c r="E639" s="5"/>
      <c r="H639" s="5"/>
    </row>
    <row r="640" spans="2:8" ht="13.2" x14ac:dyDescent="0.25">
      <c r="B640" s="7"/>
      <c r="C640" s="7"/>
      <c r="E640" s="5"/>
      <c r="H640" s="5"/>
    </row>
    <row r="641" spans="2:8" ht="13.2" x14ac:dyDescent="0.25">
      <c r="B641" s="7"/>
      <c r="C641" s="7"/>
      <c r="E641" s="5"/>
      <c r="H641" s="5"/>
    </row>
    <row r="642" spans="2:8" ht="13.2" x14ac:dyDescent="0.25">
      <c r="B642" s="7"/>
      <c r="C642" s="7"/>
      <c r="E642" s="5"/>
      <c r="H642" s="5"/>
    </row>
    <row r="643" spans="2:8" ht="13.2" x14ac:dyDescent="0.25">
      <c r="B643" s="7"/>
      <c r="C643" s="7"/>
      <c r="E643" s="5"/>
      <c r="H643" s="5"/>
    </row>
    <row r="644" spans="2:8" ht="13.2" x14ac:dyDescent="0.25">
      <c r="B644" s="7"/>
      <c r="C644" s="7"/>
      <c r="E644" s="5"/>
      <c r="H644" s="5"/>
    </row>
    <row r="645" spans="2:8" ht="13.2" x14ac:dyDescent="0.25">
      <c r="B645" s="7"/>
      <c r="C645" s="7"/>
      <c r="E645" s="5"/>
      <c r="H645" s="5"/>
    </row>
    <row r="646" spans="2:8" ht="13.2" x14ac:dyDescent="0.25">
      <c r="B646" s="7"/>
      <c r="C646" s="7"/>
      <c r="E646" s="5"/>
      <c r="H646" s="5"/>
    </row>
    <row r="647" spans="2:8" ht="13.2" x14ac:dyDescent="0.25">
      <c r="B647" s="7"/>
      <c r="C647" s="7"/>
      <c r="E647" s="5"/>
      <c r="H647" s="5"/>
    </row>
    <row r="648" spans="2:8" ht="13.2" x14ac:dyDescent="0.25">
      <c r="B648" s="7"/>
      <c r="C648" s="7"/>
      <c r="E648" s="5"/>
      <c r="H648" s="5"/>
    </row>
    <row r="649" spans="2:8" ht="13.2" x14ac:dyDescent="0.25">
      <c r="B649" s="7"/>
      <c r="C649" s="7"/>
      <c r="E649" s="5"/>
      <c r="H649" s="5"/>
    </row>
    <row r="650" spans="2:8" ht="13.2" x14ac:dyDescent="0.25">
      <c r="B650" s="7"/>
      <c r="C650" s="7"/>
      <c r="E650" s="5"/>
      <c r="H650" s="5"/>
    </row>
    <row r="651" spans="2:8" ht="13.2" x14ac:dyDescent="0.25">
      <c r="B651" s="7"/>
      <c r="C651" s="7"/>
      <c r="E651" s="5"/>
      <c r="H651" s="5"/>
    </row>
    <row r="652" spans="2:8" ht="13.2" x14ac:dyDescent="0.25">
      <c r="B652" s="7"/>
      <c r="C652" s="7"/>
      <c r="E652" s="5"/>
      <c r="H652" s="5"/>
    </row>
    <row r="653" spans="2:8" ht="13.2" x14ac:dyDescent="0.25">
      <c r="B653" s="7"/>
      <c r="C653" s="7"/>
      <c r="E653" s="5"/>
      <c r="H653" s="5"/>
    </row>
    <row r="654" spans="2:8" ht="13.2" x14ac:dyDescent="0.25">
      <c r="B654" s="7"/>
      <c r="C654" s="7"/>
      <c r="E654" s="5"/>
      <c r="H654" s="5"/>
    </row>
    <row r="655" spans="2:8" ht="13.2" x14ac:dyDescent="0.25">
      <c r="B655" s="7"/>
      <c r="C655" s="7"/>
      <c r="E655" s="5"/>
      <c r="H655" s="5"/>
    </row>
    <row r="656" spans="2:8" ht="13.2" x14ac:dyDescent="0.25">
      <c r="B656" s="7"/>
      <c r="C656" s="7"/>
      <c r="E656" s="5"/>
      <c r="H656" s="5"/>
    </row>
    <row r="657" spans="2:8" ht="13.2" x14ac:dyDescent="0.25">
      <c r="B657" s="7"/>
      <c r="C657" s="7"/>
      <c r="E657" s="5"/>
      <c r="H657" s="5"/>
    </row>
    <row r="658" spans="2:8" ht="13.2" x14ac:dyDescent="0.25">
      <c r="B658" s="7"/>
      <c r="C658" s="7"/>
      <c r="E658" s="5"/>
      <c r="H658" s="5"/>
    </row>
    <row r="659" spans="2:8" ht="13.2" x14ac:dyDescent="0.25">
      <c r="B659" s="7"/>
      <c r="C659" s="7"/>
      <c r="E659" s="5"/>
      <c r="H659" s="5"/>
    </row>
    <row r="660" spans="2:8" ht="13.2" x14ac:dyDescent="0.25">
      <c r="B660" s="7"/>
      <c r="C660" s="7"/>
      <c r="E660" s="5"/>
      <c r="H660" s="5"/>
    </row>
    <row r="661" spans="2:8" ht="13.2" x14ac:dyDescent="0.25">
      <c r="B661" s="7"/>
      <c r="C661" s="7"/>
      <c r="E661" s="5"/>
      <c r="H661" s="5"/>
    </row>
    <row r="662" spans="2:8" ht="13.2" x14ac:dyDescent="0.25">
      <c r="B662" s="7"/>
      <c r="C662" s="7"/>
      <c r="E662" s="5"/>
      <c r="H662" s="5"/>
    </row>
    <row r="663" spans="2:8" ht="13.2" x14ac:dyDescent="0.25">
      <c r="B663" s="7"/>
      <c r="C663" s="7"/>
      <c r="E663" s="5"/>
      <c r="H663" s="5"/>
    </row>
    <row r="664" spans="2:8" ht="13.2" x14ac:dyDescent="0.25">
      <c r="B664" s="7"/>
      <c r="C664" s="7"/>
      <c r="E664" s="5"/>
      <c r="H664" s="5"/>
    </row>
    <row r="665" spans="2:8" ht="13.2" x14ac:dyDescent="0.25">
      <c r="B665" s="7"/>
      <c r="C665" s="7"/>
      <c r="E665" s="5"/>
      <c r="H665" s="5"/>
    </row>
    <row r="666" spans="2:8" ht="13.2" x14ac:dyDescent="0.25">
      <c r="B666" s="7"/>
      <c r="C666" s="7"/>
      <c r="E666" s="5"/>
      <c r="H666" s="5"/>
    </row>
    <row r="667" spans="2:8" ht="13.2" x14ac:dyDescent="0.25">
      <c r="B667" s="7"/>
      <c r="C667" s="7"/>
      <c r="E667" s="5"/>
      <c r="H667" s="5"/>
    </row>
    <row r="668" spans="2:8" ht="13.2" x14ac:dyDescent="0.25">
      <c r="B668" s="7"/>
      <c r="C668" s="7"/>
      <c r="E668" s="5"/>
      <c r="H668" s="5"/>
    </row>
    <row r="669" spans="2:8" ht="13.2" x14ac:dyDescent="0.25">
      <c r="B669" s="7"/>
      <c r="C669" s="7"/>
      <c r="E669" s="5"/>
      <c r="H669" s="5"/>
    </row>
    <row r="670" spans="2:8" ht="13.2" x14ac:dyDescent="0.25">
      <c r="B670" s="7"/>
      <c r="C670" s="7"/>
      <c r="E670" s="5"/>
      <c r="H670" s="5"/>
    </row>
    <row r="671" spans="2:8" ht="13.2" x14ac:dyDescent="0.25">
      <c r="B671" s="7"/>
      <c r="C671" s="7"/>
      <c r="E671" s="5"/>
      <c r="H671" s="5"/>
    </row>
    <row r="672" spans="2:8" ht="13.2" x14ac:dyDescent="0.25">
      <c r="B672" s="7"/>
      <c r="C672" s="7"/>
      <c r="E672" s="5"/>
      <c r="H672" s="5"/>
    </row>
    <row r="673" spans="2:8" ht="13.2" x14ac:dyDescent="0.25">
      <c r="B673" s="7"/>
      <c r="C673" s="7"/>
      <c r="E673" s="5"/>
      <c r="H673" s="5"/>
    </row>
    <row r="674" spans="2:8" ht="13.2" x14ac:dyDescent="0.25">
      <c r="B674" s="7"/>
      <c r="C674" s="7"/>
      <c r="E674" s="5"/>
      <c r="H674" s="5"/>
    </row>
    <row r="675" spans="2:8" ht="13.2" x14ac:dyDescent="0.25">
      <c r="B675" s="7"/>
      <c r="C675" s="7"/>
      <c r="E675" s="5"/>
      <c r="H675" s="5"/>
    </row>
    <row r="676" spans="2:8" ht="13.2" x14ac:dyDescent="0.25">
      <c r="B676" s="7"/>
      <c r="C676" s="7"/>
      <c r="E676" s="5"/>
      <c r="H676" s="5"/>
    </row>
    <row r="677" spans="2:8" ht="13.2" x14ac:dyDescent="0.25">
      <c r="B677" s="7"/>
      <c r="C677" s="7"/>
      <c r="E677" s="5"/>
      <c r="H677" s="5"/>
    </row>
    <row r="678" spans="2:8" ht="13.2" x14ac:dyDescent="0.25">
      <c r="B678" s="7"/>
      <c r="C678" s="7"/>
      <c r="E678" s="5"/>
      <c r="H678" s="5"/>
    </row>
    <row r="679" spans="2:8" ht="13.2" x14ac:dyDescent="0.25">
      <c r="B679" s="7"/>
      <c r="C679" s="7"/>
      <c r="E679" s="5"/>
      <c r="H679" s="5"/>
    </row>
    <row r="680" spans="2:8" ht="13.2" x14ac:dyDescent="0.25">
      <c r="B680" s="7"/>
      <c r="C680" s="7"/>
      <c r="E680" s="5"/>
      <c r="H680" s="5"/>
    </row>
    <row r="681" spans="2:8" ht="13.2" x14ac:dyDescent="0.25">
      <c r="B681" s="7"/>
      <c r="C681" s="7"/>
      <c r="E681" s="5"/>
      <c r="H681" s="5"/>
    </row>
    <row r="682" spans="2:8" ht="13.2" x14ac:dyDescent="0.25">
      <c r="B682" s="7"/>
      <c r="C682" s="7"/>
      <c r="E682" s="5"/>
      <c r="H682" s="5"/>
    </row>
    <row r="683" spans="2:8" ht="13.2" x14ac:dyDescent="0.25">
      <c r="B683" s="7"/>
      <c r="C683" s="7"/>
      <c r="E683" s="5"/>
      <c r="H683" s="5"/>
    </row>
    <row r="684" spans="2:8" ht="13.2" x14ac:dyDescent="0.25">
      <c r="B684" s="7"/>
      <c r="C684" s="7"/>
      <c r="E684" s="5"/>
      <c r="H684" s="5"/>
    </row>
    <row r="685" spans="2:8" ht="13.2" x14ac:dyDescent="0.25">
      <c r="B685" s="7"/>
      <c r="C685" s="7"/>
      <c r="E685" s="5"/>
      <c r="H685" s="5"/>
    </row>
    <row r="686" spans="2:8" ht="13.2" x14ac:dyDescent="0.25">
      <c r="B686" s="7"/>
      <c r="C686" s="7"/>
      <c r="E686" s="5"/>
      <c r="H686" s="5"/>
    </row>
    <row r="687" spans="2:8" ht="13.2" x14ac:dyDescent="0.25">
      <c r="B687" s="7"/>
      <c r="C687" s="7"/>
      <c r="E687" s="5"/>
      <c r="H687" s="5"/>
    </row>
    <row r="688" spans="2:8" ht="13.2" x14ac:dyDescent="0.25">
      <c r="B688" s="7"/>
      <c r="C688" s="7"/>
      <c r="E688" s="5"/>
      <c r="H688" s="5"/>
    </row>
    <row r="689" spans="2:8" ht="13.2" x14ac:dyDescent="0.25">
      <c r="B689" s="7"/>
      <c r="C689" s="7"/>
      <c r="E689" s="5"/>
      <c r="H689" s="5"/>
    </row>
    <row r="690" spans="2:8" ht="13.2" x14ac:dyDescent="0.25">
      <c r="B690" s="7"/>
      <c r="C690" s="7"/>
      <c r="E690" s="5"/>
      <c r="H690" s="5"/>
    </row>
    <row r="691" spans="2:8" ht="13.2" x14ac:dyDescent="0.25">
      <c r="B691" s="7"/>
      <c r="C691" s="7"/>
      <c r="E691" s="5"/>
      <c r="H691" s="5"/>
    </row>
    <row r="692" spans="2:8" ht="13.2" x14ac:dyDescent="0.25">
      <c r="B692" s="7"/>
      <c r="C692" s="7"/>
      <c r="E692" s="5"/>
      <c r="H692" s="5"/>
    </row>
    <row r="693" spans="2:8" ht="13.2" x14ac:dyDescent="0.25">
      <c r="B693" s="7"/>
      <c r="C693" s="7"/>
      <c r="E693" s="5"/>
      <c r="H693" s="5"/>
    </row>
    <row r="694" spans="2:8" ht="13.2" x14ac:dyDescent="0.25">
      <c r="B694" s="7"/>
      <c r="C694" s="7"/>
      <c r="E694" s="5"/>
      <c r="H694" s="5"/>
    </row>
    <row r="695" spans="2:8" ht="13.2" x14ac:dyDescent="0.25">
      <c r="B695" s="7"/>
      <c r="C695" s="7"/>
      <c r="E695" s="5"/>
      <c r="H695" s="5"/>
    </row>
    <row r="696" spans="2:8" ht="13.2" x14ac:dyDescent="0.25">
      <c r="B696" s="7"/>
      <c r="C696" s="7"/>
      <c r="E696" s="5"/>
      <c r="H696" s="5"/>
    </row>
    <row r="697" spans="2:8" ht="13.2" x14ac:dyDescent="0.25">
      <c r="B697" s="7"/>
      <c r="C697" s="7"/>
      <c r="E697" s="5"/>
      <c r="H697" s="5"/>
    </row>
    <row r="698" spans="2:8" ht="13.2" x14ac:dyDescent="0.25">
      <c r="B698" s="7"/>
      <c r="C698" s="7"/>
      <c r="E698" s="5"/>
      <c r="H698" s="5"/>
    </row>
    <row r="699" spans="2:8" ht="13.2" x14ac:dyDescent="0.25">
      <c r="B699" s="7"/>
      <c r="C699" s="7"/>
      <c r="E699" s="5"/>
      <c r="H699" s="5"/>
    </row>
    <row r="700" spans="2:8" ht="13.2" x14ac:dyDescent="0.25">
      <c r="B700" s="7"/>
      <c r="C700" s="7"/>
      <c r="E700" s="5"/>
      <c r="H700" s="5"/>
    </row>
    <row r="701" spans="2:8" ht="13.2" x14ac:dyDescent="0.25">
      <c r="B701" s="7"/>
      <c r="C701" s="7"/>
      <c r="E701" s="5"/>
      <c r="H701" s="5"/>
    </row>
    <row r="702" spans="2:8" ht="13.2" x14ac:dyDescent="0.25">
      <c r="B702" s="7"/>
      <c r="C702" s="7"/>
      <c r="E702" s="5"/>
      <c r="H702" s="5"/>
    </row>
    <row r="703" spans="2:8" ht="13.2" x14ac:dyDescent="0.25">
      <c r="B703" s="7"/>
      <c r="C703" s="7"/>
      <c r="E703" s="5"/>
      <c r="H703" s="5"/>
    </row>
    <row r="704" spans="2:8" ht="13.2" x14ac:dyDescent="0.25">
      <c r="B704" s="7"/>
      <c r="C704" s="7"/>
      <c r="E704" s="5"/>
      <c r="H704" s="5"/>
    </row>
    <row r="705" spans="2:8" ht="13.2" x14ac:dyDescent="0.25">
      <c r="B705" s="7"/>
      <c r="C705" s="7"/>
      <c r="E705" s="5"/>
      <c r="H705" s="5"/>
    </row>
    <row r="706" spans="2:8" ht="13.2" x14ac:dyDescent="0.25">
      <c r="B706" s="7"/>
      <c r="C706" s="7"/>
      <c r="E706" s="5"/>
      <c r="H706" s="5"/>
    </row>
    <row r="707" spans="2:8" ht="13.2" x14ac:dyDescent="0.25">
      <c r="B707" s="7"/>
      <c r="C707" s="7"/>
      <c r="E707" s="5"/>
      <c r="H707" s="5"/>
    </row>
    <row r="708" spans="2:8" ht="13.2" x14ac:dyDescent="0.25">
      <c r="B708" s="7"/>
      <c r="C708" s="7"/>
      <c r="E708" s="5"/>
      <c r="H708" s="5"/>
    </row>
    <row r="709" spans="2:8" ht="13.2" x14ac:dyDescent="0.25">
      <c r="B709" s="7"/>
      <c r="C709" s="7"/>
      <c r="E709" s="5"/>
      <c r="H709" s="5"/>
    </row>
    <row r="710" spans="2:8" ht="13.2" x14ac:dyDescent="0.25">
      <c r="B710" s="7"/>
      <c r="C710" s="7"/>
      <c r="E710" s="5"/>
      <c r="H710" s="5"/>
    </row>
    <row r="711" spans="2:8" ht="13.2" x14ac:dyDescent="0.25">
      <c r="B711" s="7"/>
      <c r="C711" s="7"/>
      <c r="E711" s="5"/>
      <c r="H711" s="5"/>
    </row>
    <row r="712" spans="2:8" ht="13.2" x14ac:dyDescent="0.25">
      <c r="B712" s="7"/>
      <c r="C712" s="7"/>
      <c r="E712" s="5"/>
      <c r="H712" s="5"/>
    </row>
    <row r="713" spans="2:8" ht="13.2" x14ac:dyDescent="0.25">
      <c r="B713" s="7"/>
      <c r="C713" s="7"/>
      <c r="E713" s="5"/>
      <c r="H713" s="5"/>
    </row>
    <row r="714" spans="2:8" ht="13.2" x14ac:dyDescent="0.25">
      <c r="B714" s="7"/>
      <c r="C714" s="7"/>
      <c r="E714" s="5"/>
      <c r="H714" s="5"/>
    </row>
    <row r="715" spans="2:8" ht="13.2" x14ac:dyDescent="0.25">
      <c r="B715" s="7"/>
      <c r="C715" s="7"/>
      <c r="E715" s="5"/>
      <c r="H715" s="5"/>
    </row>
    <row r="716" spans="2:8" ht="13.2" x14ac:dyDescent="0.25">
      <c r="B716" s="7"/>
      <c r="C716" s="7"/>
      <c r="E716" s="5"/>
      <c r="H716" s="5"/>
    </row>
    <row r="717" spans="2:8" ht="13.2" x14ac:dyDescent="0.25">
      <c r="B717" s="7"/>
      <c r="C717" s="7"/>
      <c r="E717" s="5"/>
      <c r="H717" s="5"/>
    </row>
    <row r="718" spans="2:8" ht="13.2" x14ac:dyDescent="0.25">
      <c r="B718" s="7"/>
      <c r="C718" s="7"/>
      <c r="E718" s="5"/>
      <c r="H718" s="5"/>
    </row>
    <row r="719" spans="2:8" ht="13.2" x14ac:dyDescent="0.25">
      <c r="B719" s="7"/>
      <c r="C719" s="7"/>
      <c r="E719" s="5"/>
      <c r="H719" s="5"/>
    </row>
    <row r="720" spans="2:8" ht="13.2" x14ac:dyDescent="0.25">
      <c r="B720" s="7"/>
      <c r="C720" s="7"/>
      <c r="E720" s="5"/>
      <c r="H720" s="5"/>
    </row>
    <row r="721" spans="2:8" ht="13.2" x14ac:dyDescent="0.25">
      <c r="B721" s="7"/>
      <c r="C721" s="7"/>
      <c r="E721" s="5"/>
      <c r="H721" s="5"/>
    </row>
    <row r="722" spans="2:8" ht="13.2" x14ac:dyDescent="0.25">
      <c r="B722" s="7"/>
      <c r="C722" s="7"/>
      <c r="E722" s="5"/>
      <c r="H722" s="5"/>
    </row>
    <row r="723" spans="2:8" ht="13.2" x14ac:dyDescent="0.25">
      <c r="B723" s="7"/>
      <c r="C723" s="7"/>
      <c r="E723" s="5"/>
      <c r="H723" s="5"/>
    </row>
    <row r="724" spans="2:8" ht="13.2" x14ac:dyDescent="0.25">
      <c r="B724" s="7"/>
      <c r="C724" s="7"/>
      <c r="E724" s="5"/>
      <c r="H724" s="5"/>
    </row>
    <row r="725" spans="2:8" ht="13.2" x14ac:dyDescent="0.25">
      <c r="B725" s="7"/>
      <c r="C725" s="7"/>
      <c r="E725" s="5"/>
      <c r="H725" s="5"/>
    </row>
    <row r="726" spans="2:8" ht="13.2" x14ac:dyDescent="0.25">
      <c r="B726" s="7"/>
      <c r="C726" s="7"/>
      <c r="E726" s="5"/>
      <c r="H726" s="5"/>
    </row>
    <row r="727" spans="2:8" ht="13.2" x14ac:dyDescent="0.25">
      <c r="B727" s="7"/>
      <c r="C727" s="7"/>
      <c r="E727" s="5"/>
      <c r="H727" s="5"/>
    </row>
    <row r="728" spans="2:8" ht="13.2" x14ac:dyDescent="0.25">
      <c r="B728" s="7"/>
      <c r="C728" s="7"/>
      <c r="E728" s="5"/>
      <c r="H728" s="5"/>
    </row>
    <row r="729" spans="2:8" ht="13.2" x14ac:dyDescent="0.25">
      <c r="B729" s="7"/>
      <c r="C729" s="7"/>
      <c r="E729" s="5"/>
      <c r="H729" s="5"/>
    </row>
    <row r="730" spans="2:8" ht="13.2" x14ac:dyDescent="0.25">
      <c r="B730" s="7"/>
      <c r="C730" s="7"/>
      <c r="E730" s="5"/>
      <c r="H730" s="5"/>
    </row>
    <row r="731" spans="2:8" ht="13.2" x14ac:dyDescent="0.25">
      <c r="B731" s="7"/>
      <c r="C731" s="7"/>
      <c r="E731" s="5"/>
      <c r="H731" s="5"/>
    </row>
    <row r="732" spans="2:8" ht="13.2" x14ac:dyDescent="0.25">
      <c r="B732" s="7"/>
      <c r="C732" s="7"/>
      <c r="E732" s="5"/>
      <c r="H732" s="5"/>
    </row>
    <row r="733" spans="2:8" ht="13.2" x14ac:dyDescent="0.25">
      <c r="B733" s="7"/>
      <c r="C733" s="7"/>
      <c r="E733" s="5"/>
      <c r="H733" s="5"/>
    </row>
    <row r="734" spans="2:8" ht="13.2" x14ac:dyDescent="0.25">
      <c r="B734" s="7"/>
      <c r="C734" s="7"/>
      <c r="E734" s="5"/>
      <c r="H734" s="5"/>
    </row>
    <row r="735" spans="2:8" ht="13.2" x14ac:dyDescent="0.25">
      <c r="B735" s="7"/>
      <c r="C735" s="7"/>
      <c r="E735" s="5"/>
      <c r="H735" s="5"/>
    </row>
    <row r="736" spans="2:8" ht="13.2" x14ac:dyDescent="0.25">
      <c r="B736" s="7"/>
      <c r="C736" s="7"/>
      <c r="E736" s="5"/>
      <c r="H736" s="5"/>
    </row>
    <row r="737" spans="2:8" ht="13.2" x14ac:dyDescent="0.25">
      <c r="B737" s="7"/>
      <c r="C737" s="7"/>
      <c r="E737" s="5"/>
      <c r="H737" s="5"/>
    </row>
    <row r="738" spans="2:8" ht="13.2" x14ac:dyDescent="0.25">
      <c r="B738" s="7"/>
      <c r="C738" s="7"/>
      <c r="E738" s="5"/>
      <c r="H738" s="5"/>
    </row>
    <row r="739" spans="2:8" ht="13.2" x14ac:dyDescent="0.25">
      <c r="B739" s="7"/>
      <c r="C739" s="7"/>
      <c r="E739" s="5"/>
      <c r="H739" s="5"/>
    </row>
    <row r="740" spans="2:8" ht="13.2" x14ac:dyDescent="0.25">
      <c r="B740" s="7"/>
      <c r="C740" s="7"/>
      <c r="E740" s="5"/>
      <c r="H740" s="5"/>
    </row>
    <row r="741" spans="2:8" ht="13.2" x14ac:dyDescent="0.25">
      <c r="B741" s="7"/>
      <c r="C741" s="7"/>
      <c r="E741" s="5"/>
      <c r="H741" s="5"/>
    </row>
    <row r="742" spans="2:8" ht="13.2" x14ac:dyDescent="0.25">
      <c r="B742" s="7"/>
      <c r="C742" s="7"/>
      <c r="E742" s="5"/>
      <c r="H742" s="5"/>
    </row>
    <row r="743" spans="2:8" ht="13.2" x14ac:dyDescent="0.25">
      <c r="B743" s="7"/>
      <c r="C743" s="7"/>
      <c r="E743" s="5"/>
      <c r="H743" s="5"/>
    </row>
    <row r="744" spans="2:8" ht="13.2" x14ac:dyDescent="0.25">
      <c r="B744" s="7"/>
      <c r="C744" s="7"/>
      <c r="E744" s="5"/>
      <c r="H744" s="5"/>
    </row>
    <row r="745" spans="2:8" ht="13.2" x14ac:dyDescent="0.25">
      <c r="B745" s="7"/>
      <c r="C745" s="7"/>
      <c r="E745" s="5"/>
      <c r="H745" s="5"/>
    </row>
    <row r="746" spans="2:8" ht="13.2" x14ac:dyDescent="0.25">
      <c r="B746" s="7"/>
      <c r="C746" s="7"/>
      <c r="E746" s="5"/>
      <c r="H746" s="5"/>
    </row>
    <row r="747" spans="2:8" ht="13.2" x14ac:dyDescent="0.25">
      <c r="B747" s="7"/>
      <c r="C747" s="7"/>
      <c r="E747" s="5"/>
      <c r="H747" s="5"/>
    </row>
    <row r="748" spans="2:8" ht="13.2" x14ac:dyDescent="0.25">
      <c r="B748" s="7"/>
      <c r="C748" s="7"/>
      <c r="E748" s="5"/>
      <c r="H748" s="5"/>
    </row>
    <row r="749" spans="2:8" ht="13.2" x14ac:dyDescent="0.25">
      <c r="B749" s="7"/>
      <c r="C749" s="7"/>
      <c r="E749" s="5"/>
      <c r="H749" s="5"/>
    </row>
    <row r="750" spans="2:8" ht="13.2" x14ac:dyDescent="0.25">
      <c r="B750" s="7"/>
      <c r="C750" s="7"/>
      <c r="E750" s="5"/>
      <c r="H750" s="5"/>
    </row>
    <row r="751" spans="2:8" ht="13.2" x14ac:dyDescent="0.25">
      <c r="B751" s="7"/>
      <c r="C751" s="7"/>
      <c r="E751" s="5"/>
      <c r="H751" s="5"/>
    </row>
    <row r="752" spans="2:8" ht="13.2" x14ac:dyDescent="0.25">
      <c r="B752" s="7"/>
      <c r="C752" s="7"/>
      <c r="E752" s="5"/>
      <c r="H752" s="5"/>
    </row>
    <row r="753" spans="2:8" ht="13.2" x14ac:dyDescent="0.25">
      <c r="B753" s="7"/>
      <c r="C753" s="7"/>
      <c r="E753" s="5"/>
      <c r="H753" s="5"/>
    </row>
    <row r="754" spans="2:8" ht="13.2" x14ac:dyDescent="0.25">
      <c r="B754" s="7"/>
      <c r="C754" s="7"/>
      <c r="E754" s="5"/>
      <c r="H754" s="5"/>
    </row>
    <row r="755" spans="2:8" ht="13.2" x14ac:dyDescent="0.25">
      <c r="B755" s="7"/>
      <c r="C755" s="7"/>
      <c r="E755" s="5"/>
      <c r="H755" s="5"/>
    </row>
    <row r="756" spans="2:8" ht="13.2" x14ac:dyDescent="0.25">
      <c r="B756" s="7"/>
      <c r="C756" s="7"/>
      <c r="E756" s="5"/>
      <c r="H756" s="5"/>
    </row>
    <row r="757" spans="2:8" ht="13.2" x14ac:dyDescent="0.25">
      <c r="B757" s="7"/>
      <c r="C757" s="7"/>
      <c r="E757" s="5"/>
      <c r="H757" s="5"/>
    </row>
    <row r="758" spans="2:8" ht="13.2" x14ac:dyDescent="0.25">
      <c r="B758" s="7"/>
      <c r="C758" s="7"/>
      <c r="E758" s="5"/>
      <c r="H758" s="5"/>
    </row>
    <row r="759" spans="2:8" ht="13.2" x14ac:dyDescent="0.25">
      <c r="B759" s="7"/>
      <c r="C759" s="7"/>
      <c r="E759" s="5"/>
      <c r="H759" s="5"/>
    </row>
    <row r="760" spans="2:8" ht="13.2" x14ac:dyDescent="0.25">
      <c r="B760" s="7"/>
      <c r="C760" s="7"/>
      <c r="E760" s="5"/>
      <c r="H760" s="5"/>
    </row>
    <row r="761" spans="2:8" ht="13.2" x14ac:dyDescent="0.25">
      <c r="B761" s="7"/>
      <c r="C761" s="7"/>
      <c r="E761" s="5"/>
      <c r="H761" s="5"/>
    </row>
    <row r="762" spans="2:8" ht="13.2" x14ac:dyDescent="0.25">
      <c r="B762" s="7"/>
      <c r="C762" s="7"/>
      <c r="E762" s="5"/>
      <c r="H762" s="5"/>
    </row>
    <row r="763" spans="2:8" ht="13.2" x14ac:dyDescent="0.25">
      <c r="B763" s="7"/>
      <c r="C763" s="7"/>
      <c r="E763" s="5"/>
      <c r="H763" s="5"/>
    </row>
    <row r="764" spans="2:8" ht="13.2" x14ac:dyDescent="0.25">
      <c r="B764" s="7"/>
      <c r="C764" s="7"/>
      <c r="E764" s="5"/>
      <c r="H764" s="5"/>
    </row>
    <row r="765" spans="2:8" ht="13.2" x14ac:dyDescent="0.25">
      <c r="B765" s="7"/>
      <c r="C765" s="7"/>
      <c r="E765" s="5"/>
      <c r="H765" s="5"/>
    </row>
    <row r="766" spans="2:8" ht="13.2" x14ac:dyDescent="0.25">
      <c r="B766" s="7"/>
      <c r="C766" s="7"/>
      <c r="E766" s="5"/>
      <c r="H766" s="5"/>
    </row>
    <row r="767" spans="2:8" ht="13.2" x14ac:dyDescent="0.25">
      <c r="B767" s="7"/>
      <c r="C767" s="7"/>
      <c r="E767" s="5"/>
      <c r="H767" s="5"/>
    </row>
    <row r="768" spans="2:8" ht="13.2" x14ac:dyDescent="0.25">
      <c r="B768" s="7"/>
      <c r="C768" s="7"/>
      <c r="E768" s="5"/>
      <c r="H768" s="5"/>
    </row>
    <row r="769" spans="2:8" ht="13.2" x14ac:dyDescent="0.25">
      <c r="B769" s="7"/>
      <c r="C769" s="7"/>
      <c r="E769" s="5"/>
      <c r="H769" s="5"/>
    </row>
    <row r="770" spans="2:8" ht="13.2" x14ac:dyDescent="0.25">
      <c r="B770" s="7"/>
      <c r="C770" s="7"/>
      <c r="E770" s="5"/>
      <c r="H770" s="5"/>
    </row>
    <row r="771" spans="2:8" ht="13.2" x14ac:dyDescent="0.25">
      <c r="B771" s="7"/>
      <c r="C771" s="7"/>
      <c r="E771" s="5"/>
      <c r="H771" s="5"/>
    </row>
    <row r="772" spans="2:8" ht="13.2" x14ac:dyDescent="0.25">
      <c r="B772" s="7"/>
      <c r="C772" s="7"/>
      <c r="E772" s="5"/>
      <c r="H772" s="5"/>
    </row>
    <row r="773" spans="2:8" ht="13.2" x14ac:dyDescent="0.25">
      <c r="B773" s="7"/>
      <c r="C773" s="7"/>
      <c r="E773" s="5"/>
      <c r="H773" s="5"/>
    </row>
    <row r="774" spans="2:8" ht="13.2" x14ac:dyDescent="0.25">
      <c r="B774" s="7"/>
      <c r="C774" s="7"/>
      <c r="E774" s="5"/>
      <c r="H774" s="5"/>
    </row>
    <row r="775" spans="2:8" ht="13.2" x14ac:dyDescent="0.25">
      <c r="B775" s="7"/>
      <c r="C775" s="7"/>
      <c r="E775" s="5"/>
      <c r="H775" s="5"/>
    </row>
    <row r="776" spans="2:8" ht="13.2" x14ac:dyDescent="0.25">
      <c r="B776" s="7"/>
      <c r="C776" s="7"/>
      <c r="E776" s="5"/>
      <c r="H776" s="5"/>
    </row>
    <row r="777" spans="2:8" ht="13.2" x14ac:dyDescent="0.25">
      <c r="B777" s="7"/>
      <c r="C777" s="7"/>
      <c r="E777" s="5"/>
      <c r="H777" s="5"/>
    </row>
    <row r="778" spans="2:8" ht="13.2" x14ac:dyDescent="0.25">
      <c r="B778" s="7"/>
      <c r="C778" s="7"/>
      <c r="E778" s="5"/>
      <c r="H778" s="5"/>
    </row>
    <row r="779" spans="2:8" ht="13.2" x14ac:dyDescent="0.25">
      <c r="B779" s="7"/>
      <c r="C779" s="7"/>
      <c r="E779" s="5"/>
      <c r="H779" s="5"/>
    </row>
    <row r="780" spans="2:8" ht="13.2" x14ac:dyDescent="0.25">
      <c r="B780" s="7"/>
      <c r="C780" s="7"/>
      <c r="E780" s="5"/>
      <c r="H780" s="5"/>
    </row>
    <row r="781" spans="2:8" ht="13.2" x14ac:dyDescent="0.25">
      <c r="B781" s="7"/>
      <c r="C781" s="7"/>
      <c r="E781" s="5"/>
      <c r="H781" s="5"/>
    </row>
    <row r="782" spans="2:8" ht="13.2" x14ac:dyDescent="0.25">
      <c r="B782" s="7"/>
      <c r="C782" s="7"/>
      <c r="E782" s="5"/>
      <c r="H782" s="5"/>
    </row>
    <row r="783" spans="2:8" ht="13.2" x14ac:dyDescent="0.25">
      <c r="B783" s="7"/>
      <c r="C783" s="7"/>
      <c r="E783" s="5"/>
      <c r="H783" s="5"/>
    </row>
    <row r="784" spans="2:8" ht="13.2" x14ac:dyDescent="0.25">
      <c r="B784" s="7"/>
      <c r="C784" s="7"/>
      <c r="E784" s="5"/>
      <c r="H784" s="5"/>
    </row>
    <row r="785" spans="2:8" ht="13.2" x14ac:dyDescent="0.25">
      <c r="B785" s="7"/>
      <c r="C785" s="7"/>
      <c r="E785" s="5"/>
      <c r="H785" s="5"/>
    </row>
    <row r="786" spans="2:8" ht="13.2" x14ac:dyDescent="0.25">
      <c r="B786" s="7"/>
      <c r="C786" s="7"/>
      <c r="E786" s="5"/>
      <c r="H786" s="5"/>
    </row>
    <row r="787" spans="2:8" ht="13.2" x14ac:dyDescent="0.25">
      <c r="B787" s="7"/>
      <c r="C787" s="7"/>
      <c r="E787" s="5"/>
      <c r="H787" s="5"/>
    </row>
    <row r="788" spans="2:8" ht="13.2" x14ac:dyDescent="0.25">
      <c r="B788" s="7"/>
      <c r="C788" s="7"/>
      <c r="E788" s="5"/>
      <c r="H788" s="5"/>
    </row>
    <row r="789" spans="2:8" ht="13.2" x14ac:dyDescent="0.25">
      <c r="B789" s="7"/>
      <c r="C789" s="7"/>
      <c r="E789" s="5"/>
      <c r="H789" s="5"/>
    </row>
    <row r="790" spans="2:8" ht="13.2" x14ac:dyDescent="0.25">
      <c r="B790" s="7"/>
      <c r="C790" s="7"/>
      <c r="E790" s="5"/>
      <c r="H790" s="5"/>
    </row>
    <row r="791" spans="2:8" ht="13.2" x14ac:dyDescent="0.25">
      <c r="B791" s="7"/>
      <c r="C791" s="7"/>
      <c r="E791" s="5"/>
      <c r="H791" s="5"/>
    </row>
    <row r="792" spans="2:8" ht="13.2" x14ac:dyDescent="0.25">
      <c r="B792" s="7"/>
      <c r="C792" s="7"/>
      <c r="E792" s="5"/>
      <c r="H792" s="5"/>
    </row>
    <row r="793" spans="2:8" ht="13.2" x14ac:dyDescent="0.25">
      <c r="B793" s="7"/>
      <c r="C793" s="7"/>
      <c r="E793" s="5"/>
      <c r="H793" s="5"/>
    </row>
    <row r="794" spans="2:8" ht="13.2" x14ac:dyDescent="0.25">
      <c r="B794" s="7"/>
      <c r="C794" s="7"/>
      <c r="E794" s="5"/>
      <c r="H794" s="5"/>
    </row>
    <row r="795" spans="2:8" ht="13.2" x14ac:dyDescent="0.25">
      <c r="B795" s="7"/>
      <c r="C795" s="7"/>
      <c r="E795" s="5"/>
      <c r="H795" s="5"/>
    </row>
    <row r="796" spans="2:8" ht="13.2" x14ac:dyDescent="0.25">
      <c r="B796" s="7"/>
      <c r="C796" s="7"/>
      <c r="E796" s="5"/>
      <c r="H796" s="5"/>
    </row>
    <row r="797" spans="2:8" ht="13.2" x14ac:dyDescent="0.25">
      <c r="B797" s="7"/>
      <c r="C797" s="7"/>
      <c r="E797" s="5"/>
      <c r="H797" s="5"/>
    </row>
    <row r="798" spans="2:8" ht="13.2" x14ac:dyDescent="0.25">
      <c r="B798" s="7"/>
      <c r="C798" s="7"/>
      <c r="E798" s="5"/>
      <c r="H798" s="5"/>
    </row>
    <row r="799" spans="2:8" ht="13.2" x14ac:dyDescent="0.25">
      <c r="B799" s="7"/>
      <c r="C799" s="7"/>
      <c r="E799" s="5"/>
      <c r="H799" s="5"/>
    </row>
    <row r="800" spans="2:8" ht="13.2" x14ac:dyDescent="0.25">
      <c r="B800" s="7"/>
      <c r="C800" s="7"/>
      <c r="E800" s="5"/>
      <c r="H800" s="5"/>
    </row>
    <row r="801" spans="2:8" ht="13.2" x14ac:dyDescent="0.25">
      <c r="B801" s="7"/>
      <c r="C801" s="7"/>
      <c r="E801" s="5"/>
      <c r="H801" s="5"/>
    </row>
    <row r="802" spans="2:8" ht="13.2" x14ac:dyDescent="0.25">
      <c r="B802" s="7"/>
      <c r="C802" s="7"/>
      <c r="E802" s="5"/>
      <c r="H802" s="5"/>
    </row>
    <row r="803" spans="2:8" ht="13.2" x14ac:dyDescent="0.25">
      <c r="B803" s="7"/>
      <c r="C803" s="7"/>
      <c r="E803" s="5"/>
      <c r="H803" s="5"/>
    </row>
    <row r="804" spans="2:8" ht="13.2" x14ac:dyDescent="0.25">
      <c r="B804" s="7"/>
      <c r="C804" s="7"/>
      <c r="E804" s="5"/>
      <c r="H804" s="5"/>
    </row>
    <row r="805" spans="2:8" ht="13.2" x14ac:dyDescent="0.25">
      <c r="B805" s="7"/>
      <c r="C805" s="7"/>
      <c r="E805" s="5"/>
      <c r="H805" s="5"/>
    </row>
    <row r="806" spans="2:8" ht="13.2" x14ac:dyDescent="0.25">
      <c r="B806" s="7"/>
      <c r="C806" s="7"/>
      <c r="E806" s="5"/>
      <c r="H806" s="5"/>
    </row>
    <row r="807" spans="2:8" ht="13.2" x14ac:dyDescent="0.25">
      <c r="B807" s="7"/>
      <c r="C807" s="7"/>
      <c r="E807" s="5"/>
      <c r="H807" s="5"/>
    </row>
    <row r="808" spans="2:8" ht="13.2" x14ac:dyDescent="0.25">
      <c r="B808" s="7"/>
      <c r="C808" s="7"/>
      <c r="E808" s="5"/>
      <c r="H808" s="5"/>
    </row>
    <row r="809" spans="2:8" ht="13.2" x14ac:dyDescent="0.25">
      <c r="B809" s="7"/>
      <c r="C809" s="7"/>
      <c r="E809" s="5"/>
      <c r="H809" s="5"/>
    </row>
    <row r="810" spans="2:8" ht="13.2" x14ac:dyDescent="0.25">
      <c r="B810" s="7"/>
      <c r="C810" s="7"/>
      <c r="E810" s="5"/>
      <c r="H810" s="5"/>
    </row>
    <row r="811" spans="2:8" ht="13.2" x14ac:dyDescent="0.25">
      <c r="B811" s="7"/>
      <c r="C811" s="7"/>
      <c r="E811" s="5"/>
      <c r="H811" s="5"/>
    </row>
    <row r="812" spans="2:8" ht="13.2" x14ac:dyDescent="0.25">
      <c r="B812" s="7"/>
      <c r="C812" s="7"/>
      <c r="E812" s="5"/>
      <c r="H812" s="5"/>
    </row>
    <row r="813" spans="2:8" ht="13.2" x14ac:dyDescent="0.25">
      <c r="B813" s="7"/>
      <c r="C813" s="7"/>
      <c r="E813" s="5"/>
      <c r="H813" s="5"/>
    </row>
    <row r="814" spans="2:8" ht="13.2" x14ac:dyDescent="0.25">
      <c r="B814" s="7"/>
      <c r="C814" s="7"/>
      <c r="E814" s="5"/>
      <c r="H814" s="5"/>
    </row>
    <row r="815" spans="2:8" ht="13.2" x14ac:dyDescent="0.25">
      <c r="B815" s="7"/>
      <c r="C815" s="7"/>
      <c r="E815" s="5"/>
      <c r="H815" s="5"/>
    </row>
    <row r="816" spans="2:8" ht="13.2" x14ac:dyDescent="0.25">
      <c r="B816" s="7"/>
      <c r="C816" s="7"/>
      <c r="E816" s="5"/>
      <c r="H816" s="5"/>
    </row>
    <row r="817" spans="2:8" ht="13.2" x14ac:dyDescent="0.25">
      <c r="B817" s="7"/>
      <c r="C817" s="7"/>
      <c r="E817" s="5"/>
      <c r="H817" s="5"/>
    </row>
    <row r="818" spans="2:8" ht="13.2" x14ac:dyDescent="0.25">
      <c r="B818" s="7"/>
      <c r="C818" s="7"/>
      <c r="E818" s="5"/>
      <c r="H818" s="5"/>
    </row>
    <row r="819" spans="2:8" ht="13.2" x14ac:dyDescent="0.25">
      <c r="B819" s="7"/>
      <c r="C819" s="7"/>
      <c r="E819" s="5"/>
      <c r="H819" s="5"/>
    </row>
    <row r="820" spans="2:8" ht="13.2" x14ac:dyDescent="0.25">
      <c r="B820" s="7"/>
      <c r="C820" s="7"/>
      <c r="E820" s="5"/>
      <c r="H820" s="5"/>
    </row>
    <row r="821" spans="2:8" ht="13.2" x14ac:dyDescent="0.25">
      <c r="B821" s="7"/>
      <c r="C821" s="7"/>
      <c r="E821" s="5"/>
      <c r="H821" s="5"/>
    </row>
    <row r="822" spans="2:8" ht="13.2" x14ac:dyDescent="0.25">
      <c r="B822" s="7"/>
      <c r="C822" s="7"/>
      <c r="E822" s="5"/>
      <c r="H822" s="5"/>
    </row>
    <row r="823" spans="2:8" ht="13.2" x14ac:dyDescent="0.25">
      <c r="B823" s="7"/>
      <c r="C823" s="7"/>
      <c r="E823" s="5"/>
      <c r="H823" s="5"/>
    </row>
    <row r="824" spans="2:8" ht="13.2" x14ac:dyDescent="0.25">
      <c r="B824" s="7"/>
      <c r="C824" s="7"/>
      <c r="E824" s="5"/>
      <c r="H824" s="5"/>
    </row>
    <row r="825" spans="2:8" ht="13.2" x14ac:dyDescent="0.25">
      <c r="B825" s="7"/>
      <c r="C825" s="7"/>
      <c r="E825" s="5"/>
      <c r="H825" s="5"/>
    </row>
    <row r="826" spans="2:8" ht="13.2" x14ac:dyDescent="0.25">
      <c r="B826" s="7"/>
      <c r="C826" s="7"/>
      <c r="E826" s="5"/>
      <c r="H826" s="5"/>
    </row>
    <row r="827" spans="2:8" ht="13.2" x14ac:dyDescent="0.25">
      <c r="B827" s="7"/>
      <c r="C827" s="7"/>
      <c r="E827" s="5"/>
      <c r="H827" s="5"/>
    </row>
    <row r="828" spans="2:8" ht="13.2" x14ac:dyDescent="0.25">
      <c r="B828" s="7"/>
      <c r="C828" s="7"/>
      <c r="E828" s="5"/>
      <c r="H828" s="5"/>
    </row>
    <row r="829" spans="2:8" ht="13.2" x14ac:dyDescent="0.25">
      <c r="B829" s="7"/>
      <c r="C829" s="7"/>
      <c r="E829" s="5"/>
      <c r="H829" s="5"/>
    </row>
    <row r="830" spans="2:8" ht="13.2" x14ac:dyDescent="0.25">
      <c r="B830" s="7"/>
      <c r="C830" s="7"/>
      <c r="E830" s="5"/>
      <c r="H830" s="5"/>
    </row>
    <row r="831" spans="2:8" ht="13.2" x14ac:dyDescent="0.25">
      <c r="B831" s="7"/>
      <c r="C831" s="7"/>
      <c r="E831" s="5"/>
      <c r="H831" s="5"/>
    </row>
    <row r="832" spans="2:8" ht="13.2" x14ac:dyDescent="0.25">
      <c r="B832" s="7"/>
      <c r="C832" s="7"/>
      <c r="E832" s="5"/>
      <c r="H832" s="5"/>
    </row>
    <row r="833" spans="2:8" ht="13.2" x14ac:dyDescent="0.25">
      <c r="B833" s="7"/>
      <c r="C833" s="7"/>
      <c r="E833" s="5"/>
      <c r="H833" s="5"/>
    </row>
    <row r="834" spans="2:8" ht="13.2" x14ac:dyDescent="0.25">
      <c r="B834" s="7"/>
      <c r="C834" s="7"/>
      <c r="E834" s="5"/>
      <c r="H834" s="5"/>
    </row>
    <row r="835" spans="2:8" ht="13.2" x14ac:dyDescent="0.25">
      <c r="B835" s="7"/>
      <c r="C835" s="7"/>
      <c r="E835" s="5"/>
      <c r="H835" s="5"/>
    </row>
    <row r="836" spans="2:8" ht="13.2" x14ac:dyDescent="0.25">
      <c r="B836" s="7"/>
      <c r="C836" s="7"/>
      <c r="E836" s="5"/>
      <c r="H836" s="5"/>
    </row>
    <row r="837" spans="2:8" ht="13.2" x14ac:dyDescent="0.25">
      <c r="B837" s="7"/>
      <c r="C837" s="7"/>
      <c r="E837" s="5"/>
      <c r="H837" s="5"/>
    </row>
    <row r="838" spans="2:8" ht="13.2" x14ac:dyDescent="0.25">
      <c r="B838" s="7"/>
      <c r="C838" s="7"/>
      <c r="E838" s="5"/>
      <c r="H838" s="5"/>
    </row>
    <row r="839" spans="2:8" ht="13.2" x14ac:dyDescent="0.25">
      <c r="B839" s="7"/>
      <c r="C839" s="7"/>
      <c r="E839" s="5"/>
      <c r="H839" s="5"/>
    </row>
    <row r="840" spans="2:8" ht="13.2" x14ac:dyDescent="0.25">
      <c r="B840" s="7"/>
      <c r="C840" s="7"/>
      <c r="E840" s="5"/>
      <c r="H840" s="5"/>
    </row>
    <row r="841" spans="2:8" ht="13.2" x14ac:dyDescent="0.25">
      <c r="B841" s="7"/>
      <c r="C841" s="7"/>
      <c r="E841" s="5"/>
      <c r="H841" s="5"/>
    </row>
    <row r="842" spans="2:8" ht="13.2" x14ac:dyDescent="0.25">
      <c r="B842" s="7"/>
      <c r="C842" s="7"/>
      <c r="E842" s="5"/>
      <c r="H842" s="5"/>
    </row>
    <row r="843" spans="2:8" ht="13.2" x14ac:dyDescent="0.25">
      <c r="B843" s="7"/>
      <c r="C843" s="7"/>
      <c r="E843" s="5"/>
      <c r="H843" s="5"/>
    </row>
    <row r="844" spans="2:8" ht="13.2" x14ac:dyDescent="0.25">
      <c r="B844" s="7"/>
      <c r="C844" s="7"/>
      <c r="E844" s="5"/>
      <c r="H844" s="5"/>
    </row>
    <row r="845" spans="2:8" ht="13.2" x14ac:dyDescent="0.25">
      <c r="B845" s="7"/>
      <c r="C845" s="7"/>
      <c r="E845" s="5"/>
      <c r="H845" s="5"/>
    </row>
    <row r="846" spans="2:8" ht="13.2" x14ac:dyDescent="0.25">
      <c r="B846" s="7"/>
      <c r="C846" s="7"/>
      <c r="E846" s="5"/>
      <c r="H846" s="5"/>
    </row>
    <row r="847" spans="2:8" ht="13.2" x14ac:dyDescent="0.25">
      <c r="B847" s="7"/>
      <c r="C847" s="7"/>
      <c r="E847" s="5"/>
      <c r="H847" s="5"/>
    </row>
    <row r="848" spans="2:8" ht="13.2" x14ac:dyDescent="0.25">
      <c r="B848" s="7"/>
      <c r="C848" s="7"/>
      <c r="E848" s="5"/>
      <c r="H848" s="5"/>
    </row>
    <row r="849" spans="2:8" ht="13.2" x14ac:dyDescent="0.25">
      <c r="B849" s="7"/>
      <c r="C849" s="7"/>
      <c r="E849" s="5"/>
      <c r="H849" s="5"/>
    </row>
    <row r="850" spans="2:8" ht="13.2" x14ac:dyDescent="0.25">
      <c r="B850" s="7"/>
      <c r="C850" s="7"/>
      <c r="E850" s="5"/>
      <c r="H850" s="5"/>
    </row>
    <row r="851" spans="2:8" ht="13.2" x14ac:dyDescent="0.25">
      <c r="B851" s="7"/>
      <c r="C851" s="7"/>
      <c r="E851" s="5"/>
      <c r="H851" s="5"/>
    </row>
    <row r="852" spans="2:8" ht="13.2" x14ac:dyDescent="0.25">
      <c r="B852" s="7"/>
      <c r="C852" s="7"/>
      <c r="E852" s="5"/>
      <c r="H852" s="5"/>
    </row>
    <row r="853" spans="2:8" ht="13.2" x14ac:dyDescent="0.25">
      <c r="B853" s="7"/>
      <c r="C853" s="7"/>
      <c r="E853" s="5"/>
      <c r="H853" s="5"/>
    </row>
    <row r="854" spans="2:8" ht="13.2" x14ac:dyDescent="0.25">
      <c r="B854" s="7"/>
      <c r="C854" s="7"/>
      <c r="E854" s="5"/>
      <c r="H854" s="5"/>
    </row>
    <row r="855" spans="2:8" ht="13.2" x14ac:dyDescent="0.25">
      <c r="B855" s="7"/>
      <c r="C855" s="7"/>
      <c r="E855" s="5"/>
      <c r="H855" s="5"/>
    </row>
    <row r="856" spans="2:8" ht="13.2" x14ac:dyDescent="0.25">
      <c r="B856" s="7"/>
      <c r="C856" s="7"/>
      <c r="E856" s="5"/>
      <c r="H856" s="5"/>
    </row>
    <row r="857" spans="2:8" ht="13.2" x14ac:dyDescent="0.25">
      <c r="B857" s="7"/>
      <c r="C857" s="7"/>
      <c r="E857" s="5"/>
      <c r="H857" s="5"/>
    </row>
    <row r="858" spans="2:8" ht="13.2" x14ac:dyDescent="0.25">
      <c r="B858" s="7"/>
      <c r="C858" s="7"/>
      <c r="E858" s="5"/>
      <c r="H858" s="5"/>
    </row>
    <row r="859" spans="2:8" ht="13.2" x14ac:dyDescent="0.25">
      <c r="B859" s="7"/>
      <c r="C859" s="7"/>
      <c r="E859" s="5"/>
      <c r="H859" s="5"/>
    </row>
    <row r="860" spans="2:8" ht="13.2" x14ac:dyDescent="0.25">
      <c r="B860" s="7"/>
      <c r="C860" s="7"/>
      <c r="E860" s="5"/>
      <c r="H860" s="5"/>
    </row>
    <row r="861" spans="2:8" ht="13.2" x14ac:dyDescent="0.25">
      <c r="B861" s="7"/>
      <c r="C861" s="7"/>
      <c r="E861" s="5"/>
      <c r="H861" s="5"/>
    </row>
    <row r="862" spans="2:8" ht="13.2" x14ac:dyDescent="0.25">
      <c r="B862" s="7"/>
      <c r="C862" s="7"/>
      <c r="E862" s="5"/>
      <c r="H862" s="5"/>
    </row>
    <row r="863" spans="2:8" ht="13.2" x14ac:dyDescent="0.25">
      <c r="B863" s="7"/>
      <c r="C863" s="7"/>
      <c r="E863" s="5"/>
      <c r="H863" s="5"/>
    </row>
    <row r="864" spans="2:8" ht="13.2" x14ac:dyDescent="0.25">
      <c r="B864" s="7"/>
      <c r="C864" s="7"/>
      <c r="E864" s="5"/>
      <c r="H864" s="5"/>
    </row>
    <row r="865" spans="2:8" ht="13.2" x14ac:dyDescent="0.25">
      <c r="B865" s="7"/>
      <c r="C865" s="7"/>
      <c r="E865" s="5"/>
      <c r="H865" s="5"/>
    </row>
    <row r="866" spans="2:8" ht="13.2" x14ac:dyDescent="0.25">
      <c r="B866" s="7"/>
      <c r="C866" s="7"/>
      <c r="E866" s="5"/>
      <c r="H866" s="5"/>
    </row>
    <row r="867" spans="2:8" ht="13.2" x14ac:dyDescent="0.25">
      <c r="B867" s="7"/>
      <c r="C867" s="7"/>
      <c r="E867" s="5"/>
      <c r="H867" s="5"/>
    </row>
    <row r="868" spans="2:8" ht="13.2" x14ac:dyDescent="0.25">
      <c r="B868" s="7"/>
      <c r="C868" s="7"/>
      <c r="E868" s="5"/>
      <c r="H868" s="5"/>
    </row>
    <row r="869" spans="2:8" ht="13.2" x14ac:dyDescent="0.25">
      <c r="B869" s="7"/>
      <c r="C869" s="7"/>
      <c r="E869" s="5"/>
      <c r="H869" s="5"/>
    </row>
    <row r="870" spans="2:8" ht="13.2" x14ac:dyDescent="0.25">
      <c r="B870" s="7"/>
      <c r="C870" s="7"/>
      <c r="E870" s="5"/>
      <c r="H870" s="5"/>
    </row>
    <row r="871" spans="2:8" ht="13.2" x14ac:dyDescent="0.25">
      <c r="B871" s="7"/>
      <c r="C871" s="7"/>
      <c r="E871" s="5"/>
      <c r="H871" s="5"/>
    </row>
    <row r="872" spans="2:8" ht="13.2" x14ac:dyDescent="0.25">
      <c r="B872" s="7"/>
      <c r="C872" s="7"/>
      <c r="E872" s="5"/>
      <c r="H872" s="5"/>
    </row>
    <row r="873" spans="2:8" ht="13.2" x14ac:dyDescent="0.25">
      <c r="B873" s="7"/>
      <c r="C873" s="7"/>
      <c r="E873" s="5"/>
      <c r="H873" s="5"/>
    </row>
    <row r="874" spans="2:8" ht="13.2" x14ac:dyDescent="0.25">
      <c r="B874" s="7"/>
      <c r="C874" s="7"/>
      <c r="E874" s="5"/>
      <c r="H874" s="5"/>
    </row>
    <row r="875" spans="2:8" ht="13.2" x14ac:dyDescent="0.25">
      <c r="B875" s="7"/>
      <c r="C875" s="7"/>
      <c r="E875" s="5"/>
      <c r="H875" s="5"/>
    </row>
    <row r="876" spans="2:8" ht="13.2" x14ac:dyDescent="0.25">
      <c r="B876" s="7"/>
      <c r="C876" s="7"/>
      <c r="E876" s="5"/>
      <c r="H876" s="5"/>
    </row>
    <row r="877" spans="2:8" ht="13.2" x14ac:dyDescent="0.25">
      <c r="B877" s="7"/>
      <c r="C877" s="7"/>
      <c r="E877" s="5"/>
      <c r="H877" s="5"/>
    </row>
    <row r="878" spans="2:8" ht="13.2" x14ac:dyDescent="0.25">
      <c r="B878" s="7"/>
      <c r="C878" s="7"/>
      <c r="E878" s="5"/>
      <c r="H878" s="5"/>
    </row>
    <row r="879" spans="2:8" ht="13.2" x14ac:dyDescent="0.25">
      <c r="B879" s="7"/>
      <c r="C879" s="7"/>
      <c r="E879" s="5"/>
      <c r="H879" s="5"/>
    </row>
    <row r="880" spans="2:8" ht="13.2" x14ac:dyDescent="0.25">
      <c r="B880" s="7"/>
      <c r="C880" s="7"/>
      <c r="E880" s="5"/>
      <c r="H880" s="5"/>
    </row>
    <row r="881" spans="2:8" ht="13.2" x14ac:dyDescent="0.25">
      <c r="B881" s="7"/>
      <c r="C881" s="7"/>
      <c r="E881" s="5"/>
      <c r="H881" s="5"/>
    </row>
    <row r="882" spans="2:8" ht="13.2" x14ac:dyDescent="0.25">
      <c r="B882" s="7"/>
      <c r="C882" s="7"/>
      <c r="E882" s="5"/>
      <c r="H882" s="5"/>
    </row>
    <row r="883" spans="2:8" ht="13.2" x14ac:dyDescent="0.25">
      <c r="B883" s="7"/>
      <c r="C883" s="7"/>
      <c r="E883" s="5"/>
      <c r="H883" s="5"/>
    </row>
    <row r="884" spans="2:8" ht="13.2" x14ac:dyDescent="0.25">
      <c r="B884" s="7"/>
      <c r="C884" s="7"/>
      <c r="E884" s="5"/>
      <c r="H884" s="5"/>
    </row>
    <row r="885" spans="2:8" ht="13.2" x14ac:dyDescent="0.25">
      <c r="B885" s="7"/>
      <c r="C885" s="7"/>
      <c r="E885" s="5"/>
      <c r="H885" s="5"/>
    </row>
    <row r="886" spans="2:8" ht="13.2" x14ac:dyDescent="0.25">
      <c r="B886" s="7"/>
      <c r="C886" s="7"/>
      <c r="E886" s="5"/>
      <c r="H886" s="5"/>
    </row>
    <row r="887" spans="2:8" ht="13.2" x14ac:dyDescent="0.25">
      <c r="B887" s="7"/>
      <c r="C887" s="7"/>
      <c r="E887" s="5"/>
      <c r="H887" s="5"/>
    </row>
    <row r="888" spans="2:8" ht="13.2" x14ac:dyDescent="0.25">
      <c r="B888" s="7"/>
      <c r="C888" s="7"/>
      <c r="E888" s="5"/>
      <c r="H888" s="5"/>
    </row>
    <row r="889" spans="2:8" ht="13.2" x14ac:dyDescent="0.25">
      <c r="B889" s="7"/>
      <c r="C889" s="7"/>
      <c r="E889" s="5"/>
      <c r="H889" s="5"/>
    </row>
    <row r="890" spans="2:8" ht="13.2" x14ac:dyDescent="0.25">
      <c r="B890" s="7"/>
      <c r="C890" s="7"/>
      <c r="E890" s="5"/>
      <c r="H890" s="5"/>
    </row>
    <row r="891" spans="2:8" ht="13.2" x14ac:dyDescent="0.25">
      <c r="B891" s="7"/>
      <c r="C891" s="7"/>
      <c r="E891" s="5"/>
      <c r="H891" s="5"/>
    </row>
    <row r="892" spans="2:8" ht="13.2" x14ac:dyDescent="0.25">
      <c r="B892" s="7"/>
      <c r="C892" s="7"/>
      <c r="E892" s="5"/>
      <c r="H892" s="5"/>
    </row>
    <row r="893" spans="2:8" ht="13.2" x14ac:dyDescent="0.25">
      <c r="B893" s="7"/>
      <c r="C893" s="7"/>
      <c r="E893" s="5"/>
      <c r="H893" s="5"/>
    </row>
    <row r="894" spans="2:8" ht="13.2" x14ac:dyDescent="0.25">
      <c r="B894" s="7"/>
      <c r="C894" s="7"/>
      <c r="E894" s="5"/>
      <c r="H894" s="5"/>
    </row>
    <row r="895" spans="2:8" ht="13.2" x14ac:dyDescent="0.25">
      <c r="B895" s="7"/>
      <c r="C895" s="7"/>
      <c r="E895" s="5"/>
      <c r="H895" s="5"/>
    </row>
    <row r="896" spans="2:8" ht="13.2" x14ac:dyDescent="0.25">
      <c r="B896" s="7"/>
      <c r="C896" s="7"/>
      <c r="E896" s="5"/>
      <c r="H896" s="5"/>
    </row>
    <row r="897" spans="2:8" ht="13.2" x14ac:dyDescent="0.25">
      <c r="B897" s="7"/>
      <c r="C897" s="7"/>
      <c r="E897" s="5"/>
      <c r="H897" s="5"/>
    </row>
    <row r="898" spans="2:8" ht="13.2" x14ac:dyDescent="0.25">
      <c r="B898" s="7"/>
      <c r="C898" s="7"/>
      <c r="E898" s="5"/>
      <c r="H898" s="5"/>
    </row>
    <row r="899" spans="2:8" ht="13.2" x14ac:dyDescent="0.25">
      <c r="B899" s="7"/>
      <c r="C899" s="7"/>
      <c r="E899" s="5"/>
      <c r="H899" s="5"/>
    </row>
    <row r="900" spans="2:8" ht="13.2" x14ac:dyDescent="0.25">
      <c r="B900" s="7"/>
      <c r="C900" s="7"/>
      <c r="E900" s="5"/>
      <c r="H900" s="5"/>
    </row>
    <row r="901" spans="2:8" ht="13.2" x14ac:dyDescent="0.25">
      <c r="B901" s="7"/>
      <c r="C901" s="7"/>
      <c r="E901" s="5"/>
      <c r="H901" s="5"/>
    </row>
    <row r="902" spans="2:8" ht="13.2" x14ac:dyDescent="0.25">
      <c r="B902" s="7"/>
      <c r="C902" s="7"/>
      <c r="E902" s="5"/>
      <c r="H902" s="5"/>
    </row>
    <row r="903" spans="2:8" ht="13.2" x14ac:dyDescent="0.25">
      <c r="B903" s="7"/>
      <c r="C903" s="7"/>
      <c r="E903" s="5"/>
      <c r="H903" s="5"/>
    </row>
    <row r="904" spans="2:8" ht="13.2" x14ac:dyDescent="0.25">
      <c r="B904" s="7"/>
      <c r="C904" s="7"/>
      <c r="E904" s="5"/>
      <c r="H904" s="5"/>
    </row>
    <row r="905" spans="2:8" ht="13.2" x14ac:dyDescent="0.25">
      <c r="B905" s="7"/>
      <c r="C905" s="7"/>
      <c r="E905" s="5"/>
      <c r="H905" s="5"/>
    </row>
    <row r="906" spans="2:8" ht="13.2" x14ac:dyDescent="0.25">
      <c r="B906" s="7"/>
      <c r="C906" s="7"/>
      <c r="E906" s="5"/>
      <c r="H906" s="5"/>
    </row>
    <row r="907" spans="2:8" ht="13.2" x14ac:dyDescent="0.25">
      <c r="B907" s="7"/>
      <c r="C907" s="7"/>
      <c r="E907" s="5"/>
      <c r="H907" s="5"/>
    </row>
    <row r="908" spans="2:8" ht="13.2" x14ac:dyDescent="0.25">
      <c r="B908" s="7"/>
      <c r="C908" s="7"/>
      <c r="E908" s="5"/>
      <c r="H908" s="5"/>
    </row>
    <row r="909" spans="2:8" ht="13.2" x14ac:dyDescent="0.25">
      <c r="B909" s="7"/>
      <c r="C909" s="7"/>
      <c r="E909" s="5"/>
      <c r="H909" s="5"/>
    </row>
    <row r="910" spans="2:8" ht="13.2" x14ac:dyDescent="0.25">
      <c r="B910" s="7"/>
      <c r="C910" s="7"/>
      <c r="E910" s="5"/>
      <c r="H910" s="5"/>
    </row>
    <row r="911" spans="2:8" ht="13.2" x14ac:dyDescent="0.25">
      <c r="B911" s="7"/>
      <c r="C911" s="7"/>
      <c r="E911" s="5"/>
      <c r="H911" s="5"/>
    </row>
    <row r="912" spans="2:8" ht="13.2" x14ac:dyDescent="0.25">
      <c r="B912" s="7"/>
      <c r="C912" s="7"/>
      <c r="E912" s="5"/>
      <c r="H912" s="5"/>
    </row>
    <row r="913" spans="2:8" ht="13.2" x14ac:dyDescent="0.25">
      <c r="B913" s="7"/>
      <c r="C913" s="7"/>
      <c r="E913" s="5"/>
      <c r="H913" s="5"/>
    </row>
    <row r="914" spans="2:8" ht="13.2" x14ac:dyDescent="0.25">
      <c r="B914" s="7"/>
      <c r="C914" s="7"/>
      <c r="E914" s="5"/>
      <c r="H914" s="5"/>
    </row>
    <row r="915" spans="2:8" ht="13.2" x14ac:dyDescent="0.25">
      <c r="B915" s="7"/>
      <c r="C915" s="7"/>
      <c r="E915" s="5"/>
      <c r="H915" s="5"/>
    </row>
    <row r="916" spans="2:8" ht="13.2" x14ac:dyDescent="0.25">
      <c r="B916" s="7"/>
      <c r="C916" s="7"/>
      <c r="E916" s="5"/>
      <c r="H916" s="5"/>
    </row>
    <row r="917" spans="2:8" ht="13.2" x14ac:dyDescent="0.25">
      <c r="B917" s="7"/>
      <c r="C917" s="7"/>
      <c r="E917" s="5"/>
      <c r="H917" s="5"/>
    </row>
    <row r="918" spans="2:8" ht="13.2" x14ac:dyDescent="0.25">
      <c r="B918" s="7"/>
      <c r="C918" s="7"/>
      <c r="E918" s="5"/>
      <c r="H918" s="5"/>
    </row>
    <row r="919" spans="2:8" ht="13.2" x14ac:dyDescent="0.25">
      <c r="B919" s="7"/>
      <c r="C919" s="7"/>
      <c r="E919" s="5"/>
      <c r="H919" s="5"/>
    </row>
    <row r="920" spans="2:8" ht="13.2" x14ac:dyDescent="0.25">
      <c r="B920" s="7"/>
      <c r="C920" s="7"/>
      <c r="E920" s="5"/>
      <c r="H920" s="5"/>
    </row>
    <row r="921" spans="2:8" ht="13.2" x14ac:dyDescent="0.25">
      <c r="B921" s="7"/>
      <c r="C921" s="7"/>
      <c r="E921" s="5"/>
      <c r="H921" s="5"/>
    </row>
    <row r="922" spans="2:8" ht="13.2" x14ac:dyDescent="0.25">
      <c r="B922" s="7"/>
      <c r="C922" s="7"/>
      <c r="E922" s="5"/>
      <c r="H922" s="5"/>
    </row>
    <row r="923" spans="2:8" ht="13.2" x14ac:dyDescent="0.25">
      <c r="B923" s="7"/>
      <c r="C923" s="7"/>
      <c r="E923" s="5"/>
      <c r="H923" s="5"/>
    </row>
    <row r="924" spans="2:8" ht="13.2" x14ac:dyDescent="0.25">
      <c r="B924" s="7"/>
      <c r="C924" s="7"/>
      <c r="E924" s="5"/>
      <c r="H924" s="5"/>
    </row>
    <row r="925" spans="2:8" ht="13.2" x14ac:dyDescent="0.25">
      <c r="B925" s="7"/>
      <c r="C925" s="7"/>
      <c r="E925" s="5"/>
      <c r="H925" s="5"/>
    </row>
    <row r="926" spans="2:8" ht="13.2" x14ac:dyDescent="0.25">
      <c r="B926" s="7"/>
      <c r="C926" s="7"/>
      <c r="E926" s="5"/>
      <c r="H926" s="5"/>
    </row>
    <row r="927" spans="2:8" ht="13.2" x14ac:dyDescent="0.25">
      <c r="B927" s="7"/>
      <c r="C927" s="7"/>
      <c r="E927" s="5"/>
      <c r="H927" s="5"/>
    </row>
    <row r="928" spans="2:8" ht="13.2" x14ac:dyDescent="0.25">
      <c r="B928" s="7"/>
      <c r="C928" s="7"/>
      <c r="E928" s="5"/>
      <c r="H928" s="5"/>
    </row>
    <row r="929" spans="2:8" ht="13.2" x14ac:dyDescent="0.25">
      <c r="B929" s="7"/>
      <c r="C929" s="7"/>
      <c r="E929" s="5"/>
      <c r="H929" s="5"/>
    </row>
    <row r="930" spans="2:8" ht="13.2" x14ac:dyDescent="0.25">
      <c r="B930" s="7"/>
      <c r="C930" s="7"/>
      <c r="E930" s="5"/>
      <c r="H930" s="5"/>
    </row>
    <row r="931" spans="2:8" ht="13.2" x14ac:dyDescent="0.25">
      <c r="B931" s="7"/>
      <c r="C931" s="7"/>
      <c r="E931" s="5"/>
      <c r="H931" s="5"/>
    </row>
    <row r="932" spans="2:8" ht="13.2" x14ac:dyDescent="0.25">
      <c r="B932" s="7"/>
      <c r="C932" s="7"/>
      <c r="E932" s="5"/>
      <c r="H932" s="5"/>
    </row>
    <row r="933" spans="2:8" ht="13.2" x14ac:dyDescent="0.25">
      <c r="B933" s="7"/>
      <c r="C933" s="7"/>
      <c r="E933" s="5"/>
      <c r="H933" s="5"/>
    </row>
    <row r="934" spans="2:8" ht="13.2" x14ac:dyDescent="0.25">
      <c r="B934" s="7"/>
      <c r="C934" s="7"/>
      <c r="E934" s="5"/>
      <c r="H934" s="5"/>
    </row>
    <row r="935" spans="2:8" ht="13.2" x14ac:dyDescent="0.25">
      <c r="B935" s="7"/>
      <c r="C935" s="7"/>
      <c r="E935" s="5"/>
      <c r="H935" s="5"/>
    </row>
    <row r="936" spans="2:8" ht="13.2" x14ac:dyDescent="0.25">
      <c r="B936" s="7"/>
      <c r="C936" s="7"/>
      <c r="E936" s="5"/>
      <c r="H936" s="5"/>
    </row>
    <row r="937" spans="2:8" ht="13.2" x14ac:dyDescent="0.25">
      <c r="B937" s="7"/>
      <c r="C937" s="7"/>
      <c r="E937" s="5"/>
      <c r="H937" s="5"/>
    </row>
    <row r="938" spans="2:8" ht="13.2" x14ac:dyDescent="0.25">
      <c r="B938" s="7"/>
      <c r="C938" s="7"/>
      <c r="E938" s="5"/>
      <c r="H938" s="5"/>
    </row>
    <row r="939" spans="2:8" ht="13.2" x14ac:dyDescent="0.25">
      <c r="B939" s="7"/>
      <c r="C939" s="7"/>
      <c r="E939" s="5"/>
      <c r="H939" s="5"/>
    </row>
    <row r="940" spans="2:8" ht="13.2" x14ac:dyDescent="0.25">
      <c r="B940" s="7"/>
      <c r="C940" s="7"/>
      <c r="E940" s="5"/>
      <c r="H940" s="5"/>
    </row>
    <row r="941" spans="2:8" ht="13.2" x14ac:dyDescent="0.25">
      <c r="B941" s="7"/>
      <c r="C941" s="7"/>
      <c r="E941" s="5"/>
      <c r="H941" s="5"/>
    </row>
    <row r="942" spans="2:8" ht="13.2" x14ac:dyDescent="0.25">
      <c r="B942" s="7"/>
      <c r="C942" s="7"/>
      <c r="E942" s="5"/>
      <c r="H942" s="5"/>
    </row>
    <row r="943" spans="2:8" ht="13.2" x14ac:dyDescent="0.25">
      <c r="B943" s="7"/>
      <c r="C943" s="7"/>
      <c r="E943" s="5"/>
      <c r="H943" s="5"/>
    </row>
    <row r="944" spans="2:8" ht="13.2" x14ac:dyDescent="0.25">
      <c r="B944" s="7"/>
      <c r="C944" s="7"/>
      <c r="E944" s="5"/>
      <c r="H944" s="5"/>
    </row>
    <row r="945" spans="2:8" ht="13.2" x14ac:dyDescent="0.25">
      <c r="B945" s="7"/>
      <c r="C945" s="7"/>
      <c r="E945" s="5"/>
      <c r="H945" s="5"/>
    </row>
    <row r="946" spans="2:8" ht="13.2" x14ac:dyDescent="0.25">
      <c r="B946" s="7"/>
      <c r="C946" s="7"/>
      <c r="E946" s="5"/>
      <c r="H946" s="5"/>
    </row>
    <row r="947" spans="2:8" ht="13.2" x14ac:dyDescent="0.25">
      <c r="B947" s="7"/>
      <c r="C947" s="7"/>
      <c r="E947" s="5"/>
      <c r="H947" s="5"/>
    </row>
    <row r="948" spans="2:8" ht="13.2" x14ac:dyDescent="0.25">
      <c r="B948" s="7"/>
      <c r="C948" s="7"/>
      <c r="E948" s="5"/>
      <c r="H948" s="5"/>
    </row>
    <row r="949" spans="2:8" ht="13.2" x14ac:dyDescent="0.25">
      <c r="B949" s="7"/>
      <c r="C949" s="7"/>
      <c r="E949" s="5"/>
      <c r="H949" s="5"/>
    </row>
    <row r="950" spans="2:8" ht="13.2" x14ac:dyDescent="0.25">
      <c r="B950" s="7"/>
      <c r="C950" s="7"/>
      <c r="E950" s="5"/>
      <c r="H950" s="5"/>
    </row>
    <row r="951" spans="2:8" ht="13.2" x14ac:dyDescent="0.25">
      <c r="B951" s="7"/>
      <c r="C951" s="7"/>
      <c r="E951" s="5"/>
      <c r="H951" s="5"/>
    </row>
    <row r="952" spans="2:8" ht="13.2" x14ac:dyDescent="0.25">
      <c r="B952" s="7"/>
      <c r="C952" s="7"/>
      <c r="E952" s="5"/>
      <c r="H952" s="5"/>
    </row>
    <row r="953" spans="2:8" ht="13.2" x14ac:dyDescent="0.25">
      <c r="B953" s="7"/>
      <c r="C953" s="7"/>
      <c r="E953" s="5"/>
      <c r="H953" s="5"/>
    </row>
    <row r="954" spans="2:8" ht="13.2" x14ac:dyDescent="0.25">
      <c r="B954" s="7"/>
      <c r="C954" s="7"/>
      <c r="E954" s="5"/>
      <c r="H954" s="5"/>
    </row>
    <row r="955" spans="2:8" ht="13.2" x14ac:dyDescent="0.25">
      <c r="B955" s="7"/>
      <c r="C955" s="7"/>
      <c r="E955" s="5"/>
      <c r="H955" s="5"/>
    </row>
    <row r="956" spans="2:8" ht="13.2" x14ac:dyDescent="0.25">
      <c r="B956" s="7"/>
      <c r="C956" s="7"/>
      <c r="E956" s="5"/>
      <c r="H956" s="5"/>
    </row>
    <row r="957" spans="2:8" ht="13.2" x14ac:dyDescent="0.25">
      <c r="B957" s="7"/>
      <c r="C957" s="7"/>
      <c r="E957" s="5"/>
      <c r="H957" s="5"/>
    </row>
    <row r="958" spans="2:8" ht="13.2" x14ac:dyDescent="0.25">
      <c r="B958" s="7"/>
      <c r="C958" s="7"/>
      <c r="E958" s="5"/>
      <c r="H958" s="5"/>
    </row>
    <row r="959" spans="2:8" ht="13.2" x14ac:dyDescent="0.25">
      <c r="B959" s="7"/>
      <c r="C959" s="7"/>
      <c r="E959" s="5"/>
      <c r="H959" s="5"/>
    </row>
    <row r="960" spans="2:8" ht="13.2" x14ac:dyDescent="0.25">
      <c r="B960" s="7"/>
      <c r="C960" s="7"/>
      <c r="E960" s="5"/>
      <c r="H960" s="5"/>
    </row>
    <row r="961" spans="2:8" ht="13.2" x14ac:dyDescent="0.25">
      <c r="B961" s="7"/>
      <c r="C961" s="7"/>
      <c r="E961" s="5"/>
      <c r="H961" s="5"/>
    </row>
    <row r="962" spans="2:8" ht="13.2" x14ac:dyDescent="0.25">
      <c r="B962" s="7"/>
      <c r="C962" s="7"/>
      <c r="E962" s="5"/>
      <c r="H962" s="5"/>
    </row>
    <row r="963" spans="2:8" ht="13.2" x14ac:dyDescent="0.25">
      <c r="B963" s="7"/>
      <c r="C963" s="7"/>
      <c r="E963" s="5"/>
      <c r="H963" s="5"/>
    </row>
    <row r="964" spans="2:8" ht="13.2" x14ac:dyDescent="0.25">
      <c r="B964" s="7"/>
      <c r="C964" s="7"/>
      <c r="E964" s="5"/>
      <c r="H964" s="5"/>
    </row>
    <row r="965" spans="2:8" ht="13.2" x14ac:dyDescent="0.25">
      <c r="B965" s="7"/>
      <c r="C965" s="7"/>
      <c r="E965" s="5"/>
      <c r="H965" s="5"/>
    </row>
    <row r="966" spans="2:8" ht="13.2" x14ac:dyDescent="0.25">
      <c r="B966" s="7"/>
      <c r="C966" s="7"/>
      <c r="E966" s="5"/>
      <c r="H966" s="5"/>
    </row>
    <row r="967" spans="2:8" ht="13.2" x14ac:dyDescent="0.25">
      <c r="B967" s="7"/>
      <c r="C967" s="7"/>
      <c r="E967" s="5"/>
      <c r="H967" s="5"/>
    </row>
    <row r="968" spans="2:8" ht="13.2" x14ac:dyDescent="0.25">
      <c r="B968" s="7"/>
      <c r="C968" s="7"/>
      <c r="E968" s="5"/>
      <c r="H968" s="5"/>
    </row>
    <row r="969" spans="2:8" ht="13.2" x14ac:dyDescent="0.25">
      <c r="B969" s="7"/>
      <c r="C969" s="7"/>
      <c r="E969" s="5"/>
      <c r="H969" s="5"/>
    </row>
    <row r="970" spans="2:8" ht="13.2" x14ac:dyDescent="0.25">
      <c r="B970" s="7"/>
      <c r="C970" s="7"/>
      <c r="E970" s="5"/>
      <c r="H970" s="5"/>
    </row>
    <row r="971" spans="2:8" ht="13.2" x14ac:dyDescent="0.25">
      <c r="B971" s="7"/>
      <c r="C971" s="7"/>
      <c r="E971" s="5"/>
      <c r="H971" s="5"/>
    </row>
    <row r="972" spans="2:8" ht="13.2" x14ac:dyDescent="0.25">
      <c r="B972" s="7"/>
      <c r="C972" s="7"/>
      <c r="E972" s="5"/>
      <c r="H972" s="5"/>
    </row>
    <row r="973" spans="2:8" ht="13.2" x14ac:dyDescent="0.25">
      <c r="B973" s="7"/>
      <c r="C973" s="7"/>
      <c r="E973" s="5"/>
      <c r="H973" s="5"/>
    </row>
    <row r="974" spans="2:8" ht="13.2" x14ac:dyDescent="0.25">
      <c r="B974" s="7"/>
      <c r="C974" s="7"/>
      <c r="E974" s="5"/>
      <c r="H974" s="5"/>
    </row>
    <row r="975" spans="2:8" ht="13.2" x14ac:dyDescent="0.25">
      <c r="B975" s="7"/>
      <c r="C975" s="7"/>
      <c r="E975" s="5"/>
      <c r="H975" s="5"/>
    </row>
    <row r="976" spans="2:8" ht="13.2" x14ac:dyDescent="0.25">
      <c r="B976" s="7"/>
      <c r="C976" s="7"/>
      <c r="E976" s="5"/>
      <c r="H976" s="5"/>
    </row>
    <row r="977" spans="2:8" ht="13.2" x14ac:dyDescent="0.25">
      <c r="B977" s="7"/>
      <c r="C977" s="7"/>
      <c r="E977" s="5"/>
      <c r="H977" s="5"/>
    </row>
    <row r="978" spans="2:8" ht="13.2" x14ac:dyDescent="0.25">
      <c r="B978" s="7"/>
      <c r="C978" s="7"/>
      <c r="E978" s="5"/>
      <c r="H978" s="5"/>
    </row>
    <row r="979" spans="2:8" ht="13.2" x14ac:dyDescent="0.25">
      <c r="B979" s="7"/>
      <c r="C979" s="7"/>
      <c r="E979" s="5"/>
      <c r="H979" s="5"/>
    </row>
    <row r="980" spans="2:8" ht="13.2" x14ac:dyDescent="0.25">
      <c r="B980" s="7"/>
      <c r="C980" s="7"/>
      <c r="E980" s="5"/>
      <c r="H980" s="5"/>
    </row>
    <row r="981" spans="2:8" ht="13.2" x14ac:dyDescent="0.25">
      <c r="B981" s="7"/>
      <c r="C981" s="7"/>
      <c r="E981" s="5"/>
      <c r="H981" s="5"/>
    </row>
    <row r="982" spans="2:8" ht="13.2" x14ac:dyDescent="0.25">
      <c r="B982" s="7"/>
      <c r="C982" s="7"/>
      <c r="E982" s="5"/>
      <c r="H982" s="5"/>
    </row>
    <row r="983" spans="2:8" ht="13.2" x14ac:dyDescent="0.25">
      <c r="B983" s="7"/>
      <c r="C983" s="7"/>
      <c r="E983" s="5"/>
      <c r="H983" s="5"/>
    </row>
    <row r="984" spans="2:8" ht="13.2" x14ac:dyDescent="0.25">
      <c r="B984" s="7"/>
      <c r="C984" s="7"/>
      <c r="E984" s="5"/>
      <c r="H984" s="5"/>
    </row>
    <row r="985" spans="2:8" ht="13.2" x14ac:dyDescent="0.25">
      <c r="B985" s="7"/>
      <c r="C985" s="7"/>
      <c r="E985" s="5"/>
      <c r="H985" s="5"/>
    </row>
    <row r="986" spans="2:8" ht="13.2" x14ac:dyDescent="0.25">
      <c r="B986" s="7"/>
      <c r="C986" s="7"/>
      <c r="E986" s="5"/>
      <c r="H986" s="5"/>
    </row>
    <row r="987" spans="2:8" ht="13.2" x14ac:dyDescent="0.25">
      <c r="B987" s="7"/>
      <c r="C987" s="7"/>
      <c r="E987" s="5"/>
      <c r="H987" s="5"/>
    </row>
    <row r="988" spans="2:8" ht="13.2" x14ac:dyDescent="0.25">
      <c r="B988" s="7"/>
      <c r="C988" s="7"/>
      <c r="E988" s="5"/>
      <c r="H988" s="5"/>
    </row>
    <row r="989" spans="2:8" ht="13.2" x14ac:dyDescent="0.25">
      <c r="B989" s="7"/>
      <c r="C989" s="7"/>
      <c r="E989" s="5"/>
      <c r="H989" s="5"/>
    </row>
    <row r="990" spans="2:8" ht="13.2" x14ac:dyDescent="0.25">
      <c r="B990" s="7"/>
      <c r="C990" s="7"/>
      <c r="E990" s="5"/>
      <c r="H990" s="5"/>
    </row>
    <row r="991" spans="2:8" ht="13.2" x14ac:dyDescent="0.25">
      <c r="B991" s="7"/>
      <c r="C991" s="7"/>
      <c r="E991" s="5"/>
      <c r="H991" s="5"/>
    </row>
    <row r="992" spans="2:8" ht="13.2" x14ac:dyDescent="0.25">
      <c r="B992" s="7"/>
      <c r="C992" s="7"/>
      <c r="E992" s="5"/>
      <c r="H992" s="5"/>
    </row>
    <row r="993" spans="2:8" ht="13.2" x14ac:dyDescent="0.25">
      <c r="B993" s="7"/>
      <c r="C993" s="7"/>
      <c r="E993" s="5"/>
      <c r="H993" s="5"/>
    </row>
    <row r="994" spans="2:8" ht="13.2" x14ac:dyDescent="0.25">
      <c r="B994" s="7"/>
      <c r="C994" s="7"/>
      <c r="E994" s="5"/>
      <c r="H994" s="5"/>
    </row>
    <row r="995" spans="2:8" ht="13.2" x14ac:dyDescent="0.25">
      <c r="B995" s="7"/>
      <c r="C995" s="7"/>
      <c r="E995" s="5"/>
      <c r="H995" s="5"/>
    </row>
    <row r="996" spans="2:8" ht="13.2" x14ac:dyDescent="0.25">
      <c r="B996" s="7"/>
      <c r="C996" s="7"/>
      <c r="E996" s="5"/>
      <c r="H996" s="5"/>
    </row>
    <row r="997" spans="2:8" ht="13.2" x14ac:dyDescent="0.25">
      <c r="B997" s="7"/>
      <c r="C997" s="7"/>
      <c r="E997" s="5"/>
      <c r="H997" s="5"/>
    </row>
    <row r="998" spans="2:8" ht="13.2" x14ac:dyDescent="0.25">
      <c r="B998" s="7"/>
      <c r="C998" s="7"/>
      <c r="E998" s="5"/>
      <c r="H998" s="5"/>
    </row>
    <row r="999" spans="2:8" ht="13.2" x14ac:dyDescent="0.25">
      <c r="B999" s="7"/>
      <c r="C999" s="7"/>
      <c r="E999" s="5"/>
      <c r="H999" s="5"/>
    </row>
    <row r="1000" spans="2:8" ht="13.2" x14ac:dyDescent="0.25">
      <c r="B1000" s="7"/>
      <c r="C1000" s="7"/>
      <c r="E1000" s="5"/>
      <c r="H1000" s="5"/>
    </row>
    <row r="1001" spans="2:8" ht="13.2" x14ac:dyDescent="0.25">
      <c r="B1001" s="7"/>
      <c r="C1001" s="7"/>
      <c r="E1001" s="5"/>
      <c r="H1001" s="5"/>
    </row>
  </sheetData>
  <mergeCells count="1">
    <mergeCell ref="J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33"/>
  <sheetViews>
    <sheetView workbookViewId="0"/>
  </sheetViews>
  <sheetFormatPr defaultColWidth="12.6640625" defaultRowHeight="15.75" customHeight="1" x14ac:dyDescent="0.25"/>
  <sheetData>
    <row r="1" spans="1:27" x14ac:dyDescent="0.25">
      <c r="A1" s="23" t="s">
        <v>29</v>
      </c>
      <c r="B1" s="23" t="s">
        <v>32</v>
      </c>
      <c r="C1" s="23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16" t="s">
        <v>237</v>
      </c>
      <c r="B2" s="16">
        <v>3</v>
      </c>
      <c r="C2" s="16" t="s">
        <v>45</v>
      </c>
    </row>
    <row r="3" spans="1:27" x14ac:dyDescent="0.25">
      <c r="A3" s="16" t="s">
        <v>237</v>
      </c>
      <c r="B3" s="16">
        <v>3</v>
      </c>
      <c r="C3" s="16" t="s">
        <v>48</v>
      </c>
    </row>
    <row r="4" spans="1:27" x14ac:dyDescent="0.25">
      <c r="A4" s="16" t="s">
        <v>237</v>
      </c>
      <c r="B4" s="16">
        <v>3</v>
      </c>
      <c r="C4" s="16" t="s">
        <v>50</v>
      </c>
    </row>
    <row r="5" spans="1:27" x14ac:dyDescent="0.25">
      <c r="A5" s="16" t="s">
        <v>237</v>
      </c>
      <c r="B5" s="16">
        <v>3</v>
      </c>
      <c r="C5" s="16" t="s">
        <v>53</v>
      </c>
    </row>
    <row r="6" spans="1:27" x14ac:dyDescent="0.25">
      <c r="A6" s="16" t="s">
        <v>237</v>
      </c>
      <c r="B6" s="16">
        <v>3</v>
      </c>
      <c r="C6" s="16" t="s">
        <v>55</v>
      </c>
    </row>
    <row r="7" spans="1:27" x14ac:dyDescent="0.25">
      <c r="A7" s="16" t="s">
        <v>237</v>
      </c>
      <c r="B7" s="16">
        <v>3</v>
      </c>
      <c r="C7" s="16" t="s">
        <v>57</v>
      </c>
    </row>
    <row r="8" spans="1:27" x14ac:dyDescent="0.25">
      <c r="A8" s="16" t="s">
        <v>237</v>
      </c>
      <c r="B8" s="16">
        <v>3</v>
      </c>
      <c r="C8" s="16" t="s">
        <v>59</v>
      </c>
    </row>
    <row r="9" spans="1:27" x14ac:dyDescent="0.25">
      <c r="A9" s="16" t="s">
        <v>237</v>
      </c>
      <c r="B9" s="16">
        <v>3</v>
      </c>
      <c r="C9" s="16" t="s">
        <v>61</v>
      </c>
    </row>
    <row r="10" spans="1:27" x14ac:dyDescent="0.25">
      <c r="A10" s="16" t="s">
        <v>237</v>
      </c>
      <c r="B10" s="16">
        <v>3</v>
      </c>
      <c r="C10" s="16" t="s">
        <v>161</v>
      </c>
    </row>
    <row r="11" spans="1:27" x14ac:dyDescent="0.25">
      <c r="A11" s="16" t="s">
        <v>237</v>
      </c>
      <c r="B11" s="16">
        <v>3</v>
      </c>
      <c r="C11" s="16" t="s">
        <v>63</v>
      </c>
    </row>
    <row r="12" spans="1:27" x14ac:dyDescent="0.25">
      <c r="A12" s="16" t="s">
        <v>237</v>
      </c>
      <c r="B12" s="16">
        <v>3</v>
      </c>
      <c r="C12" s="16" t="s">
        <v>65</v>
      </c>
    </row>
    <row r="13" spans="1:27" x14ac:dyDescent="0.25">
      <c r="A13" s="16" t="s">
        <v>237</v>
      </c>
      <c r="B13" s="16">
        <v>3</v>
      </c>
      <c r="C13" s="16" t="s">
        <v>162</v>
      </c>
    </row>
    <row r="14" spans="1:27" x14ac:dyDescent="0.25">
      <c r="A14" s="16" t="s">
        <v>237</v>
      </c>
    </row>
    <row r="15" spans="1:27" x14ac:dyDescent="0.25">
      <c r="A15" s="16" t="s">
        <v>237</v>
      </c>
    </row>
    <row r="16" spans="1:27" x14ac:dyDescent="0.25">
      <c r="A16" s="16" t="s">
        <v>237</v>
      </c>
    </row>
    <row r="17" spans="1:1" x14ac:dyDescent="0.25">
      <c r="A17" s="16" t="s">
        <v>237</v>
      </c>
    </row>
    <row r="18" spans="1:1" x14ac:dyDescent="0.25">
      <c r="A18" s="16" t="s">
        <v>237</v>
      </c>
    </row>
    <row r="19" spans="1:1" x14ac:dyDescent="0.25">
      <c r="A19" s="16" t="s">
        <v>237</v>
      </c>
    </row>
    <row r="20" spans="1:1" x14ac:dyDescent="0.25">
      <c r="A20" s="16" t="s">
        <v>237</v>
      </c>
    </row>
    <row r="21" spans="1:1" x14ac:dyDescent="0.25">
      <c r="A21" s="16" t="s">
        <v>237</v>
      </c>
    </row>
    <row r="22" spans="1:1" x14ac:dyDescent="0.25">
      <c r="A22" s="16" t="s">
        <v>237</v>
      </c>
    </row>
    <row r="23" spans="1:1" x14ac:dyDescent="0.25">
      <c r="A23" s="16" t="s">
        <v>237</v>
      </c>
    </row>
    <row r="24" spans="1:1" x14ac:dyDescent="0.25">
      <c r="A24" s="16" t="s">
        <v>237</v>
      </c>
    </row>
    <row r="25" spans="1:1" x14ac:dyDescent="0.25">
      <c r="A25" s="16" t="s">
        <v>237</v>
      </c>
    </row>
    <row r="26" spans="1:1" x14ac:dyDescent="0.25">
      <c r="A26" s="16" t="s">
        <v>237</v>
      </c>
    </row>
    <row r="27" spans="1:1" x14ac:dyDescent="0.25">
      <c r="A27" s="16" t="s">
        <v>237</v>
      </c>
    </row>
    <row r="28" spans="1:1" x14ac:dyDescent="0.25">
      <c r="A28" s="16" t="s">
        <v>237</v>
      </c>
    </row>
    <row r="29" spans="1:1" x14ac:dyDescent="0.25">
      <c r="A29" s="16" t="s">
        <v>237</v>
      </c>
    </row>
    <row r="30" spans="1:1" x14ac:dyDescent="0.25">
      <c r="A30" s="16" t="s">
        <v>237</v>
      </c>
    </row>
    <row r="31" spans="1:1" x14ac:dyDescent="0.25">
      <c r="A31" s="16" t="s">
        <v>237</v>
      </c>
    </row>
    <row r="32" spans="1:1" x14ac:dyDescent="0.25">
      <c r="A32" s="16" t="s">
        <v>237</v>
      </c>
    </row>
    <row r="33" spans="1:1" x14ac:dyDescent="0.25">
      <c r="A33" s="16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75"/>
  <sheetViews>
    <sheetView workbookViewId="0"/>
  </sheetViews>
  <sheetFormatPr defaultColWidth="12.6640625" defaultRowHeight="15.75" customHeight="1" x14ac:dyDescent="0.25"/>
  <sheetData>
    <row r="1" spans="1:5" x14ac:dyDescent="0.25">
      <c r="A1" s="32" t="s">
        <v>238</v>
      </c>
      <c r="B1" s="32" t="s">
        <v>239</v>
      </c>
      <c r="C1" s="24"/>
      <c r="D1" s="24"/>
      <c r="E1" s="24"/>
    </row>
    <row r="2" spans="1:5" x14ac:dyDescent="0.25">
      <c r="A2" s="41" t="s">
        <v>240</v>
      </c>
      <c r="B2" s="41"/>
      <c r="C2" s="24"/>
      <c r="D2" s="24" t="s">
        <v>241</v>
      </c>
      <c r="E2" s="24"/>
    </row>
    <row r="3" spans="1:5" x14ac:dyDescent="0.25">
      <c r="A3" s="3" t="s">
        <v>242</v>
      </c>
      <c r="B3" s="3" t="s">
        <v>243</v>
      </c>
      <c r="C3" s="42" t="s">
        <v>32</v>
      </c>
      <c r="D3" s="42" t="s">
        <v>244</v>
      </c>
      <c r="E3" s="42" t="s">
        <v>8</v>
      </c>
    </row>
    <row r="4" spans="1:5" x14ac:dyDescent="0.25">
      <c r="A4" s="16" t="s">
        <v>245</v>
      </c>
      <c r="B4" s="43">
        <v>0.17199999999999999</v>
      </c>
      <c r="C4" s="43">
        <v>3</v>
      </c>
      <c r="D4" s="43" t="s">
        <v>146</v>
      </c>
    </row>
    <row r="5" spans="1:5" x14ac:dyDescent="0.25">
      <c r="B5" s="43">
        <v>0.52800000000000002</v>
      </c>
      <c r="C5" s="43"/>
      <c r="D5" s="43" t="s">
        <v>220</v>
      </c>
    </row>
    <row r="6" spans="1:5" x14ac:dyDescent="0.25">
      <c r="B6" s="43">
        <v>0.2</v>
      </c>
      <c r="C6" s="43"/>
      <c r="D6" s="43" t="s">
        <v>147</v>
      </c>
    </row>
    <row r="7" spans="1:5" x14ac:dyDescent="0.25">
      <c r="B7" s="43">
        <v>0.48099999999999998</v>
      </c>
      <c r="C7" s="43"/>
      <c r="D7" s="43" t="s">
        <v>148</v>
      </c>
    </row>
    <row r="8" spans="1:5" x14ac:dyDescent="0.25">
      <c r="B8" s="43">
        <v>1.008</v>
      </c>
      <c r="C8" s="43"/>
      <c r="D8" s="43" t="s">
        <v>223</v>
      </c>
    </row>
    <row r="9" spans="1:5" x14ac:dyDescent="0.25">
      <c r="B9" s="43">
        <v>0.47699999999999998</v>
      </c>
      <c r="C9" s="43"/>
      <c r="D9" s="43" t="s">
        <v>149</v>
      </c>
    </row>
    <row r="10" spans="1:5" x14ac:dyDescent="0.25">
      <c r="B10" s="43">
        <v>0.58399999999999996</v>
      </c>
      <c r="C10" s="43"/>
      <c r="D10" s="43" t="s">
        <v>150</v>
      </c>
    </row>
    <row r="11" spans="1:5" x14ac:dyDescent="0.25">
      <c r="B11" s="43">
        <v>0.223</v>
      </c>
      <c r="C11" s="43"/>
      <c r="D11" s="43" t="s">
        <v>227</v>
      </c>
    </row>
    <row r="12" spans="1:5" x14ac:dyDescent="0.25">
      <c r="B12" s="43">
        <v>0.40799999999999997</v>
      </c>
      <c r="C12" s="43"/>
      <c r="D12" s="43" t="s">
        <v>151</v>
      </c>
    </row>
    <row r="13" spans="1:5" x14ac:dyDescent="0.25">
      <c r="B13" s="43">
        <v>0.41699999999999998</v>
      </c>
      <c r="C13" s="43"/>
      <c r="D13" s="43" t="s">
        <v>152</v>
      </c>
    </row>
    <row r="14" spans="1:5" x14ac:dyDescent="0.25">
      <c r="B14" s="43">
        <v>2.2519999999999998</v>
      </c>
      <c r="C14" s="43"/>
      <c r="D14" s="43" t="s">
        <v>228</v>
      </c>
      <c r="E14" s="16" t="s">
        <v>246</v>
      </c>
    </row>
    <row r="15" spans="1:5" x14ac:dyDescent="0.25">
      <c r="B15" s="43">
        <v>0.49099999999999999</v>
      </c>
      <c r="C15" s="43"/>
      <c r="D15" s="43" t="s">
        <v>153</v>
      </c>
    </row>
    <row r="16" spans="1:5" x14ac:dyDescent="0.25">
      <c r="B16" s="43">
        <v>0.52500000000000002</v>
      </c>
      <c r="C16" s="43"/>
      <c r="D16" s="43" t="s">
        <v>154</v>
      </c>
    </row>
    <row r="17" spans="2:4" x14ac:dyDescent="0.25">
      <c r="B17" s="43">
        <v>0.93600000000000005</v>
      </c>
      <c r="C17" s="43"/>
      <c r="D17" s="43" t="s">
        <v>229</v>
      </c>
    </row>
    <row r="18" spans="2:4" x14ac:dyDescent="0.25">
      <c r="B18" s="43">
        <v>0.55800000000000005</v>
      </c>
      <c r="C18" s="43"/>
      <c r="D18" s="43" t="s">
        <v>155</v>
      </c>
    </row>
    <row r="19" spans="2:4" x14ac:dyDescent="0.25">
      <c r="B19" s="43">
        <v>0.125</v>
      </c>
      <c r="C19" s="43"/>
      <c r="D19" s="43" t="s">
        <v>156</v>
      </c>
    </row>
    <row r="20" spans="2:4" x14ac:dyDescent="0.25">
      <c r="B20" s="43">
        <v>7.8E-2</v>
      </c>
      <c r="C20" s="43"/>
      <c r="D20" s="43" t="s">
        <v>232</v>
      </c>
    </row>
    <row r="21" spans="2:4" x14ac:dyDescent="0.25">
      <c r="B21" s="43">
        <v>0.33400000000000002</v>
      </c>
      <c r="C21" s="43"/>
      <c r="D21" s="43" t="s">
        <v>157</v>
      </c>
    </row>
    <row r="22" spans="2:4" x14ac:dyDescent="0.25">
      <c r="B22" s="43">
        <v>0.17599999999999999</v>
      </c>
      <c r="C22" s="43"/>
      <c r="D22" s="43" t="s">
        <v>158</v>
      </c>
    </row>
    <row r="23" spans="2:4" x14ac:dyDescent="0.25">
      <c r="B23" s="43">
        <v>0.182</v>
      </c>
      <c r="C23" s="43"/>
      <c r="D23" s="43" t="s">
        <v>169</v>
      </c>
    </row>
    <row r="24" spans="2:4" x14ac:dyDescent="0.25">
      <c r="B24" s="43">
        <v>0.41799999999999998</v>
      </c>
      <c r="C24" s="43"/>
      <c r="D24" s="43" t="s">
        <v>170</v>
      </c>
    </row>
    <row r="25" spans="2:4" x14ac:dyDescent="0.25">
      <c r="B25" s="43">
        <v>0.20599999999999999</v>
      </c>
      <c r="C25" s="43"/>
      <c r="D25" s="43" t="s">
        <v>171</v>
      </c>
    </row>
    <row r="26" spans="2:4" x14ac:dyDescent="0.25">
      <c r="B26" s="43">
        <v>0.255</v>
      </c>
      <c r="C26" s="43"/>
      <c r="D26" s="43" t="s">
        <v>174</v>
      </c>
    </row>
    <row r="27" spans="2:4" x14ac:dyDescent="0.25">
      <c r="B27" s="43">
        <v>0.495</v>
      </c>
      <c r="C27" s="43"/>
      <c r="D27" s="43" t="s">
        <v>175</v>
      </c>
    </row>
    <row r="28" spans="2:4" x14ac:dyDescent="0.25">
      <c r="B28" s="43">
        <v>0.30499999999999999</v>
      </c>
      <c r="C28" s="43"/>
      <c r="D28" s="43" t="s">
        <v>176</v>
      </c>
    </row>
    <row r="29" spans="2:4" x14ac:dyDescent="0.25">
      <c r="B29" s="43">
        <v>0.29299999999999998</v>
      </c>
      <c r="C29" s="43"/>
      <c r="D29" s="43" t="s">
        <v>178</v>
      </c>
    </row>
    <row r="30" spans="2:4" x14ac:dyDescent="0.25">
      <c r="B30" s="43">
        <v>5.8999999999999997E-2</v>
      </c>
      <c r="C30" s="43"/>
      <c r="D30" s="43" t="s">
        <v>181</v>
      </c>
    </row>
    <row r="31" spans="2:4" x14ac:dyDescent="0.25">
      <c r="B31" s="43">
        <v>0.29199999999999998</v>
      </c>
      <c r="C31" s="43"/>
      <c r="D31" s="43" t="s">
        <v>182</v>
      </c>
    </row>
    <row r="32" spans="2:4" x14ac:dyDescent="0.25">
      <c r="B32" s="43">
        <v>0.503</v>
      </c>
      <c r="C32" s="43"/>
      <c r="D32" s="43" t="s">
        <v>183</v>
      </c>
    </row>
    <row r="33" spans="2:4" x14ac:dyDescent="0.25">
      <c r="B33" s="43">
        <v>8.5000000000000006E-2</v>
      </c>
      <c r="C33" s="43"/>
      <c r="D33" s="43" t="s">
        <v>185</v>
      </c>
    </row>
    <row r="34" spans="2:4" x14ac:dyDescent="0.25">
      <c r="B34" s="43">
        <v>0.315</v>
      </c>
      <c r="C34" s="43"/>
      <c r="D34" s="43" t="s">
        <v>186</v>
      </c>
    </row>
    <row r="35" spans="2:4" x14ac:dyDescent="0.25">
      <c r="B35" s="43">
        <v>0.151</v>
      </c>
      <c r="C35" s="43"/>
      <c r="D35" s="43" t="s">
        <v>187</v>
      </c>
    </row>
    <row r="36" spans="2:4" x14ac:dyDescent="0.25">
      <c r="B36" s="43">
        <v>0.20399999999999999</v>
      </c>
      <c r="C36" s="43"/>
      <c r="D36" s="43" t="s">
        <v>189</v>
      </c>
    </row>
    <row r="37" spans="2:4" x14ac:dyDescent="0.25">
      <c r="B37" s="43">
        <v>6.9000000000000006E-2</v>
      </c>
      <c r="C37" s="43"/>
      <c r="D37" s="43" t="s">
        <v>190</v>
      </c>
    </row>
    <row r="38" spans="2:4" x14ac:dyDescent="0.25">
      <c r="B38" s="43">
        <v>0.127</v>
      </c>
      <c r="C38" s="43"/>
      <c r="D38" s="43" t="s">
        <v>191</v>
      </c>
    </row>
    <row r="39" spans="2:4" x14ac:dyDescent="0.25">
      <c r="B39" s="43">
        <v>0.60099999999999998</v>
      </c>
      <c r="C39" s="43"/>
      <c r="D39" s="43" t="s">
        <v>193</v>
      </c>
    </row>
    <row r="40" spans="2:4" x14ac:dyDescent="0.25">
      <c r="B40" s="43">
        <v>0.50600000000000001</v>
      </c>
      <c r="C40" s="43"/>
      <c r="D40" s="43" t="s">
        <v>146</v>
      </c>
    </row>
    <row r="41" spans="2:4" x14ac:dyDescent="0.25">
      <c r="B41" s="43">
        <v>0.42199999999999999</v>
      </c>
      <c r="C41" s="43"/>
      <c r="D41" s="43" t="s">
        <v>220</v>
      </c>
    </row>
    <row r="42" spans="2:4" x14ac:dyDescent="0.25">
      <c r="B42" s="43">
        <v>0.43099999999999999</v>
      </c>
      <c r="C42" s="43"/>
      <c r="D42" s="43" t="s">
        <v>147</v>
      </c>
    </row>
    <row r="43" spans="2:4" x14ac:dyDescent="0.25">
      <c r="B43" s="43">
        <v>0.121</v>
      </c>
      <c r="C43" s="43"/>
      <c r="D43" s="43" t="s">
        <v>148</v>
      </c>
    </row>
    <row r="44" spans="2:4" x14ac:dyDescent="0.25">
      <c r="B44" s="43">
        <v>0.14399999999999999</v>
      </c>
      <c r="C44" s="43"/>
      <c r="D44" s="43" t="s">
        <v>223</v>
      </c>
    </row>
    <row r="45" spans="2:4" x14ac:dyDescent="0.25">
      <c r="B45" s="43">
        <v>0.314</v>
      </c>
      <c r="C45" s="43"/>
      <c r="D45" s="43" t="s">
        <v>149</v>
      </c>
    </row>
    <row r="46" spans="2:4" x14ac:dyDescent="0.25">
      <c r="B46" s="43">
        <v>0.13200000000000001</v>
      </c>
      <c r="C46" s="43"/>
      <c r="D46" s="43" t="s">
        <v>150</v>
      </c>
    </row>
    <row r="47" spans="2:4" x14ac:dyDescent="0.25">
      <c r="B47" s="43">
        <v>0.19400000000000001</v>
      </c>
      <c r="C47" s="43"/>
      <c r="D47" s="43" t="s">
        <v>227</v>
      </c>
    </row>
    <row r="48" spans="2:4" x14ac:dyDescent="0.25">
      <c r="B48" s="43">
        <v>0.29299999999999998</v>
      </c>
      <c r="C48" s="43"/>
      <c r="D48" s="43" t="s">
        <v>151</v>
      </c>
    </row>
    <row r="49" spans="2:4" x14ac:dyDescent="0.25">
      <c r="B49" s="43">
        <v>0.14799999999999999</v>
      </c>
      <c r="C49" s="43"/>
      <c r="D49" s="43" t="s">
        <v>152</v>
      </c>
    </row>
    <row r="50" spans="2:4" x14ac:dyDescent="0.25">
      <c r="B50" s="43">
        <v>0.19600000000000001</v>
      </c>
      <c r="C50" s="43"/>
      <c r="D50" s="43" t="s">
        <v>228</v>
      </c>
    </row>
    <row r="51" spans="2:4" x14ac:dyDescent="0.25">
      <c r="B51" s="43">
        <v>0.27400000000000002</v>
      </c>
      <c r="C51" s="43"/>
      <c r="D51" s="43" t="s">
        <v>229</v>
      </c>
    </row>
    <row r="52" spans="2:4" x14ac:dyDescent="0.25">
      <c r="B52" s="43">
        <v>0.438</v>
      </c>
      <c r="C52" s="43"/>
      <c r="D52" s="43" t="s">
        <v>155</v>
      </c>
    </row>
    <row r="53" spans="2:4" x14ac:dyDescent="0.25">
      <c r="B53" s="43">
        <v>0.309</v>
      </c>
      <c r="C53" s="43"/>
      <c r="D53" s="43" t="s">
        <v>156</v>
      </c>
    </row>
    <row r="54" spans="2:4" x14ac:dyDescent="0.25">
      <c r="B54" s="43">
        <v>0.378</v>
      </c>
      <c r="C54" s="43"/>
      <c r="D54" s="43" t="s">
        <v>232</v>
      </c>
    </row>
    <row r="55" spans="2:4" x14ac:dyDescent="0.25">
      <c r="B55" s="43">
        <v>0.90200000000000002</v>
      </c>
      <c r="C55" s="43"/>
      <c r="D55" s="43" t="s">
        <v>157</v>
      </c>
    </row>
    <row r="56" spans="2:4" x14ac:dyDescent="0.25">
      <c r="B56" s="43">
        <v>0.29499999999999998</v>
      </c>
      <c r="C56" s="43"/>
      <c r="D56" s="43" t="s">
        <v>158</v>
      </c>
    </row>
    <row r="57" spans="2:4" x14ac:dyDescent="0.25">
      <c r="B57" s="43">
        <v>0.187</v>
      </c>
      <c r="C57" s="43"/>
      <c r="D57" s="43" t="s">
        <v>169</v>
      </c>
    </row>
    <row r="58" spans="2:4" x14ac:dyDescent="0.25">
      <c r="B58" s="43">
        <v>0.67</v>
      </c>
      <c r="C58" s="43"/>
      <c r="D58" s="43" t="s">
        <v>170</v>
      </c>
    </row>
    <row r="59" spans="2:4" x14ac:dyDescent="0.25">
      <c r="B59" s="43">
        <v>0.78600000000000003</v>
      </c>
      <c r="C59" s="43"/>
      <c r="D59" s="43" t="s">
        <v>171</v>
      </c>
    </row>
    <row r="60" spans="2:4" x14ac:dyDescent="0.25">
      <c r="B60" s="43">
        <v>0.34799999999999998</v>
      </c>
      <c r="C60" s="43"/>
      <c r="D60" s="43" t="s">
        <v>174</v>
      </c>
    </row>
    <row r="61" spans="2:4" x14ac:dyDescent="0.25">
      <c r="B61" s="43">
        <v>0.44</v>
      </c>
      <c r="C61" s="43"/>
      <c r="D61" s="43" t="s">
        <v>175</v>
      </c>
    </row>
    <row r="62" spans="2:4" x14ac:dyDescent="0.25">
      <c r="B62" s="43">
        <v>0.17399999999999999</v>
      </c>
      <c r="C62" s="43"/>
      <c r="D62" s="43" t="s">
        <v>176</v>
      </c>
    </row>
    <row r="63" spans="2:4" x14ac:dyDescent="0.25">
      <c r="B63" s="43">
        <v>0.4</v>
      </c>
      <c r="C63" s="43"/>
      <c r="D63" s="43" t="s">
        <v>178</v>
      </c>
    </row>
    <row r="64" spans="2:4" x14ac:dyDescent="0.25">
      <c r="B64" s="43">
        <v>1.6439999999999999</v>
      </c>
      <c r="C64" s="43"/>
      <c r="D64" s="43" t="s">
        <v>181</v>
      </c>
    </row>
    <row r="65" spans="2:4" x14ac:dyDescent="0.25">
      <c r="B65" s="43">
        <v>0.26100000000000001</v>
      </c>
      <c r="C65" s="43"/>
      <c r="D65" s="43" t="s">
        <v>185</v>
      </c>
    </row>
    <row r="66" spans="2:4" x14ac:dyDescent="0.25">
      <c r="B66" s="43">
        <v>0.312</v>
      </c>
      <c r="C66" s="43"/>
      <c r="D66" s="43" t="s">
        <v>186</v>
      </c>
    </row>
    <row r="67" spans="2:4" x14ac:dyDescent="0.25">
      <c r="B67" s="43">
        <v>0.29599999999999999</v>
      </c>
      <c r="C67" s="43"/>
      <c r="D67" s="43" t="s">
        <v>187</v>
      </c>
    </row>
    <row r="68" spans="2:4" x14ac:dyDescent="0.25">
      <c r="B68" s="43">
        <v>0.17899999999999999</v>
      </c>
      <c r="C68" s="43"/>
      <c r="D68" s="43" t="s">
        <v>189</v>
      </c>
    </row>
    <row r="69" spans="2:4" x14ac:dyDescent="0.25">
      <c r="B69" s="43">
        <v>0.39800000000000002</v>
      </c>
      <c r="C69" s="43"/>
      <c r="D69" s="43" t="s">
        <v>191</v>
      </c>
    </row>
    <row r="70" spans="2:4" x14ac:dyDescent="0.25">
      <c r="B70" s="43">
        <v>0.64800000000000002</v>
      </c>
      <c r="C70" s="43"/>
      <c r="D70" s="43" t="s">
        <v>193</v>
      </c>
    </row>
    <row r="71" spans="2:4" x14ac:dyDescent="0.25">
      <c r="B71" s="43">
        <v>2.5999999999999999E-2</v>
      </c>
      <c r="C71" s="43"/>
      <c r="D71" s="43" t="s">
        <v>220</v>
      </c>
    </row>
    <row r="72" spans="2:4" x14ac:dyDescent="0.25">
      <c r="B72" s="43">
        <v>0.11</v>
      </c>
      <c r="C72" s="43"/>
      <c r="D72" s="43" t="s">
        <v>147</v>
      </c>
    </row>
    <row r="73" spans="2:4" x14ac:dyDescent="0.25">
      <c r="B73" s="43">
        <v>5.7000000000000002E-2</v>
      </c>
      <c r="C73" s="43"/>
      <c r="D73" s="43" t="s">
        <v>148</v>
      </c>
    </row>
    <row r="74" spans="2:4" x14ac:dyDescent="0.25">
      <c r="B74" s="43">
        <v>8.1000000000000003E-2</v>
      </c>
      <c r="C74" s="43"/>
      <c r="D74" s="43" t="s">
        <v>227</v>
      </c>
    </row>
    <row r="75" spans="2:4" x14ac:dyDescent="0.25">
      <c r="B75" s="43">
        <v>0.49199999999999999</v>
      </c>
      <c r="C75" s="43"/>
      <c r="D75" s="43" t="s">
        <v>129</v>
      </c>
    </row>
    <row r="76" spans="2:4" x14ac:dyDescent="0.25">
      <c r="B76" s="43">
        <v>0.17799999999999999</v>
      </c>
      <c r="C76" s="43"/>
      <c r="D76" s="43" t="s">
        <v>131</v>
      </c>
    </row>
    <row r="77" spans="2:4" x14ac:dyDescent="0.25">
      <c r="B77" s="43">
        <v>0.13300000000000001</v>
      </c>
      <c r="C77" s="43"/>
      <c r="D77" s="43" t="s">
        <v>133</v>
      </c>
    </row>
    <row r="78" spans="2:4" x14ac:dyDescent="0.25">
      <c r="B78" s="43">
        <v>0.377</v>
      </c>
      <c r="C78" s="43"/>
      <c r="D78" s="43" t="s">
        <v>135</v>
      </c>
    </row>
    <row r="79" spans="2:4" x14ac:dyDescent="0.25">
      <c r="B79" s="43">
        <v>0.189</v>
      </c>
      <c r="C79" s="43"/>
      <c r="D79" s="43" t="s">
        <v>138</v>
      </c>
    </row>
    <row r="80" spans="2:4" x14ac:dyDescent="0.25">
      <c r="B80" s="43">
        <v>6.7000000000000004E-2</v>
      </c>
      <c r="C80" s="43"/>
      <c r="D80" s="43" t="s">
        <v>140</v>
      </c>
    </row>
    <row r="81" spans="2:4" x14ac:dyDescent="0.25">
      <c r="B81" s="43">
        <v>0.152</v>
      </c>
      <c r="C81" s="43"/>
      <c r="D81" s="43" t="s">
        <v>142</v>
      </c>
    </row>
    <row r="82" spans="2:4" x14ac:dyDescent="0.25">
      <c r="B82" s="43">
        <v>0.34100000000000003</v>
      </c>
      <c r="C82" s="43"/>
      <c r="D82" s="43" t="s">
        <v>212</v>
      </c>
    </row>
    <row r="83" spans="2:4" x14ac:dyDescent="0.25">
      <c r="B83" s="43">
        <v>0.313</v>
      </c>
      <c r="C83" s="43"/>
      <c r="D83" s="43" t="s">
        <v>143</v>
      </c>
    </row>
    <row r="84" spans="2:4" x14ac:dyDescent="0.25">
      <c r="B84" s="43">
        <v>0.18</v>
      </c>
      <c r="C84" s="43"/>
      <c r="D84" s="43" t="s">
        <v>144</v>
      </c>
    </row>
    <row r="85" spans="2:4" x14ac:dyDescent="0.25">
      <c r="B85" s="43">
        <v>0.48599999999999999</v>
      </c>
      <c r="C85" s="43"/>
      <c r="D85" s="43" t="s">
        <v>216</v>
      </c>
    </row>
    <row r="86" spans="2:4" x14ac:dyDescent="0.25">
      <c r="B86" s="43">
        <v>0.252</v>
      </c>
      <c r="C86" s="43"/>
      <c r="D86" s="43" t="s">
        <v>145</v>
      </c>
    </row>
    <row r="87" spans="2:4" x14ac:dyDescent="0.25">
      <c r="B87" s="43">
        <v>0.122</v>
      </c>
      <c r="C87" s="43"/>
      <c r="D87" s="43" t="s">
        <v>146</v>
      </c>
    </row>
    <row r="88" spans="2:4" x14ac:dyDescent="0.25">
      <c r="B88" s="43">
        <v>7.0999999999999994E-2</v>
      </c>
      <c r="C88" s="43"/>
      <c r="D88" s="43" t="s">
        <v>220</v>
      </c>
    </row>
    <row r="89" spans="2:4" x14ac:dyDescent="0.25">
      <c r="B89" s="43">
        <v>0.19900000000000001</v>
      </c>
      <c r="C89" s="43"/>
      <c r="D89" s="43" t="s">
        <v>147</v>
      </c>
    </row>
    <row r="90" spans="2:4" x14ac:dyDescent="0.25">
      <c r="B90" s="43">
        <v>0.23300000000000001</v>
      </c>
      <c r="C90" s="43"/>
      <c r="D90" s="43" t="s">
        <v>148</v>
      </c>
    </row>
    <row r="91" spans="2:4" x14ac:dyDescent="0.25">
      <c r="B91" s="43">
        <v>0.52100000000000002</v>
      </c>
      <c r="C91" s="43"/>
      <c r="D91" s="43" t="s">
        <v>223</v>
      </c>
    </row>
    <row r="92" spans="2:4" x14ac:dyDescent="0.25">
      <c r="B92" s="43">
        <v>0.26800000000000002</v>
      </c>
      <c r="C92" s="43"/>
      <c r="D92" s="43" t="s">
        <v>149</v>
      </c>
    </row>
    <row r="93" spans="2:4" x14ac:dyDescent="0.25">
      <c r="B93" s="43">
        <v>0.247</v>
      </c>
      <c r="C93" s="43"/>
      <c r="D93" s="43" t="s">
        <v>150</v>
      </c>
    </row>
    <row r="94" spans="2:4" x14ac:dyDescent="0.25">
      <c r="B94" s="43">
        <v>4.1000000000000002E-2</v>
      </c>
      <c r="C94" s="43"/>
      <c r="D94" s="43" t="s">
        <v>227</v>
      </c>
    </row>
    <row r="95" spans="2:4" x14ac:dyDescent="0.25">
      <c r="B95" s="43">
        <v>2.5000000000000001E-2</v>
      </c>
      <c r="C95" s="43"/>
      <c r="D95" s="43" t="s">
        <v>151</v>
      </c>
    </row>
    <row r="96" spans="2:4" x14ac:dyDescent="0.25">
      <c r="B96" s="43">
        <v>0.38500000000000001</v>
      </c>
      <c r="C96" s="43"/>
      <c r="D96" s="43" t="s">
        <v>152</v>
      </c>
    </row>
    <row r="97" spans="1:26" x14ac:dyDescent="0.25">
      <c r="A97" s="44"/>
      <c r="B97" s="45">
        <v>0.46</v>
      </c>
      <c r="C97" s="45"/>
      <c r="D97" s="45" t="s">
        <v>228</v>
      </c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x14ac:dyDescent="0.25">
      <c r="B98" s="43">
        <v>0.85</v>
      </c>
      <c r="C98" s="43"/>
      <c r="D98" s="43" t="s">
        <v>153</v>
      </c>
    </row>
    <row r="99" spans="1:26" x14ac:dyDescent="0.25">
      <c r="B99" s="43">
        <v>0.55200000000000005</v>
      </c>
      <c r="C99" s="43"/>
      <c r="D99" s="43" t="s">
        <v>154</v>
      </c>
    </row>
    <row r="100" spans="1:26" x14ac:dyDescent="0.25">
      <c r="B100" s="43">
        <v>0.21299999999999999</v>
      </c>
      <c r="C100" s="43"/>
      <c r="D100" s="43" t="s">
        <v>229</v>
      </c>
    </row>
    <row r="101" spans="1:26" x14ac:dyDescent="0.25">
      <c r="B101" s="43">
        <v>0.67500000000000004</v>
      </c>
      <c r="C101" s="43"/>
      <c r="D101" s="43" t="s">
        <v>155</v>
      </c>
    </row>
    <row r="102" spans="1:26" x14ac:dyDescent="0.25">
      <c r="B102" s="43">
        <v>0.34100000000000003</v>
      </c>
      <c r="C102" s="43"/>
      <c r="D102" s="43" t="s">
        <v>156</v>
      </c>
    </row>
    <row r="103" spans="1:26" x14ac:dyDescent="0.25">
      <c r="B103" s="43">
        <v>0.36199999999999999</v>
      </c>
      <c r="C103" s="43"/>
      <c r="D103" s="43" t="s">
        <v>232</v>
      </c>
    </row>
    <row r="104" spans="1:26" x14ac:dyDescent="0.25">
      <c r="B104" s="43">
        <v>0.78700000000000003</v>
      </c>
      <c r="C104" s="43"/>
      <c r="D104" s="43" t="s">
        <v>157</v>
      </c>
    </row>
    <row r="105" spans="1:26" x14ac:dyDescent="0.25">
      <c r="B105" s="43">
        <v>0.65500000000000003</v>
      </c>
      <c r="C105" s="43"/>
      <c r="D105" s="43" t="s">
        <v>158</v>
      </c>
    </row>
    <row r="106" spans="1:26" x14ac:dyDescent="0.25">
      <c r="B106" s="43">
        <v>6.7000000000000004E-2</v>
      </c>
      <c r="C106" s="43"/>
      <c r="D106" s="43" t="s">
        <v>169</v>
      </c>
    </row>
    <row r="107" spans="1:26" x14ac:dyDescent="0.25">
      <c r="B107" s="43">
        <v>8.5999999999999993E-2</v>
      </c>
      <c r="C107" s="43"/>
      <c r="D107" s="43" t="s">
        <v>170</v>
      </c>
    </row>
    <row r="108" spans="1:26" x14ac:dyDescent="0.25">
      <c r="B108" s="43">
        <v>6.5000000000000002E-2</v>
      </c>
      <c r="C108" s="43"/>
      <c r="D108" s="43" t="s">
        <v>171</v>
      </c>
    </row>
    <row r="109" spans="1:26" x14ac:dyDescent="0.25">
      <c r="B109" s="43">
        <v>0.10100000000000001</v>
      </c>
      <c r="C109" s="43"/>
      <c r="D109" s="43" t="s">
        <v>174</v>
      </c>
    </row>
    <row r="110" spans="1:26" x14ac:dyDescent="0.25">
      <c r="B110" s="43">
        <v>3.5999999999999997E-2</v>
      </c>
      <c r="C110" s="43"/>
      <c r="D110" s="43" t="s">
        <v>175</v>
      </c>
    </row>
    <row r="111" spans="1:26" x14ac:dyDescent="0.25">
      <c r="B111" s="43">
        <v>4.2000000000000003E-2</v>
      </c>
      <c r="C111" s="43"/>
      <c r="D111" s="43" t="s">
        <v>176</v>
      </c>
    </row>
    <row r="112" spans="1:26" x14ac:dyDescent="0.25">
      <c r="A112" s="44"/>
      <c r="B112" s="45">
        <v>0.51300000000000001</v>
      </c>
      <c r="C112" s="44"/>
      <c r="D112" s="44" t="s">
        <v>178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2:5" x14ac:dyDescent="0.25">
      <c r="B113" s="43">
        <v>9.6000000000000002E-2</v>
      </c>
      <c r="D113" s="16" t="s">
        <v>181</v>
      </c>
    </row>
    <row r="114" spans="2:5" x14ac:dyDescent="0.25">
      <c r="B114" s="43">
        <v>0.25</v>
      </c>
      <c r="D114" s="16" t="s">
        <v>182</v>
      </c>
    </row>
    <row r="115" spans="2:5" x14ac:dyDescent="0.25">
      <c r="B115" s="43">
        <v>0.41599999999999998</v>
      </c>
      <c r="D115" s="16" t="s">
        <v>183</v>
      </c>
    </row>
    <row r="116" spans="2:5" x14ac:dyDescent="0.25">
      <c r="B116" s="43">
        <v>0.17199999999999999</v>
      </c>
      <c r="D116" s="16" t="s">
        <v>185</v>
      </c>
    </row>
    <row r="117" spans="2:5" x14ac:dyDescent="0.25">
      <c r="B117" s="43">
        <v>0.27800000000000002</v>
      </c>
      <c r="D117" s="16" t="s">
        <v>186</v>
      </c>
    </row>
    <row r="118" spans="2:5" x14ac:dyDescent="0.25">
      <c r="B118" s="43">
        <v>0.19500000000000001</v>
      </c>
      <c r="D118" s="16" t="s">
        <v>187</v>
      </c>
    </row>
    <row r="119" spans="2:5" x14ac:dyDescent="0.25">
      <c r="B119" s="43">
        <v>8.7999999999999995E-2</v>
      </c>
      <c r="D119" s="16" t="s">
        <v>189</v>
      </c>
    </row>
    <row r="120" spans="2:5" x14ac:dyDescent="0.25">
      <c r="B120" s="43">
        <v>0.58899999999999997</v>
      </c>
      <c r="C120" s="43"/>
      <c r="D120" s="43" t="s">
        <v>190</v>
      </c>
    </row>
    <row r="121" spans="2:5" x14ac:dyDescent="0.25">
      <c r="B121" s="43">
        <v>0.64100000000000001</v>
      </c>
      <c r="C121" s="43"/>
      <c r="D121" s="43" t="s">
        <v>191</v>
      </c>
    </row>
    <row r="122" spans="2:5" x14ac:dyDescent="0.25">
      <c r="B122" s="43">
        <v>0.379</v>
      </c>
      <c r="C122" s="43"/>
      <c r="D122" s="43" t="s">
        <v>193</v>
      </c>
    </row>
    <row r="123" spans="2:5" x14ac:dyDescent="0.25">
      <c r="B123" s="43">
        <v>0.58799999999999997</v>
      </c>
      <c r="C123" s="43"/>
      <c r="D123" s="43" t="s">
        <v>154</v>
      </c>
    </row>
    <row r="124" spans="2:5" x14ac:dyDescent="0.25">
      <c r="B124" s="43" t="s">
        <v>247</v>
      </c>
      <c r="C124" s="43"/>
      <c r="D124" s="43" t="s">
        <v>229</v>
      </c>
      <c r="E124" s="16" t="s">
        <v>248</v>
      </c>
    </row>
    <row r="125" spans="2:5" x14ac:dyDescent="0.25">
      <c r="B125" s="43">
        <v>0.48599999999999999</v>
      </c>
      <c r="C125" s="43"/>
      <c r="D125" s="43" t="s">
        <v>155</v>
      </c>
    </row>
    <row r="126" spans="2:5" x14ac:dyDescent="0.25">
      <c r="B126" s="43">
        <v>0.50600000000000001</v>
      </c>
      <c r="C126" s="43"/>
      <c r="D126" s="43" t="s">
        <v>156</v>
      </c>
    </row>
    <row r="127" spans="2:5" x14ac:dyDescent="0.25">
      <c r="B127" s="43">
        <v>0.48499999999999999</v>
      </c>
      <c r="C127" s="43"/>
      <c r="D127" s="43" t="s">
        <v>232</v>
      </c>
    </row>
    <row r="128" spans="2:5" x14ac:dyDescent="0.25">
      <c r="B128" s="43">
        <v>0.22800000000000001</v>
      </c>
      <c r="C128" s="43"/>
      <c r="D128" s="43" t="s">
        <v>157</v>
      </c>
    </row>
    <row r="129" spans="1:26" x14ac:dyDescent="0.25">
      <c r="B129" s="43">
        <v>0.312</v>
      </c>
      <c r="C129" s="43"/>
      <c r="D129" s="43" t="s">
        <v>158</v>
      </c>
    </row>
    <row r="130" spans="1:26" x14ac:dyDescent="0.25">
      <c r="B130" s="43">
        <v>0.27400000000000002</v>
      </c>
      <c r="C130" s="43"/>
      <c r="D130" s="43" t="s">
        <v>169</v>
      </c>
    </row>
    <row r="131" spans="1:26" x14ac:dyDescent="0.25">
      <c r="B131" s="43">
        <v>0.442</v>
      </c>
      <c r="C131" s="43"/>
      <c r="D131" s="43" t="s">
        <v>170</v>
      </c>
    </row>
    <row r="132" spans="1:26" x14ac:dyDescent="0.25">
      <c r="A132" s="44"/>
      <c r="B132" s="45">
        <v>0.222</v>
      </c>
      <c r="C132" s="45"/>
      <c r="D132" s="45" t="s">
        <v>154</v>
      </c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x14ac:dyDescent="0.25">
      <c r="B133" s="43">
        <v>8.6999999999999994E-2</v>
      </c>
      <c r="C133" s="43"/>
      <c r="D133" s="43" t="s">
        <v>229</v>
      </c>
    </row>
    <row r="134" spans="1:26" x14ac:dyDescent="0.25">
      <c r="B134" s="43">
        <v>0.192</v>
      </c>
      <c r="C134" s="43"/>
      <c r="D134" s="43" t="s">
        <v>155</v>
      </c>
    </row>
    <row r="135" spans="1:26" x14ac:dyDescent="0.25">
      <c r="B135" s="43">
        <v>0.11600000000000001</v>
      </c>
      <c r="C135" s="43"/>
      <c r="D135" s="43" t="s">
        <v>156</v>
      </c>
    </row>
    <row r="136" spans="1:26" x14ac:dyDescent="0.25">
      <c r="B136" s="43">
        <v>0.59599999999999997</v>
      </c>
      <c r="C136" s="43"/>
      <c r="D136" s="43" t="s">
        <v>232</v>
      </c>
    </row>
    <row r="137" spans="1:26" x14ac:dyDescent="0.25">
      <c r="B137" s="43">
        <v>0.26800000000000002</v>
      </c>
      <c r="C137" s="43"/>
      <c r="D137" s="43" t="s">
        <v>157</v>
      </c>
    </row>
    <row r="138" spans="1:26" x14ac:dyDescent="0.25">
      <c r="B138" s="43">
        <v>0.17599999999999999</v>
      </c>
      <c r="C138" s="43"/>
      <c r="D138" s="43" t="s">
        <v>158</v>
      </c>
    </row>
    <row r="139" spans="1:26" x14ac:dyDescent="0.25">
      <c r="B139" s="43">
        <v>0.25700000000000001</v>
      </c>
      <c r="C139" s="43"/>
      <c r="D139" s="43" t="s">
        <v>169</v>
      </c>
    </row>
    <row r="140" spans="1:26" x14ac:dyDescent="0.25">
      <c r="B140" s="43">
        <v>0.43</v>
      </c>
      <c r="C140" s="43"/>
      <c r="D140" s="43" t="s">
        <v>170</v>
      </c>
    </row>
    <row r="141" spans="1:26" x14ac:dyDescent="0.25">
      <c r="B141" s="43">
        <v>0.63300000000000001</v>
      </c>
      <c r="C141" s="43"/>
      <c r="D141" s="43" t="s">
        <v>171</v>
      </c>
    </row>
    <row r="142" spans="1:26" x14ac:dyDescent="0.25">
      <c r="B142" s="43">
        <v>0.17599999999999999</v>
      </c>
      <c r="C142" s="43"/>
      <c r="D142" s="43" t="s">
        <v>174</v>
      </c>
    </row>
    <row r="143" spans="1:26" x14ac:dyDescent="0.25">
      <c r="B143" s="43">
        <v>0.26500000000000001</v>
      </c>
      <c r="C143" s="43"/>
      <c r="D143" s="43" t="s">
        <v>175</v>
      </c>
    </row>
    <row r="144" spans="1:26" x14ac:dyDescent="0.25">
      <c r="B144" s="43">
        <v>0.67700000000000005</v>
      </c>
      <c r="C144" s="43"/>
      <c r="D144" s="43" t="s">
        <v>176</v>
      </c>
      <c r="E144" s="16" t="s">
        <v>249</v>
      </c>
    </row>
    <row r="145" spans="2:4" x14ac:dyDescent="0.25">
      <c r="B145" s="43">
        <v>0.77300000000000002</v>
      </c>
      <c r="C145" s="43"/>
      <c r="D145" s="43" t="s">
        <v>178</v>
      </c>
    </row>
    <row r="146" spans="2:4" x14ac:dyDescent="0.25">
      <c r="B146" s="43">
        <v>0.39200000000000002</v>
      </c>
      <c r="C146" s="43"/>
      <c r="D146" s="43" t="s">
        <v>181</v>
      </c>
    </row>
    <row r="147" spans="2:4" x14ac:dyDescent="0.25">
      <c r="B147" s="43">
        <v>0.97199999999999998</v>
      </c>
      <c r="C147" s="43"/>
      <c r="D147" s="43" t="s">
        <v>182</v>
      </c>
    </row>
    <row r="148" spans="2:4" x14ac:dyDescent="0.25">
      <c r="B148" s="43">
        <v>0.36799999999999999</v>
      </c>
      <c r="C148" s="43"/>
      <c r="D148" s="43" t="s">
        <v>183</v>
      </c>
    </row>
    <row r="149" spans="2:4" x14ac:dyDescent="0.25">
      <c r="B149" s="43">
        <v>0.35499999999999998</v>
      </c>
      <c r="C149" s="43"/>
      <c r="D149" s="43" t="s">
        <v>185</v>
      </c>
    </row>
    <row r="150" spans="2:4" x14ac:dyDescent="0.25">
      <c r="B150" s="43">
        <v>0.39500000000000002</v>
      </c>
      <c r="C150" s="43"/>
      <c r="D150" s="43" t="s">
        <v>186</v>
      </c>
    </row>
    <row r="151" spans="2:4" x14ac:dyDescent="0.25">
      <c r="B151" s="43">
        <v>0.22700000000000001</v>
      </c>
      <c r="C151" s="43"/>
      <c r="D151" s="43" t="s">
        <v>187</v>
      </c>
    </row>
    <row r="152" spans="2:4" x14ac:dyDescent="0.25">
      <c r="B152" s="43">
        <v>0.42399999999999999</v>
      </c>
      <c r="C152" s="43"/>
      <c r="D152" s="43" t="s">
        <v>189</v>
      </c>
    </row>
    <row r="153" spans="2:4" x14ac:dyDescent="0.25">
      <c r="B153" s="43">
        <v>0.36799999999999999</v>
      </c>
      <c r="C153" s="43"/>
      <c r="D153" s="43" t="s">
        <v>190</v>
      </c>
    </row>
    <row r="154" spans="2:4" x14ac:dyDescent="0.25">
      <c r="B154" s="43">
        <v>0.47699999999999998</v>
      </c>
      <c r="C154" s="43"/>
      <c r="D154" s="43" t="s">
        <v>191</v>
      </c>
    </row>
    <row r="155" spans="2:4" x14ac:dyDescent="0.25">
      <c r="B155" s="43">
        <v>0.49299999999999999</v>
      </c>
      <c r="C155" s="43"/>
      <c r="D155" s="43" t="s">
        <v>193</v>
      </c>
    </row>
    <row r="156" spans="2:4" x14ac:dyDescent="0.25">
      <c r="B156" s="43">
        <v>0.20100000000000001</v>
      </c>
      <c r="C156" s="43"/>
      <c r="D156" s="43" t="s">
        <v>146</v>
      </c>
    </row>
    <row r="157" spans="2:4" x14ac:dyDescent="0.25">
      <c r="B157" s="43">
        <v>9.1999999999999998E-2</v>
      </c>
      <c r="C157" s="43"/>
      <c r="D157" s="43" t="s">
        <v>220</v>
      </c>
    </row>
    <row r="158" spans="2:4" x14ac:dyDescent="0.25">
      <c r="B158" s="37">
        <v>0.71399999999999997</v>
      </c>
      <c r="C158" s="37"/>
      <c r="D158" s="37" t="s">
        <v>147</v>
      </c>
    </row>
    <row r="159" spans="2:4" x14ac:dyDescent="0.25">
      <c r="B159" s="43">
        <v>0.311</v>
      </c>
      <c r="C159" s="43"/>
      <c r="D159" s="43" t="s">
        <v>148</v>
      </c>
    </row>
    <row r="160" spans="2:4" x14ac:dyDescent="0.25">
      <c r="B160" s="43">
        <v>0.47899999999999998</v>
      </c>
      <c r="C160" s="43"/>
      <c r="D160" s="43" t="s">
        <v>223</v>
      </c>
    </row>
    <row r="161" spans="2:5" x14ac:dyDescent="0.25">
      <c r="B161" s="43">
        <v>0.42</v>
      </c>
      <c r="C161" s="43"/>
      <c r="D161" s="43" t="s">
        <v>149</v>
      </c>
    </row>
    <row r="162" spans="2:5" x14ac:dyDescent="0.25">
      <c r="B162" s="43">
        <v>0.16600000000000001</v>
      </c>
      <c r="C162" s="43"/>
      <c r="D162" s="43" t="s">
        <v>150</v>
      </c>
    </row>
    <row r="163" spans="2:5" x14ac:dyDescent="0.25">
      <c r="B163" s="43">
        <v>0.379</v>
      </c>
      <c r="C163" s="43"/>
      <c r="D163" s="43" t="s">
        <v>227</v>
      </c>
      <c r="E163" s="16"/>
    </row>
    <row r="164" spans="2:5" x14ac:dyDescent="0.25">
      <c r="B164" s="43">
        <v>0.55900000000000005</v>
      </c>
      <c r="C164" s="43"/>
      <c r="D164" s="43" t="s">
        <v>151</v>
      </c>
      <c r="E164" s="16"/>
    </row>
    <row r="165" spans="2:5" x14ac:dyDescent="0.25">
      <c r="B165" s="43">
        <v>0.14099999999999999</v>
      </c>
      <c r="C165" s="43"/>
      <c r="D165" s="43" t="s">
        <v>152</v>
      </c>
    </row>
    <row r="166" spans="2:5" x14ac:dyDescent="0.25">
      <c r="B166" s="43">
        <v>8.4000000000000005E-2</v>
      </c>
      <c r="C166" s="43"/>
      <c r="D166" s="43" t="s">
        <v>228</v>
      </c>
    </row>
    <row r="167" spans="2:5" x14ac:dyDescent="0.25">
      <c r="B167" s="43">
        <v>5.0999999999999997E-2</v>
      </c>
      <c r="C167" s="43"/>
      <c r="D167" s="43" t="s">
        <v>153</v>
      </c>
    </row>
    <row r="168" spans="2:5" x14ac:dyDescent="0.25">
      <c r="B168" s="43">
        <v>0.251</v>
      </c>
      <c r="C168" s="43"/>
      <c r="D168" s="43" t="s">
        <v>146</v>
      </c>
    </row>
    <row r="169" spans="2:5" x14ac:dyDescent="0.25">
      <c r="B169" s="16">
        <v>0.311</v>
      </c>
      <c r="D169" s="16" t="s">
        <v>220</v>
      </c>
    </row>
    <row r="170" spans="2:5" x14ac:dyDescent="0.25">
      <c r="B170" s="43">
        <v>0.36299999999999999</v>
      </c>
      <c r="C170" s="43"/>
      <c r="D170" s="43" t="s">
        <v>148</v>
      </c>
    </row>
    <row r="171" spans="2:5" x14ac:dyDescent="0.25">
      <c r="B171" s="43">
        <v>0.52</v>
      </c>
      <c r="C171" s="43"/>
      <c r="D171" s="43" t="s">
        <v>149</v>
      </c>
    </row>
    <row r="172" spans="2:5" x14ac:dyDescent="0.25">
      <c r="B172" s="16">
        <v>0.27200000000000002</v>
      </c>
      <c r="D172" s="16" t="s">
        <v>176</v>
      </c>
      <c r="E172" s="16" t="s">
        <v>250</v>
      </c>
    </row>
    <row r="173" spans="2:5" x14ac:dyDescent="0.25">
      <c r="B173" s="33">
        <v>8.8999999999999996E-2</v>
      </c>
      <c r="C173" s="33"/>
      <c r="D173" s="33" t="s">
        <v>178</v>
      </c>
      <c r="E173" s="16" t="s">
        <v>251</v>
      </c>
    </row>
    <row r="174" spans="2:5" x14ac:dyDescent="0.25">
      <c r="B174" s="33">
        <v>0.11600000000000001</v>
      </c>
      <c r="C174" s="33"/>
      <c r="D174" s="33" t="s">
        <v>181</v>
      </c>
    </row>
    <row r="175" spans="2:5" x14ac:dyDescent="0.25">
      <c r="B175" s="33">
        <v>0.159</v>
      </c>
      <c r="C175" s="33"/>
      <c r="D175" s="33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81"/>
  <sheetViews>
    <sheetView workbookViewId="0"/>
  </sheetViews>
  <sheetFormatPr defaultColWidth="12.6640625" defaultRowHeight="15.75" customHeight="1" x14ac:dyDescent="0.25"/>
  <sheetData>
    <row r="1" spans="1:10" x14ac:dyDescent="0.25">
      <c r="A1" s="37" t="s">
        <v>252</v>
      </c>
      <c r="B1" s="46"/>
      <c r="C1" s="47"/>
      <c r="D1" s="47"/>
      <c r="E1" s="47"/>
      <c r="F1" s="47"/>
      <c r="G1" s="13"/>
      <c r="H1" s="13"/>
      <c r="I1" s="13"/>
      <c r="J1" s="13"/>
    </row>
    <row r="2" spans="1:10" x14ac:dyDescent="0.25">
      <c r="B2" s="48">
        <v>44417</v>
      </c>
      <c r="C2" s="13">
        <v>44419</v>
      </c>
      <c r="D2" s="13">
        <v>44421</v>
      </c>
      <c r="E2" s="13">
        <v>44428</v>
      </c>
      <c r="F2" s="13">
        <v>44431</v>
      </c>
      <c r="G2" s="13">
        <v>44435</v>
      </c>
      <c r="H2" s="13">
        <v>44438</v>
      </c>
      <c r="I2" s="13">
        <v>44442</v>
      </c>
      <c r="J2" s="13">
        <v>44446</v>
      </c>
    </row>
    <row r="3" spans="1:10" x14ac:dyDescent="0.25">
      <c r="A3" s="16" t="s">
        <v>253</v>
      </c>
      <c r="B3" s="29">
        <v>3.4179557268125</v>
      </c>
      <c r="C3" s="29"/>
      <c r="D3" s="49">
        <v>7.0465</v>
      </c>
      <c r="E3" s="29">
        <v>13.652999999999999</v>
      </c>
      <c r="F3" s="29"/>
      <c r="G3" s="29">
        <v>13.837250000000001</v>
      </c>
      <c r="H3" s="29">
        <v>14.8535</v>
      </c>
      <c r="I3" s="29">
        <v>13.785263157894738</v>
      </c>
      <c r="J3" s="29">
        <v>18.671818416666667</v>
      </c>
    </row>
    <row r="4" spans="1:10" x14ac:dyDescent="0.25">
      <c r="A4" s="16" t="s">
        <v>254</v>
      </c>
      <c r="B4" s="29">
        <v>3.4179557268125</v>
      </c>
      <c r="C4" s="29"/>
      <c r="D4" s="49">
        <v>7.92</v>
      </c>
      <c r="E4" s="29">
        <v>10.881</v>
      </c>
      <c r="F4" s="29"/>
      <c r="G4" s="29">
        <v>16.32</v>
      </c>
      <c r="H4" s="29">
        <v>17.984000000000002</v>
      </c>
      <c r="I4" s="29">
        <v>19.461052631578948</v>
      </c>
      <c r="J4" s="29">
        <v>21.705343533333334</v>
      </c>
    </row>
    <row r="5" spans="1:10" x14ac:dyDescent="0.25">
      <c r="A5" s="16" t="s">
        <v>255</v>
      </c>
      <c r="B5" s="29">
        <v>3.4179557268125</v>
      </c>
      <c r="C5" s="29"/>
      <c r="D5" s="49">
        <v>5.0395000000000003</v>
      </c>
      <c r="E5" s="29">
        <v>9.468</v>
      </c>
      <c r="F5" s="29"/>
      <c r="G5" s="29">
        <v>15.256</v>
      </c>
      <c r="H5" s="29">
        <v>13.91</v>
      </c>
      <c r="I5" s="29">
        <v>15.481999999999999</v>
      </c>
      <c r="J5" s="29">
        <v>18.694963565000002</v>
      </c>
    </row>
    <row r="6" spans="1:10" x14ac:dyDescent="0.25">
      <c r="A6" s="16" t="s">
        <v>256</v>
      </c>
      <c r="B6" s="29">
        <v>3.4179557268125</v>
      </c>
      <c r="C6" s="29"/>
      <c r="D6" s="49">
        <v>3.9615</v>
      </c>
      <c r="E6" s="29">
        <v>4.3390000000000004</v>
      </c>
      <c r="F6" s="29"/>
      <c r="G6" s="29">
        <v>4.8977500000000003</v>
      </c>
      <c r="H6" s="29">
        <v>5.4394999999999998</v>
      </c>
      <c r="I6" s="29">
        <v>6.7560000000000002</v>
      </c>
      <c r="J6" s="29">
        <v>6.9945806524999998</v>
      </c>
    </row>
    <row r="7" spans="1:10" x14ac:dyDescent="0.25">
      <c r="A7" s="16" t="s">
        <v>257</v>
      </c>
      <c r="B7" s="29">
        <v>3.4179557268125</v>
      </c>
      <c r="C7" s="29"/>
      <c r="D7" s="49">
        <v>4.5635000000000003</v>
      </c>
      <c r="E7" s="29">
        <v>4.9740000000000002</v>
      </c>
      <c r="F7" s="29"/>
      <c r="G7" s="29">
        <v>6.3287499999999994</v>
      </c>
      <c r="H7" s="29">
        <v>6.25</v>
      </c>
      <c r="I7" s="29">
        <v>8.19</v>
      </c>
      <c r="J7" s="29">
        <v>9.1362435249999994</v>
      </c>
    </row>
    <row r="8" spans="1:10" x14ac:dyDescent="0.25">
      <c r="A8" s="16" t="s">
        <v>258</v>
      </c>
      <c r="B8" s="29">
        <v>3.4179557268125</v>
      </c>
      <c r="C8" s="29"/>
      <c r="D8" s="50">
        <v>12.112</v>
      </c>
      <c r="E8" s="29">
        <v>4.4119999999999999</v>
      </c>
      <c r="F8" s="29"/>
      <c r="G8" s="29">
        <v>4.782</v>
      </c>
      <c r="H8" s="29">
        <v>4.9790000000000001</v>
      </c>
      <c r="I8" s="29">
        <v>5.1985000000000001</v>
      </c>
      <c r="J8" s="29">
        <v>4.2524766725000003</v>
      </c>
    </row>
    <row r="9" spans="1:10" x14ac:dyDescent="0.25">
      <c r="A9" s="16" t="s">
        <v>146</v>
      </c>
      <c r="B9" s="29">
        <v>3.4179557268125</v>
      </c>
      <c r="C9" s="29"/>
      <c r="D9" s="49">
        <v>3.6755</v>
      </c>
      <c r="E9" s="29">
        <v>5.6974999999999998</v>
      </c>
      <c r="F9" s="29"/>
      <c r="G9" s="29">
        <v>6.6760000000000002</v>
      </c>
      <c r="H9" s="29">
        <v>6.6</v>
      </c>
      <c r="I9" s="29">
        <v>7.1870000000000003</v>
      </c>
      <c r="J9" s="29">
        <v>7.2390068875000004</v>
      </c>
    </row>
    <row r="10" spans="1:10" x14ac:dyDescent="0.25">
      <c r="A10" s="16" t="s">
        <v>220</v>
      </c>
      <c r="B10" s="29">
        <v>3.4179557268125</v>
      </c>
      <c r="C10" s="29"/>
      <c r="D10" s="49">
        <v>5.4459999999999997</v>
      </c>
      <c r="E10" s="29">
        <v>6.9829999999999997</v>
      </c>
      <c r="F10" s="29"/>
      <c r="G10" s="29">
        <v>6.7080000000000002</v>
      </c>
      <c r="H10" s="29">
        <v>6.1520000000000001</v>
      </c>
      <c r="I10" s="29">
        <v>6.9664999999999999</v>
      </c>
      <c r="J10" s="29">
        <v>5.8604582949999999</v>
      </c>
    </row>
    <row r="11" spans="1:10" x14ac:dyDescent="0.25">
      <c r="A11" s="16" t="s">
        <v>147</v>
      </c>
      <c r="B11" s="29">
        <v>3.4179557268125</v>
      </c>
      <c r="C11" s="29"/>
      <c r="D11" s="49">
        <v>2.3955000000000002</v>
      </c>
      <c r="E11" s="29">
        <v>3.2749999999999999</v>
      </c>
      <c r="F11" s="29"/>
      <c r="G11" s="29">
        <v>3.3744999999999998</v>
      </c>
      <c r="H11" s="29">
        <v>4.5194999999999999</v>
      </c>
      <c r="I11" s="29">
        <v>4.6245000000000003</v>
      </c>
      <c r="J11" s="29">
        <v>5.0916093032499994</v>
      </c>
    </row>
    <row r="12" spans="1:10" x14ac:dyDescent="0.25">
      <c r="A12" s="16" t="s">
        <v>259</v>
      </c>
      <c r="B12" s="29">
        <v>3.4179557268125</v>
      </c>
      <c r="C12" s="29"/>
      <c r="D12" s="49">
        <v>6.2264999999999997</v>
      </c>
      <c r="E12" s="29">
        <v>16.041</v>
      </c>
      <c r="F12" s="29"/>
      <c r="G12" s="29">
        <v>9.3414999999999999</v>
      </c>
      <c r="H12" s="29">
        <v>12.843999999999999</v>
      </c>
      <c r="I12" s="29">
        <v>15.820526315789476</v>
      </c>
      <c r="J12" s="29">
        <v>16.397856189999999</v>
      </c>
    </row>
    <row r="13" spans="1:10" x14ac:dyDescent="0.25">
      <c r="A13" s="16" t="s">
        <v>260</v>
      </c>
      <c r="B13" s="29">
        <v>3.4179557268125</v>
      </c>
      <c r="C13" s="29"/>
      <c r="D13" s="49">
        <v>6.2065000000000001</v>
      </c>
      <c r="E13" s="29">
        <v>10.625999999999999</v>
      </c>
      <c r="F13" s="29"/>
      <c r="G13" s="29">
        <v>17.134250000000002</v>
      </c>
      <c r="H13" s="29">
        <v>17.636500000000002</v>
      </c>
      <c r="I13" s="29">
        <v>19.596115204286672</v>
      </c>
      <c r="J13" s="29">
        <v>7.7757217399999998</v>
      </c>
    </row>
    <row r="14" spans="1:10" x14ac:dyDescent="0.25">
      <c r="A14" s="16" t="s">
        <v>261</v>
      </c>
      <c r="B14" s="29">
        <v>3.4179557268125</v>
      </c>
      <c r="C14" s="29"/>
      <c r="D14" s="49">
        <v>7.181</v>
      </c>
      <c r="E14" s="29">
        <v>12.385</v>
      </c>
      <c r="F14" s="29"/>
      <c r="G14" s="29">
        <v>18.793500000000002</v>
      </c>
      <c r="H14" s="29">
        <v>18.933</v>
      </c>
      <c r="I14" s="29">
        <v>16.353000000000002</v>
      </c>
      <c r="J14" s="29">
        <v>8.8124945399999994</v>
      </c>
    </row>
    <row r="15" spans="1:10" x14ac:dyDescent="0.25">
      <c r="A15" s="16" t="s">
        <v>262</v>
      </c>
      <c r="B15" s="29">
        <v>3.4179557268125</v>
      </c>
      <c r="C15" s="29"/>
      <c r="D15" s="49">
        <v>6.3064999999999998</v>
      </c>
      <c r="E15" s="29">
        <v>11.404</v>
      </c>
      <c r="F15" s="29"/>
      <c r="G15" s="29">
        <v>19.484999999999999</v>
      </c>
      <c r="H15" s="29">
        <v>19.314</v>
      </c>
      <c r="I15" s="29">
        <v>17.800330033003299</v>
      </c>
      <c r="J15" s="29">
        <v>19.989534450000001</v>
      </c>
    </row>
    <row r="16" spans="1:10" x14ac:dyDescent="0.25">
      <c r="A16" s="16" t="s">
        <v>263</v>
      </c>
      <c r="B16" s="29">
        <v>3.4179557268125</v>
      </c>
      <c r="C16" s="29"/>
      <c r="D16" s="49">
        <v>5.3949999999999996</v>
      </c>
      <c r="E16" s="29">
        <v>10.042999999999999</v>
      </c>
      <c r="F16" s="29"/>
      <c r="G16" s="29">
        <v>10.625</v>
      </c>
      <c r="H16" s="29">
        <v>9.8315000000000001</v>
      </c>
      <c r="I16" s="29">
        <v>14.125999999999999</v>
      </c>
      <c r="J16" s="29">
        <v>22.51748997</v>
      </c>
    </row>
    <row r="17" spans="1:10" x14ac:dyDescent="0.25">
      <c r="A17" s="16" t="s">
        <v>264</v>
      </c>
      <c r="B17" s="29">
        <v>3.4179557268125</v>
      </c>
      <c r="C17" s="29"/>
      <c r="D17" s="49">
        <v>9.8460000000000001</v>
      </c>
      <c r="E17" s="29">
        <v>10.285</v>
      </c>
      <c r="F17" s="29"/>
      <c r="G17" s="29">
        <v>12.4565</v>
      </c>
      <c r="H17" s="29">
        <v>13.201000000000001</v>
      </c>
      <c r="I17" s="29">
        <v>13.3965</v>
      </c>
      <c r="J17" s="29">
        <v>17.683316550000001</v>
      </c>
    </row>
    <row r="18" spans="1:10" x14ac:dyDescent="0.25">
      <c r="A18" s="16" t="s">
        <v>265</v>
      </c>
      <c r="B18" s="29">
        <v>3.4179557268125</v>
      </c>
      <c r="C18" s="29"/>
      <c r="D18" s="49">
        <v>5.5585000000000004</v>
      </c>
      <c r="E18" s="29">
        <v>5.4510000000000005</v>
      </c>
      <c r="F18" s="29"/>
      <c r="G18" s="29">
        <v>5.4517500000000005</v>
      </c>
      <c r="H18" s="29">
        <v>5.3769999999999998</v>
      </c>
      <c r="I18" s="29">
        <v>5.7519999999999998</v>
      </c>
      <c r="J18" s="29">
        <v>5.7186844274999995</v>
      </c>
    </row>
    <row r="19" spans="1:10" x14ac:dyDescent="0.25">
      <c r="A19" s="16" t="s">
        <v>266</v>
      </c>
      <c r="B19" s="29">
        <v>3.4179557268125</v>
      </c>
      <c r="C19" s="29"/>
      <c r="D19" s="49">
        <v>3.5369999999999999</v>
      </c>
      <c r="E19" s="29">
        <v>5.5709999999999997</v>
      </c>
      <c r="F19" s="29"/>
      <c r="G19" s="29">
        <v>6.5549999999999997</v>
      </c>
      <c r="H19" s="29">
        <v>6.5869999999999997</v>
      </c>
      <c r="I19" s="29">
        <v>9.0210000000000008</v>
      </c>
      <c r="J19" s="29">
        <v>12.823128969999999</v>
      </c>
    </row>
    <row r="20" spans="1:10" x14ac:dyDescent="0.25">
      <c r="A20" s="16" t="s">
        <v>267</v>
      </c>
      <c r="B20" s="29">
        <v>3.4179557268125</v>
      </c>
      <c r="C20" s="29"/>
      <c r="D20" s="49">
        <v>3.3504999999999998</v>
      </c>
      <c r="E20" s="29">
        <v>3.8679999999999999</v>
      </c>
      <c r="F20" s="29"/>
      <c r="G20" s="29">
        <v>4.1635</v>
      </c>
      <c r="H20" s="29">
        <v>4.8220000000000001</v>
      </c>
      <c r="I20" s="29">
        <v>5.9035000000000002</v>
      </c>
      <c r="J20" s="29">
        <v>7.9764195100000004</v>
      </c>
    </row>
    <row r="21" spans="1:10" x14ac:dyDescent="0.25">
      <c r="A21" s="16" t="s">
        <v>268</v>
      </c>
      <c r="B21" s="29">
        <v>3.4179557268125</v>
      </c>
      <c r="C21" s="29"/>
      <c r="D21" s="49">
        <v>7.2050000000000001</v>
      </c>
      <c r="E21" s="29">
        <v>13.454499999999999</v>
      </c>
      <c r="F21" s="29"/>
      <c r="G21" s="29">
        <v>13.030249999999999</v>
      </c>
      <c r="H21" s="29">
        <v>15.178000000000001</v>
      </c>
      <c r="I21" s="29">
        <v>19.38758389261745</v>
      </c>
      <c r="J21" s="29">
        <v>25.474688485000001</v>
      </c>
    </row>
    <row r="22" spans="1:10" x14ac:dyDescent="0.25">
      <c r="A22" s="16" t="s">
        <v>269</v>
      </c>
      <c r="B22" s="29">
        <v>3.4179557268125</v>
      </c>
      <c r="C22" s="29"/>
      <c r="D22" s="49">
        <v>6.3970000000000002</v>
      </c>
      <c r="E22" s="29">
        <v>12.2295</v>
      </c>
      <c r="F22" s="29"/>
      <c r="G22" s="29">
        <v>13.8095</v>
      </c>
      <c r="H22" s="29">
        <v>13.536</v>
      </c>
      <c r="I22" s="29">
        <v>14.116</v>
      </c>
      <c r="J22" s="29">
        <v>18.986107305000001</v>
      </c>
    </row>
    <row r="23" spans="1:10" x14ac:dyDescent="0.25">
      <c r="A23" s="16" t="s">
        <v>270</v>
      </c>
      <c r="B23" s="29">
        <v>3.4179557268125</v>
      </c>
      <c r="C23" s="29"/>
      <c r="D23" s="49">
        <v>7.9480000000000004</v>
      </c>
      <c r="E23" s="51" t="s">
        <v>271</v>
      </c>
      <c r="F23" s="29"/>
      <c r="G23" s="29">
        <v>14.672000000000001</v>
      </c>
      <c r="H23" s="29">
        <v>14.688499999999999</v>
      </c>
      <c r="I23" s="29">
        <v>15.237435897435898</v>
      </c>
      <c r="J23" s="29">
        <v>18.868910769999999</v>
      </c>
    </row>
    <row r="24" spans="1:10" x14ac:dyDescent="0.25">
      <c r="A24" s="16" t="s">
        <v>83</v>
      </c>
      <c r="B24" s="29">
        <v>3.4179557268125</v>
      </c>
      <c r="C24" s="29"/>
      <c r="D24" s="49">
        <v>2.4994999999999998</v>
      </c>
      <c r="E24" s="29">
        <v>3.7175000000000002</v>
      </c>
      <c r="F24" s="29"/>
      <c r="G24" s="29">
        <v>4.4137500000000003</v>
      </c>
      <c r="H24" s="29">
        <v>4.3094999999999999</v>
      </c>
      <c r="I24" s="29">
        <v>5.3605405405405397</v>
      </c>
      <c r="J24" s="29">
        <v>4.8080478622499996</v>
      </c>
    </row>
    <row r="25" spans="1:10" x14ac:dyDescent="0.25">
      <c r="A25" s="16" t="s">
        <v>62</v>
      </c>
      <c r="B25" s="29">
        <v>3.4179557268125</v>
      </c>
      <c r="C25" s="29"/>
      <c r="D25" s="49">
        <v>2.7679999999999998</v>
      </c>
      <c r="E25" s="29">
        <v>3.677</v>
      </c>
      <c r="F25" s="29"/>
      <c r="G25" s="29">
        <v>4.0724999999999998</v>
      </c>
      <c r="H25" s="29">
        <v>4.2699999999999996</v>
      </c>
      <c r="I25" s="29">
        <v>5.1025</v>
      </c>
      <c r="J25" s="29">
        <v>4.9466133044999996</v>
      </c>
    </row>
    <row r="26" spans="1:10" x14ac:dyDescent="0.25">
      <c r="A26" s="16" t="s">
        <v>64</v>
      </c>
      <c r="B26" s="29">
        <v>3.4179557268125</v>
      </c>
      <c r="C26" s="29"/>
      <c r="D26" s="49">
        <v>4.3330000000000002</v>
      </c>
      <c r="E26" s="29">
        <v>4.2859999999999996</v>
      </c>
      <c r="F26" s="29"/>
      <c r="G26" s="29">
        <v>4.6539999999999999</v>
      </c>
      <c r="H26" s="29">
        <v>5.1924999999999999</v>
      </c>
      <c r="I26" s="29">
        <v>6.1425000000000001</v>
      </c>
      <c r="J26" s="29">
        <v>6.471436465</v>
      </c>
    </row>
    <row r="27" spans="1:10" x14ac:dyDescent="0.25">
      <c r="A27" s="44" t="s">
        <v>272</v>
      </c>
      <c r="B27" s="52"/>
      <c r="C27" s="52">
        <v>105.95255612676057</v>
      </c>
      <c r="D27" s="52">
        <v>127.58750000000001</v>
      </c>
      <c r="E27" s="52">
        <v>149.73134328358208</v>
      </c>
      <c r="F27" s="52"/>
      <c r="G27" s="52">
        <v>205.83999999999997</v>
      </c>
      <c r="H27" s="44"/>
      <c r="I27" s="44"/>
      <c r="J27" s="52">
        <v>64.360718379999994</v>
      </c>
    </row>
    <row r="28" spans="1:10" x14ac:dyDescent="0.25">
      <c r="A28" s="16" t="s">
        <v>273</v>
      </c>
      <c r="B28" s="29"/>
      <c r="C28" s="53" t="s">
        <v>274</v>
      </c>
      <c r="D28" s="29">
        <v>51.687499999999993</v>
      </c>
      <c r="E28" s="29">
        <v>101.81609195402301</v>
      </c>
      <c r="F28" s="29"/>
      <c r="G28" s="29">
        <v>113.25333333333333</v>
      </c>
      <c r="J28" s="29">
        <v>100.21180149999999</v>
      </c>
    </row>
    <row r="29" spans="1:10" x14ac:dyDescent="0.25">
      <c r="A29" s="16" t="s">
        <v>275</v>
      </c>
      <c r="B29" s="29"/>
      <c r="C29" s="29">
        <v>103.23774214545455</v>
      </c>
      <c r="D29" s="29">
        <v>26.007352941176467</v>
      </c>
      <c r="E29" s="29">
        <v>23.022058823529409</v>
      </c>
      <c r="F29" s="29"/>
      <c r="G29" s="29">
        <v>60.201754385964911</v>
      </c>
      <c r="J29" s="29">
        <v>58.064999333333333</v>
      </c>
    </row>
    <row r="30" spans="1:10" x14ac:dyDescent="0.25">
      <c r="A30" s="16" t="s">
        <v>276</v>
      </c>
      <c r="B30" s="29"/>
      <c r="C30" s="29">
        <v>163.13490185185185</v>
      </c>
      <c r="D30" s="29">
        <v>97.324324324324323</v>
      </c>
      <c r="E30" s="29">
        <v>134.93243243243242</v>
      </c>
      <c r="F30" s="29"/>
      <c r="G30" s="29">
        <v>60.958904109589049</v>
      </c>
      <c r="I30" s="54">
        <v>19.435483870967744</v>
      </c>
      <c r="J30" s="29">
        <v>28.372220222222222</v>
      </c>
    </row>
    <row r="31" spans="1:10" x14ac:dyDescent="0.25">
      <c r="A31" s="16" t="s">
        <v>277</v>
      </c>
      <c r="B31" s="29"/>
      <c r="C31" s="29">
        <v>312.84424660377357</v>
      </c>
      <c r="D31" s="29">
        <v>130.02469135802468</v>
      </c>
      <c r="E31" s="29">
        <v>202.50617283950615</v>
      </c>
      <c r="F31" s="29"/>
      <c r="G31" s="29">
        <v>71.166666666666671</v>
      </c>
      <c r="I31" s="29">
        <v>27.53846153846154</v>
      </c>
      <c r="J31" s="29">
        <v>34.655496199999995</v>
      </c>
    </row>
    <row r="32" spans="1:10" x14ac:dyDescent="0.25">
      <c r="A32" s="16" t="s">
        <v>278</v>
      </c>
      <c r="B32" s="29"/>
      <c r="C32" s="29">
        <v>66.286206522058819</v>
      </c>
      <c r="D32" s="29">
        <v>148.23076923076923</v>
      </c>
      <c r="E32" s="29">
        <v>38.627118644067799</v>
      </c>
      <c r="F32" s="29"/>
      <c r="G32" s="29">
        <v>31.474576271186443</v>
      </c>
      <c r="I32" s="29">
        <v>24.713178294573645</v>
      </c>
      <c r="J32" s="29">
        <v>14.821382286885246</v>
      </c>
    </row>
    <row r="33" spans="1:10" x14ac:dyDescent="0.25">
      <c r="A33" s="16" t="s">
        <v>279</v>
      </c>
      <c r="B33" s="29"/>
      <c r="C33" s="29">
        <v>304.22475290909091</v>
      </c>
      <c r="D33" s="29">
        <v>175.45333333333335</v>
      </c>
      <c r="E33" s="29">
        <v>127.56338028169016</v>
      </c>
      <c r="F33" s="29"/>
      <c r="G33" s="29">
        <v>88.24</v>
      </c>
      <c r="I33" s="29">
        <v>25.75</v>
      </c>
      <c r="J33" s="29">
        <v>31.940293928571425</v>
      </c>
    </row>
    <row r="34" spans="1:10" x14ac:dyDescent="0.25">
      <c r="A34" s="16" t="s">
        <v>280</v>
      </c>
      <c r="B34" s="29"/>
      <c r="C34" s="29">
        <v>164.28205597402598</v>
      </c>
      <c r="D34" s="29">
        <v>111.30666666666669</v>
      </c>
      <c r="E34" s="29">
        <v>142.43037974683546</v>
      </c>
      <c r="F34" s="29"/>
      <c r="G34" s="29">
        <v>95.245283018867923</v>
      </c>
      <c r="I34" s="29">
        <v>51.323529411764703</v>
      </c>
      <c r="J34" s="29">
        <v>39.485875967741933</v>
      </c>
    </row>
    <row r="35" spans="1:10" x14ac:dyDescent="0.25">
      <c r="A35" s="16" t="s">
        <v>281</v>
      </c>
      <c r="B35" s="29"/>
      <c r="C35" s="29">
        <v>41.916376606060602</v>
      </c>
      <c r="D35" s="29">
        <v>31.09375</v>
      </c>
      <c r="E35" s="29">
        <v>35.649253731343279</v>
      </c>
      <c r="F35" s="29"/>
      <c r="G35" s="29">
        <v>46.125000000000007</v>
      </c>
      <c r="I35" s="29"/>
      <c r="J35" s="51" t="s">
        <v>271</v>
      </c>
    </row>
    <row r="36" spans="1:10" x14ac:dyDescent="0.25">
      <c r="A36" s="16" t="s">
        <v>282</v>
      </c>
      <c r="B36" s="29"/>
      <c r="C36" s="29">
        <v>183.1959835443038</v>
      </c>
      <c r="D36" s="29">
        <v>126.36585365853658</v>
      </c>
      <c r="E36" s="29">
        <v>97.480446927374317</v>
      </c>
      <c r="F36" s="29"/>
      <c r="G36" s="29">
        <v>156.71621621621622</v>
      </c>
      <c r="I36" s="29"/>
      <c r="J36" s="29">
        <v>153.00621796551721</v>
      </c>
    </row>
    <row r="37" spans="1:10" x14ac:dyDescent="0.25">
      <c r="A37" s="16" t="s">
        <v>283</v>
      </c>
      <c r="B37" s="29"/>
      <c r="C37" s="29">
        <v>78.188840064102564</v>
      </c>
      <c r="D37" s="29">
        <v>71.575000000000003</v>
      </c>
      <c r="E37" s="29">
        <v>84.311688311688314</v>
      </c>
      <c r="F37" s="29"/>
      <c r="G37" s="29">
        <v>63.911392405063296</v>
      </c>
      <c r="I37" s="29"/>
      <c r="J37" s="29">
        <v>53.534482758620683</v>
      </c>
    </row>
    <row r="38" spans="1:10" x14ac:dyDescent="0.25">
      <c r="A38" s="16" t="s">
        <v>284</v>
      </c>
      <c r="B38" s="29"/>
      <c r="C38" s="29">
        <v>48.175096499999995</v>
      </c>
      <c r="D38" s="29">
        <v>109.51948051948052</v>
      </c>
      <c r="E38" s="29">
        <v>59.162162162162168</v>
      </c>
      <c r="F38" s="29"/>
      <c r="G38" s="29">
        <v>62.721311475409841</v>
      </c>
      <c r="I38" s="29"/>
      <c r="J38" s="29">
        <v>64.296875</v>
      </c>
    </row>
    <row r="39" spans="1:10" x14ac:dyDescent="0.25">
      <c r="A39" s="16" t="s">
        <v>285</v>
      </c>
      <c r="B39" s="29"/>
      <c r="C39" s="29">
        <v>110.25576585714285</v>
      </c>
      <c r="D39" s="29">
        <v>92.159420289855063</v>
      </c>
      <c r="E39" s="29">
        <v>96.46268656716417</v>
      </c>
      <c r="F39" s="29"/>
      <c r="G39" s="29">
        <v>118.55</v>
      </c>
      <c r="I39" s="29"/>
      <c r="J39" s="29">
        <v>70.035087719298247</v>
      </c>
    </row>
    <row r="40" spans="1:10" x14ac:dyDescent="0.25">
      <c r="A40" s="16" t="s">
        <v>286</v>
      </c>
      <c r="B40" s="29"/>
      <c r="C40" s="29">
        <v>79.823282465909102</v>
      </c>
      <c r="D40" s="29">
        <v>86.539473684210535</v>
      </c>
      <c r="E40" s="29">
        <v>94.939759036144565</v>
      </c>
      <c r="F40" s="29"/>
      <c r="G40" s="29">
        <v>87.761194029850742</v>
      </c>
      <c r="I40" s="29"/>
      <c r="J40" s="29">
        <v>95.537499999999994</v>
      </c>
    </row>
    <row r="41" spans="1:10" x14ac:dyDescent="0.25">
      <c r="A41" s="55" t="s">
        <v>287</v>
      </c>
      <c r="B41" s="29"/>
      <c r="C41" s="53" t="s">
        <v>274</v>
      </c>
      <c r="D41" s="29">
        <v>87.376811594202891</v>
      </c>
      <c r="E41" s="29">
        <v>82.551282051282058</v>
      </c>
      <c r="F41" s="29"/>
      <c r="G41" s="29">
        <v>73.215189873417714</v>
      </c>
      <c r="I41" s="29"/>
      <c r="J41" s="29">
        <v>179.54666666666665</v>
      </c>
    </row>
    <row r="42" spans="1:10" x14ac:dyDescent="0.25">
      <c r="A42" s="16" t="s">
        <v>288</v>
      </c>
      <c r="B42" s="29"/>
      <c r="C42" s="29">
        <v>88.374513574257421</v>
      </c>
      <c r="D42" s="29">
        <v>144.91452991452988</v>
      </c>
      <c r="E42" s="29">
        <v>98.550724637681142</v>
      </c>
      <c r="F42" s="29"/>
      <c r="G42" s="29">
        <v>56.414285714285704</v>
      </c>
      <c r="I42" s="29">
        <v>112.52777777777779</v>
      </c>
      <c r="J42" s="29">
        <v>54.657142857142851</v>
      </c>
    </row>
    <row r="43" spans="1:10" x14ac:dyDescent="0.25">
      <c r="A43" s="16" t="s">
        <v>289</v>
      </c>
      <c r="B43" s="29"/>
      <c r="C43" s="29">
        <v>72.700112517647057</v>
      </c>
      <c r="D43" s="29">
        <v>77.304878048780495</v>
      </c>
      <c r="E43" s="29">
        <v>65.225352112676063</v>
      </c>
      <c r="F43" s="29"/>
      <c r="G43" s="29">
        <v>35.337662337662337</v>
      </c>
      <c r="I43" s="29">
        <v>29.833333333333336</v>
      </c>
      <c r="J43" s="29">
        <v>34.161764705882348</v>
      </c>
    </row>
    <row r="44" spans="1:10" x14ac:dyDescent="0.25">
      <c r="A44" s="16" t="s">
        <v>290</v>
      </c>
      <c r="B44" s="29"/>
      <c r="C44" s="29">
        <v>45.41502642748091</v>
      </c>
      <c r="D44" s="29">
        <v>36.5</v>
      </c>
      <c r="E44" s="29">
        <v>94.135999999999996</v>
      </c>
      <c r="F44" s="29"/>
      <c r="G44" s="29">
        <v>102.97916666666666</v>
      </c>
      <c r="I44" s="29">
        <v>25.411764705882355</v>
      </c>
      <c r="J44" s="29">
        <v>34.89473684210526</v>
      </c>
    </row>
    <row r="45" spans="1:10" x14ac:dyDescent="0.25">
      <c r="A45" s="16" t="s">
        <v>291</v>
      </c>
      <c r="B45" s="29"/>
      <c r="C45" s="29">
        <v>99.164305799999994</v>
      </c>
      <c r="D45" s="29">
        <v>118.24615384615385</v>
      </c>
      <c r="E45" s="29">
        <v>89.734375</v>
      </c>
      <c r="F45" s="29"/>
      <c r="G45" s="29">
        <v>144.06666666666666</v>
      </c>
      <c r="I45" s="29"/>
      <c r="J45" s="29">
        <v>120.03174603174604</v>
      </c>
    </row>
    <row r="46" spans="1:10" x14ac:dyDescent="0.25">
      <c r="A46" s="16" t="s">
        <v>292</v>
      </c>
      <c r="B46" s="29"/>
      <c r="C46" s="29">
        <v>40.280854561643842</v>
      </c>
      <c r="D46" s="29">
        <v>54.324324324324323</v>
      </c>
      <c r="E46" s="29">
        <v>68.013513513513516</v>
      </c>
      <c r="F46" s="29"/>
      <c r="G46" s="29">
        <v>79.657142857142844</v>
      </c>
      <c r="I46" s="29"/>
      <c r="J46" s="29">
        <v>360.29268292682929</v>
      </c>
    </row>
    <row r="47" spans="1:10" x14ac:dyDescent="0.25">
      <c r="A47" s="16" t="s">
        <v>293</v>
      </c>
      <c r="B47" s="29"/>
      <c r="C47" s="29">
        <v>66.082219440000003</v>
      </c>
      <c r="D47" s="29">
        <v>73.235294117647044</v>
      </c>
      <c r="E47" s="29">
        <v>70.041095890410972</v>
      </c>
      <c r="F47" s="29"/>
      <c r="G47" s="29">
        <v>61.833333333333336</v>
      </c>
      <c r="I47" s="29"/>
      <c r="J47" s="29">
        <v>455.87142857142857</v>
      </c>
    </row>
    <row r="48" spans="1:10" x14ac:dyDescent="0.25">
      <c r="A48" s="16" t="s">
        <v>294</v>
      </c>
      <c r="B48" s="29"/>
      <c r="C48" s="29">
        <v>252.8605832692308</v>
      </c>
      <c r="D48" s="29">
        <v>120.23636363636365</v>
      </c>
      <c r="E48" s="29">
        <v>89.291666666666657</v>
      </c>
      <c r="F48" s="29"/>
      <c r="G48" s="29">
        <v>81.289855072463766</v>
      </c>
      <c r="I48" s="29">
        <v>29.159420289855071</v>
      </c>
      <c r="J48" s="29">
        <v>53.161290322580641</v>
      </c>
    </row>
    <row r="49" spans="1:20" x14ac:dyDescent="0.25">
      <c r="A49" s="16" t="s">
        <v>295</v>
      </c>
      <c r="B49" s="29"/>
      <c r="C49" s="29">
        <v>80.974856268292683</v>
      </c>
      <c r="D49" s="29">
        <v>56.553571428571423</v>
      </c>
      <c r="E49" s="29">
        <v>76.123287671232887</v>
      </c>
      <c r="F49" s="29"/>
      <c r="G49" s="29">
        <v>61.527777777777779</v>
      </c>
      <c r="I49" s="29">
        <v>115.97297297297298</v>
      </c>
      <c r="J49" s="29">
        <v>33.714285714285715</v>
      </c>
    </row>
    <row r="50" spans="1:20" x14ac:dyDescent="0.25">
      <c r="A50" s="16" t="s">
        <v>296</v>
      </c>
      <c r="B50" s="29"/>
      <c r="C50" s="29">
        <v>89.863512415584424</v>
      </c>
      <c r="D50" s="29">
        <v>73.271428571428558</v>
      </c>
      <c r="E50" s="29">
        <v>67.472972972972983</v>
      </c>
      <c r="F50" s="29"/>
      <c r="G50" s="29">
        <v>73.055555555555557</v>
      </c>
      <c r="I50" s="29">
        <v>32.206349206349202</v>
      </c>
      <c r="J50" s="29">
        <v>43.666666666666664</v>
      </c>
    </row>
    <row r="52" spans="1:20" x14ac:dyDescent="0.25">
      <c r="A52" s="37" t="s">
        <v>297</v>
      </c>
      <c r="B52" s="56"/>
      <c r="C52" s="18"/>
      <c r="D52" s="18"/>
      <c r="E52" s="18"/>
      <c r="F52" s="18"/>
      <c r="G52" s="18"/>
      <c r="H52" s="18"/>
      <c r="I52" s="18"/>
      <c r="J52" s="18"/>
      <c r="L52" s="37" t="s">
        <v>298</v>
      </c>
      <c r="M52" s="56"/>
      <c r="N52" s="18"/>
      <c r="O52" s="18"/>
      <c r="P52" s="18"/>
      <c r="Q52" s="18"/>
      <c r="R52" s="18"/>
      <c r="S52" s="18"/>
      <c r="T52" s="18"/>
    </row>
    <row r="53" spans="1:20" x14ac:dyDescent="0.25">
      <c r="B53" s="57">
        <v>44417</v>
      </c>
      <c r="C53" s="57">
        <v>44419</v>
      </c>
      <c r="D53" s="57">
        <v>44421</v>
      </c>
      <c r="E53" s="57">
        <v>44428</v>
      </c>
      <c r="F53" s="57">
        <v>44431</v>
      </c>
      <c r="G53" s="57">
        <v>44435</v>
      </c>
      <c r="H53" s="57">
        <v>44438</v>
      </c>
      <c r="I53" s="57">
        <v>44442</v>
      </c>
      <c r="J53" s="57">
        <v>44446</v>
      </c>
      <c r="M53" s="48">
        <v>44417</v>
      </c>
      <c r="N53" s="13">
        <v>44419</v>
      </c>
      <c r="O53" s="13">
        <v>44428</v>
      </c>
      <c r="P53" s="13">
        <v>44431</v>
      </c>
      <c r="Q53" s="13">
        <v>44435</v>
      </c>
      <c r="R53" s="13">
        <v>44438</v>
      </c>
      <c r="S53" s="13">
        <v>44442</v>
      </c>
      <c r="T53" s="13">
        <v>44446</v>
      </c>
    </row>
    <row r="54" spans="1:20" x14ac:dyDescent="0.25">
      <c r="A54" s="16" t="s">
        <v>299</v>
      </c>
      <c r="B54" s="58">
        <v>3.4179557268125</v>
      </c>
      <c r="C54" s="58"/>
      <c r="D54" s="58">
        <f t="shared" ref="D54:E54" si="0">AVERAGE(D3:D5)</f>
        <v>6.6686666666666667</v>
      </c>
      <c r="E54" s="58">
        <f t="shared" si="0"/>
        <v>11.333999999999998</v>
      </c>
      <c r="F54" s="58"/>
      <c r="G54" s="58">
        <f t="shared" ref="G54:J54" si="1">AVERAGE(G3:G5)</f>
        <v>15.137750000000002</v>
      </c>
      <c r="H54" s="58">
        <f t="shared" si="1"/>
        <v>15.582500000000001</v>
      </c>
      <c r="I54" s="58">
        <f t="shared" si="1"/>
        <v>16.24277192982456</v>
      </c>
      <c r="J54" s="58">
        <f t="shared" si="1"/>
        <v>19.690708505</v>
      </c>
      <c r="L54" s="16" t="s">
        <v>299</v>
      </c>
      <c r="M54" s="29">
        <v>1.3439103267664918</v>
      </c>
      <c r="N54" s="29"/>
    </row>
    <row r="55" spans="1:20" x14ac:dyDescent="0.25">
      <c r="A55" s="16" t="s">
        <v>300</v>
      </c>
      <c r="B55" s="58">
        <v>3.4179557268125</v>
      </c>
      <c r="C55" s="58"/>
      <c r="D55" s="58">
        <f>AVERAGE(D6:D7)</f>
        <v>4.2625000000000002</v>
      </c>
      <c r="E55" s="58">
        <f>AVERAGE(E6:E8)</f>
        <v>4.5750000000000002</v>
      </c>
      <c r="F55" s="58"/>
      <c r="G55" s="58">
        <f t="shared" ref="G55:J55" si="2">AVERAGE(G6:G8)</f>
        <v>5.3361666666666663</v>
      </c>
      <c r="H55" s="58">
        <f t="shared" si="2"/>
        <v>5.556166666666666</v>
      </c>
      <c r="I55" s="58">
        <f t="shared" si="2"/>
        <v>6.7148333333333339</v>
      </c>
      <c r="J55" s="58">
        <f t="shared" si="2"/>
        <v>6.7944336166666659</v>
      </c>
      <c r="K55" s="59"/>
      <c r="L55" s="16" t="s">
        <v>300</v>
      </c>
      <c r="M55" s="29">
        <v>1.3439103267664918</v>
      </c>
      <c r="N55" s="29"/>
    </row>
    <row r="56" spans="1:20" x14ac:dyDescent="0.25">
      <c r="A56" s="16" t="s">
        <v>301</v>
      </c>
      <c r="B56" s="58">
        <v>3.4179557268125</v>
      </c>
      <c r="C56" s="58"/>
      <c r="D56" s="58">
        <f t="shared" ref="D56:E56" si="3">AVERAGE(D9:D11)</f>
        <v>3.839</v>
      </c>
      <c r="E56" s="58">
        <f t="shared" si="3"/>
        <v>5.3184999999999993</v>
      </c>
      <c r="F56" s="58"/>
      <c r="G56" s="58">
        <f t="shared" ref="G56:J56" si="4">AVERAGE(G9:G11)</f>
        <v>5.5861666666666672</v>
      </c>
      <c r="H56" s="58">
        <f t="shared" si="4"/>
        <v>5.7571666666666665</v>
      </c>
      <c r="I56" s="58">
        <f t="shared" si="4"/>
        <v>6.2593333333333341</v>
      </c>
      <c r="J56" s="58">
        <f t="shared" si="4"/>
        <v>6.0636914952500005</v>
      </c>
      <c r="K56" s="59"/>
      <c r="L56" s="16" t="s">
        <v>301</v>
      </c>
      <c r="M56" s="29">
        <v>1.3439103267664918</v>
      </c>
      <c r="N56" s="29"/>
    </row>
    <row r="57" spans="1:20" x14ac:dyDescent="0.25">
      <c r="A57" s="16" t="s">
        <v>302</v>
      </c>
      <c r="B57" s="58">
        <v>3.4179557268125</v>
      </c>
      <c r="C57" s="58"/>
      <c r="D57" s="58">
        <f t="shared" ref="D57:E57" si="5">AVERAGE(D12:D14)</f>
        <v>6.5380000000000003</v>
      </c>
      <c r="E57" s="58">
        <f t="shared" si="5"/>
        <v>13.017333333333333</v>
      </c>
      <c r="F57" s="58"/>
      <c r="G57" s="58">
        <f t="shared" ref="G57:J57" si="6">AVERAGE(G12:G14)</f>
        <v>15.08975</v>
      </c>
      <c r="H57" s="58">
        <f t="shared" si="6"/>
        <v>16.471166666666665</v>
      </c>
      <c r="I57" s="58">
        <f t="shared" si="6"/>
        <v>17.256547173358715</v>
      </c>
      <c r="J57" s="58">
        <f t="shared" si="6"/>
        <v>10.995357489999998</v>
      </c>
      <c r="L57" s="16" t="s">
        <v>302</v>
      </c>
      <c r="M57" s="29">
        <v>1.3439103267664918</v>
      </c>
      <c r="N57" s="29"/>
    </row>
    <row r="58" spans="1:20" x14ac:dyDescent="0.25">
      <c r="A58" s="16" t="s">
        <v>303</v>
      </c>
      <c r="B58" s="58">
        <v>3.4179557268125</v>
      </c>
      <c r="C58" s="58"/>
      <c r="D58" s="58">
        <f t="shared" ref="D58:E58" si="7">AVERAGE(D15:D17)</f>
        <v>7.1825000000000001</v>
      </c>
      <c r="E58" s="58">
        <f t="shared" si="7"/>
        <v>10.577333333333334</v>
      </c>
      <c r="F58" s="58"/>
      <c r="G58" s="58">
        <f t="shared" ref="G58:J58" si="8">AVERAGE(G15:G17)</f>
        <v>14.188833333333333</v>
      </c>
      <c r="H58" s="58">
        <f t="shared" si="8"/>
        <v>14.115499999999999</v>
      </c>
      <c r="I58" s="58">
        <f t="shared" si="8"/>
        <v>15.1076100110011</v>
      </c>
      <c r="J58" s="58">
        <f t="shared" si="8"/>
        <v>20.063446989999999</v>
      </c>
      <c r="L58" s="16" t="s">
        <v>303</v>
      </c>
      <c r="M58" s="29">
        <v>1.3439103267664918</v>
      </c>
      <c r="N58" s="29"/>
    </row>
    <row r="59" spans="1:20" x14ac:dyDescent="0.25">
      <c r="A59" s="16" t="s">
        <v>304</v>
      </c>
      <c r="B59" s="58">
        <v>3.4179557268125</v>
      </c>
      <c r="C59" s="58"/>
      <c r="D59" s="58">
        <f t="shared" ref="D59:E59" si="9">AVERAGE(D18:D20)</f>
        <v>4.1486666666666672</v>
      </c>
      <c r="E59" s="58">
        <f t="shared" si="9"/>
        <v>4.9633333333333338</v>
      </c>
      <c r="F59" s="58"/>
      <c r="G59" s="58">
        <f t="shared" ref="G59:J59" si="10">AVERAGE(G18:G20)</f>
        <v>5.3900833333333331</v>
      </c>
      <c r="H59" s="58">
        <f t="shared" si="10"/>
        <v>5.5953333333333326</v>
      </c>
      <c r="I59" s="58">
        <f t="shared" si="10"/>
        <v>6.8921666666666672</v>
      </c>
      <c r="J59" s="58">
        <f t="shared" si="10"/>
        <v>8.839410969166666</v>
      </c>
      <c r="L59" s="16" t="s">
        <v>304</v>
      </c>
      <c r="M59" s="29">
        <v>1.3439103267664918</v>
      </c>
      <c r="N59" s="29"/>
    </row>
    <row r="60" spans="1:20" x14ac:dyDescent="0.25">
      <c r="A60" s="16" t="s">
        <v>305</v>
      </c>
      <c r="B60" s="58">
        <v>3.4179557268125</v>
      </c>
      <c r="C60" s="58"/>
      <c r="D60" s="58">
        <f t="shared" ref="D60:E60" si="11">AVERAGE(D21:D23)</f>
        <v>7.1833333333333336</v>
      </c>
      <c r="E60" s="58">
        <f t="shared" si="11"/>
        <v>12.841999999999999</v>
      </c>
      <c r="F60" s="58"/>
      <c r="G60" s="58">
        <f t="shared" ref="G60:J60" si="12">AVERAGE(G21:G23)</f>
        <v>13.837249999999999</v>
      </c>
      <c r="H60" s="58">
        <f t="shared" si="12"/>
        <v>14.467499999999999</v>
      </c>
      <c r="I60" s="58">
        <f t="shared" si="12"/>
        <v>16.247006596684447</v>
      </c>
      <c r="J60" s="58">
        <f t="shared" si="12"/>
        <v>21.10990218666667</v>
      </c>
      <c r="L60" s="16" t="s">
        <v>305</v>
      </c>
      <c r="M60" s="29">
        <v>1.3439103267664918</v>
      </c>
      <c r="N60" s="29"/>
    </row>
    <row r="61" spans="1:20" x14ac:dyDescent="0.25">
      <c r="A61" s="16" t="s">
        <v>306</v>
      </c>
      <c r="B61" s="58">
        <v>3.4179557268125</v>
      </c>
      <c r="C61" s="58"/>
      <c r="D61" s="58">
        <f t="shared" ref="D61:E61" si="13">AVERAGE(D24:D26)</f>
        <v>3.2001666666666666</v>
      </c>
      <c r="E61" s="58">
        <f t="shared" si="13"/>
        <v>3.8935</v>
      </c>
      <c r="F61" s="58"/>
      <c r="G61" s="58">
        <f t="shared" ref="G61:J61" si="14">AVERAGE(G24:G26)</f>
        <v>4.3800833333333333</v>
      </c>
      <c r="H61" s="58">
        <f t="shared" si="14"/>
        <v>4.5906666666666665</v>
      </c>
      <c r="I61" s="58">
        <f t="shared" si="14"/>
        <v>5.5351801801801797</v>
      </c>
      <c r="J61" s="58">
        <f t="shared" si="14"/>
        <v>5.4086992105833334</v>
      </c>
      <c r="L61" s="16" t="s">
        <v>306</v>
      </c>
      <c r="M61" s="29">
        <v>1.3439103267664918</v>
      </c>
      <c r="N61" s="29"/>
    </row>
    <row r="62" spans="1:20" x14ac:dyDescent="0.25">
      <c r="A62" s="44" t="s">
        <v>307</v>
      </c>
      <c r="B62" s="60"/>
      <c r="C62" s="60">
        <f t="shared" ref="C62:E62" si="15">AVERAGE(C27:C29)</f>
        <v>104.59514913610755</v>
      </c>
      <c r="D62" s="60">
        <f t="shared" si="15"/>
        <v>68.427450980392152</v>
      </c>
      <c r="E62" s="60">
        <f t="shared" si="15"/>
        <v>91.523164687044826</v>
      </c>
      <c r="F62" s="60"/>
      <c r="G62" s="60">
        <f>AVERAGE(G27:G29)</f>
        <v>126.43169590643275</v>
      </c>
      <c r="H62" s="60"/>
      <c r="I62" s="60"/>
      <c r="J62" s="60">
        <f>AVERAGE(J27:J29)</f>
        <v>74.21250640444444</v>
      </c>
      <c r="L62" s="44" t="s">
        <v>307</v>
      </c>
      <c r="M62" s="44"/>
      <c r="N62" s="44"/>
      <c r="O62" s="44"/>
      <c r="P62" s="44"/>
      <c r="Q62" s="44"/>
      <c r="R62" s="44"/>
      <c r="S62" s="44"/>
      <c r="T62" s="44"/>
    </row>
    <row r="63" spans="1:20" x14ac:dyDescent="0.25">
      <c r="A63" s="16" t="s">
        <v>308</v>
      </c>
      <c r="B63" s="58"/>
      <c r="C63" s="58">
        <f t="shared" ref="C63:E63" si="16">AVERAGE(C30:C32)</f>
        <v>180.75511832589473</v>
      </c>
      <c r="D63" s="58">
        <f t="shared" si="16"/>
        <v>125.19326163770609</v>
      </c>
      <c r="E63" s="58">
        <f t="shared" si="16"/>
        <v>125.35524130533547</v>
      </c>
      <c r="F63" s="58"/>
      <c r="G63" s="58">
        <f>AVERAGE(G30:G32)</f>
        <v>54.533382349147388</v>
      </c>
      <c r="H63" s="58"/>
      <c r="I63" s="58">
        <f t="shared" ref="I63:J63" si="17">AVERAGE(I30:I32)</f>
        <v>23.895707901334308</v>
      </c>
      <c r="J63" s="58">
        <f t="shared" si="17"/>
        <v>25.949699569702489</v>
      </c>
      <c r="L63" s="16" t="s">
        <v>308</v>
      </c>
    </row>
    <row r="64" spans="1:20" x14ac:dyDescent="0.25">
      <c r="A64" s="16" t="s">
        <v>309</v>
      </c>
      <c r="B64" s="58"/>
      <c r="C64" s="58">
        <f t="shared" ref="C64:E64" si="18">AVERAGE(C33:C35)</f>
        <v>170.14106182972583</v>
      </c>
      <c r="D64" s="58">
        <f t="shared" si="18"/>
        <v>105.95125000000002</v>
      </c>
      <c r="E64" s="58">
        <f t="shared" si="18"/>
        <v>101.88100458662296</v>
      </c>
      <c r="F64" s="58"/>
      <c r="G64" s="58">
        <f>AVERAGE(G33:G35)</f>
        <v>76.536761006289296</v>
      </c>
      <c r="H64" s="58"/>
      <c r="I64" s="58">
        <f t="shared" ref="I64:J64" si="19">AVERAGE(I33:I35)</f>
        <v>38.536764705882348</v>
      </c>
      <c r="J64" s="58">
        <f t="shared" si="19"/>
        <v>35.713084948156677</v>
      </c>
      <c r="L64" s="16" t="s">
        <v>309</v>
      </c>
    </row>
    <row r="65" spans="1:12" x14ac:dyDescent="0.25">
      <c r="A65" s="16" t="s">
        <v>310</v>
      </c>
      <c r="B65" s="58"/>
      <c r="C65" s="58">
        <f t="shared" ref="C65:E65" si="20">AVERAGE(C36:C38)</f>
        <v>103.18664003613544</v>
      </c>
      <c r="D65" s="58">
        <f t="shared" si="20"/>
        <v>102.48677805933903</v>
      </c>
      <c r="E65" s="58">
        <f t="shared" si="20"/>
        <v>80.318099133741597</v>
      </c>
      <c r="F65" s="58"/>
      <c r="G65" s="58">
        <f>AVERAGE(G36:G38)</f>
        <v>94.449640032229794</v>
      </c>
      <c r="H65" s="58"/>
      <c r="I65" s="58"/>
      <c r="J65" s="58">
        <f>AVERAGE(J36:J38)</f>
        <v>90.279191908045959</v>
      </c>
      <c r="L65" s="16" t="s">
        <v>310</v>
      </c>
    </row>
    <row r="66" spans="1:12" x14ac:dyDescent="0.25">
      <c r="A66" s="16" t="s">
        <v>311</v>
      </c>
      <c r="B66" s="58"/>
      <c r="C66" s="58">
        <f t="shared" ref="C66:E66" si="21">AVERAGE(C39:C41)</f>
        <v>95.039524161525975</v>
      </c>
      <c r="D66" s="58">
        <f t="shared" si="21"/>
        <v>88.691901856089487</v>
      </c>
      <c r="E66" s="58">
        <f t="shared" si="21"/>
        <v>91.317909218196931</v>
      </c>
      <c r="F66" s="58"/>
      <c r="G66" s="58">
        <f>AVERAGE(G39:G41)</f>
        <v>93.175461301089499</v>
      </c>
      <c r="H66" s="58"/>
      <c r="I66" s="58"/>
      <c r="J66" s="58">
        <f>AVERAGE(J39:J41)</f>
        <v>115.0397514619883</v>
      </c>
      <c r="L66" s="16" t="s">
        <v>311</v>
      </c>
    </row>
    <row r="67" spans="1:12" x14ac:dyDescent="0.25">
      <c r="A67" s="16" t="s">
        <v>312</v>
      </c>
      <c r="B67" s="58"/>
      <c r="C67" s="58">
        <f t="shared" ref="C67:E67" si="22">AVERAGE(C42:C44)</f>
        <v>68.829884173128463</v>
      </c>
      <c r="D67" s="58">
        <f t="shared" si="22"/>
        <v>86.239802654436787</v>
      </c>
      <c r="E67" s="58">
        <f t="shared" si="22"/>
        <v>85.970692250119058</v>
      </c>
      <c r="F67" s="58"/>
      <c r="G67" s="58">
        <f>AVERAGE(G42:G44)</f>
        <v>64.910371572871568</v>
      </c>
      <c r="H67" s="58"/>
      <c r="I67" s="58">
        <f t="shared" ref="I67:J67" si="23">AVERAGE(I42:I44)</f>
        <v>55.924291938997818</v>
      </c>
      <c r="J67" s="58">
        <f t="shared" si="23"/>
        <v>41.23788146837682</v>
      </c>
      <c r="L67" s="16" t="s">
        <v>312</v>
      </c>
    </row>
    <row r="68" spans="1:12" x14ac:dyDescent="0.25">
      <c r="A68" s="16" t="s">
        <v>313</v>
      </c>
      <c r="B68" s="58"/>
      <c r="C68" s="58">
        <f t="shared" ref="C68:E68" si="24">AVERAGE(C45:C47)</f>
        <v>68.509126600547958</v>
      </c>
      <c r="D68" s="58">
        <f t="shared" si="24"/>
        <v>81.935257429375071</v>
      </c>
      <c r="E68" s="58">
        <f t="shared" si="24"/>
        <v>75.929661467974825</v>
      </c>
      <c r="F68" s="58"/>
      <c r="G68" s="58">
        <f>AVERAGE(G45:G47)</f>
        <v>95.185714285714269</v>
      </c>
      <c r="H68" s="58"/>
      <c r="I68" s="58"/>
      <c r="J68" s="58">
        <f>AVERAGE(J45:J47)</f>
        <v>312.06528584333461</v>
      </c>
      <c r="L68" s="16" t="s">
        <v>313</v>
      </c>
    </row>
    <row r="69" spans="1:12" x14ac:dyDescent="0.25">
      <c r="A69" s="16" t="s">
        <v>314</v>
      </c>
      <c r="B69" s="58"/>
      <c r="C69" s="58">
        <f t="shared" ref="C69:E69" si="25">AVERAGE(C48:C50)</f>
        <v>141.2329839843693</v>
      </c>
      <c r="D69" s="58">
        <f t="shared" si="25"/>
        <v>83.353787878787884</v>
      </c>
      <c r="E69" s="58">
        <f t="shared" si="25"/>
        <v>77.629309103624166</v>
      </c>
      <c r="F69" s="58"/>
      <c r="G69" s="58">
        <f>AVERAGE(G48:G50)</f>
        <v>71.957729468599041</v>
      </c>
      <c r="H69" s="58"/>
      <c r="I69" s="58">
        <f t="shared" ref="I69:J69" si="26">AVERAGE(I48:I50)</f>
        <v>59.112914156392414</v>
      </c>
      <c r="J69" s="58">
        <f t="shared" si="26"/>
        <v>43.514080901177671</v>
      </c>
      <c r="L69" s="16" t="s">
        <v>314</v>
      </c>
    </row>
    <row r="71" spans="1:12" x14ac:dyDescent="0.25">
      <c r="A71" s="37" t="s">
        <v>315</v>
      </c>
      <c r="B71" s="37"/>
      <c r="C71" s="37"/>
      <c r="D71" s="37"/>
      <c r="E71" s="37"/>
      <c r="F71" s="37"/>
      <c r="G71" s="37"/>
      <c r="H71" s="37"/>
      <c r="I71" s="37"/>
      <c r="J71" s="37"/>
    </row>
    <row r="72" spans="1:12" x14ac:dyDescent="0.25">
      <c r="B72" s="57">
        <v>44417</v>
      </c>
      <c r="C72" s="57">
        <v>44419</v>
      </c>
      <c r="D72" s="57">
        <v>44421</v>
      </c>
      <c r="E72" s="57">
        <v>44428</v>
      </c>
      <c r="F72" s="57">
        <v>44431</v>
      </c>
      <c r="G72" s="57">
        <v>44435</v>
      </c>
      <c r="H72" s="57">
        <v>44438</v>
      </c>
      <c r="I72" s="57">
        <v>44442</v>
      </c>
      <c r="J72" s="57">
        <v>44446</v>
      </c>
    </row>
    <row r="73" spans="1:12" x14ac:dyDescent="0.25">
      <c r="A73" s="16" t="s">
        <v>299</v>
      </c>
      <c r="D73" s="30">
        <f t="shared" ref="D73:E73" si="27">((D62*0.25)/(D54*113))*100</f>
        <v>2.2701414458535942</v>
      </c>
      <c r="E73" s="30">
        <f t="shared" si="27"/>
        <v>1.7865261833969068</v>
      </c>
      <c r="F73" s="30"/>
      <c r="G73" s="30">
        <f t="shared" ref="G73:G80" si="28">((G62*0.25)/(G54*113))*100</f>
        <v>1.847805264229579</v>
      </c>
      <c r="H73" s="30"/>
      <c r="I73" s="30"/>
      <c r="J73" s="30">
        <f>((J62*0.25)/(J54*113))*100</f>
        <v>0.83382962593798116</v>
      </c>
    </row>
    <row r="74" spans="1:12" x14ac:dyDescent="0.25">
      <c r="A74" s="16" t="s">
        <v>300</v>
      </c>
      <c r="D74" s="30">
        <f t="shared" ref="D74:E74" si="29">((D63*0.25)/(D55*113))*100</f>
        <v>6.4979763650744076</v>
      </c>
      <c r="E74" s="30">
        <f t="shared" si="29"/>
        <v>6.0619585717556683</v>
      </c>
      <c r="F74" s="30"/>
      <c r="G74" s="30">
        <f t="shared" si="28"/>
        <v>2.2609690350817799</v>
      </c>
      <c r="H74" s="30"/>
      <c r="I74" s="30">
        <f t="shared" ref="I74:J74" si="30">((I63*0.25)/(I55*113))*100</f>
        <v>0.7873108352331718</v>
      </c>
      <c r="J74" s="30">
        <f t="shared" si="30"/>
        <v>0.84496873462934186</v>
      </c>
    </row>
    <row r="75" spans="1:12" x14ac:dyDescent="0.25">
      <c r="A75" s="16" t="s">
        <v>301</v>
      </c>
      <c r="D75" s="30">
        <f t="shared" ref="D75:E75" si="31">((D64*0.25)/(D56*113))*100</f>
        <v>6.1058978992962318</v>
      </c>
      <c r="E75" s="30">
        <f t="shared" si="31"/>
        <v>4.2380455509123269</v>
      </c>
      <c r="F75" s="30"/>
      <c r="G75" s="30">
        <f t="shared" si="28"/>
        <v>3.0312220772244212</v>
      </c>
      <c r="H75" s="30"/>
      <c r="I75" s="30">
        <f t="shared" ref="I75:J75" si="32">((I64*0.25)/(I56*113))*100</f>
        <v>1.3620991957926549</v>
      </c>
      <c r="J75" s="30">
        <f t="shared" si="32"/>
        <v>1.3030222587543567</v>
      </c>
    </row>
    <row r="76" spans="1:12" x14ac:dyDescent="0.25">
      <c r="A76" s="16" t="s">
        <v>302</v>
      </c>
      <c r="D76" s="30">
        <f t="shared" ref="D76:E76" si="33">((D65*0.25)/(D57*113))*100</f>
        <v>3.4680431236359199</v>
      </c>
      <c r="E76" s="30">
        <f t="shared" si="33"/>
        <v>1.3650638347940482</v>
      </c>
      <c r="F76" s="30"/>
      <c r="G76" s="30">
        <f t="shared" si="28"/>
        <v>1.3847769552330442</v>
      </c>
      <c r="H76" s="30"/>
      <c r="I76" s="30"/>
      <c r="J76" s="30">
        <f t="shared" ref="J76:J77" si="34">((J65*0.25)/(J57*113))*100</f>
        <v>1.8165187047527156</v>
      </c>
    </row>
    <row r="77" spans="1:12" x14ac:dyDescent="0.25">
      <c r="A77" s="16" t="s">
        <v>303</v>
      </c>
      <c r="D77" s="30">
        <f t="shared" ref="D77:E77" si="35">((D66*0.25)/(D58*113))*100</f>
        <v>2.7319320822207822</v>
      </c>
      <c r="E77" s="30">
        <f t="shared" si="35"/>
        <v>1.9100350366188426</v>
      </c>
      <c r="F77" s="30"/>
      <c r="G77" s="30">
        <f t="shared" si="28"/>
        <v>1.4528354535275751</v>
      </c>
      <c r="H77" s="30"/>
      <c r="I77" s="30"/>
      <c r="J77" s="30">
        <f t="shared" si="34"/>
        <v>1.2685393721242386</v>
      </c>
    </row>
    <row r="78" spans="1:12" x14ac:dyDescent="0.25">
      <c r="A78" s="16" t="s">
        <v>304</v>
      </c>
      <c r="D78" s="30">
        <f t="shared" ref="D78:E78" si="36">((D67*0.25)/(D59*113))*100</f>
        <v>4.5989721253036189</v>
      </c>
      <c r="E78" s="30">
        <f t="shared" si="36"/>
        <v>3.8321151088863639</v>
      </c>
      <c r="F78" s="30"/>
      <c r="G78" s="30">
        <f t="shared" si="28"/>
        <v>2.6642819391315653</v>
      </c>
      <c r="H78" s="30"/>
      <c r="I78" s="30">
        <f t="shared" ref="I78:J78" si="37">((I67*0.25)/(I59*113))*100</f>
        <v>1.7951729199751316</v>
      </c>
      <c r="J78" s="30">
        <f t="shared" si="37"/>
        <v>1.0321304366826265</v>
      </c>
    </row>
    <row r="79" spans="1:12" x14ac:dyDescent="0.25">
      <c r="A79" s="16" t="s">
        <v>305</v>
      </c>
      <c r="D79" s="30">
        <f t="shared" ref="D79:E79" si="38">((D68*0.25)/(D60*113))*100</f>
        <v>2.5235177739371824</v>
      </c>
      <c r="E79" s="30">
        <f t="shared" si="38"/>
        <v>1.308098245593049</v>
      </c>
      <c r="F79" s="30"/>
      <c r="G79" s="30">
        <f t="shared" si="28"/>
        <v>1.5218910077072367</v>
      </c>
      <c r="H79" s="30"/>
      <c r="I79" s="30"/>
      <c r="J79" s="30">
        <f>((J68*0.25)/(J60*113))*100</f>
        <v>3.2705500874761482</v>
      </c>
    </row>
    <row r="80" spans="1:12" x14ac:dyDescent="0.25">
      <c r="A80" s="16" t="s">
        <v>306</v>
      </c>
      <c r="D80" s="30">
        <f t="shared" ref="D80:E80" si="39">((D69*0.25)/(D61*113))*100</f>
        <v>5.7625447152771736</v>
      </c>
      <c r="E80" s="30">
        <f t="shared" si="39"/>
        <v>4.4111020695727374</v>
      </c>
      <c r="F80" s="30"/>
      <c r="G80" s="30">
        <f t="shared" si="28"/>
        <v>3.6346001755700819</v>
      </c>
      <c r="H80" s="30"/>
      <c r="I80" s="30">
        <f t="shared" ref="I80:J80" si="40">((I69*0.25)/(I61*113))*100</f>
        <v>2.3627195371187444</v>
      </c>
      <c r="J80" s="30">
        <f t="shared" si="40"/>
        <v>1.779912077583407</v>
      </c>
    </row>
    <row r="81" spans="1:1" x14ac:dyDescent="0.25">
      <c r="A81" s="1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82"/>
  <sheetViews>
    <sheetView workbookViewId="0"/>
  </sheetViews>
  <sheetFormatPr defaultColWidth="12.6640625" defaultRowHeight="15.75" customHeight="1" x14ac:dyDescent="0.25"/>
  <sheetData>
    <row r="1" spans="1:12" x14ac:dyDescent="0.25">
      <c r="A1" s="37" t="s">
        <v>316</v>
      </c>
      <c r="B1" s="46"/>
      <c r="C1" s="47"/>
      <c r="D1" s="47"/>
      <c r="E1" s="47"/>
      <c r="F1" s="47"/>
      <c r="G1" s="47"/>
      <c r="H1" s="13"/>
      <c r="I1" s="13"/>
      <c r="J1" s="13"/>
    </row>
    <row r="2" spans="1:12" x14ac:dyDescent="0.25">
      <c r="B2" s="48">
        <v>44417</v>
      </c>
      <c r="C2" s="13">
        <v>44419</v>
      </c>
      <c r="D2" s="13">
        <v>44421</v>
      </c>
      <c r="E2" s="13">
        <v>44428</v>
      </c>
      <c r="F2" s="13">
        <v>44431</v>
      </c>
      <c r="G2" s="13">
        <v>44435</v>
      </c>
      <c r="H2" s="13">
        <v>44438</v>
      </c>
      <c r="I2" s="13">
        <v>44442</v>
      </c>
      <c r="J2" s="13">
        <v>44446</v>
      </c>
    </row>
    <row r="3" spans="1:12" x14ac:dyDescent="0.25">
      <c r="A3" s="16" t="s">
        <v>253</v>
      </c>
      <c r="B3" s="29">
        <v>0.38487223076249999</v>
      </c>
      <c r="C3" s="29"/>
      <c r="D3" s="49">
        <v>0.92049999999999998</v>
      </c>
      <c r="E3" s="29">
        <v>1.4300000000000002</v>
      </c>
      <c r="G3" s="29">
        <v>1.393</v>
      </c>
      <c r="H3" s="29">
        <v>1.363</v>
      </c>
      <c r="I3" s="29">
        <v>1.5289473684210526</v>
      </c>
      <c r="J3" s="29">
        <v>1.7695280386666665</v>
      </c>
      <c r="L3" s="29"/>
    </row>
    <row r="4" spans="1:12" x14ac:dyDescent="0.25">
      <c r="A4" s="16" t="s">
        <v>254</v>
      </c>
      <c r="B4" s="29">
        <v>0.38487223076249999</v>
      </c>
      <c r="C4" s="29"/>
      <c r="D4" s="49">
        <v>0.86850000000000005</v>
      </c>
      <c r="E4" s="29">
        <v>1.2484999999999999</v>
      </c>
      <c r="G4" s="29">
        <v>1.407</v>
      </c>
      <c r="H4" s="29">
        <v>1.3085</v>
      </c>
      <c r="I4" s="29">
        <v>1.4394736842105262</v>
      </c>
      <c r="J4" s="29">
        <v>1.5340668677777778</v>
      </c>
      <c r="L4" s="29"/>
    </row>
    <row r="5" spans="1:12" x14ac:dyDescent="0.25">
      <c r="A5" s="16" t="s">
        <v>255</v>
      </c>
      <c r="B5" s="29">
        <v>0.38487223076249999</v>
      </c>
      <c r="C5" s="29"/>
      <c r="D5" s="49">
        <v>0.8095</v>
      </c>
      <c r="E5" s="29">
        <v>1.1950000000000001</v>
      </c>
      <c r="G5" s="29">
        <v>1.4255</v>
      </c>
      <c r="H5" s="29">
        <v>1.0840000000000001</v>
      </c>
      <c r="I5" s="29">
        <v>1.7609999999999999</v>
      </c>
      <c r="J5" s="29">
        <v>1.7809091459999999</v>
      </c>
      <c r="L5" s="29"/>
    </row>
    <row r="6" spans="1:12" x14ac:dyDescent="0.25">
      <c r="A6" s="16" t="s">
        <v>256</v>
      </c>
      <c r="B6" s="29">
        <v>0.38487223076249999</v>
      </c>
      <c r="C6" s="29"/>
      <c r="D6" s="49">
        <v>0.59599999999999997</v>
      </c>
      <c r="E6" s="29">
        <v>0.64050000000000007</v>
      </c>
      <c r="G6" s="29">
        <v>0.68274999999999997</v>
      </c>
      <c r="H6" s="29">
        <v>0.64649999999999996</v>
      </c>
      <c r="I6" s="29">
        <v>0.68600000000000005</v>
      </c>
      <c r="J6" s="29">
        <v>0.65976628599999998</v>
      </c>
      <c r="L6" s="29"/>
    </row>
    <row r="7" spans="1:12" x14ac:dyDescent="0.25">
      <c r="A7" s="16" t="s">
        <v>257</v>
      </c>
      <c r="B7" s="29">
        <v>0.38487223076249999</v>
      </c>
      <c r="C7" s="29"/>
      <c r="D7" s="49">
        <v>0.54849999999999999</v>
      </c>
      <c r="E7" s="29">
        <v>0.79</v>
      </c>
      <c r="G7" s="29">
        <v>0.58125000000000004</v>
      </c>
      <c r="H7" s="29">
        <v>0.60199999999999998</v>
      </c>
      <c r="I7" s="29">
        <v>0.76749999999999996</v>
      </c>
      <c r="J7" s="29">
        <v>0.82423167750000004</v>
      </c>
      <c r="L7" s="29"/>
    </row>
    <row r="8" spans="1:12" x14ac:dyDescent="0.25">
      <c r="A8" s="16" t="s">
        <v>258</v>
      </c>
      <c r="B8" s="29">
        <v>0.38487223076249999</v>
      </c>
      <c r="C8" s="29"/>
      <c r="D8" s="50">
        <v>1.8354999999999999</v>
      </c>
      <c r="E8" s="29">
        <v>0.83799999999999997</v>
      </c>
      <c r="G8" s="29">
        <v>0.55500000000000005</v>
      </c>
      <c r="H8" s="29">
        <v>0.55449999999999999</v>
      </c>
      <c r="I8" s="29">
        <v>0.55700000000000005</v>
      </c>
      <c r="J8" s="29">
        <v>0.40725688215</v>
      </c>
      <c r="L8" s="29"/>
    </row>
    <row r="9" spans="1:12" x14ac:dyDescent="0.25">
      <c r="A9" s="16" t="s">
        <v>146</v>
      </c>
      <c r="B9" s="29">
        <v>0.38487223076249999</v>
      </c>
      <c r="C9" s="29"/>
      <c r="D9" s="49">
        <v>0.52200000000000002</v>
      </c>
      <c r="E9" s="29">
        <v>0.79350000000000009</v>
      </c>
      <c r="G9" s="29">
        <v>0.68799999999999994</v>
      </c>
      <c r="H9" s="29">
        <v>0.69199999999999995</v>
      </c>
      <c r="I9" s="29">
        <v>0.76100000000000001</v>
      </c>
      <c r="J9" s="29">
        <v>0.74796062474999991</v>
      </c>
      <c r="L9" s="29"/>
    </row>
    <row r="10" spans="1:12" x14ac:dyDescent="0.25">
      <c r="A10" s="16" t="s">
        <v>220</v>
      </c>
      <c r="B10" s="29">
        <v>0.38487223076249999</v>
      </c>
      <c r="C10" s="29"/>
      <c r="D10" s="49">
        <v>0.83299999999999996</v>
      </c>
      <c r="E10" s="29">
        <v>0.82850000000000001</v>
      </c>
      <c r="G10" s="29">
        <v>0.58750000000000002</v>
      </c>
      <c r="H10" s="29">
        <v>0.74950000000000006</v>
      </c>
      <c r="I10" s="29">
        <v>0.78200000000000003</v>
      </c>
      <c r="J10" s="29">
        <v>0.57453101049999999</v>
      </c>
      <c r="L10" s="29"/>
    </row>
    <row r="11" spans="1:12" x14ac:dyDescent="0.25">
      <c r="A11" s="16" t="s">
        <v>147</v>
      </c>
      <c r="B11" s="29">
        <v>0.38487223076249999</v>
      </c>
      <c r="C11" s="29"/>
      <c r="D11" s="49">
        <v>0.38250000000000001</v>
      </c>
      <c r="E11" s="29">
        <v>0.57199999999999995</v>
      </c>
      <c r="G11" s="29">
        <v>0.39</v>
      </c>
      <c r="H11" s="29">
        <v>0.65200000000000002</v>
      </c>
      <c r="I11" s="29">
        <v>0.54600000000000004</v>
      </c>
      <c r="J11" s="29">
        <v>0.54894381324999997</v>
      </c>
      <c r="L11" s="29"/>
    </row>
    <row r="12" spans="1:12" x14ac:dyDescent="0.25">
      <c r="A12" s="16" t="s">
        <v>259</v>
      </c>
      <c r="B12" s="29">
        <v>0.38487223076249999</v>
      </c>
      <c r="C12" s="29"/>
      <c r="D12" s="49">
        <v>0.88749999999999996</v>
      </c>
      <c r="E12" s="29">
        <v>1.3355000000000001</v>
      </c>
      <c r="G12" s="29">
        <v>1.13775</v>
      </c>
      <c r="H12" s="29">
        <v>1.1675</v>
      </c>
      <c r="I12" s="29">
        <v>1.4415789473684211</v>
      </c>
      <c r="J12" s="29">
        <v>1.3337592595000001</v>
      </c>
      <c r="L12" s="29"/>
    </row>
    <row r="13" spans="1:12" x14ac:dyDescent="0.25">
      <c r="A13" s="16" t="s">
        <v>260</v>
      </c>
      <c r="B13" s="29">
        <v>0.38487223076249999</v>
      </c>
      <c r="C13" s="29"/>
      <c r="D13" s="49">
        <v>0.82199999999999995</v>
      </c>
      <c r="E13" s="29">
        <v>1.264</v>
      </c>
      <c r="G13" s="29">
        <v>1.5714999999999999</v>
      </c>
      <c r="H13" s="29">
        <v>1.4735</v>
      </c>
      <c r="I13" s="29">
        <v>1.6939048894842597</v>
      </c>
      <c r="J13" s="29">
        <v>0.94169226350000002</v>
      </c>
      <c r="L13" s="29"/>
    </row>
    <row r="14" spans="1:12" x14ac:dyDescent="0.25">
      <c r="A14" s="16" t="s">
        <v>261</v>
      </c>
      <c r="B14" s="29">
        <v>0.38487223076249999</v>
      </c>
      <c r="C14" s="29"/>
      <c r="D14" s="49">
        <v>0.90249999999999997</v>
      </c>
      <c r="E14" s="29">
        <v>1.446</v>
      </c>
      <c r="G14" s="29">
        <v>1.6220000000000001</v>
      </c>
      <c r="H14" s="29">
        <v>1.4864999999999999</v>
      </c>
      <c r="I14" s="29">
        <v>1.4065000000000001</v>
      </c>
      <c r="J14" s="29">
        <v>0.71514191849999997</v>
      </c>
      <c r="L14" s="29"/>
    </row>
    <row r="15" spans="1:12" x14ac:dyDescent="0.25">
      <c r="A15" s="16" t="s">
        <v>262</v>
      </c>
      <c r="B15" s="29">
        <v>0.38487223076249999</v>
      </c>
      <c r="C15" s="29"/>
      <c r="D15" s="49">
        <v>0.90100000000000002</v>
      </c>
      <c r="E15" s="29">
        <v>1.415</v>
      </c>
      <c r="G15" s="29">
        <v>1.63175</v>
      </c>
      <c r="H15" s="29">
        <v>1.4450000000000001</v>
      </c>
      <c r="I15" s="29">
        <v>1.6034103410341034</v>
      </c>
      <c r="J15" s="29">
        <v>1.841261386</v>
      </c>
      <c r="L15" s="29"/>
    </row>
    <row r="16" spans="1:12" x14ac:dyDescent="0.25">
      <c r="A16" s="16" t="s">
        <v>263</v>
      </c>
      <c r="B16" s="29">
        <v>0.38487223076249999</v>
      </c>
      <c r="C16" s="29"/>
      <c r="D16" s="49">
        <v>0.84250000000000003</v>
      </c>
      <c r="E16" s="29">
        <v>1.2270000000000001</v>
      </c>
      <c r="G16" s="29">
        <v>0.92</v>
      </c>
      <c r="H16" s="29">
        <v>1.0505</v>
      </c>
      <c r="I16" s="29">
        <v>1.2024999999999999</v>
      </c>
      <c r="J16" s="29">
        <v>2.4761783409999998</v>
      </c>
      <c r="L16" s="29"/>
    </row>
    <row r="17" spans="1:12" x14ac:dyDescent="0.25">
      <c r="A17" s="16" t="s">
        <v>264</v>
      </c>
      <c r="B17" s="29">
        <v>0.38487223076249999</v>
      </c>
      <c r="C17" s="29"/>
      <c r="D17" s="49">
        <v>1.0009999999999999</v>
      </c>
      <c r="E17" s="29">
        <v>1.264</v>
      </c>
      <c r="G17" s="29">
        <v>1.2337500000000001</v>
      </c>
      <c r="H17" s="29">
        <v>1.732</v>
      </c>
      <c r="I17" s="29">
        <v>1.5255000000000001</v>
      </c>
      <c r="J17" s="29">
        <v>1.7689779480000001</v>
      </c>
      <c r="L17" s="29"/>
    </row>
    <row r="18" spans="1:12" x14ac:dyDescent="0.25">
      <c r="A18" s="16" t="s">
        <v>265</v>
      </c>
      <c r="B18" s="29">
        <v>0.38487223076249999</v>
      </c>
      <c r="C18" s="29"/>
      <c r="D18" s="49">
        <v>0.73050000000000004</v>
      </c>
      <c r="E18" s="29">
        <v>0.82899999999999996</v>
      </c>
      <c r="G18" s="29">
        <v>0.65649999999999997</v>
      </c>
      <c r="H18" s="29">
        <v>0.65200000000000002</v>
      </c>
      <c r="I18" s="29">
        <v>0.80500000000000005</v>
      </c>
      <c r="J18" s="29">
        <v>0.60624204599999998</v>
      </c>
      <c r="L18" s="29"/>
    </row>
    <row r="19" spans="1:12" x14ac:dyDescent="0.25">
      <c r="A19" s="16" t="s">
        <v>266</v>
      </c>
      <c r="B19" s="29">
        <v>0.38487223076249999</v>
      </c>
      <c r="C19" s="29"/>
      <c r="D19" s="49">
        <v>0.47</v>
      </c>
      <c r="E19" s="29">
        <v>0.65850000000000009</v>
      </c>
      <c r="G19" s="29">
        <v>0.71550000000000002</v>
      </c>
      <c r="H19" s="29">
        <v>0.63949999999999996</v>
      </c>
      <c r="I19" s="29">
        <v>0.84299999999999997</v>
      </c>
      <c r="J19" s="29">
        <v>1.09170943375</v>
      </c>
      <c r="L19" s="29"/>
    </row>
    <row r="20" spans="1:12" x14ac:dyDescent="0.25">
      <c r="A20" s="16" t="s">
        <v>267</v>
      </c>
      <c r="B20" s="29">
        <v>0.38487223076249999</v>
      </c>
      <c r="C20" s="29"/>
      <c r="D20" s="49">
        <v>0.50949999999999995</v>
      </c>
      <c r="E20" s="29">
        <v>0.70299999999999996</v>
      </c>
      <c r="G20" s="29">
        <v>0.45600000000000002</v>
      </c>
      <c r="H20" s="29">
        <v>0.55600000000000005</v>
      </c>
      <c r="I20" s="29">
        <v>0.65649999999999997</v>
      </c>
      <c r="J20" s="29">
        <v>1.17172386</v>
      </c>
      <c r="L20" s="29"/>
    </row>
    <row r="21" spans="1:12" x14ac:dyDescent="0.25">
      <c r="A21" s="16" t="s">
        <v>268</v>
      </c>
      <c r="B21" s="29">
        <v>0.38487223076249999</v>
      </c>
      <c r="C21" s="29"/>
      <c r="D21" s="49">
        <v>0.94699999999999995</v>
      </c>
      <c r="E21" s="29">
        <v>1.2370000000000001</v>
      </c>
      <c r="G21" s="29">
        <v>1.4470000000000001</v>
      </c>
      <c r="H21" s="29">
        <v>1.421</v>
      </c>
      <c r="I21" s="29">
        <v>1.6213646532438479</v>
      </c>
      <c r="J21" s="29">
        <v>1.9405719929999998</v>
      </c>
      <c r="L21" s="29"/>
    </row>
    <row r="22" spans="1:12" x14ac:dyDescent="0.25">
      <c r="A22" s="16" t="s">
        <v>269</v>
      </c>
      <c r="B22" s="29">
        <v>0.38487223076249999</v>
      </c>
      <c r="C22" s="29"/>
      <c r="D22" s="49">
        <v>0.91800000000000004</v>
      </c>
      <c r="E22" s="29">
        <v>1.2475000000000001</v>
      </c>
      <c r="G22" s="29">
        <v>1.5069999999999999</v>
      </c>
      <c r="H22" s="29">
        <v>1.5215000000000001</v>
      </c>
      <c r="I22" s="29">
        <v>1.728</v>
      </c>
      <c r="J22" s="29">
        <v>2.182123367</v>
      </c>
      <c r="L22" s="29"/>
    </row>
    <row r="23" spans="1:12" x14ac:dyDescent="0.25">
      <c r="A23" s="16" t="s">
        <v>270</v>
      </c>
      <c r="B23" s="29">
        <v>0.38487223076249999</v>
      </c>
      <c r="C23" s="29"/>
      <c r="D23" s="49">
        <v>1.0445</v>
      </c>
      <c r="E23" s="51" t="s">
        <v>271</v>
      </c>
      <c r="G23" s="29">
        <v>1.3134999999999999</v>
      </c>
      <c r="H23" s="29">
        <v>1.1200000000000001</v>
      </c>
      <c r="I23" s="29">
        <v>1.3512820512820511</v>
      </c>
      <c r="J23" s="29">
        <v>1.9145891989999999</v>
      </c>
      <c r="L23" s="29"/>
    </row>
    <row r="24" spans="1:12" x14ac:dyDescent="0.25">
      <c r="A24" s="16" t="s">
        <v>83</v>
      </c>
      <c r="B24" s="29">
        <v>0.38487223076249999</v>
      </c>
      <c r="C24" s="29"/>
      <c r="D24" s="49">
        <v>0.3735</v>
      </c>
      <c r="E24" s="29">
        <v>0.57600000000000007</v>
      </c>
      <c r="G24" s="29">
        <v>0.66025</v>
      </c>
      <c r="H24" s="29">
        <v>0.45550000000000002</v>
      </c>
      <c r="I24" s="29">
        <v>0.91999999999999993</v>
      </c>
      <c r="J24" s="29">
        <v>0.50784922297500001</v>
      </c>
      <c r="L24" s="29"/>
    </row>
    <row r="25" spans="1:12" x14ac:dyDescent="0.25">
      <c r="A25" s="16" t="s">
        <v>62</v>
      </c>
      <c r="B25" s="29">
        <v>0.38487223076249999</v>
      </c>
      <c r="C25" s="29"/>
      <c r="D25" s="49">
        <v>0.41749999999999998</v>
      </c>
      <c r="E25" s="29">
        <v>0.503</v>
      </c>
      <c r="G25" s="29">
        <v>0.4425</v>
      </c>
      <c r="H25" s="29">
        <v>0.442</v>
      </c>
      <c r="I25" s="29">
        <v>0.48149999999999998</v>
      </c>
      <c r="J25" s="29">
        <v>0.47102707780000003</v>
      </c>
      <c r="L25" s="29"/>
    </row>
    <row r="26" spans="1:12" x14ac:dyDescent="0.25">
      <c r="A26" s="16" t="s">
        <v>64</v>
      </c>
      <c r="B26" s="29">
        <v>0.38487223076249999</v>
      </c>
      <c r="C26" s="29"/>
      <c r="D26" s="49">
        <v>0.54400000000000004</v>
      </c>
      <c r="E26" s="29">
        <v>0.622</v>
      </c>
      <c r="G26" s="29">
        <v>0.5129999999999999</v>
      </c>
      <c r="H26" s="29">
        <v>0.52200000000000002</v>
      </c>
      <c r="I26" s="29">
        <v>0.66649999999999998</v>
      </c>
      <c r="J26" s="29">
        <v>0.48601228260000001</v>
      </c>
      <c r="L26" s="29"/>
    </row>
    <row r="27" spans="1:12" x14ac:dyDescent="0.25">
      <c r="A27" s="44" t="s">
        <v>272</v>
      </c>
      <c r="B27" s="52"/>
      <c r="C27" s="52">
        <v>4.2086179788732396</v>
      </c>
      <c r="D27" s="52">
        <v>3.95</v>
      </c>
      <c r="E27" s="52">
        <v>7.8507462686567164</v>
      </c>
      <c r="F27" s="44"/>
      <c r="G27" s="52">
        <v>13.700000000000001</v>
      </c>
      <c r="H27" s="44"/>
      <c r="I27" s="44"/>
      <c r="J27" s="52">
        <v>5.6768892759999998</v>
      </c>
    </row>
    <row r="28" spans="1:12" x14ac:dyDescent="0.25">
      <c r="A28" s="16" t="s">
        <v>273</v>
      </c>
      <c r="B28" s="29"/>
      <c r="C28" s="53" t="s">
        <v>274</v>
      </c>
      <c r="D28" s="29">
        <v>2.85</v>
      </c>
      <c r="E28" s="29">
        <v>4.597701149425288</v>
      </c>
      <c r="G28" s="29">
        <v>5.5333333333333332</v>
      </c>
      <c r="J28" s="29">
        <v>5.1340031574999996</v>
      </c>
    </row>
    <row r="29" spans="1:12" x14ac:dyDescent="0.25">
      <c r="A29" s="16" t="s">
        <v>275</v>
      </c>
      <c r="B29" s="29"/>
      <c r="C29" s="29">
        <v>10.947538416363637</v>
      </c>
      <c r="D29" s="29">
        <v>3.4338235294117645</v>
      </c>
      <c r="E29" s="29">
        <v>3.7941176470588234</v>
      </c>
      <c r="G29" s="29">
        <v>6.8157894736842106</v>
      </c>
      <c r="J29" s="29">
        <v>5.4313993558558558</v>
      </c>
    </row>
    <row r="30" spans="1:12" x14ac:dyDescent="0.25">
      <c r="A30" s="16" t="s">
        <v>276</v>
      </c>
      <c r="B30" s="29"/>
      <c r="C30" s="29">
        <v>4.929005380555556</v>
      </c>
      <c r="D30" s="29">
        <v>2.3445945945945947</v>
      </c>
      <c r="E30" s="29">
        <v>3.3783783783783785</v>
      </c>
      <c r="G30" s="29">
        <v>2.2876712328767126</v>
      </c>
      <c r="I30" s="54">
        <v>1.7096774193548387</v>
      </c>
      <c r="J30" s="29">
        <v>3.9574092015873013</v>
      </c>
    </row>
    <row r="31" spans="1:12" x14ac:dyDescent="0.25">
      <c r="A31" s="16" t="s">
        <v>277</v>
      </c>
      <c r="B31" s="29"/>
      <c r="C31" s="29">
        <v>4.4866078245283019</v>
      </c>
      <c r="D31" s="54">
        <v>1.2345679012345678</v>
      </c>
      <c r="E31" s="29">
        <v>4.1481481481481479</v>
      </c>
      <c r="G31" s="49" t="s">
        <v>317</v>
      </c>
      <c r="I31" s="54">
        <v>2.3461538461538463</v>
      </c>
      <c r="J31" s="29">
        <v>2.4937831199999998</v>
      </c>
    </row>
    <row r="32" spans="1:12" x14ac:dyDescent="0.25">
      <c r="A32" s="16" t="s">
        <v>278</v>
      </c>
      <c r="B32" s="29"/>
      <c r="C32" s="29">
        <v>6.5851986058823524</v>
      </c>
      <c r="D32" s="29">
        <v>4.2167832167832167</v>
      </c>
      <c r="E32" s="29">
        <v>2.8305084745762716</v>
      </c>
      <c r="G32" s="49">
        <v>0.46610169491525427</v>
      </c>
      <c r="I32" s="29">
        <v>2.1395348837209305</v>
      </c>
      <c r="J32" s="29">
        <v>0.76392196245901633</v>
      </c>
    </row>
    <row r="33" spans="1:10" x14ac:dyDescent="0.25">
      <c r="A33" s="16" t="s">
        <v>279</v>
      </c>
      <c r="B33" s="29"/>
      <c r="C33" s="29">
        <v>5.9879895563636367</v>
      </c>
      <c r="D33" s="29">
        <v>6.0533333333333337</v>
      </c>
      <c r="E33" s="29">
        <v>4.6619718309859159</v>
      </c>
      <c r="G33" s="49">
        <v>5</v>
      </c>
      <c r="I33" s="54">
        <v>2.6052631578947372</v>
      </c>
      <c r="J33" s="29">
        <v>1.6133961223214286</v>
      </c>
    </row>
    <row r="34" spans="1:10" x14ac:dyDescent="0.25">
      <c r="A34" s="16" t="s">
        <v>280</v>
      </c>
      <c r="B34" s="29"/>
      <c r="C34" s="29">
        <v>6.9854940844155848</v>
      </c>
      <c r="D34" s="29">
        <v>3.3866666666666667</v>
      </c>
      <c r="E34" s="29">
        <v>3.9240506329113924</v>
      </c>
      <c r="G34" s="49" t="s">
        <v>317</v>
      </c>
      <c r="I34" s="54">
        <v>2.7647058823529411</v>
      </c>
      <c r="J34" s="29">
        <v>1.3286282648387095</v>
      </c>
    </row>
    <row r="35" spans="1:10" x14ac:dyDescent="0.25">
      <c r="A35" s="16" t="s">
        <v>281</v>
      </c>
      <c r="B35" s="29"/>
      <c r="C35" s="29">
        <v>4.8398587583333335</v>
      </c>
      <c r="D35" s="29">
        <v>2.5234375</v>
      </c>
      <c r="E35" s="29">
        <v>3.1119402985074625</v>
      </c>
      <c r="G35" s="49">
        <v>5.6818181818181825</v>
      </c>
      <c r="I35" s="29"/>
      <c r="J35" s="51" t="s">
        <v>271</v>
      </c>
    </row>
    <row r="36" spans="1:10" x14ac:dyDescent="0.25">
      <c r="A36" s="16" t="s">
        <v>282</v>
      </c>
      <c r="B36" s="29"/>
      <c r="C36" s="29">
        <v>5.4648363455696201</v>
      </c>
      <c r="D36" s="29">
        <v>3.1829268292682928</v>
      </c>
      <c r="E36" s="29">
        <v>2.3463687150837989</v>
      </c>
      <c r="G36" s="49">
        <v>11.337837837837839</v>
      </c>
      <c r="I36" s="29"/>
      <c r="J36" s="29">
        <v>14.99386425862069</v>
      </c>
    </row>
    <row r="37" spans="1:10" x14ac:dyDescent="0.25">
      <c r="A37" s="16" t="s">
        <v>283</v>
      </c>
      <c r="B37" s="29"/>
      <c r="C37" s="29">
        <v>5.3325644948717947</v>
      </c>
      <c r="D37" s="29">
        <v>4.7125000000000004</v>
      </c>
      <c r="E37" s="29">
        <v>8.4805194805194812</v>
      </c>
      <c r="G37" s="49">
        <v>3.6962025316455693</v>
      </c>
      <c r="I37" s="29"/>
      <c r="J37" s="29">
        <v>4.8275862068965516</v>
      </c>
    </row>
    <row r="38" spans="1:10" x14ac:dyDescent="0.25">
      <c r="A38" s="16" t="s">
        <v>284</v>
      </c>
      <c r="B38" s="29"/>
      <c r="C38" s="29">
        <v>4.6833540271428564</v>
      </c>
      <c r="D38" s="54">
        <v>2.6753246753246751</v>
      </c>
      <c r="E38" s="29">
        <v>7.4729729729729737</v>
      </c>
      <c r="G38" s="49">
        <v>4.2131147540983607</v>
      </c>
      <c r="I38" s="29"/>
      <c r="J38" s="29">
        <v>5.234375</v>
      </c>
    </row>
    <row r="39" spans="1:10" x14ac:dyDescent="0.25">
      <c r="A39" s="16" t="s">
        <v>285</v>
      </c>
      <c r="B39" s="29"/>
      <c r="C39" s="29">
        <v>5.7046010942857137</v>
      </c>
      <c r="D39" s="29">
        <v>3.3768115942028984</v>
      </c>
      <c r="E39" s="29">
        <v>8.0298507462686572</v>
      </c>
      <c r="G39" s="49">
        <v>7.55</v>
      </c>
      <c r="I39" s="29"/>
      <c r="J39" s="29">
        <v>5.8947368421052637</v>
      </c>
    </row>
    <row r="40" spans="1:10" x14ac:dyDescent="0.25">
      <c r="A40" s="16" t="s">
        <v>286</v>
      </c>
      <c r="B40" s="29"/>
      <c r="C40" s="29">
        <v>3.7656710659090908</v>
      </c>
      <c r="D40" s="54">
        <v>2.6842105263157894</v>
      </c>
      <c r="E40" s="29">
        <v>4.9518072289156621</v>
      </c>
      <c r="G40" s="49">
        <v>5.6716417910447756</v>
      </c>
      <c r="I40" s="29"/>
      <c r="J40" s="29">
        <v>7.9749999999999996</v>
      </c>
    </row>
    <row r="41" spans="1:10" x14ac:dyDescent="0.25">
      <c r="A41" s="55" t="s">
        <v>287</v>
      </c>
      <c r="B41" s="29"/>
      <c r="C41" s="53" t="s">
        <v>274</v>
      </c>
      <c r="D41" s="29">
        <v>3.5072463768115938</v>
      </c>
      <c r="E41" s="29">
        <v>9.6538461538461533</v>
      </c>
      <c r="G41" s="49">
        <v>3.9746835443037973</v>
      </c>
      <c r="I41" s="29"/>
      <c r="J41" s="29">
        <v>14.946666666666667</v>
      </c>
    </row>
    <row r="42" spans="1:10" x14ac:dyDescent="0.25">
      <c r="A42" s="16" t="s">
        <v>288</v>
      </c>
      <c r="B42" s="29"/>
      <c r="C42" s="29">
        <v>2.1375177178217819</v>
      </c>
      <c r="D42" s="29">
        <v>3.9316239316239314</v>
      </c>
      <c r="E42" s="29">
        <v>9.2173913043478262</v>
      </c>
      <c r="G42" s="49" t="s">
        <v>317</v>
      </c>
      <c r="I42" s="29">
        <v>9.7638888888888893</v>
      </c>
      <c r="J42" s="29">
        <v>6.7999999999999989</v>
      </c>
    </row>
    <row r="43" spans="1:10" x14ac:dyDescent="0.25">
      <c r="A43" s="16" t="s">
        <v>289</v>
      </c>
      <c r="B43" s="29"/>
      <c r="C43" s="29">
        <v>6.4271652858823529</v>
      </c>
      <c r="D43" s="29">
        <v>2.7317073170731705</v>
      </c>
      <c r="E43" s="29">
        <v>5.4084507042253529</v>
      </c>
      <c r="G43" s="49" t="s">
        <v>317</v>
      </c>
      <c r="I43" s="54">
        <v>1.9500000000000002</v>
      </c>
      <c r="J43" s="29">
        <v>2.3529411764705883</v>
      </c>
    </row>
    <row r="44" spans="1:10" x14ac:dyDescent="0.25">
      <c r="A44" s="16" t="s">
        <v>290</v>
      </c>
      <c r="B44" s="29"/>
      <c r="C44" s="29">
        <v>3.9377738412213739</v>
      </c>
      <c r="D44" s="29">
        <v>2.3432835820895521</v>
      </c>
      <c r="E44" s="29">
        <v>4.4960000000000004</v>
      </c>
      <c r="G44" s="49">
        <v>6.4375</v>
      </c>
      <c r="I44" s="54">
        <v>1.8921568627450982</v>
      </c>
      <c r="J44" s="29">
        <v>3.1203007518796988</v>
      </c>
    </row>
    <row r="45" spans="1:10" x14ac:dyDescent="0.25">
      <c r="A45" s="16" t="s">
        <v>291</v>
      </c>
      <c r="B45" s="29"/>
      <c r="C45" s="29">
        <v>3.765760194285714</v>
      </c>
      <c r="D45" s="29">
        <v>3.6307692307692303</v>
      </c>
      <c r="E45" s="29">
        <v>7.8125</v>
      </c>
      <c r="G45" s="49">
        <v>17.933333333333334</v>
      </c>
      <c r="I45" s="29"/>
      <c r="J45" s="29">
        <v>9.7301587301587293</v>
      </c>
    </row>
    <row r="46" spans="1:10" x14ac:dyDescent="0.25">
      <c r="A46" s="16" t="s">
        <v>292</v>
      </c>
      <c r="B46" s="29"/>
      <c r="C46" s="29">
        <v>3.1891530438356166</v>
      </c>
      <c r="D46" s="29">
        <v>4.5945945945945947</v>
      </c>
      <c r="E46" s="29">
        <v>5.8378378378378377</v>
      </c>
      <c r="G46" s="49">
        <v>6.1142857142857139</v>
      </c>
      <c r="I46" s="29"/>
      <c r="J46" s="29">
        <v>35.670731707317067</v>
      </c>
    </row>
    <row r="47" spans="1:10" x14ac:dyDescent="0.25">
      <c r="A47" s="16" t="s">
        <v>293</v>
      </c>
      <c r="B47" s="29"/>
      <c r="C47" s="29">
        <v>4.0091242933333335</v>
      </c>
      <c r="D47" s="29">
        <v>4.235294117647058</v>
      </c>
      <c r="E47" s="29">
        <v>6.3287671232876717</v>
      </c>
      <c r="G47" s="49" t="s">
        <v>317</v>
      </c>
      <c r="I47" s="29"/>
      <c r="J47" s="29">
        <v>8.2999999999999989</v>
      </c>
    </row>
    <row r="48" spans="1:10" x14ac:dyDescent="0.25">
      <c r="A48" s="16" t="s">
        <v>294</v>
      </c>
      <c r="B48" s="29"/>
      <c r="C48" s="29">
        <v>6.8266392653846157</v>
      </c>
      <c r="D48" s="50">
        <v>2.3636363636363638</v>
      </c>
      <c r="E48" s="49" t="s">
        <v>317</v>
      </c>
      <c r="G48" s="49" t="s">
        <v>317</v>
      </c>
      <c r="I48" s="29">
        <v>3.043478260869565</v>
      </c>
      <c r="J48" s="29">
        <v>4.225806451612903</v>
      </c>
    </row>
    <row r="49" spans="1:21" x14ac:dyDescent="0.25">
      <c r="A49" s="16" t="s">
        <v>295</v>
      </c>
      <c r="B49" s="29"/>
      <c r="C49" s="29">
        <v>3.7349783170731703</v>
      </c>
      <c r="D49" s="49" t="s">
        <v>317</v>
      </c>
      <c r="E49" s="49" t="s">
        <v>317</v>
      </c>
      <c r="G49" s="49" t="s">
        <v>317</v>
      </c>
      <c r="I49" s="54">
        <v>2.256756756756757</v>
      </c>
      <c r="J49" s="49" t="s">
        <v>317</v>
      </c>
    </row>
    <row r="50" spans="1:21" x14ac:dyDescent="0.25">
      <c r="A50" s="16" t="s">
        <v>296</v>
      </c>
      <c r="B50" s="29"/>
      <c r="C50" s="29">
        <v>6.5738339857142849</v>
      </c>
      <c r="D50" s="50">
        <v>2.2285714285714282</v>
      </c>
      <c r="E50" s="49" t="s">
        <v>317</v>
      </c>
      <c r="G50" s="49">
        <v>2.7638888888888893</v>
      </c>
      <c r="I50" s="54">
        <v>2.0952380952380953</v>
      </c>
      <c r="J50" s="29">
        <v>5.4385964912280702</v>
      </c>
    </row>
    <row r="52" spans="1:21" x14ac:dyDescent="0.25">
      <c r="A52" s="37" t="s">
        <v>297</v>
      </c>
      <c r="B52" s="46"/>
      <c r="C52" s="47"/>
      <c r="D52" s="47"/>
      <c r="E52" s="47"/>
      <c r="F52" s="47"/>
      <c r="G52" s="47"/>
      <c r="H52" s="47"/>
      <c r="I52" s="47"/>
      <c r="J52" s="47"/>
      <c r="M52" s="37" t="s">
        <v>298</v>
      </c>
      <c r="N52" s="46"/>
      <c r="O52" s="47"/>
      <c r="P52" s="47"/>
      <c r="Q52" s="47"/>
      <c r="R52" s="47"/>
      <c r="S52" s="47"/>
      <c r="T52" s="47"/>
      <c r="U52" s="47"/>
    </row>
    <row r="53" spans="1:21" x14ac:dyDescent="0.25">
      <c r="B53" s="13">
        <v>44417</v>
      </c>
      <c r="C53" s="13">
        <v>44419</v>
      </c>
      <c r="D53" s="13">
        <v>44421</v>
      </c>
      <c r="E53" s="13">
        <v>44428</v>
      </c>
      <c r="F53" s="13">
        <v>44431</v>
      </c>
      <c r="G53" s="13">
        <v>44435</v>
      </c>
      <c r="H53" s="13">
        <v>44438</v>
      </c>
      <c r="I53" s="13">
        <v>44442</v>
      </c>
      <c r="J53" s="13">
        <v>44446</v>
      </c>
      <c r="N53" s="48">
        <v>44417</v>
      </c>
      <c r="O53" s="13">
        <v>44419</v>
      </c>
      <c r="P53" s="13">
        <v>44428</v>
      </c>
      <c r="Q53" s="13">
        <v>44431</v>
      </c>
      <c r="R53" s="13">
        <v>44435</v>
      </c>
      <c r="S53" s="13">
        <v>44438</v>
      </c>
      <c r="T53" s="13">
        <v>44442</v>
      </c>
      <c r="U53" s="13">
        <v>44446</v>
      </c>
    </row>
    <row r="54" spans="1:21" x14ac:dyDescent="0.25">
      <c r="A54" s="16" t="s">
        <v>299</v>
      </c>
      <c r="B54" s="29">
        <v>0.38487223076249999</v>
      </c>
      <c r="D54" s="29">
        <f t="shared" ref="D54:E54" si="0">AVERAGE(D3:D5)</f>
        <v>0.86616666666666664</v>
      </c>
      <c r="E54" s="29">
        <f t="shared" si="0"/>
        <v>1.2911666666666666</v>
      </c>
      <c r="G54" s="29">
        <f t="shared" ref="G54:J54" si="1">AVERAGE(G3:G5)</f>
        <v>1.4085000000000001</v>
      </c>
      <c r="H54" s="29">
        <f t="shared" si="1"/>
        <v>1.2518333333333334</v>
      </c>
      <c r="I54" s="29">
        <f t="shared" si="1"/>
        <v>1.5764736842105262</v>
      </c>
      <c r="J54" s="29">
        <f t="shared" si="1"/>
        <v>1.6948346841481481</v>
      </c>
      <c r="M54" s="16" t="s">
        <v>299</v>
      </c>
      <c r="N54" s="29">
        <v>9.0013052375552099E-2</v>
      </c>
    </row>
    <row r="55" spans="1:21" x14ac:dyDescent="0.25">
      <c r="A55" s="16" t="s">
        <v>300</v>
      </c>
      <c r="B55" s="29">
        <v>0.38487223076249999</v>
      </c>
      <c r="D55" s="29">
        <f>AVERAGE(D6:D7)</f>
        <v>0.57224999999999993</v>
      </c>
      <c r="E55" s="29">
        <f>AVERAGE(E6:E8)</f>
        <v>0.75616666666666665</v>
      </c>
      <c r="G55" s="29">
        <f t="shared" ref="G55:J55" si="2">AVERAGE(G6:G8)</f>
        <v>0.60633333333333328</v>
      </c>
      <c r="H55" s="29">
        <f t="shared" si="2"/>
        <v>0.60099999999999998</v>
      </c>
      <c r="I55" s="29">
        <f t="shared" si="2"/>
        <v>0.67016666666666669</v>
      </c>
      <c r="J55" s="29">
        <f t="shared" si="2"/>
        <v>0.63041828188333338</v>
      </c>
      <c r="M55" s="16" t="s">
        <v>300</v>
      </c>
      <c r="N55" s="29">
        <v>9.0013052375552099E-2</v>
      </c>
    </row>
    <row r="56" spans="1:21" x14ac:dyDescent="0.25">
      <c r="A56" s="16" t="s">
        <v>301</v>
      </c>
      <c r="B56" s="29">
        <v>0.38487223076249999</v>
      </c>
      <c r="D56" s="29">
        <f t="shared" ref="D56:E56" si="3">AVERAGE(D9:D11)</f>
        <v>0.57916666666666672</v>
      </c>
      <c r="E56" s="29">
        <f t="shared" si="3"/>
        <v>0.73133333333333328</v>
      </c>
      <c r="G56" s="29">
        <f t="shared" ref="G56:J56" si="4">AVERAGE(G9:G11)</f>
        <v>0.5551666666666667</v>
      </c>
      <c r="H56" s="29">
        <f t="shared" si="4"/>
        <v>0.69783333333333342</v>
      </c>
      <c r="I56" s="29">
        <f t="shared" si="4"/>
        <v>0.69633333333333347</v>
      </c>
      <c r="J56" s="29">
        <f t="shared" si="4"/>
        <v>0.6238118161666667</v>
      </c>
      <c r="M56" s="16" t="s">
        <v>301</v>
      </c>
      <c r="N56" s="29">
        <v>9.0013052375552099E-2</v>
      </c>
    </row>
    <row r="57" spans="1:21" x14ac:dyDescent="0.25">
      <c r="A57" s="16" t="s">
        <v>302</v>
      </c>
      <c r="B57" s="29">
        <v>0.38487223076249999</v>
      </c>
      <c r="D57" s="29">
        <f t="shared" ref="D57:E57" si="5">AVERAGE(D12:D14)</f>
        <v>0.87066666666666659</v>
      </c>
      <c r="E57" s="29">
        <f t="shared" si="5"/>
        <v>1.3484999999999998</v>
      </c>
      <c r="G57" s="29">
        <f t="shared" ref="G57:J57" si="6">AVERAGE(G12:G14)</f>
        <v>1.4437499999999999</v>
      </c>
      <c r="H57" s="29">
        <f t="shared" si="6"/>
        <v>1.3758333333333332</v>
      </c>
      <c r="I57" s="29">
        <f t="shared" si="6"/>
        <v>1.5139946122842269</v>
      </c>
      <c r="J57" s="29">
        <f t="shared" si="6"/>
        <v>0.99686448050000009</v>
      </c>
      <c r="M57" s="16" t="s">
        <v>302</v>
      </c>
      <c r="N57" s="29">
        <v>9.0013052375552099E-2</v>
      </c>
    </row>
    <row r="58" spans="1:21" x14ac:dyDescent="0.25">
      <c r="A58" s="16" t="s">
        <v>303</v>
      </c>
      <c r="B58" s="29">
        <v>0.38487223076249999</v>
      </c>
      <c r="D58" s="29">
        <f t="shared" ref="D58:E58" si="7">AVERAGE(D15:D17)</f>
        <v>0.91483333333333328</v>
      </c>
      <c r="E58" s="29">
        <f t="shared" si="7"/>
        <v>1.3020000000000003</v>
      </c>
      <c r="G58" s="29">
        <f t="shared" ref="G58:J58" si="8">AVERAGE(G15:G17)</f>
        <v>1.2618333333333334</v>
      </c>
      <c r="H58" s="29">
        <f t="shared" si="8"/>
        <v>1.4091666666666667</v>
      </c>
      <c r="I58" s="29">
        <f t="shared" si="8"/>
        <v>1.4438034470113676</v>
      </c>
      <c r="J58" s="29">
        <f t="shared" si="8"/>
        <v>2.0288058916666665</v>
      </c>
      <c r="M58" s="16" t="s">
        <v>303</v>
      </c>
      <c r="N58" s="29">
        <v>9.0013052375552099E-2</v>
      </c>
    </row>
    <row r="59" spans="1:21" x14ac:dyDescent="0.25">
      <c r="A59" s="16" t="s">
        <v>304</v>
      </c>
      <c r="B59" s="29">
        <v>0.38487223076249999</v>
      </c>
      <c r="D59" s="29">
        <f t="shared" ref="D59:E59" si="9">AVERAGE(D18:D20)</f>
        <v>0.56999999999999995</v>
      </c>
      <c r="E59" s="29">
        <f t="shared" si="9"/>
        <v>0.73016666666666674</v>
      </c>
      <c r="G59" s="29">
        <f t="shared" ref="G59:J59" si="10">AVERAGE(G18:G20)</f>
        <v>0.60933333333333328</v>
      </c>
      <c r="H59" s="29">
        <f t="shared" si="10"/>
        <v>0.61583333333333334</v>
      </c>
      <c r="I59" s="29">
        <f t="shared" si="10"/>
        <v>0.76816666666666666</v>
      </c>
      <c r="J59" s="29">
        <f t="shared" si="10"/>
        <v>0.95655844658333322</v>
      </c>
      <c r="M59" s="16" t="s">
        <v>304</v>
      </c>
      <c r="N59" s="29">
        <v>9.0013052375552099E-2</v>
      </c>
    </row>
    <row r="60" spans="1:21" x14ac:dyDescent="0.25">
      <c r="A60" s="16" t="s">
        <v>305</v>
      </c>
      <c r="B60" s="29">
        <v>0.38487223076249999</v>
      </c>
      <c r="D60" s="29">
        <f t="shared" ref="D60:E60" si="11">AVERAGE(D21:D23)</f>
        <v>0.96983333333333333</v>
      </c>
      <c r="E60" s="29">
        <f t="shared" si="11"/>
        <v>1.2422500000000001</v>
      </c>
      <c r="G60" s="29">
        <f t="shared" ref="G60:J60" si="12">AVERAGE(G21:G23)</f>
        <v>1.4225000000000001</v>
      </c>
      <c r="H60" s="29">
        <f t="shared" si="12"/>
        <v>1.3541666666666667</v>
      </c>
      <c r="I60" s="29">
        <f t="shared" si="12"/>
        <v>1.5668822348419662</v>
      </c>
      <c r="J60" s="29">
        <f t="shared" si="12"/>
        <v>2.0124281863333331</v>
      </c>
      <c r="M60" s="16" t="s">
        <v>305</v>
      </c>
      <c r="N60" s="29">
        <v>9.0013052375552099E-2</v>
      </c>
    </row>
    <row r="61" spans="1:21" x14ac:dyDescent="0.25">
      <c r="A61" s="16" t="s">
        <v>306</v>
      </c>
      <c r="B61" s="29">
        <v>0.38487223076249999</v>
      </c>
      <c r="D61" s="29">
        <f t="shared" ref="D61:E61" si="13">AVERAGE(D24:D26)</f>
        <v>0.44500000000000001</v>
      </c>
      <c r="E61" s="29">
        <f t="shared" si="13"/>
        <v>0.56700000000000006</v>
      </c>
      <c r="G61" s="29">
        <f t="shared" ref="G61:J61" si="14">AVERAGE(G24:G26)</f>
        <v>0.5385833333333333</v>
      </c>
      <c r="H61" s="29">
        <f t="shared" si="14"/>
        <v>0.47316666666666668</v>
      </c>
      <c r="I61" s="29">
        <f t="shared" si="14"/>
        <v>0.68933333333333335</v>
      </c>
      <c r="J61" s="29">
        <f t="shared" si="14"/>
        <v>0.48829619445833333</v>
      </c>
      <c r="M61" s="16" t="s">
        <v>306</v>
      </c>
      <c r="N61" s="29">
        <v>9.0013052375552099E-2</v>
      </c>
    </row>
    <row r="62" spans="1:21" x14ac:dyDescent="0.25">
      <c r="A62" s="44" t="s">
        <v>307</v>
      </c>
      <c r="B62" s="44"/>
      <c r="C62" s="61">
        <f t="shared" ref="C62:E62" si="15">AVERAGE(C27:C29)</f>
        <v>7.5780781976184386</v>
      </c>
      <c r="D62" s="61">
        <f t="shared" si="15"/>
        <v>3.4112745098039219</v>
      </c>
      <c r="E62" s="61">
        <f t="shared" si="15"/>
        <v>5.4141883550469423</v>
      </c>
      <c r="F62" s="61"/>
      <c r="G62" s="61">
        <f>AVERAGE(G27:G29)</f>
        <v>8.6830409356725156</v>
      </c>
      <c r="H62" s="44"/>
      <c r="I62" s="61"/>
      <c r="J62" s="61">
        <f>AVERAGE(J27:J29)</f>
        <v>5.4140972631186175</v>
      </c>
      <c r="M62" s="44" t="s">
        <v>307</v>
      </c>
      <c r="N62" s="52"/>
      <c r="O62" s="44"/>
      <c r="P62" s="44"/>
      <c r="Q62" s="44"/>
      <c r="R62" s="44"/>
      <c r="S62" s="44"/>
      <c r="T62" s="44"/>
      <c r="U62" s="44"/>
    </row>
    <row r="63" spans="1:21" x14ac:dyDescent="0.25">
      <c r="A63" s="16" t="s">
        <v>308</v>
      </c>
      <c r="B63" s="62"/>
      <c r="C63" s="63">
        <f t="shared" ref="C63:E63" si="16">AVERAGE(C30:C32)</f>
        <v>5.3336039369887374</v>
      </c>
      <c r="D63" s="63">
        <f t="shared" si="16"/>
        <v>2.5986485708707932</v>
      </c>
      <c r="E63" s="63">
        <f t="shared" si="16"/>
        <v>3.4523450003675991</v>
      </c>
      <c r="F63" s="63"/>
      <c r="G63" s="63">
        <f>AVERAGE(G30:G32)</f>
        <v>1.3768864638959835</v>
      </c>
      <c r="H63" s="6"/>
      <c r="I63" s="63">
        <f t="shared" ref="I63:J63" si="17">AVERAGE(I30:I32)</f>
        <v>2.0651220497432052</v>
      </c>
      <c r="J63" s="63">
        <f t="shared" si="17"/>
        <v>2.4050380946821059</v>
      </c>
      <c r="M63" s="16" t="s">
        <v>308</v>
      </c>
      <c r="N63" s="29"/>
    </row>
    <row r="64" spans="1:21" x14ac:dyDescent="0.25">
      <c r="A64" s="16" t="s">
        <v>309</v>
      </c>
      <c r="C64" s="63">
        <f t="shared" ref="C64:E64" si="18">AVERAGE(C33:C35)</f>
        <v>5.9377807997041856</v>
      </c>
      <c r="D64" s="63">
        <f t="shared" si="18"/>
        <v>3.9878125000000004</v>
      </c>
      <c r="E64" s="63">
        <f t="shared" si="18"/>
        <v>3.8993209208015904</v>
      </c>
      <c r="F64" s="63"/>
      <c r="G64" s="63">
        <f>AVERAGE(G33:G35)</f>
        <v>5.3409090909090917</v>
      </c>
      <c r="I64" s="63">
        <f t="shared" ref="I64:J64" si="19">AVERAGE(I33:I35)</f>
        <v>2.6849845201238391</v>
      </c>
      <c r="J64" s="63">
        <f t="shared" si="19"/>
        <v>1.4710121935800691</v>
      </c>
      <c r="M64" s="16" t="s">
        <v>309</v>
      </c>
      <c r="N64" s="29"/>
    </row>
    <row r="65" spans="1:13" x14ac:dyDescent="0.25">
      <c r="A65" s="16" t="s">
        <v>310</v>
      </c>
      <c r="C65" s="63">
        <f t="shared" ref="C65:E65" si="20">AVERAGE(C36:C38)</f>
        <v>5.160251622528091</v>
      </c>
      <c r="D65" s="63">
        <f t="shared" si="20"/>
        <v>3.5235838348643234</v>
      </c>
      <c r="E65" s="63">
        <f t="shared" si="20"/>
        <v>6.0999537228587508</v>
      </c>
      <c r="F65" s="63"/>
      <c r="G65" s="63">
        <f>AVERAGE(G36:G38)</f>
        <v>6.4157183745272564</v>
      </c>
      <c r="H65" s="63"/>
      <c r="I65" s="63"/>
      <c r="J65" s="63">
        <f>AVERAGE(J36:J38)</f>
        <v>8.3519418218390804</v>
      </c>
      <c r="M65" s="16" t="s">
        <v>310</v>
      </c>
    </row>
    <row r="66" spans="1:13" x14ac:dyDescent="0.25">
      <c r="A66" s="16" t="s">
        <v>311</v>
      </c>
      <c r="C66" s="63">
        <f t="shared" ref="C66:E66" si="21">AVERAGE(C39:C41)</f>
        <v>4.7351360800974023</v>
      </c>
      <c r="D66" s="63">
        <f t="shared" si="21"/>
        <v>3.1894228324434271</v>
      </c>
      <c r="E66" s="63">
        <f t="shared" si="21"/>
        <v>7.5451680430101575</v>
      </c>
      <c r="F66" s="63"/>
      <c r="G66" s="63">
        <f>AVERAGE(G39:G41)</f>
        <v>5.7321084451161903</v>
      </c>
      <c r="H66" s="63"/>
      <c r="I66" s="63"/>
      <c r="J66" s="63">
        <f>AVERAGE(J39:J41)</f>
        <v>9.6054678362573096</v>
      </c>
      <c r="M66" s="16" t="s">
        <v>311</v>
      </c>
    </row>
    <row r="67" spans="1:13" x14ac:dyDescent="0.25">
      <c r="A67" s="16" t="s">
        <v>312</v>
      </c>
      <c r="C67" s="63">
        <f t="shared" ref="C67:E67" si="22">AVERAGE(C42:C44)</f>
        <v>4.1674856149751696</v>
      </c>
      <c r="D67" s="63">
        <f t="shared" si="22"/>
        <v>3.0022049435955509</v>
      </c>
      <c r="E67" s="63">
        <f t="shared" si="22"/>
        <v>6.373947336191061</v>
      </c>
      <c r="F67" s="63"/>
      <c r="G67" s="63">
        <f>AVERAGE(G42:G44)</f>
        <v>6.4375</v>
      </c>
      <c r="H67" s="63"/>
      <c r="I67" s="63">
        <f t="shared" ref="I67:J67" si="23">AVERAGE(I42:I44)</f>
        <v>4.5353485838779957</v>
      </c>
      <c r="J67" s="63">
        <f t="shared" si="23"/>
        <v>4.091080642783429</v>
      </c>
      <c r="M67" s="16" t="s">
        <v>312</v>
      </c>
    </row>
    <row r="68" spans="1:13" x14ac:dyDescent="0.25">
      <c r="A68" s="16" t="s">
        <v>313</v>
      </c>
      <c r="C68" s="63">
        <f t="shared" ref="C68:E68" si="24">AVERAGE(C45:C47)</f>
        <v>3.654679177151555</v>
      </c>
      <c r="D68" s="63">
        <f t="shared" si="24"/>
        <v>4.1535526476702946</v>
      </c>
      <c r="E68" s="63">
        <f t="shared" si="24"/>
        <v>6.6597016537085034</v>
      </c>
      <c r="F68" s="63"/>
      <c r="G68" s="63">
        <f>AVERAGE(G45:G47)</f>
        <v>12.023809523809524</v>
      </c>
      <c r="H68" s="63"/>
      <c r="I68" s="63"/>
      <c r="J68" s="63">
        <f>AVERAGE(J45:J47)</f>
        <v>17.900296812491931</v>
      </c>
      <c r="M68" s="16" t="s">
        <v>313</v>
      </c>
    </row>
    <row r="69" spans="1:13" x14ac:dyDescent="0.25">
      <c r="A69" s="16" t="s">
        <v>314</v>
      </c>
      <c r="C69" s="63">
        <f>AVERAGE(C48:C50)</f>
        <v>5.7118171893906897</v>
      </c>
      <c r="D69" s="63">
        <f>AVERAGE(D48,D50)</f>
        <v>2.296103896103896</v>
      </c>
      <c r="E69" s="64" t="s">
        <v>317</v>
      </c>
      <c r="F69" s="64"/>
      <c r="G69" s="49">
        <f>AVERAGE(G48:G50)</f>
        <v>2.7638888888888893</v>
      </c>
      <c r="H69" s="64"/>
      <c r="I69" s="49">
        <f t="shared" ref="I69:J69" si="25">AVERAGE(I48:I50)</f>
        <v>2.465157704288139</v>
      </c>
      <c r="J69" s="49">
        <f t="shared" si="25"/>
        <v>4.8322014714204862</v>
      </c>
      <c r="M69" s="16" t="s">
        <v>314</v>
      </c>
    </row>
    <row r="71" spans="1:13" x14ac:dyDescent="0.25">
      <c r="A71" s="16" t="s">
        <v>318</v>
      </c>
    </row>
    <row r="73" spans="1:13" x14ac:dyDescent="0.25">
      <c r="A73" s="37" t="s">
        <v>319</v>
      </c>
      <c r="B73" s="37"/>
      <c r="C73" s="37"/>
      <c r="D73" s="37"/>
      <c r="E73" s="37"/>
      <c r="F73" s="37"/>
      <c r="G73" s="37"/>
      <c r="H73" s="37"/>
      <c r="I73" s="37"/>
      <c r="J73" s="37"/>
    </row>
    <row r="74" spans="1:13" x14ac:dyDescent="0.25">
      <c r="B74" s="48">
        <v>44417</v>
      </c>
      <c r="C74" s="13">
        <v>44419</v>
      </c>
      <c r="D74" s="13">
        <v>44421</v>
      </c>
      <c r="E74" s="13">
        <v>44428</v>
      </c>
      <c r="F74" s="13">
        <v>44431</v>
      </c>
      <c r="G74" s="13">
        <v>44435</v>
      </c>
      <c r="H74" s="13">
        <v>44438</v>
      </c>
      <c r="I74" s="13">
        <v>44442</v>
      </c>
      <c r="J74" s="13">
        <v>44446</v>
      </c>
    </row>
    <row r="75" spans="1:13" x14ac:dyDescent="0.25">
      <c r="A75" s="16" t="s">
        <v>299</v>
      </c>
      <c r="D75" s="30">
        <f t="shared" ref="D75:E75" si="26">((D62*0.25)/(D54*113))*100</f>
        <v>0.87131816427548947</v>
      </c>
      <c r="E75" s="30">
        <f t="shared" si="26"/>
        <v>0.92771081612755768</v>
      </c>
      <c r="F75" s="30"/>
      <c r="G75" s="30">
        <f t="shared" ref="G75:G82" si="27">((G62*0.25)/(G54*113))*100</f>
        <v>1.3638812606885053</v>
      </c>
      <c r="H75" s="30"/>
      <c r="I75" s="30"/>
      <c r="J75" s="30">
        <f>((J62*0.25)/(J54*113))*100</f>
        <v>0.70674098200355306</v>
      </c>
    </row>
    <row r="76" spans="1:13" x14ac:dyDescent="0.25">
      <c r="A76" s="16" t="s">
        <v>300</v>
      </c>
      <c r="D76" s="30">
        <f t="shared" ref="D76:E76" si="28">((D63*0.25)/(D55*113))*100</f>
        <v>1.0046697251073016</v>
      </c>
      <c r="E76" s="30">
        <f t="shared" si="28"/>
        <v>1.0100857064239555</v>
      </c>
      <c r="F76" s="30"/>
      <c r="G76" s="30">
        <f t="shared" si="27"/>
        <v>0.50239840421995341</v>
      </c>
      <c r="H76" s="30"/>
      <c r="I76" s="30">
        <f t="shared" ref="I76:J76" si="29">((I63*0.25)/(I55*113))*100</f>
        <v>0.68174893196004338</v>
      </c>
      <c r="J76" s="30">
        <f t="shared" si="29"/>
        <v>0.8440238637355747</v>
      </c>
    </row>
    <row r="77" spans="1:13" x14ac:dyDescent="0.25">
      <c r="A77" s="16" t="s">
        <v>301</v>
      </c>
      <c r="D77" s="30">
        <f t="shared" ref="D77:E77" si="30">((D64*0.25)/(D56*113))*100</f>
        <v>1.5233255873177565</v>
      </c>
      <c r="E77" s="30">
        <f t="shared" si="30"/>
        <v>1.1796011207562027</v>
      </c>
      <c r="F77" s="30"/>
      <c r="G77" s="30">
        <f t="shared" si="27"/>
        <v>2.1284005803257777</v>
      </c>
      <c r="H77" s="30"/>
      <c r="I77" s="30">
        <f t="shared" ref="I77:J77" si="31">((I64*0.25)/(I56*113))*100</f>
        <v>0.85307294004959777</v>
      </c>
      <c r="J77" s="30">
        <f t="shared" si="31"/>
        <v>0.52170408949717784</v>
      </c>
    </row>
    <row r="78" spans="1:13" x14ac:dyDescent="0.25">
      <c r="A78" s="16" t="s">
        <v>302</v>
      </c>
      <c r="D78" s="30">
        <f t="shared" ref="D78:E78" si="32">((D65*0.25)/(D57*113))*100</f>
        <v>0.89535292392776789</v>
      </c>
      <c r="E78" s="30">
        <f t="shared" si="32"/>
        <v>1.0007766287121305</v>
      </c>
      <c r="F78" s="30"/>
      <c r="G78" s="30">
        <f t="shared" si="27"/>
        <v>0.98313885369915455</v>
      </c>
      <c r="H78" s="30"/>
      <c r="I78" s="30"/>
      <c r="J78" s="30">
        <f t="shared" ref="J78:J79" si="33">((J65*0.25)/(J57*113))*100</f>
        <v>1.8535866965769869</v>
      </c>
    </row>
    <row r="79" spans="1:13" x14ac:dyDescent="0.25">
      <c r="A79" s="16" t="s">
        <v>303</v>
      </c>
      <c r="D79" s="30">
        <f t="shared" ref="D79:E79" si="34">((D66*0.25)/(D58*113))*100</f>
        <v>0.77131483379714227</v>
      </c>
      <c r="E79" s="30">
        <f t="shared" si="34"/>
        <v>1.2820929072716849</v>
      </c>
      <c r="F79" s="30"/>
      <c r="G79" s="30">
        <f t="shared" si="27"/>
        <v>1.0050182949697772</v>
      </c>
      <c r="H79" s="30"/>
      <c r="I79" s="30"/>
      <c r="J79" s="30">
        <f t="shared" si="33"/>
        <v>1.0474651677253237</v>
      </c>
    </row>
    <row r="80" spans="1:13" x14ac:dyDescent="0.25">
      <c r="A80" s="16" t="s">
        <v>304</v>
      </c>
      <c r="D80" s="30">
        <f t="shared" ref="D80:E80" si="35">((D67*0.25)/(D59*113))*100</f>
        <v>1.1652712869102433</v>
      </c>
      <c r="E80" s="30">
        <f t="shared" si="35"/>
        <v>1.931292407941491</v>
      </c>
      <c r="F80" s="30"/>
      <c r="G80" s="30">
        <f t="shared" si="27"/>
        <v>2.3373506516140279</v>
      </c>
      <c r="H80" s="30"/>
      <c r="I80" s="30">
        <f t="shared" ref="I80:J80" si="36">((I67*0.25)/(I59*113))*100</f>
        <v>1.3062213552585638</v>
      </c>
      <c r="J80" s="30">
        <f t="shared" si="36"/>
        <v>0.9462112222539848</v>
      </c>
    </row>
    <row r="81" spans="1:10" x14ac:dyDescent="0.25">
      <c r="A81" s="16" t="s">
        <v>305</v>
      </c>
      <c r="D81" s="30">
        <f t="shared" ref="D81:E81" si="37">((D68*0.25)/(D60*113))*100</f>
        <v>0.94751081998783993</v>
      </c>
      <c r="E81" s="30">
        <f t="shared" si="37"/>
        <v>1.1860618407059169</v>
      </c>
      <c r="F81" s="30"/>
      <c r="G81" s="30">
        <f t="shared" si="27"/>
        <v>1.8700420740951402</v>
      </c>
      <c r="H81" s="30"/>
      <c r="I81" s="30"/>
      <c r="J81" s="30">
        <f>((J68*0.25)/(J60*113))*100</f>
        <v>1.9678926604812494</v>
      </c>
    </row>
    <row r="82" spans="1:10" x14ac:dyDescent="0.25">
      <c r="A82" s="16" t="s">
        <v>306</v>
      </c>
      <c r="D82" s="30">
        <f>((D69*0.25)/(D61*113))*100</f>
        <v>1.1415451407496748</v>
      </c>
      <c r="E82" s="30"/>
      <c r="F82" s="30"/>
      <c r="G82" s="30">
        <f t="shared" si="27"/>
        <v>1.1353486170655109</v>
      </c>
      <c r="H82" s="30"/>
      <c r="I82" s="30">
        <f t="shared" ref="I82:J82" si="38">((I69*0.25)/(I61*113))*100</f>
        <v>0.79118308408624649</v>
      </c>
      <c r="J82" s="30">
        <f t="shared" si="38"/>
        <v>2.1893906488081538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36"/>
  <sheetViews>
    <sheetView workbookViewId="0"/>
  </sheetViews>
  <sheetFormatPr defaultColWidth="12.6640625" defaultRowHeight="15.75" customHeight="1" x14ac:dyDescent="0.25"/>
  <sheetData>
    <row r="1" spans="1:4" x14ac:dyDescent="0.25">
      <c r="B1" s="6">
        <v>44739</v>
      </c>
      <c r="C1" s="6">
        <v>44756</v>
      </c>
      <c r="D1" s="6">
        <v>44769</v>
      </c>
    </row>
    <row r="2" spans="1:4" x14ac:dyDescent="0.25">
      <c r="A2" s="24" t="s">
        <v>83</v>
      </c>
      <c r="B2" s="16">
        <v>6.9</v>
      </c>
      <c r="C2" s="30">
        <v>8.2650630814730999</v>
      </c>
      <c r="D2" s="30">
        <v>9.6836669914572902</v>
      </c>
    </row>
    <row r="3" spans="1:4" x14ac:dyDescent="0.25">
      <c r="A3" s="24" t="s">
        <v>62</v>
      </c>
      <c r="B3" s="16">
        <v>6.9</v>
      </c>
      <c r="C3" s="30">
        <v>13.294904040603592</v>
      </c>
      <c r="D3" s="30">
        <v>12.162623781837064</v>
      </c>
    </row>
    <row r="4" spans="1:4" x14ac:dyDescent="0.25">
      <c r="A4" s="24" t="s">
        <v>64</v>
      </c>
      <c r="B4" s="16">
        <v>6.9</v>
      </c>
      <c r="C4" s="30">
        <v>9.1458290478477089</v>
      </c>
      <c r="D4" s="30">
        <v>10.61871820258205</v>
      </c>
    </row>
    <row r="5" spans="1:4" x14ac:dyDescent="0.25">
      <c r="A5" s="24" t="s">
        <v>173</v>
      </c>
      <c r="B5" s="16">
        <v>6.9</v>
      </c>
      <c r="C5" s="30">
        <v>14.239503908028921</v>
      </c>
      <c r="D5" s="30">
        <v>10.943702222126447</v>
      </c>
    </row>
    <row r="6" spans="1:4" x14ac:dyDescent="0.25">
      <c r="A6" s="16" t="s">
        <v>66</v>
      </c>
      <c r="B6" s="16">
        <v>6.9</v>
      </c>
      <c r="C6" s="30">
        <v>10.890106226278927</v>
      </c>
      <c r="D6" s="30">
        <v>10.086102230889834</v>
      </c>
    </row>
    <row r="7" spans="1:4" x14ac:dyDescent="0.25">
      <c r="A7" s="16" t="s">
        <v>68</v>
      </c>
      <c r="B7" s="16">
        <v>6.9</v>
      </c>
      <c r="C7" s="30">
        <v>14.813795551428207</v>
      </c>
      <c r="D7" s="30">
        <v>11.886675753070969</v>
      </c>
    </row>
    <row r="8" spans="1:4" x14ac:dyDescent="0.25">
      <c r="A8" s="16" t="s">
        <v>180</v>
      </c>
      <c r="B8" s="16">
        <v>6.9</v>
      </c>
      <c r="C8" s="30">
        <v>12.703148510351991</v>
      </c>
      <c r="D8" s="30">
        <v>11.62938758442891</v>
      </c>
    </row>
    <row r="9" spans="1:4" x14ac:dyDescent="0.25">
      <c r="A9" s="16" t="s">
        <v>70</v>
      </c>
      <c r="B9" s="16">
        <v>6.9</v>
      </c>
      <c r="C9" s="30">
        <v>12.919209359540734</v>
      </c>
      <c r="D9" s="30">
        <v>12.353546778307347</v>
      </c>
    </row>
    <row r="10" spans="1:4" x14ac:dyDescent="0.25">
      <c r="A10" s="16" t="s">
        <v>72</v>
      </c>
      <c r="B10" s="16">
        <v>6.9</v>
      </c>
      <c r="C10" s="30">
        <v>11.390128359077023</v>
      </c>
      <c r="D10" s="30">
        <v>8.6253857180587978</v>
      </c>
    </row>
    <row r="11" spans="1:4" x14ac:dyDescent="0.25">
      <c r="A11" s="16" t="s">
        <v>184</v>
      </c>
      <c r="B11" s="16">
        <v>6.9</v>
      </c>
      <c r="C11" s="30">
        <v>10.207515109956255</v>
      </c>
      <c r="D11" s="30">
        <v>11.046687010736255</v>
      </c>
    </row>
    <row r="12" spans="1:4" x14ac:dyDescent="0.25">
      <c r="A12" s="16" t="s">
        <v>74</v>
      </c>
      <c r="B12" s="16">
        <v>6.9</v>
      </c>
      <c r="C12" s="30">
        <v>9.125612487927496</v>
      </c>
      <c r="D12" s="30">
        <v>11.097725171976878</v>
      </c>
    </row>
    <row r="13" spans="1:4" x14ac:dyDescent="0.25">
      <c r="A13" s="16" t="s">
        <v>76</v>
      </c>
      <c r="B13" s="16">
        <v>6.9</v>
      </c>
      <c r="C13" s="30">
        <v>8.434144078211121</v>
      </c>
      <c r="D13" s="30">
        <v>9.9890750741247967</v>
      </c>
    </row>
    <row r="14" spans="1:4" x14ac:dyDescent="0.25">
      <c r="A14" s="16" t="s">
        <v>188</v>
      </c>
      <c r="B14" s="16">
        <v>6.9</v>
      </c>
      <c r="C14" s="30">
        <v>12.537440047120004</v>
      </c>
      <c r="D14" s="30">
        <v>10.361897688331089</v>
      </c>
    </row>
    <row r="15" spans="1:4" x14ac:dyDescent="0.25">
      <c r="A15" s="16" t="s">
        <v>78</v>
      </c>
      <c r="B15" s="16">
        <v>6.9</v>
      </c>
      <c r="C15" s="30">
        <v>16.111888984930118</v>
      </c>
      <c r="D15" s="30">
        <v>9.9345165423720516</v>
      </c>
    </row>
    <row r="16" spans="1:4" x14ac:dyDescent="0.25">
      <c r="A16" s="16" t="s">
        <v>80</v>
      </c>
      <c r="B16" s="16">
        <v>6.9</v>
      </c>
      <c r="C16" s="30">
        <v>9.0565328755586609</v>
      </c>
      <c r="D16" s="30">
        <v>9.0158592286355699</v>
      </c>
    </row>
    <row r="17" spans="1:4" x14ac:dyDescent="0.25">
      <c r="A17" s="16" t="s">
        <v>192</v>
      </c>
      <c r="B17" s="16">
        <v>6.9</v>
      </c>
      <c r="C17" s="30">
        <v>9.8842306340105281</v>
      </c>
      <c r="D17" s="30">
        <v>10.110682418634864</v>
      </c>
    </row>
    <row r="18" spans="1:4" x14ac:dyDescent="0.25">
      <c r="A18" s="16" t="s">
        <v>82</v>
      </c>
      <c r="B18" s="16">
        <v>6.9</v>
      </c>
      <c r="C18" s="30">
        <v>9.2341779232124459</v>
      </c>
      <c r="D18" s="30">
        <v>12.460765843827019</v>
      </c>
    </row>
    <row r="19" spans="1:4" x14ac:dyDescent="0.25">
      <c r="A19" s="16" t="s">
        <v>84</v>
      </c>
      <c r="B19" s="16">
        <v>6.9</v>
      </c>
      <c r="C19" s="30">
        <v>9.7593023806703787</v>
      </c>
      <c r="D19" s="30">
        <v>9.6287945196627067</v>
      </c>
    </row>
    <row r="20" spans="1:4" x14ac:dyDescent="0.25">
      <c r="A20" s="16" t="s">
        <v>195</v>
      </c>
      <c r="B20" s="16">
        <v>6.9</v>
      </c>
      <c r="C20" s="30">
        <v>9.899450571788428</v>
      </c>
      <c r="D20" s="30">
        <v>12.926320952232965</v>
      </c>
    </row>
    <row r="21" spans="1:4" x14ac:dyDescent="0.25">
      <c r="A21" s="16" t="s">
        <v>85</v>
      </c>
      <c r="B21" s="16">
        <v>6.9</v>
      </c>
      <c r="C21" s="30">
        <v>11.129587038382473</v>
      </c>
      <c r="D21" s="30">
        <v>12.427422017698108</v>
      </c>
    </row>
    <row r="22" spans="1:4" x14ac:dyDescent="0.25">
      <c r="A22" s="16" t="s">
        <v>87</v>
      </c>
      <c r="B22" s="16">
        <v>6.9</v>
      </c>
      <c r="C22" s="30">
        <v>9.0511184659263204</v>
      </c>
      <c r="D22" s="30">
        <v>11.398635642341457</v>
      </c>
    </row>
    <row r="23" spans="1:4" x14ac:dyDescent="0.25">
      <c r="A23" s="16" t="s">
        <v>196</v>
      </c>
      <c r="B23" s="16">
        <v>6.9</v>
      </c>
      <c r="C23" s="30">
        <v>7.1409800768944409</v>
      </c>
      <c r="D23" s="30">
        <v>9.9601068497586525</v>
      </c>
    </row>
    <row r="24" spans="1:4" x14ac:dyDescent="0.25">
      <c r="A24" s="16" t="s">
        <v>89</v>
      </c>
      <c r="B24" s="16">
        <v>6.9</v>
      </c>
      <c r="C24" s="30">
        <v>8.0793438789499774</v>
      </c>
      <c r="D24" s="30">
        <v>10.97879767749947</v>
      </c>
    </row>
    <row r="25" spans="1:4" x14ac:dyDescent="0.25">
      <c r="A25" s="16" t="s">
        <v>91</v>
      </c>
      <c r="B25" s="16">
        <v>6.9</v>
      </c>
      <c r="C25" s="30">
        <v>10.234944534468962</v>
      </c>
      <c r="D25" s="30">
        <v>10.701928205437277</v>
      </c>
    </row>
    <row r="27" spans="1:4" x14ac:dyDescent="0.25">
      <c r="A27" s="79" t="s">
        <v>320</v>
      </c>
      <c r="B27" s="78"/>
      <c r="C27" s="78"/>
      <c r="D27" s="78"/>
    </row>
    <row r="28" spans="1:4" x14ac:dyDescent="0.25">
      <c r="B28" s="6">
        <v>44739</v>
      </c>
      <c r="C28" s="6">
        <v>44756</v>
      </c>
      <c r="D28" s="6">
        <v>44769</v>
      </c>
    </row>
    <row r="29" spans="1:4" x14ac:dyDescent="0.25">
      <c r="A29" s="16" t="s">
        <v>306</v>
      </c>
      <c r="B29" s="16">
        <f t="shared" ref="B29:D29" si="0">AVERAGE(B2:B4)</f>
        <v>6.9000000000000012</v>
      </c>
      <c r="C29" s="30">
        <f t="shared" si="0"/>
        <v>10.235265389974801</v>
      </c>
      <c r="D29" s="30">
        <f t="shared" si="0"/>
        <v>10.821669658625469</v>
      </c>
    </row>
    <row r="30" spans="1:4" x14ac:dyDescent="0.25">
      <c r="A30" s="16" t="s">
        <v>321</v>
      </c>
      <c r="B30" s="16">
        <f t="shared" ref="B30:D30" si="1">AVERAGE(B5:B7)</f>
        <v>6.9000000000000012</v>
      </c>
      <c r="C30" s="30">
        <f t="shared" si="1"/>
        <v>13.314468561912017</v>
      </c>
      <c r="D30" s="30">
        <f t="shared" si="1"/>
        <v>10.97216006869575</v>
      </c>
    </row>
    <row r="31" spans="1:4" x14ac:dyDescent="0.25">
      <c r="A31" s="16" t="s">
        <v>322</v>
      </c>
      <c r="B31" s="16">
        <f t="shared" ref="B31:D31" si="2">AVERAGE(B8:B10)</f>
        <v>6.9000000000000012</v>
      </c>
      <c r="C31" s="30">
        <f t="shared" si="2"/>
        <v>12.337495409656583</v>
      </c>
      <c r="D31" s="30">
        <f t="shared" si="2"/>
        <v>10.869440026931684</v>
      </c>
    </row>
    <row r="32" spans="1:4" x14ac:dyDescent="0.25">
      <c r="A32" s="16" t="s">
        <v>323</v>
      </c>
      <c r="B32" s="16">
        <f t="shared" ref="B32:D32" si="3">AVERAGE(B11:B13)</f>
        <v>6.9000000000000012</v>
      </c>
      <c r="C32" s="30">
        <f t="shared" si="3"/>
        <v>9.2557572253649578</v>
      </c>
      <c r="D32" s="30">
        <f t="shared" si="3"/>
        <v>10.711162418945976</v>
      </c>
    </row>
    <row r="33" spans="1:4" x14ac:dyDescent="0.25">
      <c r="A33" s="16" t="s">
        <v>324</v>
      </c>
      <c r="B33" s="16">
        <f t="shared" ref="B33:D33" si="4">AVERAGE(B14:B16)</f>
        <v>6.9000000000000012</v>
      </c>
      <c r="C33" s="30">
        <f t="shared" si="4"/>
        <v>12.568620635869594</v>
      </c>
      <c r="D33" s="30">
        <f t="shared" si="4"/>
        <v>9.7707578197795701</v>
      </c>
    </row>
    <row r="34" spans="1:4" x14ac:dyDescent="0.25">
      <c r="A34" s="16" t="s">
        <v>325</v>
      </c>
      <c r="B34" s="16">
        <f t="shared" ref="B34:D34" si="5">AVERAGE(B17:B19)</f>
        <v>6.9000000000000012</v>
      </c>
      <c r="C34" s="30">
        <f t="shared" si="5"/>
        <v>9.6259036459644509</v>
      </c>
      <c r="D34" s="30">
        <f t="shared" si="5"/>
        <v>10.733414260708196</v>
      </c>
    </row>
    <row r="35" spans="1:4" x14ac:dyDescent="0.25">
      <c r="A35" s="16" t="s">
        <v>326</v>
      </c>
      <c r="B35" s="16">
        <f t="shared" ref="B35:D35" si="6">AVERAGE(B20:B22)</f>
        <v>6.9000000000000012</v>
      </c>
      <c r="C35" s="30">
        <f t="shared" si="6"/>
        <v>10.026718692032409</v>
      </c>
      <c r="D35" s="30">
        <f t="shared" si="6"/>
        <v>12.250792870757509</v>
      </c>
    </row>
    <row r="36" spans="1:4" x14ac:dyDescent="0.25">
      <c r="A36" s="16" t="s">
        <v>327</v>
      </c>
      <c r="B36" s="16">
        <f t="shared" ref="B36:D36" si="7">AVERAGE(B23:B25)</f>
        <v>6.9000000000000012</v>
      </c>
      <c r="C36" s="30">
        <f t="shared" si="7"/>
        <v>8.4850894967711259</v>
      </c>
      <c r="D36" s="30">
        <f t="shared" si="7"/>
        <v>10.546944244231801</v>
      </c>
    </row>
  </sheetData>
  <mergeCells count="1">
    <mergeCell ref="A27:D2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56"/>
  <sheetViews>
    <sheetView workbookViewId="0"/>
  </sheetViews>
  <sheetFormatPr defaultColWidth="12.6640625" defaultRowHeight="15.75" customHeight="1" x14ac:dyDescent="0.25"/>
  <sheetData>
    <row r="1" spans="1:12" x14ac:dyDescent="0.25">
      <c r="A1" s="16" t="s">
        <v>328</v>
      </c>
      <c r="B1" s="16" t="s">
        <v>329</v>
      </c>
      <c r="C1" s="16" t="s">
        <v>330</v>
      </c>
      <c r="D1" s="16" t="s">
        <v>331</v>
      </c>
      <c r="E1" s="20" t="s">
        <v>332</v>
      </c>
      <c r="F1" s="16" t="s">
        <v>333</v>
      </c>
      <c r="G1" s="16" t="s">
        <v>334</v>
      </c>
      <c r="L1" s="16"/>
    </row>
    <row r="2" spans="1:12" x14ac:dyDescent="0.25">
      <c r="A2" s="20" t="s">
        <v>306</v>
      </c>
      <c r="B2" s="20" t="s">
        <v>83</v>
      </c>
      <c r="C2" s="16">
        <v>1</v>
      </c>
      <c r="D2" s="16">
        <v>1</v>
      </c>
      <c r="E2" s="65">
        <v>44428</v>
      </c>
      <c r="F2" s="66">
        <v>0.52900000000000003</v>
      </c>
      <c r="G2" s="29">
        <v>3.621</v>
      </c>
      <c r="H2" s="66"/>
      <c r="I2" s="29"/>
    </row>
    <row r="3" spans="1:12" x14ac:dyDescent="0.25">
      <c r="A3" s="20" t="s">
        <v>306</v>
      </c>
      <c r="B3" s="20" t="s">
        <v>83</v>
      </c>
      <c r="C3" s="16">
        <v>1</v>
      </c>
      <c r="D3" s="16">
        <v>2</v>
      </c>
      <c r="E3" s="65">
        <v>44428</v>
      </c>
      <c r="F3" s="66">
        <v>0.623</v>
      </c>
      <c r="G3" s="29">
        <v>3.8140000000000001</v>
      </c>
      <c r="H3" s="66"/>
      <c r="I3" s="29"/>
    </row>
    <row r="4" spans="1:12" x14ac:dyDescent="0.25">
      <c r="A4" s="20" t="s">
        <v>306</v>
      </c>
      <c r="B4" s="20" t="s">
        <v>62</v>
      </c>
      <c r="C4" s="16">
        <v>2</v>
      </c>
      <c r="D4" s="16">
        <v>1</v>
      </c>
      <c r="E4" s="65">
        <v>44428</v>
      </c>
      <c r="F4" s="66">
        <v>0.503</v>
      </c>
      <c r="G4" s="29">
        <v>3.677</v>
      </c>
    </row>
    <row r="5" spans="1:12" x14ac:dyDescent="0.25">
      <c r="A5" s="20" t="s">
        <v>306</v>
      </c>
      <c r="B5" s="20" t="s">
        <v>62</v>
      </c>
      <c r="C5" s="16">
        <v>2</v>
      </c>
      <c r="D5" s="16">
        <v>2</v>
      </c>
      <c r="E5" s="65">
        <v>44428</v>
      </c>
    </row>
    <row r="6" spans="1:12" x14ac:dyDescent="0.25">
      <c r="A6" s="20" t="s">
        <v>306</v>
      </c>
      <c r="B6" s="20" t="s">
        <v>64</v>
      </c>
      <c r="C6" s="16">
        <v>3</v>
      </c>
      <c r="D6" s="16">
        <v>1</v>
      </c>
      <c r="E6" s="65">
        <v>44428</v>
      </c>
    </row>
    <row r="7" spans="1:12" x14ac:dyDescent="0.25">
      <c r="A7" s="20" t="s">
        <v>306</v>
      </c>
      <c r="B7" s="20" t="s">
        <v>64</v>
      </c>
      <c r="C7" s="16">
        <v>3</v>
      </c>
      <c r="D7" s="16">
        <v>2</v>
      </c>
      <c r="E7" s="65">
        <v>44428</v>
      </c>
      <c r="F7" s="66">
        <v>0.622</v>
      </c>
      <c r="G7" s="29">
        <v>4.2859999999999996</v>
      </c>
    </row>
    <row r="8" spans="1:12" x14ac:dyDescent="0.25">
      <c r="A8" s="20" t="s">
        <v>301</v>
      </c>
      <c r="B8" s="20" t="s">
        <v>146</v>
      </c>
      <c r="C8" s="16">
        <v>1</v>
      </c>
      <c r="D8" s="16">
        <v>1</v>
      </c>
      <c r="E8" s="65">
        <v>44428</v>
      </c>
      <c r="F8" s="66">
        <v>0.78</v>
      </c>
      <c r="G8" s="29">
        <v>5.6440000000000001</v>
      </c>
    </row>
    <row r="9" spans="1:12" x14ac:dyDescent="0.25">
      <c r="A9" s="20" t="s">
        <v>301</v>
      </c>
      <c r="B9" s="20" t="s">
        <v>146</v>
      </c>
      <c r="C9" s="16">
        <v>1</v>
      </c>
      <c r="D9" s="16">
        <v>2</v>
      </c>
      <c r="E9" s="65">
        <v>44428</v>
      </c>
      <c r="F9" s="66">
        <v>0.80700000000000005</v>
      </c>
      <c r="G9" s="29">
        <v>5.7510000000000003</v>
      </c>
    </row>
    <row r="10" spans="1:12" x14ac:dyDescent="0.25">
      <c r="A10" s="20" t="s">
        <v>301</v>
      </c>
      <c r="B10" s="20" t="s">
        <v>220</v>
      </c>
      <c r="C10" s="16">
        <v>2</v>
      </c>
      <c r="D10" s="16">
        <v>1</v>
      </c>
      <c r="E10" s="65">
        <v>44428</v>
      </c>
      <c r="F10" s="66">
        <v>0.81</v>
      </c>
      <c r="G10" s="29">
        <v>6.8129999999999997</v>
      </c>
    </row>
    <row r="11" spans="1:12" x14ac:dyDescent="0.25">
      <c r="A11" s="20" t="s">
        <v>301</v>
      </c>
      <c r="B11" s="20" t="s">
        <v>220</v>
      </c>
      <c r="C11" s="16">
        <v>2</v>
      </c>
      <c r="D11" s="16">
        <v>2</v>
      </c>
      <c r="E11" s="65">
        <v>44428</v>
      </c>
      <c r="F11" s="66">
        <v>0.84699999999999998</v>
      </c>
      <c r="G11" s="29">
        <v>7.1529999999999996</v>
      </c>
    </row>
    <row r="12" spans="1:12" x14ac:dyDescent="0.25">
      <c r="A12" s="20" t="s">
        <v>301</v>
      </c>
      <c r="B12" s="20" t="s">
        <v>147</v>
      </c>
      <c r="C12" s="16">
        <v>3</v>
      </c>
      <c r="D12" s="16">
        <v>1</v>
      </c>
      <c r="E12" s="65">
        <v>44428</v>
      </c>
      <c r="F12" s="66">
        <v>0.57199999999999995</v>
      </c>
      <c r="G12" s="29">
        <v>3.2749999999999999</v>
      </c>
    </row>
    <row r="13" spans="1:12" x14ac:dyDescent="0.25">
      <c r="A13" s="20" t="s">
        <v>301</v>
      </c>
      <c r="B13" s="20" t="s">
        <v>147</v>
      </c>
      <c r="C13" s="16">
        <v>3</v>
      </c>
      <c r="D13" s="16">
        <v>2</v>
      </c>
      <c r="E13" s="65">
        <v>44428</v>
      </c>
    </row>
    <row r="14" spans="1:12" x14ac:dyDescent="0.25">
      <c r="A14" s="16" t="s">
        <v>299</v>
      </c>
      <c r="B14" s="16" t="s">
        <v>253</v>
      </c>
      <c r="C14" s="16">
        <v>1</v>
      </c>
      <c r="D14" s="16">
        <v>1</v>
      </c>
      <c r="E14" s="65">
        <v>44428</v>
      </c>
      <c r="F14" s="66">
        <v>1.35</v>
      </c>
      <c r="G14" s="29">
        <v>12.157999999999999</v>
      </c>
    </row>
    <row r="15" spans="1:12" x14ac:dyDescent="0.25">
      <c r="A15" s="16" t="s">
        <v>299</v>
      </c>
      <c r="B15" s="16" t="s">
        <v>253</v>
      </c>
      <c r="C15" s="16">
        <v>1</v>
      </c>
      <c r="D15" s="16">
        <v>2</v>
      </c>
      <c r="E15" s="65">
        <v>44428</v>
      </c>
      <c r="F15" s="66">
        <v>1.51</v>
      </c>
      <c r="G15" s="29">
        <v>15.148</v>
      </c>
    </row>
    <row r="16" spans="1:12" x14ac:dyDescent="0.25">
      <c r="A16" s="16" t="s">
        <v>299</v>
      </c>
      <c r="B16" s="16" t="s">
        <v>254</v>
      </c>
      <c r="C16" s="16">
        <v>2</v>
      </c>
      <c r="D16" s="16">
        <v>1</v>
      </c>
      <c r="E16" s="65">
        <v>44428</v>
      </c>
      <c r="F16" s="66">
        <v>1.236</v>
      </c>
      <c r="G16" s="29">
        <v>9.6170000000000009</v>
      </c>
    </row>
    <row r="17" spans="1:7" x14ac:dyDescent="0.25">
      <c r="A17" s="16" t="s">
        <v>299</v>
      </c>
      <c r="B17" s="16" t="s">
        <v>254</v>
      </c>
      <c r="C17" s="16">
        <v>2</v>
      </c>
      <c r="D17" s="16">
        <v>2</v>
      </c>
      <c r="E17" s="65">
        <v>44428</v>
      </c>
      <c r="F17" s="66">
        <v>1.2609999999999999</v>
      </c>
      <c r="G17" s="29">
        <v>12.145</v>
      </c>
    </row>
    <row r="18" spans="1:7" x14ac:dyDescent="0.25">
      <c r="A18" s="16" t="s">
        <v>299</v>
      </c>
      <c r="B18" s="20" t="s">
        <v>255</v>
      </c>
      <c r="C18" s="16">
        <v>3</v>
      </c>
      <c r="D18" s="16">
        <v>1</v>
      </c>
      <c r="E18" s="65">
        <v>44428</v>
      </c>
      <c r="F18" s="66">
        <v>1.1950000000000001</v>
      </c>
      <c r="G18" s="29">
        <v>9.468</v>
      </c>
    </row>
    <row r="19" spans="1:7" x14ac:dyDescent="0.25">
      <c r="A19" s="16" t="s">
        <v>299</v>
      </c>
      <c r="B19" s="20" t="s">
        <v>255</v>
      </c>
      <c r="C19" s="16">
        <v>3</v>
      </c>
      <c r="D19" s="16">
        <v>2</v>
      </c>
      <c r="E19" s="65">
        <v>44428</v>
      </c>
    </row>
    <row r="20" spans="1:7" x14ac:dyDescent="0.25">
      <c r="A20" s="20" t="s">
        <v>303</v>
      </c>
      <c r="B20" s="20" t="s">
        <v>262</v>
      </c>
      <c r="C20" s="16">
        <v>1</v>
      </c>
      <c r="D20" s="16">
        <v>1</v>
      </c>
      <c r="E20" s="65">
        <v>44428</v>
      </c>
      <c r="F20" s="66">
        <v>1.2829999999999999</v>
      </c>
      <c r="G20" s="29">
        <v>10.403</v>
      </c>
    </row>
    <row r="21" spans="1:7" x14ac:dyDescent="0.25">
      <c r="A21" s="20" t="s">
        <v>303</v>
      </c>
      <c r="B21" s="20" t="s">
        <v>262</v>
      </c>
      <c r="C21" s="16">
        <v>1</v>
      </c>
      <c r="D21" s="16">
        <v>2</v>
      </c>
      <c r="E21" s="65">
        <v>44428</v>
      </c>
      <c r="F21" s="66">
        <v>1.5469999999999999</v>
      </c>
      <c r="G21" s="29">
        <v>12.404999999999999</v>
      </c>
    </row>
    <row r="22" spans="1:7" x14ac:dyDescent="0.25">
      <c r="A22" s="20" t="s">
        <v>303</v>
      </c>
      <c r="B22" s="20" t="s">
        <v>263</v>
      </c>
      <c r="C22" s="16">
        <v>2</v>
      </c>
      <c r="D22" s="16">
        <v>1</v>
      </c>
      <c r="E22" s="65">
        <v>44428</v>
      </c>
      <c r="F22" s="66">
        <v>1.2270000000000001</v>
      </c>
      <c r="G22" s="29">
        <v>10.042999999999999</v>
      </c>
    </row>
    <row r="23" spans="1:7" x14ac:dyDescent="0.25">
      <c r="A23" s="20" t="s">
        <v>303</v>
      </c>
      <c r="B23" s="20" t="s">
        <v>263</v>
      </c>
      <c r="C23" s="16">
        <v>2</v>
      </c>
      <c r="D23" s="16">
        <v>2</v>
      </c>
      <c r="E23" s="65">
        <v>44428</v>
      </c>
    </row>
    <row r="24" spans="1:7" x14ac:dyDescent="0.25">
      <c r="A24" s="20" t="s">
        <v>303</v>
      </c>
      <c r="B24" s="20" t="s">
        <v>264</v>
      </c>
      <c r="C24" s="16">
        <v>3</v>
      </c>
      <c r="D24" s="16">
        <v>1</v>
      </c>
      <c r="E24" s="65">
        <v>44428</v>
      </c>
      <c r="F24" s="66">
        <v>1.264</v>
      </c>
      <c r="G24" s="29">
        <v>10.285</v>
      </c>
    </row>
    <row r="25" spans="1:7" x14ac:dyDescent="0.25">
      <c r="A25" s="20" t="s">
        <v>303</v>
      </c>
      <c r="B25" s="20" t="s">
        <v>264</v>
      </c>
      <c r="C25" s="16">
        <v>3</v>
      </c>
      <c r="D25" s="16">
        <v>2</v>
      </c>
      <c r="E25" s="65">
        <v>44428</v>
      </c>
    </row>
    <row r="26" spans="1:7" x14ac:dyDescent="0.25">
      <c r="A26" s="20" t="s">
        <v>302</v>
      </c>
      <c r="B26" s="20" t="s">
        <v>259</v>
      </c>
      <c r="C26" s="16">
        <v>1</v>
      </c>
      <c r="D26" s="16">
        <v>1</v>
      </c>
      <c r="E26" s="65">
        <v>44428</v>
      </c>
      <c r="F26" s="66">
        <v>1.3320000000000001</v>
      </c>
      <c r="G26" s="29">
        <v>16.254999999999999</v>
      </c>
    </row>
    <row r="27" spans="1:7" x14ac:dyDescent="0.25">
      <c r="A27" s="20" t="s">
        <v>302</v>
      </c>
      <c r="B27" s="20" t="s">
        <v>259</v>
      </c>
      <c r="C27" s="16">
        <v>1</v>
      </c>
      <c r="D27" s="16">
        <v>2</v>
      </c>
      <c r="E27" s="65">
        <v>44428</v>
      </c>
      <c r="F27" s="66">
        <v>1.339</v>
      </c>
      <c r="G27" s="29">
        <v>15.827</v>
      </c>
    </row>
    <row r="28" spans="1:7" x14ac:dyDescent="0.25">
      <c r="A28" s="20" t="s">
        <v>302</v>
      </c>
      <c r="B28" s="20" t="s">
        <v>260</v>
      </c>
      <c r="C28" s="16">
        <v>2</v>
      </c>
      <c r="D28" s="16">
        <v>1</v>
      </c>
      <c r="E28" s="65">
        <v>44428</v>
      </c>
      <c r="F28" s="66">
        <v>1.264</v>
      </c>
      <c r="G28" s="29">
        <v>10.625999999999999</v>
      </c>
    </row>
    <row r="29" spans="1:7" x14ac:dyDescent="0.25">
      <c r="A29" s="20" t="s">
        <v>302</v>
      </c>
      <c r="B29" s="20" t="s">
        <v>260</v>
      </c>
      <c r="C29" s="16">
        <v>2</v>
      </c>
      <c r="D29" s="16">
        <v>2</v>
      </c>
      <c r="E29" s="65">
        <v>44428</v>
      </c>
    </row>
    <row r="30" spans="1:7" x14ac:dyDescent="0.25">
      <c r="A30" s="20" t="s">
        <v>302</v>
      </c>
      <c r="B30" s="20" t="s">
        <v>261</v>
      </c>
      <c r="C30" s="16">
        <v>3</v>
      </c>
      <c r="D30" s="16">
        <v>1</v>
      </c>
      <c r="E30" s="65">
        <v>44428</v>
      </c>
      <c r="F30" s="66">
        <v>1.446</v>
      </c>
      <c r="G30" s="29">
        <v>12.385</v>
      </c>
    </row>
    <row r="31" spans="1:7" x14ac:dyDescent="0.25">
      <c r="A31" s="20" t="s">
        <v>302</v>
      </c>
      <c r="B31" s="20" t="s">
        <v>261</v>
      </c>
      <c r="C31" s="16">
        <v>3</v>
      </c>
      <c r="D31" s="16">
        <v>2</v>
      </c>
      <c r="E31" s="65">
        <v>44428</v>
      </c>
    </row>
    <row r="32" spans="1:7" x14ac:dyDescent="0.25">
      <c r="A32" s="20" t="s">
        <v>305</v>
      </c>
      <c r="B32" s="20" t="s">
        <v>268</v>
      </c>
      <c r="C32" s="16">
        <v>1</v>
      </c>
      <c r="D32" s="16">
        <v>1</v>
      </c>
      <c r="E32" s="65">
        <v>44428</v>
      </c>
      <c r="F32" s="66">
        <v>1.2050000000000001</v>
      </c>
      <c r="G32" s="29">
        <v>12.813000000000001</v>
      </c>
    </row>
    <row r="33" spans="1:9" x14ac:dyDescent="0.25">
      <c r="A33" s="20" t="s">
        <v>305</v>
      </c>
      <c r="B33" s="20" t="s">
        <v>268</v>
      </c>
      <c r="C33" s="16">
        <v>1</v>
      </c>
      <c r="D33" s="16">
        <v>2</v>
      </c>
      <c r="E33" s="65">
        <v>44428</v>
      </c>
      <c r="F33" s="66">
        <v>1.2689999999999999</v>
      </c>
      <c r="G33" s="29">
        <v>14.096</v>
      </c>
    </row>
    <row r="34" spans="1:9" x14ac:dyDescent="0.25">
      <c r="A34" s="20" t="s">
        <v>305</v>
      </c>
      <c r="B34" s="20" t="s">
        <v>269</v>
      </c>
      <c r="C34" s="16">
        <v>2</v>
      </c>
      <c r="D34" s="16">
        <v>1</v>
      </c>
      <c r="E34" s="65">
        <v>44428</v>
      </c>
      <c r="F34" s="66">
        <v>1.226</v>
      </c>
      <c r="G34" s="29">
        <v>11.148</v>
      </c>
    </row>
    <row r="35" spans="1:9" x14ac:dyDescent="0.25">
      <c r="A35" s="20" t="s">
        <v>305</v>
      </c>
      <c r="B35" s="20" t="s">
        <v>269</v>
      </c>
      <c r="C35" s="16">
        <v>2</v>
      </c>
      <c r="D35" s="16">
        <v>2</v>
      </c>
      <c r="E35" s="65">
        <v>44428</v>
      </c>
      <c r="F35" s="66">
        <v>1.2689999999999999</v>
      </c>
      <c r="G35" s="29">
        <v>13.311</v>
      </c>
    </row>
    <row r="36" spans="1:9" x14ac:dyDescent="0.25">
      <c r="A36" s="20" t="s">
        <v>305</v>
      </c>
      <c r="B36" s="20" t="s">
        <v>270</v>
      </c>
      <c r="C36" s="16">
        <v>3</v>
      </c>
      <c r="D36" s="16">
        <v>1</v>
      </c>
      <c r="E36" s="65">
        <v>44428</v>
      </c>
    </row>
    <row r="37" spans="1:9" x14ac:dyDescent="0.25">
      <c r="A37" s="20" t="s">
        <v>305</v>
      </c>
      <c r="B37" s="20" t="s">
        <v>270</v>
      </c>
      <c r="C37" s="16">
        <v>3</v>
      </c>
      <c r="D37" s="16">
        <v>2</v>
      </c>
      <c r="E37" s="65">
        <v>44428</v>
      </c>
      <c r="H37" s="66"/>
      <c r="I37" s="29"/>
    </row>
    <row r="38" spans="1:9" x14ac:dyDescent="0.25">
      <c r="A38" s="20" t="s">
        <v>300</v>
      </c>
      <c r="B38" s="20" t="s">
        <v>256</v>
      </c>
      <c r="C38" s="16">
        <v>1</v>
      </c>
      <c r="D38" s="16">
        <v>1</v>
      </c>
      <c r="E38" s="65">
        <v>44428</v>
      </c>
      <c r="F38" s="66">
        <v>0.55100000000000005</v>
      </c>
      <c r="G38" s="29">
        <v>4.0469999999999997</v>
      </c>
      <c r="H38" s="66"/>
      <c r="I38" s="29"/>
    </row>
    <row r="39" spans="1:9" x14ac:dyDescent="0.25">
      <c r="A39" s="20" t="s">
        <v>300</v>
      </c>
      <c r="B39" s="20" t="s">
        <v>256</v>
      </c>
      <c r="C39" s="16">
        <v>1</v>
      </c>
      <c r="D39" s="16">
        <v>2</v>
      </c>
      <c r="E39" s="65">
        <v>44428</v>
      </c>
      <c r="F39" s="66">
        <v>0.73</v>
      </c>
      <c r="G39" s="29">
        <v>4.6310000000000002</v>
      </c>
    </row>
    <row r="40" spans="1:9" x14ac:dyDescent="0.25">
      <c r="A40" s="20" t="s">
        <v>300</v>
      </c>
      <c r="B40" s="20" t="s">
        <v>257</v>
      </c>
      <c r="C40" s="16">
        <v>2</v>
      </c>
      <c r="D40" s="16">
        <v>1</v>
      </c>
      <c r="E40" s="65">
        <v>44428</v>
      </c>
      <c r="F40" s="66">
        <v>0.79</v>
      </c>
      <c r="G40" s="29">
        <v>4.9740000000000002</v>
      </c>
    </row>
    <row r="41" spans="1:9" x14ac:dyDescent="0.25">
      <c r="A41" s="20" t="s">
        <v>300</v>
      </c>
      <c r="B41" s="20" t="s">
        <v>257</v>
      </c>
      <c r="C41" s="16">
        <v>2</v>
      </c>
      <c r="D41" s="16">
        <v>2</v>
      </c>
      <c r="E41" s="65">
        <v>44428</v>
      </c>
      <c r="F41" s="66">
        <v>0.83799999999999997</v>
      </c>
      <c r="G41" s="29">
        <v>4.4119999999999999</v>
      </c>
    </row>
    <row r="42" spans="1:9" x14ac:dyDescent="0.25">
      <c r="A42" s="20" t="s">
        <v>300</v>
      </c>
      <c r="B42" s="20" t="s">
        <v>258</v>
      </c>
      <c r="C42" s="16">
        <v>3</v>
      </c>
      <c r="D42" s="16">
        <v>1</v>
      </c>
      <c r="E42" s="65">
        <v>44428</v>
      </c>
    </row>
    <row r="43" spans="1:9" x14ac:dyDescent="0.25">
      <c r="A43" s="20" t="s">
        <v>300</v>
      </c>
      <c r="B43" s="20" t="s">
        <v>258</v>
      </c>
      <c r="C43" s="16">
        <v>3</v>
      </c>
      <c r="D43" s="16">
        <v>2</v>
      </c>
      <c r="E43" s="65">
        <v>44428</v>
      </c>
    </row>
    <row r="44" spans="1:9" x14ac:dyDescent="0.25">
      <c r="A44" s="20" t="s">
        <v>304</v>
      </c>
      <c r="B44" s="20" t="s">
        <v>265</v>
      </c>
      <c r="C44" s="16">
        <v>1</v>
      </c>
      <c r="D44" s="16">
        <v>1</v>
      </c>
      <c r="E44" s="65">
        <v>44428</v>
      </c>
      <c r="F44" s="66">
        <v>0.78600000000000003</v>
      </c>
      <c r="G44" s="29">
        <v>5.1870000000000003</v>
      </c>
    </row>
    <row r="45" spans="1:9" x14ac:dyDescent="0.25">
      <c r="A45" s="20" t="s">
        <v>304</v>
      </c>
      <c r="B45" s="20" t="s">
        <v>265</v>
      </c>
      <c r="C45" s="16">
        <v>1</v>
      </c>
      <c r="D45" s="16">
        <v>2</v>
      </c>
      <c r="E45" s="65">
        <v>44428</v>
      </c>
      <c r="F45" s="66">
        <v>0.872</v>
      </c>
      <c r="G45" s="29">
        <v>5.7149999999999999</v>
      </c>
    </row>
    <row r="46" spans="1:9" x14ac:dyDescent="0.25">
      <c r="A46" s="20" t="s">
        <v>304</v>
      </c>
      <c r="B46" s="20" t="s">
        <v>266</v>
      </c>
      <c r="C46" s="16">
        <v>2</v>
      </c>
      <c r="D46" s="16">
        <v>1</v>
      </c>
      <c r="E46" s="65">
        <v>44428</v>
      </c>
      <c r="F46" s="66">
        <v>0.65300000000000002</v>
      </c>
      <c r="G46" s="29">
        <v>5.3410000000000002</v>
      </c>
    </row>
    <row r="47" spans="1:9" x14ac:dyDescent="0.25">
      <c r="A47" s="20" t="s">
        <v>304</v>
      </c>
      <c r="B47" s="20" t="s">
        <v>266</v>
      </c>
      <c r="C47" s="16">
        <v>2</v>
      </c>
      <c r="D47" s="16">
        <v>2</v>
      </c>
      <c r="E47" s="65">
        <v>44428</v>
      </c>
      <c r="F47" s="66">
        <v>0.66400000000000003</v>
      </c>
      <c r="G47" s="29">
        <v>5.8010000000000002</v>
      </c>
    </row>
    <row r="48" spans="1:9" x14ac:dyDescent="0.25">
      <c r="A48" s="20" t="s">
        <v>304</v>
      </c>
      <c r="B48" s="20" t="s">
        <v>267</v>
      </c>
      <c r="C48" s="16">
        <v>3</v>
      </c>
      <c r="D48" s="16">
        <v>1</v>
      </c>
      <c r="E48" s="65">
        <v>44428</v>
      </c>
    </row>
    <row r="49" spans="1:7" x14ac:dyDescent="0.25">
      <c r="A49" s="20" t="s">
        <v>304</v>
      </c>
      <c r="B49" s="20" t="s">
        <v>267</v>
      </c>
      <c r="C49" s="16">
        <v>3</v>
      </c>
      <c r="D49" s="16">
        <v>2</v>
      </c>
      <c r="E49" s="65">
        <v>44428</v>
      </c>
      <c r="F49" s="66">
        <v>0.70299999999999996</v>
      </c>
      <c r="G49" s="29">
        <v>3.8679999999999999</v>
      </c>
    </row>
    <row r="50" spans="1:7" x14ac:dyDescent="0.25">
      <c r="A50" s="20" t="s">
        <v>306</v>
      </c>
      <c r="B50" s="20" t="s">
        <v>83</v>
      </c>
      <c r="C50" s="16">
        <v>1</v>
      </c>
      <c r="D50" s="16">
        <v>1</v>
      </c>
      <c r="E50" s="65">
        <v>44446</v>
      </c>
      <c r="F50" s="16">
        <v>0.47295758994999998</v>
      </c>
      <c r="G50" s="16">
        <v>4.7130292085000001</v>
      </c>
    </row>
    <row r="51" spans="1:7" x14ac:dyDescent="0.25">
      <c r="A51" s="20" t="s">
        <v>306</v>
      </c>
      <c r="B51" s="20" t="s">
        <v>83</v>
      </c>
      <c r="C51" s="16">
        <v>1</v>
      </c>
      <c r="D51" s="16">
        <v>2</v>
      </c>
      <c r="E51" s="65">
        <v>44446</v>
      </c>
      <c r="F51" s="16">
        <v>0.54274085599999999</v>
      </c>
      <c r="G51" s="16">
        <v>4.903066516</v>
      </c>
    </row>
    <row r="52" spans="1:7" x14ac:dyDescent="0.25">
      <c r="A52" s="20" t="s">
        <v>306</v>
      </c>
      <c r="B52" s="20" t="s">
        <v>62</v>
      </c>
      <c r="C52" s="16">
        <v>2</v>
      </c>
      <c r="D52" s="16">
        <v>1</v>
      </c>
      <c r="E52" s="65">
        <v>44446</v>
      </c>
      <c r="F52" s="16">
        <v>0.47102707780000003</v>
      </c>
      <c r="G52" s="16">
        <v>4.9466133044999996</v>
      </c>
    </row>
    <row r="53" spans="1:7" x14ac:dyDescent="0.25">
      <c r="A53" s="20" t="s">
        <v>306</v>
      </c>
      <c r="B53" s="20" t="s">
        <v>62</v>
      </c>
      <c r="C53" s="16">
        <v>2</v>
      </c>
      <c r="D53" s="16">
        <v>2</v>
      </c>
      <c r="E53" s="65">
        <v>44446</v>
      </c>
    </row>
    <row r="54" spans="1:7" x14ac:dyDescent="0.25">
      <c r="A54" s="20" t="s">
        <v>306</v>
      </c>
      <c r="B54" s="20" t="s">
        <v>64</v>
      </c>
      <c r="C54" s="16">
        <v>3</v>
      </c>
      <c r="D54" s="16">
        <v>1</v>
      </c>
      <c r="E54" s="65">
        <v>44446</v>
      </c>
      <c r="F54" s="16">
        <v>0.48601228260000001</v>
      </c>
      <c r="G54" s="16">
        <v>6.471436465</v>
      </c>
    </row>
    <row r="55" spans="1:7" x14ac:dyDescent="0.25">
      <c r="A55" s="20" t="s">
        <v>306</v>
      </c>
      <c r="B55" s="20" t="s">
        <v>64</v>
      </c>
      <c r="C55" s="16">
        <v>3</v>
      </c>
      <c r="D55" s="16">
        <v>2</v>
      </c>
      <c r="E55" s="65">
        <v>44446</v>
      </c>
    </row>
    <row r="56" spans="1:7" x14ac:dyDescent="0.25">
      <c r="A56" s="20" t="s">
        <v>301</v>
      </c>
      <c r="B56" s="20" t="s">
        <v>146</v>
      </c>
      <c r="C56" s="16">
        <v>1</v>
      </c>
      <c r="D56" s="16">
        <v>1</v>
      </c>
      <c r="E56" s="65">
        <v>44446</v>
      </c>
      <c r="F56" s="16">
        <v>0.74270709999999995</v>
      </c>
      <c r="G56" s="16">
        <v>7.1068959950000004</v>
      </c>
    </row>
    <row r="57" spans="1:7" x14ac:dyDescent="0.25">
      <c r="A57" s="20" t="s">
        <v>301</v>
      </c>
      <c r="B57" s="20" t="s">
        <v>146</v>
      </c>
      <c r="C57" s="16">
        <v>1</v>
      </c>
      <c r="D57" s="16">
        <v>2</v>
      </c>
      <c r="E57" s="65">
        <v>44446</v>
      </c>
      <c r="F57" s="16">
        <v>0.75321414949999999</v>
      </c>
      <c r="G57" s="16">
        <v>7.3711177799999996</v>
      </c>
    </row>
    <row r="58" spans="1:7" x14ac:dyDescent="0.25">
      <c r="A58" s="20" t="s">
        <v>301</v>
      </c>
      <c r="B58" s="20" t="s">
        <v>220</v>
      </c>
      <c r="C58" s="16">
        <v>2</v>
      </c>
      <c r="D58" s="16">
        <v>1</v>
      </c>
      <c r="E58" s="65">
        <v>44446</v>
      </c>
      <c r="F58" s="16">
        <v>0.57453101049999999</v>
      </c>
      <c r="G58" s="16">
        <v>5.8604582949999999</v>
      </c>
    </row>
    <row r="59" spans="1:7" x14ac:dyDescent="0.25">
      <c r="A59" s="20" t="s">
        <v>301</v>
      </c>
      <c r="B59" s="20" t="s">
        <v>220</v>
      </c>
      <c r="C59" s="16">
        <v>2</v>
      </c>
      <c r="D59" s="16">
        <v>2</v>
      </c>
      <c r="E59" s="65">
        <v>44446</v>
      </c>
    </row>
    <row r="60" spans="1:7" x14ac:dyDescent="0.25">
      <c r="A60" s="20" t="s">
        <v>301</v>
      </c>
      <c r="B60" s="20" t="s">
        <v>147</v>
      </c>
      <c r="C60" s="16">
        <v>3</v>
      </c>
      <c r="D60" s="16">
        <v>1</v>
      </c>
      <c r="E60" s="65">
        <v>44446</v>
      </c>
      <c r="F60" s="16">
        <v>0.50970061600000005</v>
      </c>
      <c r="G60" s="16">
        <v>4.7897845365</v>
      </c>
    </row>
    <row r="61" spans="1:7" x14ac:dyDescent="0.25">
      <c r="A61" s="20" t="s">
        <v>301</v>
      </c>
      <c r="B61" s="20" t="s">
        <v>147</v>
      </c>
      <c r="C61" s="16">
        <v>3</v>
      </c>
      <c r="D61" s="16">
        <v>2</v>
      </c>
      <c r="E61" s="65">
        <v>44446</v>
      </c>
      <c r="F61" s="16">
        <v>0.5881870105</v>
      </c>
      <c r="G61" s="16">
        <v>5.3934340699999996</v>
      </c>
    </row>
    <row r="62" spans="1:7" x14ac:dyDescent="0.25">
      <c r="A62" s="16" t="s">
        <v>299</v>
      </c>
      <c r="B62" s="16" t="s">
        <v>253</v>
      </c>
      <c r="C62" s="16">
        <v>1</v>
      </c>
      <c r="D62" s="16">
        <v>1</v>
      </c>
      <c r="E62" s="65">
        <v>44446</v>
      </c>
      <c r="F62" s="16">
        <v>1.7702996633333332</v>
      </c>
      <c r="G62" s="16">
        <v>18.05010373333333</v>
      </c>
    </row>
    <row r="63" spans="1:7" x14ac:dyDescent="0.25">
      <c r="A63" s="16" t="s">
        <v>299</v>
      </c>
      <c r="B63" s="16" t="s">
        <v>253</v>
      </c>
      <c r="C63" s="16">
        <v>1</v>
      </c>
      <c r="D63" s="16">
        <v>2</v>
      </c>
      <c r="E63" s="65">
        <v>44446</v>
      </c>
      <c r="F63" s="16">
        <v>1.7687564140000001</v>
      </c>
      <c r="G63" s="16">
        <v>19.293533100000001</v>
      </c>
    </row>
    <row r="64" spans="1:7" x14ac:dyDescent="0.25">
      <c r="A64" s="16" t="s">
        <v>299</v>
      </c>
      <c r="B64" s="16" t="s">
        <v>254</v>
      </c>
      <c r="C64" s="16">
        <v>2</v>
      </c>
      <c r="D64" s="16">
        <v>1</v>
      </c>
      <c r="E64" s="65">
        <v>44446</v>
      </c>
      <c r="F64" s="16">
        <v>1.5340668677777778</v>
      </c>
      <c r="G64" s="16">
        <v>21.705343533333334</v>
      </c>
    </row>
    <row r="65" spans="1:7" x14ac:dyDescent="0.25">
      <c r="A65" s="16" t="s">
        <v>299</v>
      </c>
      <c r="B65" s="16" t="s">
        <v>254</v>
      </c>
      <c r="C65" s="16">
        <v>2</v>
      </c>
      <c r="D65" s="16">
        <v>2</v>
      </c>
      <c r="E65" s="65">
        <v>44446</v>
      </c>
    </row>
    <row r="66" spans="1:7" x14ac:dyDescent="0.25">
      <c r="A66" s="16" t="s">
        <v>299</v>
      </c>
      <c r="B66" s="20" t="s">
        <v>255</v>
      </c>
      <c r="C66" s="16">
        <v>3</v>
      </c>
      <c r="D66" s="16">
        <v>1</v>
      </c>
      <c r="E66" s="65">
        <v>44446</v>
      </c>
      <c r="F66" s="16">
        <v>1.7457801550000001</v>
      </c>
      <c r="G66" s="16">
        <v>17.664134570000002</v>
      </c>
    </row>
    <row r="67" spans="1:7" x14ac:dyDescent="0.25">
      <c r="A67" s="16" t="s">
        <v>299</v>
      </c>
      <c r="B67" s="20" t="s">
        <v>255</v>
      </c>
      <c r="C67" s="16">
        <v>3</v>
      </c>
      <c r="D67" s="16">
        <v>2</v>
      </c>
      <c r="E67" s="65">
        <v>44446</v>
      </c>
      <c r="F67" s="16">
        <v>1.8160381370000001</v>
      </c>
      <c r="G67" s="16">
        <v>19.725792559999999</v>
      </c>
    </row>
    <row r="68" spans="1:7" x14ac:dyDescent="0.25">
      <c r="A68" s="20" t="s">
        <v>303</v>
      </c>
      <c r="B68" s="20" t="s">
        <v>262</v>
      </c>
      <c r="C68" s="16">
        <v>1</v>
      </c>
      <c r="D68" s="16">
        <v>1</v>
      </c>
      <c r="E68" s="65">
        <v>44446</v>
      </c>
      <c r="F68" s="16">
        <v>1.8053728490000001</v>
      </c>
      <c r="G68" s="16">
        <v>19.15289726</v>
      </c>
    </row>
    <row r="69" spans="1:7" x14ac:dyDescent="0.25">
      <c r="A69" s="20" t="s">
        <v>303</v>
      </c>
      <c r="B69" s="20" t="s">
        <v>262</v>
      </c>
      <c r="C69" s="16">
        <v>1</v>
      </c>
      <c r="D69" s="16">
        <v>2</v>
      </c>
      <c r="E69" s="65">
        <v>44446</v>
      </c>
      <c r="F69" s="16">
        <v>1.8771499229999999</v>
      </c>
      <c r="G69" s="16">
        <v>20.826171639999998</v>
      </c>
    </row>
    <row r="70" spans="1:7" x14ac:dyDescent="0.25">
      <c r="A70" s="20" t="s">
        <v>303</v>
      </c>
      <c r="B70" s="20" t="s">
        <v>263</v>
      </c>
      <c r="C70" s="16">
        <v>2</v>
      </c>
      <c r="D70" s="16">
        <v>1</v>
      </c>
      <c r="E70" s="65">
        <v>44446</v>
      </c>
      <c r="F70" s="16">
        <v>2.4761783409999998</v>
      </c>
      <c r="G70" s="16">
        <v>22.51748997</v>
      </c>
    </row>
    <row r="71" spans="1:7" x14ac:dyDescent="0.25">
      <c r="A71" s="20" t="s">
        <v>303</v>
      </c>
      <c r="B71" s="20" t="s">
        <v>263</v>
      </c>
      <c r="C71" s="16">
        <v>2</v>
      </c>
      <c r="D71" s="16">
        <v>2</v>
      </c>
      <c r="E71" s="65">
        <v>44446</v>
      </c>
    </row>
    <row r="72" spans="1:7" x14ac:dyDescent="0.25">
      <c r="A72" s="20" t="s">
        <v>303</v>
      </c>
      <c r="B72" s="20" t="s">
        <v>264</v>
      </c>
      <c r="C72" s="16">
        <v>3</v>
      </c>
      <c r="D72" s="16">
        <v>1</v>
      </c>
      <c r="E72" s="65">
        <v>44446</v>
      </c>
      <c r="F72" s="16">
        <v>1.7689779480000001</v>
      </c>
      <c r="G72" s="16">
        <v>17.683316550000001</v>
      </c>
    </row>
    <row r="73" spans="1:7" x14ac:dyDescent="0.25">
      <c r="A73" s="20" t="s">
        <v>303</v>
      </c>
      <c r="B73" s="20" t="s">
        <v>264</v>
      </c>
      <c r="C73" s="16">
        <v>3</v>
      </c>
      <c r="D73" s="16">
        <v>2</v>
      </c>
      <c r="E73" s="65">
        <v>44446</v>
      </c>
    </row>
    <row r="74" spans="1:7" x14ac:dyDescent="0.25">
      <c r="A74" s="20" t="s">
        <v>302</v>
      </c>
      <c r="B74" s="20" t="s">
        <v>259</v>
      </c>
      <c r="C74" s="16">
        <v>1</v>
      </c>
      <c r="D74" s="16">
        <v>1</v>
      </c>
      <c r="E74" s="65">
        <v>44446</v>
      </c>
      <c r="F74" s="16">
        <v>0.92939711700000005</v>
      </c>
      <c r="G74" s="16">
        <v>10.097179649999999</v>
      </c>
    </row>
    <row r="75" spans="1:7" x14ac:dyDescent="0.25">
      <c r="A75" s="20" t="s">
        <v>302</v>
      </c>
      <c r="B75" s="20" t="s">
        <v>259</v>
      </c>
      <c r="C75" s="16">
        <v>1</v>
      </c>
      <c r="D75" s="16">
        <v>2</v>
      </c>
      <c r="E75" s="65">
        <v>44446</v>
      </c>
      <c r="F75" s="16">
        <v>1.738121402</v>
      </c>
      <c r="G75" s="16">
        <v>22.69853273</v>
      </c>
    </row>
    <row r="76" spans="1:7" x14ac:dyDescent="0.25">
      <c r="A76" s="20" t="s">
        <v>302</v>
      </c>
      <c r="B76" s="20" t="s">
        <v>260</v>
      </c>
      <c r="C76" s="16">
        <v>2</v>
      </c>
      <c r="D76" s="16">
        <v>1</v>
      </c>
      <c r="E76" s="65">
        <v>44446</v>
      </c>
      <c r="F76" s="16">
        <v>0.94169226350000002</v>
      </c>
      <c r="G76" s="16">
        <v>7.7757217399999998</v>
      </c>
    </row>
    <row r="77" spans="1:7" x14ac:dyDescent="0.25">
      <c r="A77" s="20" t="s">
        <v>302</v>
      </c>
      <c r="B77" s="20" t="s">
        <v>260</v>
      </c>
      <c r="C77" s="16">
        <v>2</v>
      </c>
      <c r="D77" s="16">
        <v>2</v>
      </c>
      <c r="E77" s="65">
        <v>44446</v>
      </c>
    </row>
    <row r="78" spans="1:7" x14ac:dyDescent="0.25">
      <c r="A78" s="20" t="s">
        <v>302</v>
      </c>
      <c r="B78" s="20" t="s">
        <v>261</v>
      </c>
      <c r="C78" s="16">
        <v>3</v>
      </c>
      <c r="D78" s="16">
        <v>1</v>
      </c>
      <c r="E78" s="65">
        <v>44446</v>
      </c>
      <c r="F78" s="16">
        <v>0.71514191849999997</v>
      </c>
      <c r="G78" s="16">
        <v>8.8124945399999994</v>
      </c>
    </row>
    <row r="79" spans="1:7" x14ac:dyDescent="0.25">
      <c r="A79" s="20" t="s">
        <v>302</v>
      </c>
      <c r="B79" s="20" t="s">
        <v>261</v>
      </c>
      <c r="C79" s="16">
        <v>3</v>
      </c>
      <c r="D79" s="16">
        <v>2</v>
      </c>
      <c r="E79" s="65">
        <v>44446</v>
      </c>
    </row>
    <row r="80" spans="1:7" x14ac:dyDescent="0.25">
      <c r="A80" s="20" t="s">
        <v>305</v>
      </c>
      <c r="B80" s="20" t="s">
        <v>268</v>
      </c>
      <c r="C80" s="16">
        <v>1</v>
      </c>
      <c r="D80" s="16">
        <v>1</v>
      </c>
      <c r="E80" s="65">
        <v>44446</v>
      </c>
      <c r="F80" s="16">
        <v>1.989847524</v>
      </c>
      <c r="G80" s="16">
        <v>23.040709570000001</v>
      </c>
    </row>
    <row r="81" spans="1:7" x14ac:dyDescent="0.25">
      <c r="A81" s="20" t="s">
        <v>305</v>
      </c>
      <c r="B81" s="20" t="s">
        <v>268</v>
      </c>
      <c r="C81" s="16">
        <v>1</v>
      </c>
      <c r="D81" s="16">
        <v>2</v>
      </c>
      <c r="E81" s="65">
        <v>44446</v>
      </c>
      <c r="F81" s="16">
        <v>1.8912964619999999</v>
      </c>
      <c r="G81" s="16">
        <v>27.908667399999999</v>
      </c>
    </row>
    <row r="82" spans="1:7" x14ac:dyDescent="0.25">
      <c r="A82" s="20" t="s">
        <v>305</v>
      </c>
      <c r="B82" s="20" t="s">
        <v>269</v>
      </c>
      <c r="C82" s="16">
        <v>2</v>
      </c>
      <c r="D82" s="16">
        <v>1</v>
      </c>
      <c r="E82" s="65">
        <v>44446</v>
      </c>
      <c r="F82" s="16">
        <v>2.0380153839999999</v>
      </c>
      <c r="G82" s="16">
        <v>17.68258986</v>
      </c>
    </row>
    <row r="83" spans="1:7" x14ac:dyDescent="0.25">
      <c r="A83" s="20" t="s">
        <v>305</v>
      </c>
      <c r="B83" s="20" t="s">
        <v>269</v>
      </c>
      <c r="C83" s="16">
        <v>2</v>
      </c>
      <c r="D83" s="16">
        <v>2</v>
      </c>
      <c r="E83" s="65">
        <v>44446</v>
      </c>
      <c r="F83" s="16">
        <v>2.32623135</v>
      </c>
      <c r="G83" s="16">
        <v>20.289624750000002</v>
      </c>
    </row>
    <row r="84" spans="1:7" x14ac:dyDescent="0.25">
      <c r="A84" s="20" t="s">
        <v>305</v>
      </c>
      <c r="B84" s="20" t="s">
        <v>270</v>
      </c>
      <c r="C84" s="16">
        <v>3</v>
      </c>
      <c r="D84" s="16">
        <v>1</v>
      </c>
      <c r="E84" s="65">
        <v>44446</v>
      </c>
      <c r="F84" s="16">
        <v>1.9145891989999999</v>
      </c>
      <c r="G84" s="16">
        <v>18.868910769999999</v>
      </c>
    </row>
    <row r="85" spans="1:7" x14ac:dyDescent="0.25">
      <c r="A85" s="20" t="s">
        <v>305</v>
      </c>
      <c r="B85" s="20" t="s">
        <v>270</v>
      </c>
      <c r="C85" s="16">
        <v>3</v>
      </c>
      <c r="D85" s="16">
        <v>2</v>
      </c>
      <c r="E85" s="65">
        <v>44446</v>
      </c>
    </row>
    <row r="86" spans="1:7" x14ac:dyDescent="0.25">
      <c r="A86" s="20" t="s">
        <v>300</v>
      </c>
      <c r="B86" s="20" t="s">
        <v>256</v>
      </c>
      <c r="C86" s="16">
        <v>1</v>
      </c>
      <c r="D86" s="16">
        <v>1</v>
      </c>
      <c r="E86" s="65">
        <v>44446</v>
      </c>
      <c r="F86" s="16">
        <v>0.63768407549999995</v>
      </c>
      <c r="G86" s="16">
        <v>6.6495655899999999</v>
      </c>
    </row>
    <row r="87" spans="1:7" x14ac:dyDescent="0.25">
      <c r="A87" s="20" t="s">
        <v>300</v>
      </c>
      <c r="B87" s="20" t="s">
        <v>256</v>
      </c>
      <c r="C87" s="16">
        <v>1</v>
      </c>
      <c r="D87" s="16">
        <v>2</v>
      </c>
      <c r="E87" s="65">
        <v>44446</v>
      </c>
      <c r="F87" s="16">
        <v>0.68184849650000001</v>
      </c>
      <c r="G87" s="16">
        <v>7.3395957149999997</v>
      </c>
    </row>
    <row r="88" spans="1:7" x14ac:dyDescent="0.25">
      <c r="A88" s="20" t="s">
        <v>300</v>
      </c>
      <c r="B88" s="20" t="s">
        <v>257</v>
      </c>
      <c r="C88" s="16">
        <v>2</v>
      </c>
      <c r="D88" s="16">
        <v>1</v>
      </c>
      <c r="E88" s="65">
        <v>44446</v>
      </c>
      <c r="F88" s="16">
        <v>0.82423167750000004</v>
      </c>
      <c r="G88" s="16">
        <v>9.1362435249999994</v>
      </c>
    </row>
    <row r="89" spans="1:7" x14ac:dyDescent="0.25">
      <c r="A89" s="20" t="s">
        <v>300</v>
      </c>
      <c r="B89" s="20" t="s">
        <v>257</v>
      </c>
      <c r="C89" s="16">
        <v>2</v>
      </c>
      <c r="D89" s="16">
        <v>2</v>
      </c>
      <c r="E89" s="65">
        <v>44446</v>
      </c>
    </row>
    <row r="90" spans="1:7" x14ac:dyDescent="0.25">
      <c r="A90" s="20" t="s">
        <v>300</v>
      </c>
      <c r="B90" s="20" t="s">
        <v>258</v>
      </c>
      <c r="C90" s="16">
        <v>3</v>
      </c>
      <c r="D90" s="16">
        <v>1</v>
      </c>
      <c r="E90" s="65">
        <v>44446</v>
      </c>
      <c r="F90" s="16">
        <v>0.40725688215</v>
      </c>
      <c r="G90" s="16">
        <v>4.2524766725000003</v>
      </c>
    </row>
    <row r="91" spans="1:7" x14ac:dyDescent="0.25">
      <c r="A91" s="20" t="s">
        <v>300</v>
      </c>
      <c r="B91" s="20" t="s">
        <v>258</v>
      </c>
      <c r="C91" s="16">
        <v>3</v>
      </c>
      <c r="D91" s="16">
        <v>2</v>
      </c>
      <c r="E91" s="65">
        <v>44446</v>
      </c>
    </row>
    <row r="92" spans="1:7" x14ac:dyDescent="0.25">
      <c r="A92" s="20" t="s">
        <v>304</v>
      </c>
      <c r="B92" s="20" t="s">
        <v>265</v>
      </c>
      <c r="C92" s="16">
        <v>1</v>
      </c>
      <c r="D92" s="16">
        <v>1</v>
      </c>
      <c r="E92" s="65">
        <v>44446</v>
      </c>
      <c r="F92" s="16">
        <v>0.56748938849999997</v>
      </c>
      <c r="G92" s="16">
        <v>5.4228034699999998</v>
      </c>
    </row>
    <row r="93" spans="1:7" x14ac:dyDescent="0.25">
      <c r="A93" s="20" t="s">
        <v>304</v>
      </c>
      <c r="B93" s="20" t="s">
        <v>265</v>
      </c>
      <c r="C93" s="16">
        <v>1</v>
      </c>
      <c r="D93" s="16">
        <v>2</v>
      </c>
      <c r="E93" s="65">
        <v>44446</v>
      </c>
      <c r="F93" s="16">
        <v>0.64499470349999999</v>
      </c>
      <c r="G93" s="16">
        <v>6.014565385</v>
      </c>
    </row>
    <row r="94" spans="1:7" x14ac:dyDescent="0.25">
      <c r="A94" s="20" t="s">
        <v>304</v>
      </c>
      <c r="B94" s="20" t="s">
        <v>266</v>
      </c>
      <c r="C94" s="16">
        <v>2</v>
      </c>
      <c r="D94" s="16">
        <v>1</v>
      </c>
      <c r="E94" s="65">
        <v>44446</v>
      </c>
      <c r="F94" s="16">
        <v>0.88054883049999999</v>
      </c>
      <c r="G94" s="16">
        <v>9.5340124500000005</v>
      </c>
    </row>
    <row r="95" spans="1:7" x14ac:dyDescent="0.25">
      <c r="A95" s="20" t="s">
        <v>304</v>
      </c>
      <c r="B95" s="20" t="s">
        <v>266</v>
      </c>
      <c r="C95" s="16">
        <v>2</v>
      </c>
      <c r="D95" s="16">
        <v>2</v>
      </c>
      <c r="E95" s="65">
        <v>44446</v>
      </c>
      <c r="F95" s="16">
        <v>1.3028700369999999</v>
      </c>
      <c r="G95" s="16">
        <v>16.112245489999999</v>
      </c>
    </row>
    <row r="96" spans="1:7" x14ac:dyDescent="0.25">
      <c r="A96" s="20" t="s">
        <v>304</v>
      </c>
      <c r="B96" s="20" t="s">
        <v>267</v>
      </c>
      <c r="C96" s="16">
        <v>3</v>
      </c>
      <c r="D96" s="16">
        <v>1</v>
      </c>
      <c r="E96" s="65">
        <v>44446</v>
      </c>
      <c r="F96" s="16">
        <v>1.17172386</v>
      </c>
      <c r="G96" s="16">
        <v>7.9764195100000004</v>
      </c>
    </row>
    <row r="97" spans="1:7" x14ac:dyDescent="0.25">
      <c r="A97" s="20" t="s">
        <v>304</v>
      </c>
      <c r="B97" s="20" t="s">
        <v>267</v>
      </c>
      <c r="C97" s="16">
        <v>3</v>
      </c>
      <c r="D97" s="16">
        <v>2</v>
      </c>
      <c r="E97" s="65">
        <v>44446</v>
      </c>
    </row>
    <row r="98" spans="1:7" x14ac:dyDescent="0.25">
      <c r="A98" s="20" t="s">
        <v>335</v>
      </c>
      <c r="B98" s="20" t="s">
        <v>336</v>
      </c>
      <c r="C98" s="16">
        <v>1</v>
      </c>
      <c r="D98" s="20">
        <v>1</v>
      </c>
      <c r="E98" s="65">
        <v>44417</v>
      </c>
      <c r="F98" s="67">
        <v>0.33539661970000001</v>
      </c>
      <c r="G98" s="16">
        <v>2.3932100025</v>
      </c>
    </row>
    <row r="99" spans="1:7" x14ac:dyDescent="0.25">
      <c r="A99" s="20" t="s">
        <v>335</v>
      </c>
      <c r="B99" s="20" t="s">
        <v>336</v>
      </c>
      <c r="C99" s="16">
        <v>1</v>
      </c>
      <c r="D99" s="20">
        <v>2</v>
      </c>
      <c r="E99" s="65">
        <v>44417</v>
      </c>
      <c r="F99" s="67">
        <v>0.4612182708</v>
      </c>
      <c r="G99" s="16">
        <v>2.8228042845000001</v>
      </c>
    </row>
    <row r="100" spans="1:7" x14ac:dyDescent="0.25">
      <c r="A100" s="20" t="s">
        <v>335</v>
      </c>
      <c r="B100" s="20" t="s">
        <v>337</v>
      </c>
      <c r="C100" s="16">
        <v>2</v>
      </c>
      <c r="D100" s="20">
        <v>1</v>
      </c>
      <c r="E100" s="65">
        <v>44417</v>
      </c>
      <c r="F100" s="67">
        <v>0.35662881434999999</v>
      </c>
      <c r="G100" s="16">
        <v>3.036946076</v>
      </c>
    </row>
    <row r="101" spans="1:7" x14ac:dyDescent="0.25">
      <c r="A101" s="20" t="s">
        <v>335</v>
      </c>
      <c r="B101" s="20" t="s">
        <v>337</v>
      </c>
      <c r="C101" s="16">
        <v>2</v>
      </c>
      <c r="D101" s="20">
        <v>2</v>
      </c>
      <c r="E101" s="65">
        <v>44417</v>
      </c>
      <c r="F101" s="67">
        <v>0.37764367155</v>
      </c>
      <c r="G101" s="16">
        <v>2.7805031345</v>
      </c>
    </row>
    <row r="102" spans="1:7" x14ac:dyDescent="0.25">
      <c r="A102" s="20" t="s">
        <v>335</v>
      </c>
      <c r="B102" s="20" t="s">
        <v>338</v>
      </c>
      <c r="C102" s="16">
        <v>3</v>
      </c>
      <c r="D102" s="20">
        <v>1</v>
      </c>
      <c r="E102" s="65">
        <v>44417</v>
      </c>
      <c r="F102" s="67">
        <v>0.34026163435000001</v>
      </c>
      <c r="G102" s="16">
        <v>6.172049275</v>
      </c>
    </row>
    <row r="103" spans="1:7" x14ac:dyDescent="0.25">
      <c r="A103" s="20" t="s">
        <v>335</v>
      </c>
      <c r="B103" s="20" t="s">
        <v>338</v>
      </c>
      <c r="C103" s="16">
        <v>3</v>
      </c>
      <c r="D103" s="20">
        <v>2</v>
      </c>
      <c r="E103" s="65">
        <v>44417</v>
      </c>
      <c r="F103" s="67">
        <v>0.57510308200000004</v>
      </c>
      <c r="G103" s="16">
        <v>4.8159741350000003</v>
      </c>
    </row>
    <row r="104" spans="1:7" x14ac:dyDescent="0.25">
      <c r="A104" s="20" t="s">
        <v>335</v>
      </c>
      <c r="B104" s="20" t="s">
        <v>339</v>
      </c>
      <c r="C104" s="16">
        <v>4</v>
      </c>
      <c r="D104" s="20">
        <v>1</v>
      </c>
      <c r="E104" s="65">
        <v>44417</v>
      </c>
      <c r="F104" s="67">
        <v>0.31282696394999998</v>
      </c>
      <c r="G104" s="16">
        <v>2.6325186719999998</v>
      </c>
    </row>
    <row r="105" spans="1:7" x14ac:dyDescent="0.25">
      <c r="A105" s="20" t="s">
        <v>335</v>
      </c>
      <c r="B105" s="20" t="s">
        <v>339</v>
      </c>
      <c r="C105" s="16">
        <v>4</v>
      </c>
      <c r="D105" s="20">
        <v>2</v>
      </c>
      <c r="E105" s="65">
        <v>44417</v>
      </c>
      <c r="F105" s="67">
        <v>0.31989878939999999</v>
      </c>
      <c r="G105" s="16">
        <v>2.6896402350000002</v>
      </c>
    </row>
    <row r="106" spans="1:7" x14ac:dyDescent="0.25">
      <c r="A106" s="16" t="s">
        <v>299</v>
      </c>
      <c r="B106" s="16" t="s">
        <v>253</v>
      </c>
      <c r="C106" s="16">
        <v>1</v>
      </c>
      <c r="D106" s="16">
        <v>1</v>
      </c>
      <c r="E106" s="6">
        <v>44435</v>
      </c>
      <c r="F106" s="16">
        <v>1.401</v>
      </c>
      <c r="G106" s="16">
        <v>13.5055</v>
      </c>
    </row>
    <row r="107" spans="1:7" x14ac:dyDescent="0.25">
      <c r="A107" s="16" t="s">
        <v>299</v>
      </c>
      <c r="B107" s="16" t="s">
        <v>253</v>
      </c>
      <c r="C107" s="16">
        <v>1</v>
      </c>
      <c r="D107" s="16">
        <v>2</v>
      </c>
      <c r="E107" s="6">
        <v>44435</v>
      </c>
      <c r="F107" s="16">
        <v>1.385</v>
      </c>
      <c r="G107" s="16">
        <v>14.169</v>
      </c>
    </row>
    <row r="108" spans="1:7" x14ac:dyDescent="0.25">
      <c r="A108" s="16" t="s">
        <v>299</v>
      </c>
      <c r="B108" s="16" t="s">
        <v>254</v>
      </c>
      <c r="C108" s="16">
        <v>2</v>
      </c>
      <c r="D108" s="16">
        <v>1</v>
      </c>
      <c r="E108" s="6">
        <v>44435</v>
      </c>
      <c r="F108" s="16">
        <v>1.407</v>
      </c>
      <c r="G108" s="16">
        <v>16.32</v>
      </c>
    </row>
    <row r="109" spans="1:7" x14ac:dyDescent="0.25">
      <c r="A109" s="16" t="s">
        <v>299</v>
      </c>
      <c r="B109" s="16" t="s">
        <v>255</v>
      </c>
      <c r="C109" s="16">
        <v>3</v>
      </c>
      <c r="D109" s="16">
        <v>1</v>
      </c>
      <c r="E109" s="6">
        <v>44435</v>
      </c>
      <c r="F109" s="16">
        <v>1.4255</v>
      </c>
      <c r="G109" s="16">
        <v>15.256</v>
      </c>
    </row>
    <row r="110" spans="1:7" x14ac:dyDescent="0.25">
      <c r="A110" s="16" t="s">
        <v>300</v>
      </c>
      <c r="B110" s="16" t="s">
        <v>256</v>
      </c>
      <c r="C110" s="16">
        <v>1</v>
      </c>
      <c r="D110" s="16">
        <v>1</v>
      </c>
      <c r="E110" s="6">
        <v>44435</v>
      </c>
      <c r="F110" s="16">
        <v>0.79</v>
      </c>
      <c r="G110" s="16">
        <v>4.8310000000000004</v>
      </c>
    </row>
    <row r="111" spans="1:7" x14ac:dyDescent="0.25">
      <c r="A111" s="16" t="s">
        <v>300</v>
      </c>
      <c r="B111" s="16" t="s">
        <v>256</v>
      </c>
      <c r="C111" s="16">
        <v>1</v>
      </c>
      <c r="D111" s="16">
        <v>2</v>
      </c>
      <c r="E111" s="6">
        <v>44435</v>
      </c>
      <c r="F111" s="16">
        <v>0.57550000000000001</v>
      </c>
      <c r="G111" s="16">
        <v>4.9645000000000001</v>
      </c>
    </row>
    <row r="112" spans="1:7" x14ac:dyDescent="0.25">
      <c r="A112" s="16" t="s">
        <v>300</v>
      </c>
      <c r="B112" s="16" t="s">
        <v>257</v>
      </c>
      <c r="C112" s="16">
        <v>2</v>
      </c>
      <c r="D112" s="16">
        <v>1</v>
      </c>
      <c r="E112" s="6">
        <v>44435</v>
      </c>
      <c r="F112" s="16">
        <v>0.499</v>
      </c>
      <c r="G112" s="16">
        <v>5.9204999999999997</v>
      </c>
    </row>
    <row r="113" spans="1:7" x14ac:dyDescent="0.25">
      <c r="A113" s="16" t="s">
        <v>300</v>
      </c>
      <c r="B113" s="16" t="s">
        <v>257</v>
      </c>
      <c r="C113" s="16">
        <v>2</v>
      </c>
      <c r="D113" s="16">
        <v>2</v>
      </c>
      <c r="E113" s="6">
        <v>44435</v>
      </c>
      <c r="F113" s="16">
        <v>0.66349999999999998</v>
      </c>
      <c r="G113" s="16">
        <v>6.7370000000000001</v>
      </c>
    </row>
    <row r="114" spans="1:7" x14ac:dyDescent="0.25">
      <c r="A114" s="16" t="s">
        <v>300</v>
      </c>
      <c r="B114" s="16" t="s">
        <v>258</v>
      </c>
      <c r="C114" s="16">
        <v>3</v>
      </c>
      <c r="D114" s="16">
        <v>1</v>
      </c>
      <c r="E114" s="6">
        <v>44435</v>
      </c>
      <c r="F114" s="16">
        <v>0.55500000000000005</v>
      </c>
      <c r="G114" s="16">
        <v>4.782</v>
      </c>
    </row>
    <row r="115" spans="1:7" x14ac:dyDescent="0.25">
      <c r="A115" s="16" t="s">
        <v>301</v>
      </c>
      <c r="B115" s="16" t="s">
        <v>146</v>
      </c>
      <c r="C115" s="16">
        <v>1</v>
      </c>
      <c r="D115" s="16">
        <v>1</v>
      </c>
      <c r="E115" s="6">
        <v>44435</v>
      </c>
      <c r="F115" s="16">
        <v>0.67300000000000004</v>
      </c>
      <c r="G115" s="16">
        <v>6.4234999999999998</v>
      </c>
    </row>
    <row r="116" spans="1:7" x14ac:dyDescent="0.25">
      <c r="A116" s="16" t="s">
        <v>301</v>
      </c>
      <c r="B116" s="16" t="s">
        <v>146</v>
      </c>
      <c r="C116" s="16">
        <v>1</v>
      </c>
      <c r="D116" s="16">
        <v>2</v>
      </c>
      <c r="E116" s="6">
        <v>44435</v>
      </c>
      <c r="F116" s="16">
        <v>0.70299999999999996</v>
      </c>
      <c r="G116" s="16">
        <v>6.9284999999999997</v>
      </c>
    </row>
    <row r="117" spans="1:7" x14ac:dyDescent="0.25">
      <c r="A117" s="16" t="s">
        <v>301</v>
      </c>
      <c r="B117" s="16" t="s">
        <v>220</v>
      </c>
      <c r="C117" s="16">
        <v>2</v>
      </c>
      <c r="D117" s="16">
        <v>1</v>
      </c>
      <c r="E117" s="6">
        <v>44435</v>
      </c>
      <c r="F117" s="16">
        <v>0.58750000000000002</v>
      </c>
      <c r="G117" s="16">
        <v>6.7080000000000002</v>
      </c>
    </row>
    <row r="118" spans="1:7" x14ac:dyDescent="0.25">
      <c r="A118" s="16" t="s">
        <v>301</v>
      </c>
      <c r="B118" s="16" t="s">
        <v>147</v>
      </c>
      <c r="C118" s="16">
        <v>3</v>
      </c>
      <c r="D118" s="16">
        <v>1</v>
      </c>
      <c r="E118" s="6">
        <v>44435</v>
      </c>
      <c r="F118" s="16">
        <v>0.39</v>
      </c>
      <c r="G118" s="16">
        <v>3.3744999999999998</v>
      </c>
    </row>
    <row r="119" spans="1:7" x14ac:dyDescent="0.25">
      <c r="A119" s="16" t="s">
        <v>302</v>
      </c>
      <c r="B119" s="16" t="s">
        <v>259</v>
      </c>
      <c r="C119" s="16">
        <v>1</v>
      </c>
      <c r="D119" s="16">
        <v>1</v>
      </c>
      <c r="E119" s="6">
        <v>44435</v>
      </c>
      <c r="F119" s="16">
        <v>1.1545000000000001</v>
      </c>
      <c r="G119" s="16">
        <v>9.1370000000000005</v>
      </c>
    </row>
    <row r="120" spans="1:7" x14ac:dyDescent="0.25">
      <c r="A120" s="16" t="s">
        <v>302</v>
      </c>
      <c r="B120" s="16" t="s">
        <v>259</v>
      </c>
      <c r="C120" s="16">
        <v>1</v>
      </c>
      <c r="D120" s="16">
        <v>2</v>
      </c>
      <c r="E120" s="6">
        <v>44435</v>
      </c>
      <c r="F120" s="16">
        <v>1.121</v>
      </c>
      <c r="G120" s="16">
        <v>9.5459999999999994</v>
      </c>
    </row>
    <row r="121" spans="1:7" x14ac:dyDescent="0.25">
      <c r="A121" s="16" t="s">
        <v>302</v>
      </c>
      <c r="B121" s="16" t="s">
        <v>260</v>
      </c>
      <c r="C121" s="16">
        <v>2</v>
      </c>
      <c r="D121" s="16">
        <v>1</v>
      </c>
      <c r="E121" s="6">
        <v>44435</v>
      </c>
      <c r="F121" s="16">
        <v>1.5175000000000001</v>
      </c>
      <c r="G121" s="16">
        <v>16.425999999999998</v>
      </c>
    </row>
    <row r="122" spans="1:7" x14ac:dyDescent="0.25">
      <c r="A122" s="16" t="s">
        <v>302</v>
      </c>
      <c r="B122" s="16" t="s">
        <v>260</v>
      </c>
      <c r="C122" s="16">
        <v>2</v>
      </c>
      <c r="D122" s="16">
        <v>2</v>
      </c>
      <c r="E122" s="6">
        <v>44435</v>
      </c>
      <c r="F122" s="16">
        <v>1.6254999999999999</v>
      </c>
      <c r="G122" s="16">
        <v>17.842500000000001</v>
      </c>
    </row>
    <row r="123" spans="1:7" x14ac:dyDescent="0.25">
      <c r="A123" s="16" t="s">
        <v>302</v>
      </c>
      <c r="B123" s="16" t="s">
        <v>261</v>
      </c>
      <c r="C123" s="16">
        <v>3</v>
      </c>
      <c r="D123" s="16">
        <v>1</v>
      </c>
      <c r="E123" s="6">
        <v>44435</v>
      </c>
      <c r="F123" s="16">
        <v>1.6220000000000001</v>
      </c>
      <c r="G123" s="16">
        <v>18.793500000000002</v>
      </c>
    </row>
    <row r="124" spans="1:7" x14ac:dyDescent="0.25">
      <c r="A124" s="16" t="s">
        <v>303</v>
      </c>
      <c r="B124" s="16" t="s">
        <v>262</v>
      </c>
      <c r="C124" s="16">
        <v>1</v>
      </c>
      <c r="D124" s="16">
        <v>1</v>
      </c>
      <c r="E124" s="6">
        <v>44435</v>
      </c>
      <c r="F124" s="16">
        <v>1.405</v>
      </c>
      <c r="G124" s="16">
        <v>19.256499999999999</v>
      </c>
    </row>
    <row r="125" spans="1:7" x14ac:dyDescent="0.25">
      <c r="A125" s="16" t="s">
        <v>303</v>
      </c>
      <c r="B125" s="16" t="s">
        <v>262</v>
      </c>
      <c r="C125" s="16">
        <v>1</v>
      </c>
      <c r="D125" s="16">
        <v>2</v>
      </c>
      <c r="E125" s="6">
        <v>44435</v>
      </c>
      <c r="F125" s="16">
        <v>1.8585</v>
      </c>
      <c r="G125" s="16">
        <v>19.7135</v>
      </c>
    </row>
    <row r="126" spans="1:7" x14ac:dyDescent="0.25">
      <c r="A126" s="16" t="s">
        <v>303</v>
      </c>
      <c r="B126" s="16" t="s">
        <v>263</v>
      </c>
      <c r="C126" s="16">
        <v>2</v>
      </c>
      <c r="D126" s="16">
        <v>1</v>
      </c>
      <c r="E126" s="6">
        <v>44435</v>
      </c>
      <c r="F126" s="16">
        <v>0.92</v>
      </c>
      <c r="G126" s="16">
        <v>10.625</v>
      </c>
    </row>
    <row r="127" spans="1:7" x14ac:dyDescent="0.25">
      <c r="A127" s="16" t="s">
        <v>303</v>
      </c>
      <c r="B127" s="16" t="s">
        <v>264</v>
      </c>
      <c r="C127" s="16">
        <v>3</v>
      </c>
      <c r="D127" s="16">
        <v>1</v>
      </c>
      <c r="E127" s="6">
        <v>44435</v>
      </c>
      <c r="F127" s="16">
        <v>1.2155</v>
      </c>
      <c r="G127" s="16">
        <v>12.323</v>
      </c>
    </row>
    <row r="128" spans="1:7" x14ac:dyDescent="0.25">
      <c r="A128" s="16" t="s">
        <v>303</v>
      </c>
      <c r="B128" s="16" t="s">
        <v>264</v>
      </c>
      <c r="C128" s="16">
        <v>3</v>
      </c>
      <c r="D128" s="16">
        <v>2</v>
      </c>
      <c r="E128" s="6">
        <v>44435</v>
      </c>
      <c r="F128" s="16">
        <v>1.252</v>
      </c>
      <c r="G128" s="16">
        <v>12.59</v>
      </c>
    </row>
    <row r="129" spans="1:7" x14ac:dyDescent="0.25">
      <c r="A129" s="16" t="s">
        <v>304</v>
      </c>
      <c r="B129" s="16" t="s">
        <v>265</v>
      </c>
      <c r="C129" s="16">
        <v>1</v>
      </c>
      <c r="D129" s="16">
        <v>1</v>
      </c>
      <c r="E129" s="6">
        <v>44435</v>
      </c>
      <c r="F129" s="16">
        <v>0.65449999999999997</v>
      </c>
      <c r="G129" s="16">
        <v>5.468</v>
      </c>
    </row>
    <row r="130" spans="1:7" x14ac:dyDescent="0.25">
      <c r="A130" s="16" t="s">
        <v>304</v>
      </c>
      <c r="B130" s="16" t="s">
        <v>265</v>
      </c>
      <c r="C130" s="16">
        <v>1</v>
      </c>
      <c r="D130" s="16">
        <v>2</v>
      </c>
      <c r="E130" s="6">
        <v>44435</v>
      </c>
      <c r="F130" s="16">
        <v>0.65849999999999997</v>
      </c>
      <c r="G130" s="16">
        <v>5.4355000000000002</v>
      </c>
    </row>
    <row r="131" spans="1:7" x14ac:dyDescent="0.25">
      <c r="A131" s="16" t="s">
        <v>304</v>
      </c>
      <c r="B131" s="16" t="s">
        <v>266</v>
      </c>
      <c r="C131" s="16">
        <v>2</v>
      </c>
      <c r="D131" s="16">
        <v>1</v>
      </c>
      <c r="E131" s="6">
        <v>44435</v>
      </c>
      <c r="F131" s="16">
        <v>0.71550000000000002</v>
      </c>
      <c r="G131" s="16">
        <v>6.5549999999999997</v>
      </c>
    </row>
    <row r="132" spans="1:7" x14ac:dyDescent="0.25">
      <c r="A132" s="16" t="s">
        <v>304</v>
      </c>
      <c r="B132" s="16" t="s">
        <v>267</v>
      </c>
      <c r="C132" s="16">
        <v>3</v>
      </c>
      <c r="D132" s="16">
        <v>1</v>
      </c>
      <c r="E132" s="6">
        <v>44435</v>
      </c>
      <c r="F132" s="16">
        <v>0.45600000000000002</v>
      </c>
      <c r="G132" s="16">
        <v>4.1635</v>
      </c>
    </row>
    <row r="133" spans="1:7" x14ac:dyDescent="0.25">
      <c r="A133" s="16" t="s">
        <v>305</v>
      </c>
      <c r="B133" s="16" t="s">
        <v>268</v>
      </c>
      <c r="C133" s="16">
        <v>1</v>
      </c>
      <c r="D133" s="16">
        <v>1</v>
      </c>
      <c r="E133" s="6">
        <v>44435</v>
      </c>
      <c r="F133" s="16">
        <v>1.4724999999999999</v>
      </c>
      <c r="G133" s="16">
        <v>12.702</v>
      </c>
    </row>
    <row r="134" spans="1:7" x14ac:dyDescent="0.25">
      <c r="A134" s="16" t="s">
        <v>305</v>
      </c>
      <c r="B134" s="16" t="s">
        <v>268</v>
      </c>
      <c r="C134" s="16">
        <v>1</v>
      </c>
      <c r="D134" s="16">
        <v>2</v>
      </c>
      <c r="E134" s="6">
        <v>44435</v>
      </c>
      <c r="F134" s="16">
        <v>1.4215</v>
      </c>
      <c r="G134" s="16">
        <v>13.358499999999999</v>
      </c>
    </row>
    <row r="135" spans="1:7" x14ac:dyDescent="0.25">
      <c r="A135" s="16" t="s">
        <v>305</v>
      </c>
      <c r="B135" s="16" t="s">
        <v>269</v>
      </c>
      <c r="C135" s="16">
        <v>2</v>
      </c>
      <c r="D135" s="16">
        <v>1</v>
      </c>
      <c r="E135" s="6">
        <v>44435</v>
      </c>
      <c r="F135" s="16">
        <v>1.5069999999999999</v>
      </c>
      <c r="G135" s="16">
        <v>13.8095</v>
      </c>
    </row>
    <row r="136" spans="1:7" x14ac:dyDescent="0.25">
      <c r="A136" s="16" t="s">
        <v>305</v>
      </c>
      <c r="B136" s="16" t="s">
        <v>270</v>
      </c>
      <c r="C136" s="16">
        <v>3</v>
      </c>
      <c r="D136" s="16">
        <v>1</v>
      </c>
      <c r="E136" s="6">
        <v>44435</v>
      </c>
      <c r="F136" s="16">
        <v>1.3134999999999999</v>
      </c>
      <c r="G136" s="16">
        <v>14.672000000000001</v>
      </c>
    </row>
    <row r="137" spans="1:7" x14ac:dyDescent="0.25">
      <c r="A137" s="16" t="s">
        <v>306</v>
      </c>
      <c r="B137" s="16" t="s">
        <v>83</v>
      </c>
      <c r="C137" s="16">
        <v>1</v>
      </c>
      <c r="D137" s="16">
        <v>1</v>
      </c>
      <c r="E137" s="6">
        <v>44435</v>
      </c>
      <c r="F137" s="16">
        <v>0.76500000000000001</v>
      </c>
      <c r="G137" s="16">
        <v>4.4139999999999997</v>
      </c>
    </row>
    <row r="138" spans="1:7" x14ac:dyDescent="0.25">
      <c r="A138" s="16" t="s">
        <v>306</v>
      </c>
      <c r="B138" s="16" t="s">
        <v>83</v>
      </c>
      <c r="C138" s="16">
        <v>1</v>
      </c>
      <c r="D138" s="16">
        <v>2</v>
      </c>
      <c r="E138" s="6">
        <v>44435</v>
      </c>
      <c r="F138" s="16">
        <v>0.55549999999999999</v>
      </c>
      <c r="G138" s="16">
        <v>4.4135</v>
      </c>
    </row>
    <row r="139" spans="1:7" x14ac:dyDescent="0.25">
      <c r="A139" s="16" t="s">
        <v>306</v>
      </c>
      <c r="B139" s="16" t="s">
        <v>62</v>
      </c>
      <c r="C139" s="16">
        <v>2</v>
      </c>
      <c r="D139" s="16">
        <v>1</v>
      </c>
      <c r="E139" s="6">
        <v>44435</v>
      </c>
      <c r="F139" s="16">
        <v>0.4425</v>
      </c>
      <c r="G139" s="16">
        <v>4.0724999999999998</v>
      </c>
    </row>
    <row r="140" spans="1:7" x14ac:dyDescent="0.25">
      <c r="A140" s="16" t="s">
        <v>306</v>
      </c>
      <c r="B140" s="16" t="s">
        <v>64</v>
      </c>
      <c r="C140" s="16">
        <v>3</v>
      </c>
      <c r="D140" s="16">
        <v>1</v>
      </c>
      <c r="E140" s="6">
        <v>44435</v>
      </c>
      <c r="F140" s="16">
        <v>0.51949999999999996</v>
      </c>
      <c r="G140" s="16">
        <v>4.51</v>
      </c>
    </row>
    <row r="141" spans="1:7" x14ac:dyDescent="0.25">
      <c r="A141" s="16" t="s">
        <v>306</v>
      </c>
      <c r="B141" s="16" t="s">
        <v>64</v>
      </c>
      <c r="C141" s="16">
        <v>3</v>
      </c>
      <c r="D141" s="16">
        <v>2</v>
      </c>
      <c r="E141" s="6">
        <v>44435</v>
      </c>
      <c r="F141" s="16">
        <v>0.50649999999999995</v>
      </c>
      <c r="G141" s="16">
        <v>4.798</v>
      </c>
    </row>
    <row r="156" spans="8:8" x14ac:dyDescent="0.25">
      <c r="H156" s="5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64"/>
  <sheetViews>
    <sheetView workbookViewId="0"/>
  </sheetViews>
  <sheetFormatPr defaultColWidth="12.6640625" defaultRowHeight="15.75" customHeight="1" x14ac:dyDescent="0.25"/>
  <sheetData>
    <row r="1" spans="1:8" x14ac:dyDescent="0.25">
      <c r="A1" s="16"/>
      <c r="B1" s="16" t="s">
        <v>328</v>
      </c>
      <c r="C1" s="16" t="s">
        <v>329</v>
      </c>
      <c r="D1" s="16" t="s">
        <v>330</v>
      </c>
      <c r="E1" s="68" t="s">
        <v>340</v>
      </c>
      <c r="F1" s="4" t="s">
        <v>341</v>
      </c>
    </row>
    <row r="2" spans="1:8" x14ac:dyDescent="0.25">
      <c r="A2" s="69">
        <v>44419</v>
      </c>
      <c r="B2" s="16" t="s">
        <v>299</v>
      </c>
      <c r="C2" s="16" t="s">
        <v>272</v>
      </c>
      <c r="D2" s="16">
        <v>1</v>
      </c>
      <c r="E2" s="16">
        <v>4.2086179788732396</v>
      </c>
      <c r="F2" s="16">
        <v>105.95255612676057</v>
      </c>
      <c r="G2" s="16">
        <f t="shared" ref="G2:G46" si="0">F2/E2</f>
        <v>25.175142210252812</v>
      </c>
      <c r="H2" s="16" t="str">
        <f t="shared" ref="H2:H59" si="1">IF(G2&lt;17,F2,"")</f>
        <v/>
      </c>
    </row>
    <row r="3" spans="1:8" x14ac:dyDescent="0.25">
      <c r="A3" s="69">
        <v>44419</v>
      </c>
      <c r="B3" s="70" t="s">
        <v>299</v>
      </c>
      <c r="C3" s="70" t="s">
        <v>273</v>
      </c>
      <c r="D3" s="16">
        <v>2</v>
      </c>
      <c r="E3" s="16">
        <v>5.6930539597560976</v>
      </c>
      <c r="F3" s="16">
        <v>154.85403780487803</v>
      </c>
      <c r="G3" s="16">
        <f t="shared" si="0"/>
        <v>27.200521705842448</v>
      </c>
      <c r="H3" s="16" t="str">
        <f t="shared" si="1"/>
        <v/>
      </c>
    </row>
    <row r="4" spans="1:8" x14ac:dyDescent="0.25">
      <c r="A4" s="69">
        <v>44419</v>
      </c>
      <c r="B4" s="16" t="s">
        <v>299</v>
      </c>
      <c r="C4" s="16" t="s">
        <v>275</v>
      </c>
      <c r="D4" s="16">
        <v>3</v>
      </c>
      <c r="E4" s="16">
        <v>10.947538416363637</v>
      </c>
      <c r="F4" s="16">
        <v>103.23774214545455</v>
      </c>
      <c r="G4" s="16">
        <f t="shared" si="0"/>
        <v>9.4302242402859981</v>
      </c>
      <c r="H4" s="16">
        <f t="shared" si="1"/>
        <v>103.23774214545455</v>
      </c>
    </row>
    <row r="5" spans="1:8" x14ac:dyDescent="0.25">
      <c r="A5" s="69">
        <v>44419</v>
      </c>
      <c r="B5" s="16" t="s">
        <v>300</v>
      </c>
      <c r="C5" s="16" t="s">
        <v>276</v>
      </c>
      <c r="D5" s="16">
        <v>1</v>
      </c>
      <c r="E5" s="16">
        <v>4.929005380555556</v>
      </c>
      <c r="F5" s="16">
        <v>163.13490185185185</v>
      </c>
      <c r="G5" s="16">
        <f t="shared" si="0"/>
        <v>33.096921033075574</v>
      </c>
      <c r="H5" s="16" t="str">
        <f t="shared" si="1"/>
        <v/>
      </c>
    </row>
    <row r="6" spans="1:8" x14ac:dyDescent="0.25">
      <c r="A6" s="69">
        <v>44419</v>
      </c>
      <c r="B6" s="16" t="s">
        <v>300</v>
      </c>
      <c r="C6" s="16" t="s">
        <v>277</v>
      </c>
      <c r="D6" s="16">
        <v>2</v>
      </c>
      <c r="E6" s="16">
        <v>4.4866078245283019</v>
      </c>
      <c r="F6" s="16">
        <v>312.84424660377357</v>
      </c>
      <c r="G6" s="16">
        <f t="shared" si="0"/>
        <v>69.728458300601375</v>
      </c>
      <c r="H6" s="16" t="str">
        <f t="shared" si="1"/>
        <v/>
      </c>
    </row>
    <row r="7" spans="1:8" x14ac:dyDescent="0.25">
      <c r="A7" s="69">
        <v>44419</v>
      </c>
      <c r="B7" s="16" t="s">
        <v>300</v>
      </c>
      <c r="C7" s="16" t="s">
        <v>278</v>
      </c>
      <c r="D7" s="16">
        <v>3</v>
      </c>
      <c r="E7" s="16">
        <v>6.5851986058823524</v>
      </c>
      <c r="F7" s="16">
        <v>66.286206522058819</v>
      </c>
      <c r="G7" s="16">
        <f t="shared" si="0"/>
        <v>10.065938856095762</v>
      </c>
      <c r="H7" s="16">
        <f t="shared" si="1"/>
        <v>66.286206522058819</v>
      </c>
    </row>
    <row r="8" spans="1:8" x14ac:dyDescent="0.25">
      <c r="A8" s="69">
        <v>44419</v>
      </c>
      <c r="B8" s="16" t="s">
        <v>301</v>
      </c>
      <c r="C8" s="16" t="s">
        <v>279</v>
      </c>
      <c r="D8" s="16">
        <v>1</v>
      </c>
      <c r="E8" s="16">
        <v>5.9879895563636367</v>
      </c>
      <c r="F8" s="16">
        <v>304.22475290909091</v>
      </c>
      <c r="G8" s="16">
        <f t="shared" si="0"/>
        <v>50.805825568914209</v>
      </c>
      <c r="H8" s="16" t="str">
        <f t="shared" si="1"/>
        <v/>
      </c>
    </row>
    <row r="9" spans="1:8" x14ac:dyDescent="0.25">
      <c r="A9" s="69">
        <v>44419</v>
      </c>
      <c r="B9" s="16" t="s">
        <v>301</v>
      </c>
      <c r="C9" s="16" t="s">
        <v>280</v>
      </c>
      <c r="D9" s="16">
        <v>2</v>
      </c>
      <c r="E9" s="16">
        <v>6.9854940844155848</v>
      </c>
      <c r="F9" s="16">
        <v>164.28205597402598</v>
      </c>
      <c r="G9" s="16">
        <f t="shared" si="0"/>
        <v>23.51760004214076</v>
      </c>
      <c r="H9" s="16" t="str">
        <f t="shared" si="1"/>
        <v/>
      </c>
    </row>
    <row r="10" spans="1:8" x14ac:dyDescent="0.25">
      <c r="A10" s="69">
        <v>44419</v>
      </c>
      <c r="B10" s="16" t="s">
        <v>301</v>
      </c>
      <c r="C10" s="16" t="s">
        <v>281</v>
      </c>
      <c r="D10" s="16">
        <v>3</v>
      </c>
      <c r="E10" s="16">
        <v>4.8398587583333335</v>
      </c>
      <c r="F10" s="16">
        <v>41.916376606060602</v>
      </c>
      <c r="G10" s="16">
        <f t="shared" si="0"/>
        <v>8.6606611265025908</v>
      </c>
      <c r="H10" s="16">
        <f t="shared" si="1"/>
        <v>41.916376606060602</v>
      </c>
    </row>
    <row r="11" spans="1:8" x14ac:dyDescent="0.25">
      <c r="A11" s="69">
        <v>44419</v>
      </c>
      <c r="B11" s="16" t="s">
        <v>302</v>
      </c>
      <c r="C11" s="16" t="s">
        <v>282</v>
      </c>
      <c r="D11" s="16">
        <v>1</v>
      </c>
      <c r="E11" s="16">
        <v>5.4648363455696201</v>
      </c>
      <c r="F11" s="16">
        <v>183.1959835443038</v>
      </c>
      <c r="G11" s="16">
        <f t="shared" si="0"/>
        <v>33.522684296451445</v>
      </c>
      <c r="H11" s="16" t="str">
        <f t="shared" si="1"/>
        <v/>
      </c>
    </row>
    <row r="12" spans="1:8" x14ac:dyDescent="0.25">
      <c r="A12" s="69">
        <v>44419</v>
      </c>
      <c r="B12" s="16" t="s">
        <v>302</v>
      </c>
      <c r="C12" s="16" t="s">
        <v>283</v>
      </c>
      <c r="D12" s="16">
        <v>2</v>
      </c>
      <c r="E12" s="16">
        <v>5.3325644948717947</v>
      </c>
      <c r="F12" s="16">
        <v>78.188840064102564</v>
      </c>
      <c r="G12" s="16">
        <f t="shared" si="0"/>
        <v>14.662521220192458</v>
      </c>
      <c r="H12" s="16">
        <f t="shared" si="1"/>
        <v>78.188840064102564</v>
      </c>
    </row>
    <row r="13" spans="1:8" x14ac:dyDescent="0.25">
      <c r="A13" s="69">
        <v>44419</v>
      </c>
      <c r="B13" s="16" t="s">
        <v>302</v>
      </c>
      <c r="C13" s="16" t="s">
        <v>284</v>
      </c>
      <c r="D13" s="16">
        <v>3</v>
      </c>
      <c r="E13" s="16">
        <v>4.6833540271428564</v>
      </c>
      <c r="F13" s="16">
        <v>48.175096499999995</v>
      </c>
      <c r="G13" s="16">
        <f t="shared" si="0"/>
        <v>10.286452021520539</v>
      </c>
      <c r="H13" s="16">
        <f t="shared" si="1"/>
        <v>48.175096499999995</v>
      </c>
    </row>
    <row r="14" spans="1:8" x14ac:dyDescent="0.25">
      <c r="A14" s="69">
        <v>44419</v>
      </c>
      <c r="B14" s="16" t="s">
        <v>303</v>
      </c>
      <c r="C14" s="16" t="s">
        <v>285</v>
      </c>
      <c r="D14" s="16">
        <v>1</v>
      </c>
      <c r="E14" s="16">
        <v>5.7046010942857137</v>
      </c>
      <c r="F14" s="16">
        <v>110.25576585714285</v>
      </c>
      <c r="G14" s="16">
        <f t="shared" si="0"/>
        <v>19.327515462489711</v>
      </c>
      <c r="H14" s="16" t="str">
        <f t="shared" si="1"/>
        <v/>
      </c>
    </row>
    <row r="15" spans="1:8" x14ac:dyDescent="0.25">
      <c r="A15" s="69">
        <v>44419</v>
      </c>
      <c r="B15" s="16" t="s">
        <v>303</v>
      </c>
      <c r="C15" s="16" t="s">
        <v>286</v>
      </c>
      <c r="D15" s="16">
        <v>2</v>
      </c>
      <c r="E15" s="16">
        <v>3.7656710659090908</v>
      </c>
      <c r="F15" s="16">
        <v>79.823282465909102</v>
      </c>
      <c r="G15" s="16">
        <f t="shared" si="0"/>
        <v>21.197624824046741</v>
      </c>
      <c r="H15" s="16" t="str">
        <f t="shared" si="1"/>
        <v/>
      </c>
    </row>
    <row r="16" spans="1:8" x14ac:dyDescent="0.25">
      <c r="A16" s="69">
        <v>44419</v>
      </c>
      <c r="B16" s="71" t="s">
        <v>303</v>
      </c>
      <c r="C16" s="71" t="s">
        <v>287</v>
      </c>
      <c r="D16" s="16">
        <v>3</v>
      </c>
      <c r="E16" s="16">
        <v>5.6666152899999993</v>
      </c>
      <c r="F16" s="16">
        <v>106.61906072000001</v>
      </c>
      <c r="G16" s="16">
        <f t="shared" si="0"/>
        <v>18.81529895070749</v>
      </c>
      <c r="H16" s="16" t="str">
        <f t="shared" si="1"/>
        <v/>
      </c>
    </row>
    <row r="17" spans="1:8" x14ac:dyDescent="0.25">
      <c r="A17" s="69">
        <v>44419</v>
      </c>
      <c r="B17" s="16" t="s">
        <v>304</v>
      </c>
      <c r="C17" s="16" t="s">
        <v>288</v>
      </c>
      <c r="D17" s="16">
        <v>1</v>
      </c>
      <c r="E17" s="16">
        <v>2.1375177178217819</v>
      </c>
      <c r="F17" s="16">
        <v>88.374513574257421</v>
      </c>
      <c r="G17" s="16">
        <f t="shared" si="0"/>
        <v>41.344458966316623</v>
      </c>
      <c r="H17" s="16" t="str">
        <f t="shared" si="1"/>
        <v/>
      </c>
    </row>
    <row r="18" spans="1:8" x14ac:dyDescent="0.25">
      <c r="A18" s="69">
        <v>44419</v>
      </c>
      <c r="B18" s="16" t="s">
        <v>304</v>
      </c>
      <c r="C18" s="16" t="s">
        <v>289</v>
      </c>
      <c r="D18" s="16">
        <v>2</v>
      </c>
      <c r="E18" s="16">
        <v>6.4271652858823529</v>
      </c>
      <c r="F18" s="16">
        <v>72.700112517647057</v>
      </c>
      <c r="G18" s="16">
        <f t="shared" si="0"/>
        <v>11.311380567314355</v>
      </c>
      <c r="H18" s="16">
        <f t="shared" si="1"/>
        <v>72.700112517647057</v>
      </c>
    </row>
    <row r="19" spans="1:8" x14ac:dyDescent="0.25">
      <c r="A19" s="69">
        <v>44419</v>
      </c>
      <c r="B19" s="16" t="s">
        <v>304</v>
      </c>
      <c r="C19" s="16" t="s">
        <v>290</v>
      </c>
      <c r="D19" s="16">
        <v>3</v>
      </c>
      <c r="E19" s="16">
        <v>3.9377738412213739</v>
      </c>
      <c r="F19" s="16">
        <v>45.41502642748091</v>
      </c>
      <c r="G19" s="16">
        <f t="shared" si="0"/>
        <v>11.533172868402872</v>
      </c>
      <c r="H19" s="16">
        <f t="shared" si="1"/>
        <v>45.41502642748091</v>
      </c>
    </row>
    <row r="20" spans="1:8" x14ac:dyDescent="0.25">
      <c r="A20" s="69">
        <v>44419</v>
      </c>
      <c r="B20" s="16" t="s">
        <v>305</v>
      </c>
      <c r="C20" s="16" t="s">
        <v>291</v>
      </c>
      <c r="D20" s="16">
        <v>1</v>
      </c>
      <c r="E20" s="16">
        <v>3.765760194285714</v>
      </c>
      <c r="F20" s="16">
        <v>99.164305799999994</v>
      </c>
      <c r="G20" s="16">
        <f t="shared" si="0"/>
        <v>26.333144088801806</v>
      </c>
      <c r="H20" s="16" t="str">
        <f t="shared" si="1"/>
        <v/>
      </c>
    </row>
    <row r="21" spans="1:8" x14ac:dyDescent="0.25">
      <c r="A21" s="69">
        <v>44419</v>
      </c>
      <c r="B21" s="16" t="s">
        <v>305</v>
      </c>
      <c r="C21" s="16" t="s">
        <v>292</v>
      </c>
      <c r="D21" s="16">
        <v>2</v>
      </c>
      <c r="E21" s="16">
        <v>3.1891530438356166</v>
      </c>
      <c r="F21" s="16">
        <v>40.280854561643842</v>
      </c>
      <c r="G21" s="16">
        <f t="shared" si="0"/>
        <v>12.630580598665086</v>
      </c>
      <c r="H21" s="16">
        <f t="shared" si="1"/>
        <v>40.280854561643842</v>
      </c>
    </row>
    <row r="22" spans="1:8" x14ac:dyDescent="0.25">
      <c r="A22" s="69">
        <v>44419</v>
      </c>
      <c r="B22" s="16" t="s">
        <v>305</v>
      </c>
      <c r="C22" s="16" t="s">
        <v>293</v>
      </c>
      <c r="D22" s="16">
        <v>3</v>
      </c>
      <c r="E22" s="16">
        <v>4.0091242933333335</v>
      </c>
      <c r="F22" s="16">
        <v>66.082219440000003</v>
      </c>
      <c r="G22" s="16">
        <f t="shared" si="0"/>
        <v>16.48295602854877</v>
      </c>
      <c r="H22" s="16">
        <f t="shared" si="1"/>
        <v>66.082219440000003</v>
      </c>
    </row>
    <row r="23" spans="1:8" x14ac:dyDescent="0.25">
      <c r="A23" s="69">
        <v>44419</v>
      </c>
      <c r="B23" s="16" t="s">
        <v>306</v>
      </c>
      <c r="C23" s="16" t="s">
        <v>294</v>
      </c>
      <c r="D23" s="16">
        <v>1</v>
      </c>
      <c r="E23" s="16">
        <v>6.8266392653846157</v>
      </c>
      <c r="F23" s="16">
        <v>252.8605832692308</v>
      </c>
      <c r="G23" s="16">
        <f t="shared" si="0"/>
        <v>37.040273176787601</v>
      </c>
      <c r="H23" s="16" t="str">
        <f t="shared" si="1"/>
        <v/>
      </c>
    </row>
    <row r="24" spans="1:8" x14ac:dyDescent="0.25">
      <c r="A24" s="69">
        <v>44419</v>
      </c>
      <c r="B24" s="16" t="s">
        <v>306</v>
      </c>
      <c r="C24" s="16" t="s">
        <v>295</v>
      </c>
      <c r="D24" s="16">
        <v>2</v>
      </c>
      <c r="E24" s="16">
        <v>3.7349783170731703</v>
      </c>
      <c r="F24" s="16">
        <v>80.974856268292683</v>
      </c>
      <c r="G24" s="16">
        <f t="shared" si="0"/>
        <v>21.680140925623032</v>
      </c>
      <c r="H24" s="16" t="str">
        <f t="shared" si="1"/>
        <v/>
      </c>
    </row>
    <row r="25" spans="1:8" x14ac:dyDescent="0.25">
      <c r="A25" s="69">
        <v>44419</v>
      </c>
      <c r="B25" s="16" t="s">
        <v>306</v>
      </c>
      <c r="C25" s="16" t="s">
        <v>296</v>
      </c>
      <c r="D25" s="16">
        <v>3</v>
      </c>
      <c r="E25" s="16">
        <v>6.5738339857142849</v>
      </c>
      <c r="F25" s="16">
        <v>89.863512415584424</v>
      </c>
      <c r="G25" s="16">
        <f t="shared" si="0"/>
        <v>13.669878583923539</v>
      </c>
      <c r="H25" s="16">
        <f t="shared" si="1"/>
        <v>89.863512415584424</v>
      </c>
    </row>
    <row r="26" spans="1:8" x14ac:dyDescent="0.25">
      <c r="A26" s="6">
        <v>44428</v>
      </c>
      <c r="B26" s="16" t="s">
        <v>299</v>
      </c>
      <c r="C26" s="16" t="s">
        <v>272</v>
      </c>
      <c r="D26" s="16">
        <v>1</v>
      </c>
      <c r="E26" s="16">
        <v>7.8507462686567164</v>
      </c>
      <c r="F26" s="16">
        <v>149.73134328358208</v>
      </c>
      <c r="G26" s="16">
        <f t="shared" si="0"/>
        <v>19.072243346007603</v>
      </c>
      <c r="H26" s="16" t="str">
        <f t="shared" si="1"/>
        <v/>
      </c>
    </row>
    <row r="27" spans="1:8" x14ac:dyDescent="0.25">
      <c r="A27" s="6">
        <v>44428</v>
      </c>
      <c r="B27" s="16" t="s">
        <v>299</v>
      </c>
      <c r="C27" s="16" t="s">
        <v>273</v>
      </c>
      <c r="D27" s="16">
        <v>2</v>
      </c>
      <c r="E27" s="16">
        <v>4.597701149425288</v>
      </c>
      <c r="F27" s="16">
        <v>101.81609195402301</v>
      </c>
      <c r="G27" s="16">
        <f t="shared" si="0"/>
        <v>22.145000000000003</v>
      </c>
      <c r="H27" s="16" t="str">
        <f t="shared" si="1"/>
        <v/>
      </c>
    </row>
    <row r="28" spans="1:8" x14ac:dyDescent="0.25">
      <c r="A28" s="6">
        <v>44428</v>
      </c>
      <c r="B28" s="16" t="s">
        <v>299</v>
      </c>
      <c r="C28" s="16" t="s">
        <v>275</v>
      </c>
      <c r="D28" s="16">
        <v>3</v>
      </c>
      <c r="E28" s="16">
        <v>3.7941176470588234</v>
      </c>
      <c r="F28" s="16">
        <v>23.022058823529409</v>
      </c>
      <c r="G28" s="16">
        <f t="shared" si="0"/>
        <v>6.0678294573643408</v>
      </c>
      <c r="H28" s="16">
        <f t="shared" si="1"/>
        <v>23.022058823529409</v>
      </c>
    </row>
    <row r="29" spans="1:8" x14ac:dyDescent="0.25">
      <c r="A29" s="6">
        <v>44428</v>
      </c>
      <c r="B29" s="16" t="s">
        <v>300</v>
      </c>
      <c r="C29" s="16" t="s">
        <v>276</v>
      </c>
      <c r="D29" s="16">
        <v>1</v>
      </c>
      <c r="E29" s="16">
        <v>3.3783783783783785</v>
      </c>
      <c r="F29" s="16">
        <v>134.93243243243242</v>
      </c>
      <c r="G29" s="16">
        <f t="shared" si="0"/>
        <v>39.94</v>
      </c>
      <c r="H29" s="16" t="str">
        <f t="shared" si="1"/>
        <v/>
      </c>
    </row>
    <row r="30" spans="1:8" x14ac:dyDescent="0.25">
      <c r="A30" s="6">
        <v>44428</v>
      </c>
      <c r="B30" s="16" t="s">
        <v>300</v>
      </c>
      <c r="C30" s="16" t="s">
        <v>277</v>
      </c>
      <c r="D30" s="16">
        <v>2</v>
      </c>
      <c r="E30" s="16">
        <v>4.1481481481481479</v>
      </c>
      <c r="F30" s="16">
        <v>202.50617283950615</v>
      </c>
      <c r="G30" s="16">
        <f t="shared" si="0"/>
        <v>48.81845238095238</v>
      </c>
      <c r="H30" s="16" t="str">
        <f t="shared" si="1"/>
        <v/>
      </c>
    </row>
    <row r="31" spans="1:8" x14ac:dyDescent="0.25">
      <c r="A31" s="6">
        <v>44428</v>
      </c>
      <c r="B31" s="16" t="s">
        <v>300</v>
      </c>
      <c r="C31" s="16" t="s">
        <v>278</v>
      </c>
      <c r="D31" s="16">
        <v>3</v>
      </c>
      <c r="E31" s="16">
        <v>2.8305084745762716</v>
      </c>
      <c r="F31" s="16">
        <v>38.627118644067799</v>
      </c>
      <c r="G31" s="16">
        <f t="shared" si="0"/>
        <v>13.646706586826346</v>
      </c>
      <c r="H31" s="16">
        <f t="shared" si="1"/>
        <v>38.627118644067799</v>
      </c>
    </row>
    <row r="32" spans="1:8" x14ac:dyDescent="0.25">
      <c r="A32" s="6">
        <v>44428</v>
      </c>
      <c r="B32" s="16" t="s">
        <v>301</v>
      </c>
      <c r="C32" s="16" t="s">
        <v>279</v>
      </c>
      <c r="D32" s="16">
        <v>1</v>
      </c>
      <c r="E32" s="16">
        <v>4.6619718309859159</v>
      </c>
      <c r="F32" s="16">
        <v>127.56338028169016</v>
      </c>
      <c r="G32" s="16">
        <f t="shared" si="0"/>
        <v>27.362537764350453</v>
      </c>
      <c r="H32" s="16" t="str">
        <f t="shared" si="1"/>
        <v/>
      </c>
    </row>
    <row r="33" spans="1:8" x14ac:dyDescent="0.25">
      <c r="A33" s="6">
        <v>44428</v>
      </c>
      <c r="B33" s="16" t="s">
        <v>301</v>
      </c>
      <c r="C33" s="16" t="s">
        <v>280</v>
      </c>
      <c r="D33" s="16">
        <v>2</v>
      </c>
      <c r="E33" s="16">
        <v>3.9240506329113924</v>
      </c>
      <c r="F33" s="16">
        <v>142.43037974683546</v>
      </c>
      <c r="G33" s="16">
        <f t="shared" si="0"/>
        <v>36.296774193548387</v>
      </c>
      <c r="H33" s="16" t="str">
        <f t="shared" si="1"/>
        <v/>
      </c>
    </row>
    <row r="34" spans="1:8" x14ac:dyDescent="0.25">
      <c r="A34" s="6">
        <v>44428</v>
      </c>
      <c r="B34" s="16" t="s">
        <v>301</v>
      </c>
      <c r="C34" s="16" t="s">
        <v>281</v>
      </c>
      <c r="D34" s="16">
        <v>3</v>
      </c>
      <c r="E34" s="16">
        <v>3.1119402985074625</v>
      </c>
      <c r="F34" s="16">
        <v>35.649253731343279</v>
      </c>
      <c r="G34" s="16">
        <f t="shared" si="0"/>
        <v>11.455635491606714</v>
      </c>
      <c r="H34" s="16">
        <f t="shared" si="1"/>
        <v>35.649253731343279</v>
      </c>
    </row>
    <row r="35" spans="1:8" x14ac:dyDescent="0.25">
      <c r="A35" s="6">
        <v>44428</v>
      </c>
      <c r="B35" s="16" t="s">
        <v>302</v>
      </c>
      <c r="C35" s="16" t="s">
        <v>282</v>
      </c>
      <c r="D35" s="16">
        <v>1</v>
      </c>
      <c r="E35" s="16">
        <v>2.3463687150837989</v>
      </c>
      <c r="F35" s="16">
        <v>97.480446927374317</v>
      </c>
      <c r="G35" s="16">
        <f t="shared" si="0"/>
        <v>41.545238095238105</v>
      </c>
      <c r="H35" s="16" t="str">
        <f t="shared" si="1"/>
        <v/>
      </c>
    </row>
    <row r="36" spans="1:8" x14ac:dyDescent="0.25">
      <c r="A36" s="6">
        <v>44428</v>
      </c>
      <c r="B36" s="16" t="s">
        <v>302</v>
      </c>
      <c r="C36" s="16" t="s">
        <v>283</v>
      </c>
      <c r="D36" s="16">
        <v>2</v>
      </c>
      <c r="E36" s="16">
        <v>8.4805194805194812</v>
      </c>
      <c r="F36" s="16">
        <v>84.311688311688314</v>
      </c>
      <c r="G36" s="16">
        <f t="shared" si="0"/>
        <v>9.9418070444104139</v>
      </c>
      <c r="H36" s="16">
        <f t="shared" si="1"/>
        <v>84.311688311688314</v>
      </c>
    </row>
    <row r="37" spans="1:8" x14ac:dyDescent="0.25">
      <c r="A37" s="6">
        <v>44428</v>
      </c>
      <c r="B37" s="16" t="s">
        <v>302</v>
      </c>
      <c r="C37" s="16" t="s">
        <v>284</v>
      </c>
      <c r="D37" s="16">
        <v>3</v>
      </c>
      <c r="E37" s="16">
        <v>7.4729729729729737</v>
      </c>
      <c r="F37" s="16">
        <v>59.162162162162168</v>
      </c>
      <c r="G37" s="16">
        <f t="shared" si="0"/>
        <v>7.9168173598553349</v>
      </c>
      <c r="H37" s="16">
        <f t="shared" si="1"/>
        <v>59.162162162162168</v>
      </c>
    </row>
    <row r="38" spans="1:8" x14ac:dyDescent="0.25">
      <c r="A38" s="6">
        <v>44428</v>
      </c>
      <c r="B38" s="16" t="s">
        <v>303</v>
      </c>
      <c r="C38" s="16" t="s">
        <v>285</v>
      </c>
      <c r="D38" s="16">
        <v>1</v>
      </c>
      <c r="E38" s="16">
        <v>8.0298507462686572</v>
      </c>
      <c r="F38" s="16">
        <v>96.46268656716417</v>
      </c>
      <c r="G38" s="16">
        <f t="shared" si="0"/>
        <v>12.013011152416356</v>
      </c>
      <c r="H38" s="16">
        <f t="shared" si="1"/>
        <v>96.46268656716417</v>
      </c>
    </row>
    <row r="39" spans="1:8" x14ac:dyDescent="0.25">
      <c r="A39" s="6">
        <v>44428</v>
      </c>
      <c r="B39" s="16" t="s">
        <v>303</v>
      </c>
      <c r="C39" s="16" t="s">
        <v>286</v>
      </c>
      <c r="D39" s="16">
        <v>2</v>
      </c>
      <c r="E39" s="16">
        <v>4.9518072289156621</v>
      </c>
      <c r="F39" s="16">
        <v>94.939759036144565</v>
      </c>
      <c r="G39" s="16">
        <f t="shared" si="0"/>
        <v>19.172749391727493</v>
      </c>
      <c r="H39" s="16" t="str">
        <f t="shared" si="1"/>
        <v/>
      </c>
    </row>
    <row r="40" spans="1:8" x14ac:dyDescent="0.25">
      <c r="A40" s="6">
        <v>44428</v>
      </c>
      <c r="B40" s="72" t="s">
        <v>303</v>
      </c>
      <c r="C40" s="55" t="s">
        <v>287</v>
      </c>
      <c r="D40" s="16">
        <v>3</v>
      </c>
      <c r="E40" s="16">
        <v>9.6538461538461533</v>
      </c>
      <c r="F40" s="16">
        <v>82.551282051282058</v>
      </c>
      <c r="G40" s="16">
        <f t="shared" si="0"/>
        <v>8.5511288180610894</v>
      </c>
      <c r="H40" s="16">
        <f t="shared" si="1"/>
        <v>82.551282051282058</v>
      </c>
    </row>
    <row r="41" spans="1:8" x14ac:dyDescent="0.25">
      <c r="A41" s="6">
        <v>44428</v>
      </c>
      <c r="B41" s="16" t="s">
        <v>304</v>
      </c>
      <c r="C41" s="16" t="s">
        <v>288</v>
      </c>
      <c r="D41" s="16">
        <v>1</v>
      </c>
      <c r="E41" s="16">
        <v>9.2173913043478262</v>
      </c>
      <c r="F41" s="16">
        <v>98.550724637681142</v>
      </c>
      <c r="G41" s="16">
        <f t="shared" si="0"/>
        <v>10.691823899371068</v>
      </c>
      <c r="H41" s="16">
        <f t="shared" si="1"/>
        <v>98.550724637681142</v>
      </c>
    </row>
    <row r="42" spans="1:8" x14ac:dyDescent="0.25">
      <c r="A42" s="6">
        <v>44428</v>
      </c>
      <c r="B42" s="16" t="s">
        <v>304</v>
      </c>
      <c r="C42" s="16" t="s">
        <v>289</v>
      </c>
      <c r="D42" s="16">
        <v>2</v>
      </c>
      <c r="E42" s="16">
        <v>5.4084507042253529</v>
      </c>
      <c r="F42" s="16">
        <v>65.225352112676063</v>
      </c>
      <c r="G42" s="16">
        <f t="shared" si="0"/>
        <v>12.059895833333332</v>
      </c>
      <c r="H42" s="16">
        <f t="shared" si="1"/>
        <v>65.225352112676063</v>
      </c>
    </row>
    <row r="43" spans="1:8" x14ac:dyDescent="0.25">
      <c r="A43" s="6">
        <v>44428</v>
      </c>
      <c r="B43" s="16" t="s">
        <v>304</v>
      </c>
      <c r="C43" s="16" t="s">
        <v>290</v>
      </c>
      <c r="D43" s="16">
        <v>3</v>
      </c>
      <c r="E43" s="16">
        <v>4.4960000000000004</v>
      </c>
      <c r="F43" s="16">
        <v>94.135999999999996</v>
      </c>
      <c r="G43" s="16">
        <f t="shared" si="0"/>
        <v>20.937722419928821</v>
      </c>
      <c r="H43" s="16" t="str">
        <f t="shared" si="1"/>
        <v/>
      </c>
    </row>
    <row r="44" spans="1:8" x14ac:dyDescent="0.25">
      <c r="A44" s="6">
        <v>44428</v>
      </c>
      <c r="B44" s="16" t="s">
        <v>305</v>
      </c>
      <c r="C44" s="16" t="s">
        <v>291</v>
      </c>
      <c r="D44" s="16">
        <v>1</v>
      </c>
      <c r="E44" s="16">
        <v>7.8125</v>
      </c>
      <c r="F44" s="16">
        <v>89.734375</v>
      </c>
      <c r="G44" s="16">
        <f t="shared" si="0"/>
        <v>11.486000000000001</v>
      </c>
      <c r="H44" s="16">
        <f t="shared" si="1"/>
        <v>89.734375</v>
      </c>
    </row>
    <row r="45" spans="1:8" x14ac:dyDescent="0.25">
      <c r="A45" s="6">
        <v>44428</v>
      </c>
      <c r="B45" s="16" t="s">
        <v>305</v>
      </c>
      <c r="C45" s="16" t="s">
        <v>292</v>
      </c>
      <c r="D45" s="16">
        <v>2</v>
      </c>
      <c r="E45" s="16">
        <v>5.8378378378378377</v>
      </c>
      <c r="F45" s="16">
        <v>68.013513513513516</v>
      </c>
      <c r="G45" s="16">
        <f t="shared" si="0"/>
        <v>11.650462962962964</v>
      </c>
      <c r="H45" s="16">
        <f t="shared" si="1"/>
        <v>68.013513513513516</v>
      </c>
    </row>
    <row r="46" spans="1:8" x14ac:dyDescent="0.25">
      <c r="A46" s="6">
        <v>44428</v>
      </c>
      <c r="B46" s="16" t="s">
        <v>305</v>
      </c>
      <c r="C46" s="16" t="s">
        <v>293</v>
      </c>
      <c r="D46" s="16">
        <v>3</v>
      </c>
      <c r="E46" s="16">
        <v>6.3287671232876717</v>
      </c>
      <c r="F46" s="16">
        <v>70.041095890410972</v>
      </c>
      <c r="G46" s="16">
        <f t="shared" si="0"/>
        <v>11.067099567099568</v>
      </c>
      <c r="H46" s="16">
        <f t="shared" si="1"/>
        <v>70.041095890410972</v>
      </c>
    </row>
    <row r="47" spans="1:8" x14ac:dyDescent="0.25">
      <c r="A47" s="6">
        <v>44428</v>
      </c>
      <c r="B47" s="16" t="s">
        <v>306</v>
      </c>
      <c r="C47" s="16" t="s">
        <v>294</v>
      </c>
      <c r="D47" s="16">
        <v>1</v>
      </c>
      <c r="F47" s="16">
        <v>89.291666666666657</v>
      </c>
      <c r="H47" s="16">
        <f t="shared" si="1"/>
        <v>89.291666666666657</v>
      </c>
    </row>
    <row r="48" spans="1:8" x14ac:dyDescent="0.25">
      <c r="A48" s="6">
        <v>44428</v>
      </c>
      <c r="B48" s="16" t="s">
        <v>306</v>
      </c>
      <c r="C48" s="16" t="s">
        <v>295</v>
      </c>
      <c r="D48" s="16">
        <v>2</v>
      </c>
      <c r="F48" s="16">
        <v>76.123287671232887</v>
      </c>
      <c r="H48" s="16">
        <f t="shared" si="1"/>
        <v>76.123287671232887</v>
      </c>
    </row>
    <row r="49" spans="1:8" x14ac:dyDescent="0.25">
      <c r="A49" s="6">
        <v>44428</v>
      </c>
      <c r="B49" s="16" t="s">
        <v>306</v>
      </c>
      <c r="C49" s="16" t="s">
        <v>296</v>
      </c>
      <c r="D49" s="16">
        <v>3</v>
      </c>
      <c r="F49" s="16">
        <v>67.472972972972983</v>
      </c>
      <c r="H49" s="16">
        <f t="shared" si="1"/>
        <v>67.472972972972983</v>
      </c>
    </row>
    <row r="50" spans="1:8" x14ac:dyDescent="0.25">
      <c r="A50" s="6">
        <v>44446</v>
      </c>
      <c r="B50" s="16" t="s">
        <v>299</v>
      </c>
      <c r="C50" s="16" t="s">
        <v>272</v>
      </c>
      <c r="D50" s="16">
        <v>1</v>
      </c>
      <c r="E50" s="16">
        <v>5.6768892759999998</v>
      </c>
      <c r="F50" s="16">
        <v>64.360718379999994</v>
      </c>
      <c r="G50" s="16">
        <f t="shared" ref="G50:G57" si="2">F50/E50</f>
        <v>11.337321418632509</v>
      </c>
      <c r="H50" s="16">
        <f t="shared" si="1"/>
        <v>64.360718379999994</v>
      </c>
    </row>
    <row r="51" spans="1:8" x14ac:dyDescent="0.25">
      <c r="A51" s="6">
        <v>44446</v>
      </c>
      <c r="B51" s="16" t="s">
        <v>299</v>
      </c>
      <c r="C51" s="16" t="s">
        <v>273</v>
      </c>
      <c r="D51" s="16">
        <v>2</v>
      </c>
      <c r="E51" s="16">
        <v>5.1340031574999996</v>
      </c>
      <c r="F51" s="16">
        <v>100.21180149999999</v>
      </c>
      <c r="G51" s="16">
        <f t="shared" si="2"/>
        <v>19.519232541492649</v>
      </c>
      <c r="H51" s="16" t="str">
        <f t="shared" si="1"/>
        <v/>
      </c>
    </row>
    <row r="52" spans="1:8" x14ac:dyDescent="0.25">
      <c r="A52" s="6">
        <v>44446</v>
      </c>
      <c r="B52" s="16" t="s">
        <v>299</v>
      </c>
      <c r="C52" s="16" t="s">
        <v>275</v>
      </c>
      <c r="D52" s="16">
        <v>3</v>
      </c>
      <c r="E52" s="16">
        <v>5.4313993558558558</v>
      </c>
      <c r="F52" s="16">
        <v>58.064999333333333</v>
      </c>
      <c r="G52" s="16">
        <f t="shared" si="2"/>
        <v>10.690614983177518</v>
      </c>
      <c r="H52" s="16">
        <f t="shared" si="1"/>
        <v>58.064999333333333</v>
      </c>
    </row>
    <row r="53" spans="1:8" x14ac:dyDescent="0.25">
      <c r="A53" s="6">
        <v>44446</v>
      </c>
      <c r="B53" s="16" t="s">
        <v>300</v>
      </c>
      <c r="C53" s="16" t="s">
        <v>276</v>
      </c>
      <c r="D53" s="16">
        <v>1</v>
      </c>
      <c r="E53" s="16">
        <v>3.9574092015873013</v>
      </c>
      <c r="F53" s="16">
        <v>28.372220222222222</v>
      </c>
      <c r="G53" s="16">
        <f t="shared" si="2"/>
        <v>7.169392594236208</v>
      </c>
      <c r="H53" s="16">
        <f t="shared" si="1"/>
        <v>28.372220222222222</v>
      </c>
    </row>
    <row r="54" spans="1:8" x14ac:dyDescent="0.25">
      <c r="A54" s="6">
        <v>44446</v>
      </c>
      <c r="B54" s="16" t="s">
        <v>300</v>
      </c>
      <c r="C54" s="16" t="s">
        <v>277</v>
      </c>
      <c r="D54" s="16">
        <v>2</v>
      </c>
      <c r="E54" s="16">
        <v>2.4937831199999998</v>
      </c>
      <c r="F54" s="16">
        <v>34.655496199999995</v>
      </c>
      <c r="G54" s="16">
        <f t="shared" si="2"/>
        <v>13.896756266439079</v>
      </c>
      <c r="H54" s="16">
        <f t="shared" si="1"/>
        <v>34.655496199999995</v>
      </c>
    </row>
    <row r="55" spans="1:8" x14ac:dyDescent="0.25">
      <c r="A55" s="6">
        <v>44446</v>
      </c>
      <c r="B55" s="16" t="s">
        <v>300</v>
      </c>
      <c r="C55" s="16" t="s">
        <v>278</v>
      </c>
      <c r="D55" s="16">
        <v>3</v>
      </c>
      <c r="E55" s="16">
        <v>0.76392196245901633</v>
      </c>
      <c r="F55" s="16">
        <v>14.821382286885246</v>
      </c>
      <c r="G55" s="16">
        <f t="shared" si="2"/>
        <v>19.401696790044046</v>
      </c>
      <c r="H55" s="16" t="str">
        <f t="shared" si="1"/>
        <v/>
      </c>
    </row>
    <row r="56" spans="1:8" x14ac:dyDescent="0.25">
      <c r="A56" s="6">
        <v>44446</v>
      </c>
      <c r="B56" s="16" t="s">
        <v>301</v>
      </c>
      <c r="C56" s="16" t="s">
        <v>279</v>
      </c>
      <c r="D56" s="16">
        <v>1</v>
      </c>
      <c r="E56" s="16">
        <v>1.6133961223214286</v>
      </c>
      <c r="F56" s="16">
        <v>31.940293928571425</v>
      </c>
      <c r="G56" s="16">
        <f t="shared" si="2"/>
        <v>19.796932375549694</v>
      </c>
      <c r="H56" s="16" t="str">
        <f t="shared" si="1"/>
        <v/>
      </c>
    </row>
    <row r="57" spans="1:8" x14ac:dyDescent="0.25">
      <c r="A57" s="6">
        <v>44446</v>
      </c>
      <c r="B57" s="16" t="s">
        <v>301</v>
      </c>
      <c r="C57" s="16" t="s">
        <v>280</v>
      </c>
      <c r="D57" s="16">
        <v>2</v>
      </c>
      <c r="E57" s="16">
        <v>1.3286282648387095</v>
      </c>
      <c r="F57" s="16">
        <v>39.485875967741933</v>
      </c>
      <c r="G57" s="16">
        <f t="shared" si="2"/>
        <v>29.719280413272983</v>
      </c>
      <c r="H57" s="16" t="str">
        <f t="shared" si="1"/>
        <v/>
      </c>
    </row>
    <row r="58" spans="1:8" x14ac:dyDescent="0.25">
      <c r="A58" s="6">
        <v>44446</v>
      </c>
      <c r="B58" s="16" t="s">
        <v>301</v>
      </c>
      <c r="C58" s="16" t="s">
        <v>281</v>
      </c>
      <c r="D58" s="16">
        <v>3</v>
      </c>
      <c r="H58" s="16">
        <f t="shared" si="1"/>
        <v>0</v>
      </c>
    </row>
    <row r="59" spans="1:8" x14ac:dyDescent="0.25">
      <c r="A59" s="6">
        <v>44446</v>
      </c>
      <c r="B59" s="16" t="s">
        <v>305</v>
      </c>
      <c r="C59" s="16" t="s">
        <v>282</v>
      </c>
      <c r="D59" s="16">
        <v>1</v>
      </c>
      <c r="E59" s="16">
        <v>14.99386425862069</v>
      </c>
      <c r="F59" s="16">
        <v>153.00621796551721</v>
      </c>
      <c r="G59" s="16">
        <f>F59/E59</f>
        <v>10.204588712182492</v>
      </c>
      <c r="H59" s="16">
        <f t="shared" si="1"/>
        <v>153.00621796551721</v>
      </c>
    </row>
    <row r="64" spans="1:8" x14ac:dyDescent="0.25">
      <c r="C64" s="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5"/>
  <sheetViews>
    <sheetView topLeftCell="A2" workbookViewId="0">
      <pane xSplit="3" topLeftCell="D1" activePane="topRight" state="frozen"/>
      <selection pane="topRight" activeCell="P2" activeCellId="2" sqref="B2:C25 M2:M25 P2:P25"/>
    </sheetView>
  </sheetViews>
  <sheetFormatPr defaultColWidth="12.6640625" defaultRowHeight="15.75" customHeight="1" x14ac:dyDescent="0.25"/>
  <cols>
    <col min="4" max="4" width="15.77734375" customWidth="1"/>
    <col min="9" max="9" width="18.6640625" customWidth="1"/>
    <col min="10" max="11" width="15.109375" customWidth="1"/>
    <col min="13" max="13" width="15" customWidth="1"/>
  </cols>
  <sheetData>
    <row r="1" spans="1:30" ht="34.200000000000003" customHeight="1" x14ac:dyDescent="0.25">
      <c r="A1" s="22"/>
      <c r="B1" s="22" t="s">
        <v>29</v>
      </c>
      <c r="C1" s="22" t="s">
        <v>30</v>
      </c>
      <c r="D1" s="22" t="s">
        <v>31</v>
      </c>
      <c r="E1" s="22" t="s">
        <v>4</v>
      </c>
      <c r="F1" s="22" t="s">
        <v>32</v>
      </c>
      <c r="G1" s="22" t="s">
        <v>33</v>
      </c>
      <c r="H1" s="22" t="s">
        <v>6</v>
      </c>
      <c r="I1" s="22" t="s">
        <v>34</v>
      </c>
      <c r="J1" s="23" t="s">
        <v>35</v>
      </c>
      <c r="K1" s="23" t="s">
        <v>36</v>
      </c>
      <c r="L1" s="23" t="s">
        <v>37</v>
      </c>
      <c r="M1" s="23" t="s">
        <v>38</v>
      </c>
      <c r="N1" s="23" t="s">
        <v>39</v>
      </c>
      <c r="O1" s="23" t="s">
        <v>40</v>
      </c>
      <c r="P1" s="23" t="s">
        <v>41</v>
      </c>
      <c r="Q1" s="5"/>
      <c r="R1" s="5" t="s">
        <v>42</v>
      </c>
      <c r="S1" s="5" t="s">
        <v>43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3.2" x14ac:dyDescent="0.25">
      <c r="A2" s="24"/>
      <c r="B2" s="24" t="s">
        <v>44</v>
      </c>
      <c r="C2" s="25">
        <v>44739</v>
      </c>
      <c r="D2" s="24"/>
      <c r="E2" s="26">
        <v>44851</v>
      </c>
      <c r="F2" s="27">
        <v>1</v>
      </c>
      <c r="G2" s="16" t="s">
        <v>45</v>
      </c>
      <c r="H2" s="28">
        <v>44853</v>
      </c>
      <c r="I2" s="5" t="s">
        <v>46</v>
      </c>
      <c r="J2" s="16">
        <v>2</v>
      </c>
      <c r="K2" s="29">
        <v>1.0487935909999999E-2</v>
      </c>
      <c r="L2" s="29">
        <v>0.74876389750000005</v>
      </c>
      <c r="M2" s="29">
        <f t="shared" ref="M2:M25" si="0">L2/J2</f>
        <v>0.37438194875000003</v>
      </c>
      <c r="N2" s="29">
        <v>5.3665656989999998E-2</v>
      </c>
      <c r="O2" s="29">
        <v>4.4717654360000001</v>
      </c>
      <c r="P2" s="29">
        <f t="shared" ref="P2:P25" si="1">O2/J2</f>
        <v>2.235882718</v>
      </c>
      <c r="R2" s="30">
        <f t="shared" ref="R2:R25" si="2">P2/M2</f>
        <v>5.9721969113768596</v>
      </c>
      <c r="S2" s="30">
        <f>AVERAGE(R2:R9)</f>
        <v>6.8974080270418812</v>
      </c>
    </row>
    <row r="3" spans="1:30" ht="13.2" x14ac:dyDescent="0.25">
      <c r="A3" s="24"/>
      <c r="B3" s="24" t="s">
        <v>47</v>
      </c>
      <c r="C3" s="25">
        <v>44739</v>
      </c>
      <c r="D3" s="24"/>
      <c r="E3" s="26">
        <v>44851</v>
      </c>
      <c r="F3" s="27">
        <v>1</v>
      </c>
      <c r="G3" s="16" t="s">
        <v>48</v>
      </c>
      <c r="H3" s="28">
        <v>44855</v>
      </c>
      <c r="I3" s="5"/>
      <c r="J3" s="16">
        <v>2</v>
      </c>
      <c r="K3" s="29">
        <v>1.299759931E-2</v>
      </c>
      <c r="L3" s="29">
        <v>0.92793598259999999</v>
      </c>
      <c r="M3" s="29">
        <f t="shared" si="0"/>
        <v>0.46396799129999999</v>
      </c>
      <c r="N3" s="29">
        <v>8.3382727749999996E-2</v>
      </c>
      <c r="O3" s="29">
        <v>6.9479816469999998</v>
      </c>
      <c r="P3" s="29">
        <f t="shared" si="1"/>
        <v>3.4739908234999999</v>
      </c>
      <c r="R3" s="30">
        <f t="shared" si="2"/>
        <v>7.4875657128117057</v>
      </c>
    </row>
    <row r="4" spans="1:30" ht="26.4" x14ac:dyDescent="0.25">
      <c r="A4" s="24"/>
      <c r="B4" s="24" t="s">
        <v>49</v>
      </c>
      <c r="C4" s="25">
        <v>44739</v>
      </c>
      <c r="D4" s="24"/>
      <c r="E4" s="26">
        <v>44851</v>
      </c>
      <c r="F4" s="27">
        <v>1</v>
      </c>
      <c r="G4" s="16" t="s">
        <v>50</v>
      </c>
      <c r="H4" s="28">
        <v>44855</v>
      </c>
      <c r="I4" s="5" t="s">
        <v>51</v>
      </c>
      <c r="J4" s="16">
        <v>2</v>
      </c>
      <c r="K4" s="29">
        <v>1.050366124E-2</v>
      </c>
      <c r="L4" s="29">
        <v>0.74988657359999999</v>
      </c>
      <c r="M4" s="29">
        <f t="shared" si="0"/>
        <v>0.3749432868</v>
      </c>
      <c r="N4" s="29">
        <v>6.1999245520000003E-2</v>
      </c>
      <c r="O4" s="29">
        <v>5.1661732789999997</v>
      </c>
      <c r="P4" s="29">
        <f t="shared" si="1"/>
        <v>2.5830866394999998</v>
      </c>
      <c r="R4" s="30">
        <f t="shared" si="2"/>
        <v>6.8892729392374861</v>
      </c>
    </row>
    <row r="5" spans="1:30" ht="13.2" x14ac:dyDescent="0.25">
      <c r="A5" s="24"/>
      <c r="B5" s="24" t="s">
        <v>52</v>
      </c>
      <c r="C5" s="25">
        <v>44739</v>
      </c>
      <c r="D5" s="24"/>
      <c r="E5" s="26">
        <v>44851</v>
      </c>
      <c r="F5" s="27">
        <v>1</v>
      </c>
      <c r="G5" s="16" t="s">
        <v>53</v>
      </c>
      <c r="H5" s="28">
        <v>44855</v>
      </c>
      <c r="I5" s="5"/>
      <c r="J5" s="16">
        <v>2</v>
      </c>
      <c r="K5" s="29">
        <v>1.340498348E-2</v>
      </c>
      <c r="L5" s="29">
        <v>0.95702030969999996</v>
      </c>
      <c r="M5" s="29">
        <f t="shared" si="0"/>
        <v>0.47851015484999998</v>
      </c>
      <c r="N5" s="29">
        <v>9.0770033619999996E-2</v>
      </c>
      <c r="O5" s="29">
        <v>7.5635391739999998</v>
      </c>
      <c r="P5" s="29">
        <f t="shared" si="1"/>
        <v>3.7817695869999999</v>
      </c>
      <c r="R5" s="30">
        <f t="shared" si="2"/>
        <v>7.9032169927208393</v>
      </c>
    </row>
    <row r="6" spans="1:30" ht="13.2" x14ac:dyDescent="0.25">
      <c r="A6" s="24"/>
      <c r="B6" s="24" t="s">
        <v>54</v>
      </c>
      <c r="C6" s="25">
        <v>44739</v>
      </c>
      <c r="D6" s="24"/>
      <c r="E6" s="26">
        <v>44851</v>
      </c>
      <c r="F6" s="27">
        <v>1</v>
      </c>
      <c r="G6" s="16" t="s">
        <v>55</v>
      </c>
      <c r="H6" s="28">
        <v>44855</v>
      </c>
      <c r="I6" s="5"/>
      <c r="J6" s="16">
        <v>2</v>
      </c>
      <c r="K6" s="29">
        <v>1.252485676E-2</v>
      </c>
      <c r="L6" s="29">
        <v>0.89418553300000003</v>
      </c>
      <c r="M6" s="29">
        <f t="shared" si="0"/>
        <v>0.44709276650000002</v>
      </c>
      <c r="N6" s="29">
        <v>6.8107337909999996E-2</v>
      </c>
      <c r="O6" s="29">
        <v>5.6751385640000001</v>
      </c>
      <c r="P6" s="29">
        <f t="shared" si="1"/>
        <v>2.837569282</v>
      </c>
      <c r="R6" s="30">
        <f t="shared" si="2"/>
        <v>6.3467125720093707</v>
      </c>
    </row>
    <row r="7" spans="1:30" ht="26.4" x14ac:dyDescent="0.25">
      <c r="A7" s="24"/>
      <c r="B7" s="24" t="s">
        <v>56</v>
      </c>
      <c r="C7" s="25">
        <v>44739</v>
      </c>
      <c r="D7" s="24"/>
      <c r="E7" s="26">
        <v>44851</v>
      </c>
      <c r="F7" s="27">
        <v>1</v>
      </c>
      <c r="G7" s="16" t="s">
        <v>57</v>
      </c>
      <c r="H7" s="28">
        <v>44855</v>
      </c>
      <c r="I7" s="5" t="s">
        <v>51</v>
      </c>
      <c r="J7" s="16">
        <v>2</v>
      </c>
      <c r="K7" s="29">
        <v>1.1260442440000001E-2</v>
      </c>
      <c r="L7" s="29">
        <v>0.80391535979999995</v>
      </c>
      <c r="M7" s="29">
        <f t="shared" si="0"/>
        <v>0.40195767989999998</v>
      </c>
      <c r="N7" s="29">
        <v>7.3150862319999996E-2</v>
      </c>
      <c r="O7" s="29">
        <v>6.0953972429999999</v>
      </c>
      <c r="P7" s="29">
        <f t="shared" si="1"/>
        <v>3.0476986214999999</v>
      </c>
      <c r="R7" s="30">
        <f t="shared" si="2"/>
        <v>7.582138055573945</v>
      </c>
    </row>
    <row r="8" spans="1:30" ht="13.2" x14ac:dyDescent="0.25">
      <c r="A8" s="24"/>
      <c r="B8" s="24" t="s">
        <v>58</v>
      </c>
      <c r="C8" s="25">
        <v>44739</v>
      </c>
      <c r="D8" s="24"/>
      <c r="E8" s="26">
        <v>44851</v>
      </c>
      <c r="F8" s="27">
        <v>1</v>
      </c>
      <c r="G8" s="16" t="s">
        <v>59</v>
      </c>
      <c r="H8" s="28">
        <v>44855</v>
      </c>
      <c r="I8" s="5"/>
      <c r="J8" s="16">
        <v>2</v>
      </c>
      <c r="K8" s="29">
        <v>1.034837366E-2</v>
      </c>
      <c r="L8" s="29">
        <v>0.73880014729999999</v>
      </c>
      <c r="M8" s="29">
        <f t="shared" si="0"/>
        <v>0.36940007364999999</v>
      </c>
      <c r="N8" s="29">
        <v>5.5851908929999999E-2</v>
      </c>
      <c r="O8" s="29">
        <v>4.6539379160000003</v>
      </c>
      <c r="P8" s="29">
        <f t="shared" si="1"/>
        <v>2.3269689580000001</v>
      </c>
      <c r="R8" s="30">
        <f t="shared" si="2"/>
        <v>6.2993191501222112</v>
      </c>
    </row>
    <row r="9" spans="1:30" ht="13.2" x14ac:dyDescent="0.25">
      <c r="A9" s="24"/>
      <c r="B9" s="24" t="s">
        <v>60</v>
      </c>
      <c r="C9" s="25">
        <v>44739</v>
      </c>
      <c r="D9" s="24"/>
      <c r="E9" s="26">
        <v>44851</v>
      </c>
      <c r="F9" s="27">
        <v>1</v>
      </c>
      <c r="G9" s="16" t="s">
        <v>61</v>
      </c>
      <c r="H9" s="28">
        <v>44855</v>
      </c>
      <c r="I9" s="5"/>
      <c r="J9" s="16">
        <v>2</v>
      </c>
      <c r="K9" s="29">
        <v>1.1107120539999999E-2</v>
      </c>
      <c r="L9" s="29">
        <v>0.792969268</v>
      </c>
      <c r="M9" s="29">
        <f t="shared" si="0"/>
        <v>0.396484634</v>
      </c>
      <c r="N9" s="29">
        <v>6.3749020899999995E-2</v>
      </c>
      <c r="O9" s="29">
        <v>5.3119757439999997</v>
      </c>
      <c r="P9" s="29">
        <f t="shared" si="1"/>
        <v>2.6559878719999999</v>
      </c>
      <c r="R9" s="30">
        <f t="shared" si="2"/>
        <v>6.6988418824826379</v>
      </c>
    </row>
    <row r="10" spans="1:30" ht="13.2" x14ac:dyDescent="0.25">
      <c r="A10" s="24">
        <v>2</v>
      </c>
      <c r="B10" s="24" t="s">
        <v>62</v>
      </c>
      <c r="C10" s="26">
        <v>44742</v>
      </c>
      <c r="E10" s="26">
        <v>44851</v>
      </c>
      <c r="F10" s="27">
        <v>1</v>
      </c>
      <c r="G10" s="16" t="s">
        <v>63</v>
      </c>
      <c r="H10" s="28">
        <v>44855</v>
      </c>
      <c r="I10" s="5"/>
      <c r="J10" s="16">
        <v>2</v>
      </c>
      <c r="K10" s="29">
        <v>5.2547014320000002E-2</v>
      </c>
      <c r="L10" s="29">
        <v>3.7514824240000002</v>
      </c>
      <c r="M10" s="29">
        <f t="shared" si="0"/>
        <v>1.8757412120000001</v>
      </c>
      <c r="N10" s="29">
        <v>0.23070099390000001</v>
      </c>
      <c r="O10" s="29">
        <v>19.223480869999999</v>
      </c>
      <c r="P10" s="29">
        <f t="shared" si="1"/>
        <v>9.6117404349999997</v>
      </c>
      <c r="R10" s="30">
        <f t="shared" si="2"/>
        <v>5.1242358879301522</v>
      </c>
    </row>
    <row r="11" spans="1:30" ht="13.2" x14ac:dyDescent="0.25">
      <c r="A11" s="24">
        <v>3</v>
      </c>
      <c r="B11" s="24" t="s">
        <v>64</v>
      </c>
      <c r="C11" s="26">
        <v>44742</v>
      </c>
      <c r="E11" s="26">
        <v>44851</v>
      </c>
      <c r="F11" s="27">
        <v>1</v>
      </c>
      <c r="G11" s="16" t="s">
        <v>65</v>
      </c>
      <c r="H11" s="28">
        <v>44855</v>
      </c>
      <c r="I11" s="5"/>
      <c r="J11" s="16">
        <v>2</v>
      </c>
      <c r="K11" s="29">
        <v>1.5816316569999999E-2</v>
      </c>
      <c r="L11" s="29">
        <v>1.129172311</v>
      </c>
      <c r="M11" s="29">
        <f t="shared" si="0"/>
        <v>0.56458615550000002</v>
      </c>
      <c r="N11" s="29">
        <v>8.5747418759999999E-2</v>
      </c>
      <c r="O11" s="29">
        <v>7.1450228109999996</v>
      </c>
      <c r="P11" s="29">
        <f t="shared" si="1"/>
        <v>3.5725114054999998</v>
      </c>
      <c r="R11" s="30">
        <f t="shared" si="2"/>
        <v>6.327663848462894</v>
      </c>
    </row>
    <row r="12" spans="1:30" ht="13.2" x14ac:dyDescent="0.25">
      <c r="A12" s="16">
        <v>5</v>
      </c>
      <c r="B12" s="16" t="s">
        <v>66</v>
      </c>
      <c r="C12" s="26">
        <v>44742</v>
      </c>
      <c r="E12" s="26">
        <v>44851</v>
      </c>
      <c r="F12" s="27">
        <v>1</v>
      </c>
      <c r="G12" s="16" t="s">
        <v>67</v>
      </c>
      <c r="H12" s="28">
        <v>44855</v>
      </c>
      <c r="I12" s="5"/>
      <c r="J12" s="16">
        <v>2</v>
      </c>
      <c r="K12" s="29">
        <v>2.8215029129999999E-2</v>
      </c>
      <c r="L12" s="29">
        <v>2.0143520480000001</v>
      </c>
      <c r="M12" s="29">
        <f t="shared" si="0"/>
        <v>1.0071760240000001</v>
      </c>
      <c r="N12" s="29">
        <v>0.1477571543</v>
      </c>
      <c r="O12" s="29">
        <v>12.31207019</v>
      </c>
      <c r="P12" s="29">
        <f t="shared" si="1"/>
        <v>6.156035095</v>
      </c>
      <c r="R12" s="30">
        <f t="shared" si="2"/>
        <v>6.1121739877715751</v>
      </c>
    </row>
    <row r="13" spans="1:30" ht="13.2" x14ac:dyDescent="0.25">
      <c r="A13" s="16">
        <v>6</v>
      </c>
      <c r="B13" s="16" t="s">
        <v>68</v>
      </c>
      <c r="C13" s="26">
        <v>44742</v>
      </c>
      <c r="E13" s="26">
        <v>44851</v>
      </c>
      <c r="F13" s="27">
        <v>1</v>
      </c>
      <c r="G13" s="16" t="s">
        <v>69</v>
      </c>
      <c r="H13" s="28">
        <v>44855</v>
      </c>
      <c r="I13" s="5"/>
      <c r="J13" s="16">
        <v>2</v>
      </c>
      <c r="K13" s="29">
        <v>2.359480534E-2</v>
      </c>
      <c r="L13" s="29">
        <v>1.6845009879999999</v>
      </c>
      <c r="M13" s="29">
        <f t="shared" si="0"/>
        <v>0.84225049399999996</v>
      </c>
      <c r="N13" s="29">
        <v>0.13076838739999999</v>
      </c>
      <c r="O13" s="29">
        <v>10.896457570000001</v>
      </c>
      <c r="P13" s="29">
        <f t="shared" si="1"/>
        <v>5.4482287850000004</v>
      </c>
      <c r="R13" s="30">
        <f t="shared" si="2"/>
        <v>6.4686560872471279</v>
      </c>
    </row>
    <row r="14" spans="1:30" ht="13.2" x14ac:dyDescent="0.25">
      <c r="A14" s="16">
        <v>8</v>
      </c>
      <c r="B14" s="16" t="s">
        <v>70</v>
      </c>
      <c r="C14" s="26">
        <v>44742</v>
      </c>
      <c r="E14" s="26">
        <v>44851</v>
      </c>
      <c r="F14" s="27">
        <v>1</v>
      </c>
      <c r="G14" s="16" t="s">
        <v>71</v>
      </c>
      <c r="H14" s="28">
        <v>44855</v>
      </c>
      <c r="I14" s="5"/>
      <c r="J14" s="16">
        <v>2</v>
      </c>
      <c r="K14" s="29">
        <v>2.3400058330000001E-2</v>
      </c>
      <c r="L14" s="29">
        <v>1.670597439</v>
      </c>
      <c r="M14" s="29">
        <f t="shared" si="0"/>
        <v>0.83529871950000001</v>
      </c>
      <c r="N14" s="29">
        <v>0.1152117033</v>
      </c>
      <c r="O14" s="29">
        <v>9.6001752610000004</v>
      </c>
      <c r="P14" s="29">
        <f t="shared" si="1"/>
        <v>4.8000876305000002</v>
      </c>
      <c r="R14" s="30">
        <f t="shared" si="2"/>
        <v>5.746552123739967</v>
      </c>
    </row>
    <row r="15" spans="1:30" ht="13.2" x14ac:dyDescent="0.25">
      <c r="A15" s="16">
        <v>9</v>
      </c>
      <c r="B15" s="16" t="s">
        <v>72</v>
      </c>
      <c r="C15" s="26">
        <v>44742</v>
      </c>
      <c r="E15" s="26">
        <v>44851</v>
      </c>
      <c r="F15" s="27">
        <v>1</v>
      </c>
      <c r="G15" s="16" t="s">
        <v>73</v>
      </c>
      <c r="H15" s="28">
        <v>44855</v>
      </c>
      <c r="I15" s="5"/>
      <c r="J15" s="16">
        <v>2</v>
      </c>
      <c r="K15" s="29">
        <v>2.3814506020000001E-2</v>
      </c>
      <c r="L15" s="29">
        <v>1.700186051</v>
      </c>
      <c r="M15" s="29">
        <f t="shared" si="0"/>
        <v>0.85009302549999999</v>
      </c>
      <c r="N15" s="29">
        <v>0.12587780700000001</v>
      </c>
      <c r="O15" s="29">
        <v>10.488943170000001</v>
      </c>
      <c r="P15" s="29">
        <f t="shared" si="1"/>
        <v>5.2444715850000003</v>
      </c>
      <c r="R15" s="30">
        <f t="shared" si="2"/>
        <v>6.1692913924512611</v>
      </c>
    </row>
    <row r="16" spans="1:30" ht="13.2" x14ac:dyDescent="0.25">
      <c r="A16" s="16">
        <v>11</v>
      </c>
      <c r="B16" s="16" t="s">
        <v>74</v>
      </c>
      <c r="C16" s="26">
        <v>44742</v>
      </c>
      <c r="E16" s="26">
        <v>44851</v>
      </c>
      <c r="F16" s="27">
        <v>1</v>
      </c>
      <c r="G16" s="16" t="s">
        <v>75</v>
      </c>
      <c r="H16" s="28">
        <v>44855</v>
      </c>
      <c r="I16" s="5"/>
      <c r="J16" s="16">
        <v>2</v>
      </c>
      <c r="K16" s="29">
        <v>1.4001209279999999E-2</v>
      </c>
      <c r="L16" s="29">
        <v>0.99958658359999997</v>
      </c>
      <c r="M16" s="29">
        <f t="shared" si="0"/>
        <v>0.49979329179999998</v>
      </c>
      <c r="N16" s="29">
        <v>7.7784545560000001E-2</v>
      </c>
      <c r="O16" s="29">
        <v>6.4815053379999998</v>
      </c>
      <c r="P16" s="29">
        <f t="shared" si="1"/>
        <v>3.2407526689999999</v>
      </c>
      <c r="R16" s="30">
        <f t="shared" si="2"/>
        <v>6.4841860068358761</v>
      </c>
    </row>
    <row r="17" spans="1:18" ht="13.2" x14ac:dyDescent="0.25">
      <c r="A17" s="16">
        <v>12</v>
      </c>
      <c r="B17" s="16" t="s">
        <v>76</v>
      </c>
      <c r="C17" s="26">
        <v>44742</v>
      </c>
      <c r="E17" s="26">
        <v>44851</v>
      </c>
      <c r="F17" s="27">
        <v>1</v>
      </c>
      <c r="G17" s="16" t="s">
        <v>77</v>
      </c>
      <c r="H17" s="28">
        <v>44855</v>
      </c>
      <c r="I17" s="5"/>
      <c r="J17" s="16">
        <v>2</v>
      </c>
      <c r="K17" s="29">
        <v>1.9309286040000002E-2</v>
      </c>
      <c r="L17" s="29">
        <v>1.378545444</v>
      </c>
      <c r="M17" s="29">
        <f t="shared" si="0"/>
        <v>0.689272722</v>
      </c>
      <c r="N17" s="29">
        <v>0.100654311</v>
      </c>
      <c r="O17" s="29">
        <v>8.3871603239999999</v>
      </c>
      <c r="P17" s="29">
        <f t="shared" si="1"/>
        <v>4.1935801619999999</v>
      </c>
      <c r="R17" s="30">
        <f t="shared" si="2"/>
        <v>6.0840651721017913</v>
      </c>
    </row>
    <row r="18" spans="1:18" ht="13.2" x14ac:dyDescent="0.25">
      <c r="A18" s="16">
        <v>14</v>
      </c>
      <c r="B18" s="16" t="s">
        <v>78</v>
      </c>
      <c r="C18" s="26">
        <v>44742</v>
      </c>
      <c r="E18" s="26">
        <v>44851</v>
      </c>
      <c r="F18" s="27">
        <v>1</v>
      </c>
      <c r="G18" s="16" t="s">
        <v>79</v>
      </c>
      <c r="H18" s="28">
        <v>44855</v>
      </c>
      <c r="I18" s="5"/>
      <c r="J18" s="16">
        <v>2</v>
      </c>
      <c r="K18" s="29">
        <v>1.9178008100000001E-2</v>
      </c>
      <c r="L18" s="29">
        <v>1.369173135</v>
      </c>
      <c r="M18" s="29">
        <f t="shared" si="0"/>
        <v>0.68458656750000002</v>
      </c>
      <c r="N18" s="29">
        <v>0.10550374999999999</v>
      </c>
      <c r="O18" s="29">
        <v>8.7912465659999999</v>
      </c>
      <c r="P18" s="29">
        <f t="shared" si="1"/>
        <v>4.3956232829999999</v>
      </c>
      <c r="R18" s="30">
        <f t="shared" si="2"/>
        <v>6.4208436035374001</v>
      </c>
    </row>
    <row r="19" spans="1:18" ht="13.2" x14ac:dyDescent="0.25">
      <c r="A19" s="16">
        <v>15</v>
      </c>
      <c r="B19" s="16" t="s">
        <v>80</v>
      </c>
      <c r="C19" s="26">
        <v>44742</v>
      </c>
      <c r="E19" s="26">
        <v>44851</v>
      </c>
      <c r="F19" s="27">
        <v>1</v>
      </c>
      <c r="G19" s="16" t="s">
        <v>81</v>
      </c>
      <c r="H19" s="28">
        <v>44855</v>
      </c>
      <c r="I19" s="5"/>
      <c r="J19" s="16">
        <v>2</v>
      </c>
      <c r="K19" s="29">
        <v>2.401576268E-2</v>
      </c>
      <c r="L19" s="29">
        <v>1.7145543430000001</v>
      </c>
      <c r="M19" s="29">
        <f t="shared" si="0"/>
        <v>0.85727717150000005</v>
      </c>
      <c r="N19" s="29">
        <v>0.1299473749</v>
      </c>
      <c r="O19" s="29">
        <v>10.82804557</v>
      </c>
      <c r="P19" s="29">
        <f t="shared" si="1"/>
        <v>5.4140227850000002</v>
      </c>
      <c r="R19" s="30">
        <f t="shared" si="2"/>
        <v>6.3153702967815466</v>
      </c>
    </row>
    <row r="20" spans="1:18" ht="13.2" x14ac:dyDescent="0.25">
      <c r="A20" s="16">
        <v>17</v>
      </c>
      <c r="B20" s="16" t="s">
        <v>82</v>
      </c>
      <c r="C20" s="26">
        <v>44742</v>
      </c>
      <c r="E20" s="26">
        <v>44851</v>
      </c>
      <c r="F20" s="27">
        <v>1</v>
      </c>
      <c r="G20" s="16" t="s">
        <v>83</v>
      </c>
      <c r="H20" s="28">
        <v>44855</v>
      </c>
      <c r="I20" s="5"/>
      <c r="J20" s="16">
        <v>2</v>
      </c>
      <c r="K20" s="29">
        <v>3.7651308670000001E-2</v>
      </c>
      <c r="L20" s="29">
        <v>2.6880351729999998</v>
      </c>
      <c r="M20" s="29">
        <f t="shared" si="0"/>
        <v>1.3440175864999999</v>
      </c>
      <c r="N20" s="29">
        <v>0.176805185</v>
      </c>
      <c r="O20" s="29">
        <v>14.7325377</v>
      </c>
      <c r="P20" s="29">
        <f t="shared" si="1"/>
        <v>7.36626885</v>
      </c>
      <c r="R20" s="30">
        <f t="shared" si="2"/>
        <v>5.4807830820002446</v>
      </c>
    </row>
    <row r="21" spans="1:18" ht="13.2" x14ac:dyDescent="0.25">
      <c r="A21" s="16">
        <v>18</v>
      </c>
      <c r="B21" s="16" t="s">
        <v>84</v>
      </c>
      <c r="C21" s="26">
        <v>44742</v>
      </c>
      <c r="E21" s="26">
        <v>44851</v>
      </c>
      <c r="F21" s="27">
        <v>1</v>
      </c>
      <c r="G21" s="16" t="s">
        <v>62</v>
      </c>
      <c r="H21" s="28">
        <v>44855</v>
      </c>
      <c r="I21" s="5"/>
      <c r="J21" s="16">
        <v>2</v>
      </c>
      <c r="K21" s="29">
        <v>2.8012687519999999E-2</v>
      </c>
      <c r="L21" s="29">
        <v>1.9999062990000001</v>
      </c>
      <c r="M21" s="29">
        <f t="shared" si="0"/>
        <v>0.99995314950000003</v>
      </c>
      <c r="N21" s="29">
        <v>0.13649913920000001</v>
      </c>
      <c r="O21" s="29">
        <v>11.37398043</v>
      </c>
      <c r="P21" s="29">
        <f t="shared" si="1"/>
        <v>5.6869902149999998</v>
      </c>
      <c r="R21" s="30">
        <f t="shared" si="2"/>
        <v>5.6872566658184214</v>
      </c>
    </row>
    <row r="22" spans="1:18" ht="13.2" x14ac:dyDescent="0.25">
      <c r="A22" s="16">
        <v>20</v>
      </c>
      <c r="B22" s="16" t="s">
        <v>85</v>
      </c>
      <c r="C22" s="26">
        <v>44742</v>
      </c>
      <c r="E22" s="26">
        <v>44851</v>
      </c>
      <c r="F22" s="27">
        <v>1</v>
      </c>
      <c r="G22" s="16" t="s">
        <v>86</v>
      </c>
      <c r="H22" s="28">
        <v>44855</v>
      </c>
      <c r="I22" s="5"/>
      <c r="J22" s="16">
        <v>2</v>
      </c>
      <c r="K22" s="29">
        <v>3.2350284030000002E-2</v>
      </c>
      <c r="L22" s="29">
        <v>2.3095797830000002</v>
      </c>
      <c r="M22" s="29">
        <f t="shared" si="0"/>
        <v>1.1547898915000001</v>
      </c>
      <c r="N22" s="29">
        <v>0.1637425961</v>
      </c>
      <c r="O22" s="29">
        <v>13.64407933</v>
      </c>
      <c r="P22" s="29">
        <f t="shared" si="1"/>
        <v>6.8220396650000001</v>
      </c>
      <c r="R22" s="30">
        <f t="shared" si="2"/>
        <v>5.9076025129892642</v>
      </c>
    </row>
    <row r="23" spans="1:18" ht="13.2" x14ac:dyDescent="0.25">
      <c r="A23" s="16">
        <v>21</v>
      </c>
      <c r="B23" s="16" t="s">
        <v>87</v>
      </c>
      <c r="C23" s="26">
        <v>44742</v>
      </c>
      <c r="E23" s="26">
        <v>44851</v>
      </c>
      <c r="F23" s="27">
        <v>1</v>
      </c>
      <c r="G23" s="16" t="s">
        <v>88</v>
      </c>
      <c r="H23" s="28">
        <v>44855</v>
      </c>
      <c r="I23" s="5"/>
      <c r="J23" s="16">
        <v>2</v>
      </c>
      <c r="K23" s="29">
        <v>2.7482151079999999E-2</v>
      </c>
      <c r="L23" s="29">
        <v>1.9620297769999999</v>
      </c>
      <c r="M23" s="29">
        <f t="shared" si="0"/>
        <v>0.98101488849999996</v>
      </c>
      <c r="N23" s="29">
        <v>0.14640775750000001</v>
      </c>
      <c r="O23" s="29">
        <v>12.19962982</v>
      </c>
      <c r="P23" s="29">
        <f t="shared" si="1"/>
        <v>6.0998149100000001</v>
      </c>
      <c r="R23" s="30">
        <f t="shared" si="2"/>
        <v>6.2178617078144383</v>
      </c>
    </row>
    <row r="24" spans="1:18" ht="13.2" x14ac:dyDescent="0.25">
      <c r="A24" s="16">
        <v>23</v>
      </c>
      <c r="B24" s="16" t="s">
        <v>89</v>
      </c>
      <c r="C24" s="26">
        <v>44742</v>
      </c>
      <c r="E24" s="26">
        <v>44851</v>
      </c>
      <c r="F24" s="27">
        <v>1</v>
      </c>
      <c r="G24" s="16" t="s">
        <v>90</v>
      </c>
      <c r="H24" s="28">
        <v>44855</v>
      </c>
      <c r="I24" s="5"/>
      <c r="J24" s="16">
        <v>2</v>
      </c>
      <c r="K24" s="29">
        <v>2.7787562139999999E-2</v>
      </c>
      <c r="L24" s="29">
        <v>1.98383395</v>
      </c>
      <c r="M24" s="29">
        <f t="shared" si="0"/>
        <v>0.99191697499999998</v>
      </c>
      <c r="N24" s="29">
        <v>0.1395077032</v>
      </c>
      <c r="O24" s="29">
        <v>11.624673209999999</v>
      </c>
      <c r="P24" s="29">
        <f t="shared" si="1"/>
        <v>5.8123366049999996</v>
      </c>
      <c r="R24" s="30">
        <f t="shared" si="2"/>
        <v>5.8597007123504463</v>
      </c>
    </row>
    <row r="25" spans="1:18" ht="13.2" x14ac:dyDescent="0.25">
      <c r="A25" s="16">
        <v>24</v>
      </c>
      <c r="B25" s="16" t="s">
        <v>91</v>
      </c>
      <c r="C25" s="26">
        <v>44742</v>
      </c>
      <c r="E25" s="26">
        <v>44851</v>
      </c>
      <c r="F25" s="27">
        <v>1</v>
      </c>
      <c r="G25" s="16" t="s">
        <v>92</v>
      </c>
      <c r="H25" s="28">
        <v>44855</v>
      </c>
      <c r="I25" s="5"/>
      <c r="J25" s="16">
        <v>2</v>
      </c>
      <c r="K25" s="29">
        <v>2.624531766E-2</v>
      </c>
      <c r="L25" s="29">
        <v>1.873728683</v>
      </c>
      <c r="M25" s="29">
        <f t="shared" si="0"/>
        <v>0.93686434149999998</v>
      </c>
      <c r="N25" s="29">
        <v>0.12616841840000001</v>
      </c>
      <c r="O25" s="29">
        <v>10.51315877</v>
      </c>
      <c r="P25" s="29">
        <f t="shared" si="1"/>
        <v>5.2565793850000002</v>
      </c>
      <c r="R25" s="30">
        <f t="shared" si="2"/>
        <v>5.6108223487124791</v>
      </c>
    </row>
    <row r="26" spans="1:18" ht="13.2" x14ac:dyDescent="0.25">
      <c r="A26" s="24">
        <v>1</v>
      </c>
      <c r="B26" s="24" t="s">
        <v>93</v>
      </c>
      <c r="C26" s="26">
        <v>44743</v>
      </c>
      <c r="D26" s="16" t="s">
        <v>94</v>
      </c>
      <c r="E26" s="26">
        <v>44851</v>
      </c>
      <c r="F26" s="27">
        <v>1</v>
      </c>
      <c r="G26" s="16" t="s">
        <v>95</v>
      </c>
      <c r="H26" s="6">
        <v>44883</v>
      </c>
      <c r="I26" s="5"/>
    </row>
    <row r="27" spans="1:18" ht="13.2" x14ac:dyDescent="0.25">
      <c r="A27" s="24">
        <v>2</v>
      </c>
      <c r="B27" s="24" t="s">
        <v>96</v>
      </c>
      <c r="C27" s="26">
        <v>44743</v>
      </c>
      <c r="D27" s="16" t="s">
        <v>94</v>
      </c>
      <c r="E27" s="26">
        <v>44851</v>
      </c>
      <c r="F27" s="27">
        <v>1</v>
      </c>
      <c r="G27" s="16" t="s">
        <v>97</v>
      </c>
      <c r="H27" s="6">
        <v>44883</v>
      </c>
      <c r="I27" s="5"/>
    </row>
    <row r="28" spans="1:18" ht="13.2" x14ac:dyDescent="0.25">
      <c r="A28" s="24">
        <v>3</v>
      </c>
      <c r="B28" s="24" t="s">
        <v>98</v>
      </c>
      <c r="C28" s="26">
        <v>44743</v>
      </c>
      <c r="D28" s="16" t="s">
        <v>94</v>
      </c>
      <c r="E28" s="26">
        <v>44851</v>
      </c>
      <c r="F28" s="27">
        <v>1</v>
      </c>
      <c r="G28" s="16" t="s">
        <v>99</v>
      </c>
      <c r="H28" s="6">
        <v>44883</v>
      </c>
      <c r="I28" s="5"/>
    </row>
    <row r="29" spans="1:18" ht="13.2" x14ac:dyDescent="0.25">
      <c r="A29" s="24">
        <v>4</v>
      </c>
      <c r="B29" s="24" t="s">
        <v>100</v>
      </c>
      <c r="C29" s="26">
        <v>44743</v>
      </c>
      <c r="D29" s="16" t="s">
        <v>94</v>
      </c>
      <c r="E29" s="26">
        <v>44851</v>
      </c>
      <c r="F29" s="27">
        <v>1</v>
      </c>
      <c r="G29" s="16" t="s">
        <v>101</v>
      </c>
      <c r="H29" s="6">
        <v>44883</v>
      </c>
      <c r="I29" s="5"/>
    </row>
    <row r="30" spans="1:18" ht="13.2" x14ac:dyDescent="0.25">
      <c r="A30" s="24">
        <v>5</v>
      </c>
      <c r="B30" s="24" t="s">
        <v>102</v>
      </c>
      <c r="C30" s="26">
        <v>44743</v>
      </c>
      <c r="D30" s="16" t="s">
        <v>94</v>
      </c>
      <c r="E30" s="26">
        <v>44851</v>
      </c>
      <c r="F30" s="27">
        <v>1</v>
      </c>
      <c r="G30" s="16" t="s">
        <v>103</v>
      </c>
      <c r="H30" s="6">
        <v>44883</v>
      </c>
      <c r="I30" s="5"/>
    </row>
    <row r="31" spans="1:18" ht="13.2" x14ac:dyDescent="0.25">
      <c r="A31" s="24">
        <v>6</v>
      </c>
      <c r="B31" s="24" t="s">
        <v>104</v>
      </c>
      <c r="C31" s="26">
        <v>44743</v>
      </c>
      <c r="D31" s="16" t="s">
        <v>94</v>
      </c>
      <c r="E31" s="26">
        <v>44851</v>
      </c>
      <c r="F31" s="27">
        <v>1</v>
      </c>
      <c r="G31" s="16" t="s">
        <v>105</v>
      </c>
      <c r="H31" s="6">
        <v>44883</v>
      </c>
      <c r="I31" s="5"/>
    </row>
    <row r="32" spans="1:18" ht="13.2" x14ac:dyDescent="0.25">
      <c r="A32" s="24">
        <v>7</v>
      </c>
      <c r="B32" s="24" t="s">
        <v>106</v>
      </c>
      <c r="C32" s="26">
        <v>44743</v>
      </c>
      <c r="D32" s="16" t="s">
        <v>94</v>
      </c>
      <c r="E32" s="26">
        <v>44851</v>
      </c>
      <c r="F32" s="27">
        <v>1</v>
      </c>
      <c r="G32" s="16" t="s">
        <v>107</v>
      </c>
      <c r="H32" s="6">
        <v>44883</v>
      </c>
      <c r="I32" s="5"/>
    </row>
    <row r="33" spans="1:9" ht="13.2" x14ac:dyDescent="0.25">
      <c r="A33" s="24">
        <v>8</v>
      </c>
      <c r="B33" s="24" t="s">
        <v>108</v>
      </c>
      <c r="C33" s="26">
        <v>44743</v>
      </c>
      <c r="D33" s="16" t="s">
        <v>94</v>
      </c>
      <c r="E33" s="26">
        <v>44851</v>
      </c>
      <c r="F33" s="27">
        <v>1</v>
      </c>
      <c r="G33" s="16" t="s">
        <v>109</v>
      </c>
      <c r="H33" s="6">
        <v>44883</v>
      </c>
      <c r="I33" s="5"/>
    </row>
    <row r="34" spans="1:9" ht="13.2" x14ac:dyDescent="0.25">
      <c r="A34" s="24">
        <v>9</v>
      </c>
      <c r="B34" s="24" t="s">
        <v>110</v>
      </c>
      <c r="C34" s="26">
        <v>44743</v>
      </c>
      <c r="D34" s="16" t="s">
        <v>94</v>
      </c>
      <c r="E34" s="26">
        <v>44851</v>
      </c>
      <c r="F34" s="27">
        <v>1</v>
      </c>
      <c r="G34" s="16" t="s">
        <v>111</v>
      </c>
      <c r="H34" s="6">
        <v>44883</v>
      </c>
      <c r="I34" s="5"/>
    </row>
    <row r="35" spans="1:9" ht="13.2" x14ac:dyDescent="0.25">
      <c r="A35" s="24">
        <v>10</v>
      </c>
      <c r="B35" s="24" t="s">
        <v>112</v>
      </c>
      <c r="C35" s="26">
        <v>44743</v>
      </c>
      <c r="D35" s="16" t="s">
        <v>94</v>
      </c>
      <c r="E35" s="26">
        <v>44851</v>
      </c>
      <c r="F35" s="27">
        <v>1</v>
      </c>
      <c r="G35" s="16" t="s">
        <v>113</v>
      </c>
      <c r="H35" s="6">
        <v>44883</v>
      </c>
      <c r="I35" s="5"/>
    </row>
    <row r="36" spans="1:9" ht="13.2" x14ac:dyDescent="0.25">
      <c r="A36" s="24">
        <v>11</v>
      </c>
      <c r="B36" s="24" t="s">
        <v>114</v>
      </c>
      <c r="C36" s="26">
        <v>44743</v>
      </c>
      <c r="D36" s="16" t="s">
        <v>94</v>
      </c>
      <c r="E36" s="26">
        <v>44851</v>
      </c>
      <c r="F36" s="27">
        <v>1</v>
      </c>
      <c r="G36" s="16" t="s">
        <v>115</v>
      </c>
      <c r="H36" s="6">
        <v>44883</v>
      </c>
      <c r="I36" s="5"/>
    </row>
    <row r="37" spans="1:9" ht="13.2" x14ac:dyDescent="0.25">
      <c r="A37" s="24">
        <v>12</v>
      </c>
      <c r="B37" s="24" t="s">
        <v>116</v>
      </c>
      <c r="C37" s="26">
        <v>44743</v>
      </c>
      <c r="D37" s="16" t="s">
        <v>94</v>
      </c>
      <c r="E37" s="26">
        <v>44851</v>
      </c>
      <c r="F37" s="27">
        <v>1</v>
      </c>
      <c r="G37" s="16" t="s">
        <v>117</v>
      </c>
      <c r="H37" s="6">
        <v>44883</v>
      </c>
      <c r="I37" s="5"/>
    </row>
    <row r="38" spans="1:9" ht="13.2" x14ac:dyDescent="0.25">
      <c r="A38" s="24">
        <v>13</v>
      </c>
      <c r="B38" s="24" t="s">
        <v>118</v>
      </c>
      <c r="C38" s="26">
        <v>44743</v>
      </c>
      <c r="D38" s="16" t="s">
        <v>94</v>
      </c>
      <c r="E38" s="26">
        <v>44851</v>
      </c>
      <c r="F38" s="27">
        <v>1</v>
      </c>
      <c r="G38" s="16" t="s">
        <v>119</v>
      </c>
      <c r="H38" s="6">
        <v>44883</v>
      </c>
      <c r="I38" s="5"/>
    </row>
    <row r="39" spans="1:9" ht="13.2" x14ac:dyDescent="0.25">
      <c r="A39" s="24">
        <v>14</v>
      </c>
      <c r="B39" s="24" t="s">
        <v>120</v>
      </c>
      <c r="C39" s="26">
        <v>44743</v>
      </c>
      <c r="D39" s="16" t="s">
        <v>94</v>
      </c>
      <c r="E39" s="26">
        <v>44851</v>
      </c>
      <c r="F39" s="27">
        <v>1</v>
      </c>
      <c r="G39" s="16" t="s">
        <v>121</v>
      </c>
      <c r="H39" s="6">
        <v>44883</v>
      </c>
      <c r="I39" s="5"/>
    </row>
    <row r="40" spans="1:9" ht="13.2" x14ac:dyDescent="0.25">
      <c r="A40" s="24">
        <v>15</v>
      </c>
      <c r="B40" s="24" t="s">
        <v>122</v>
      </c>
      <c r="C40" s="26">
        <v>44743</v>
      </c>
      <c r="D40" s="16" t="s">
        <v>94</v>
      </c>
      <c r="E40" s="26">
        <v>44851</v>
      </c>
      <c r="F40" s="27">
        <v>1</v>
      </c>
      <c r="G40" s="16" t="s">
        <v>123</v>
      </c>
      <c r="H40" s="6">
        <v>44883</v>
      </c>
      <c r="I40" s="5"/>
    </row>
    <row r="41" spans="1:9" ht="13.2" x14ac:dyDescent="0.25">
      <c r="A41" s="24">
        <v>16</v>
      </c>
      <c r="B41" s="24" t="s">
        <v>124</v>
      </c>
      <c r="C41" s="26">
        <v>44743</v>
      </c>
      <c r="D41" s="16" t="s">
        <v>94</v>
      </c>
      <c r="E41" s="26">
        <v>44851</v>
      </c>
      <c r="F41" s="27">
        <v>1</v>
      </c>
      <c r="G41" s="16" t="s">
        <v>125</v>
      </c>
      <c r="H41" s="6">
        <v>44883</v>
      </c>
      <c r="I41" s="5"/>
    </row>
    <row r="42" spans="1:9" ht="13.2" x14ac:dyDescent="0.25">
      <c r="A42" s="24">
        <v>17</v>
      </c>
      <c r="B42" s="24" t="s">
        <v>126</v>
      </c>
      <c r="C42" s="26">
        <v>44743</v>
      </c>
      <c r="D42" s="16" t="s">
        <v>94</v>
      </c>
      <c r="E42" s="26">
        <v>44851</v>
      </c>
      <c r="F42" s="27">
        <v>1</v>
      </c>
      <c r="G42" s="16" t="s">
        <v>127</v>
      </c>
      <c r="H42" s="6">
        <v>44883</v>
      </c>
      <c r="I42" s="5"/>
    </row>
    <row r="43" spans="1:9" ht="13.2" x14ac:dyDescent="0.25">
      <c r="A43" s="24">
        <v>18</v>
      </c>
      <c r="B43" s="24" t="s">
        <v>128</v>
      </c>
      <c r="C43" s="26">
        <v>44743</v>
      </c>
      <c r="D43" s="16" t="s">
        <v>94</v>
      </c>
      <c r="E43" s="26">
        <v>44851</v>
      </c>
      <c r="F43" s="27">
        <v>1</v>
      </c>
      <c r="G43" s="16" t="s">
        <v>129</v>
      </c>
      <c r="H43" s="6">
        <v>44883</v>
      </c>
      <c r="I43" s="5"/>
    </row>
    <row r="44" spans="1:9" ht="13.2" x14ac:dyDescent="0.25">
      <c r="A44" s="24">
        <v>19</v>
      </c>
      <c r="B44" s="24" t="s">
        <v>130</v>
      </c>
      <c r="C44" s="26">
        <v>44743</v>
      </c>
      <c r="D44" s="16" t="s">
        <v>94</v>
      </c>
      <c r="E44" s="26">
        <v>44851</v>
      </c>
      <c r="F44" s="27">
        <v>1</v>
      </c>
      <c r="G44" s="16" t="s">
        <v>131</v>
      </c>
      <c r="H44" s="6">
        <v>44883</v>
      </c>
      <c r="I44" s="5"/>
    </row>
    <row r="45" spans="1:9" ht="13.2" x14ac:dyDescent="0.25">
      <c r="A45" s="24">
        <v>20</v>
      </c>
      <c r="B45" s="24" t="s">
        <v>132</v>
      </c>
      <c r="C45" s="26">
        <v>44743</v>
      </c>
      <c r="D45" s="16" t="s">
        <v>94</v>
      </c>
      <c r="E45" s="26">
        <v>44851</v>
      </c>
      <c r="F45" s="27">
        <v>1</v>
      </c>
      <c r="G45" s="16" t="s">
        <v>133</v>
      </c>
      <c r="H45" s="6">
        <v>44883</v>
      </c>
      <c r="I45" s="5"/>
    </row>
    <row r="46" spans="1:9" ht="26.4" x14ac:dyDescent="0.25">
      <c r="A46" s="24">
        <v>21</v>
      </c>
      <c r="B46" s="24" t="s">
        <v>134</v>
      </c>
      <c r="C46" s="26">
        <v>44743</v>
      </c>
      <c r="D46" s="16" t="s">
        <v>94</v>
      </c>
      <c r="E46" s="26">
        <v>44851</v>
      </c>
      <c r="F46" s="27">
        <v>1</v>
      </c>
      <c r="G46" s="16" t="s">
        <v>135</v>
      </c>
      <c r="H46" s="6">
        <v>44883</v>
      </c>
      <c r="I46" s="5" t="s">
        <v>136</v>
      </c>
    </row>
    <row r="47" spans="1:9" ht="13.2" x14ac:dyDescent="0.25">
      <c r="A47" s="24">
        <v>22</v>
      </c>
      <c r="B47" s="24" t="s">
        <v>137</v>
      </c>
      <c r="C47" s="26">
        <v>44743</v>
      </c>
      <c r="D47" s="16" t="s">
        <v>94</v>
      </c>
      <c r="E47" s="26">
        <v>44851</v>
      </c>
      <c r="F47" s="27">
        <v>1</v>
      </c>
      <c r="G47" s="16" t="s">
        <v>138</v>
      </c>
      <c r="H47" s="6">
        <v>44883</v>
      </c>
      <c r="I47" s="5"/>
    </row>
    <row r="48" spans="1:9" ht="13.2" x14ac:dyDescent="0.25">
      <c r="A48" s="24">
        <v>23</v>
      </c>
      <c r="B48" s="24" t="s">
        <v>139</v>
      </c>
      <c r="C48" s="26">
        <v>44743</v>
      </c>
      <c r="D48" s="16" t="s">
        <v>94</v>
      </c>
      <c r="E48" s="26">
        <v>44851</v>
      </c>
      <c r="F48" s="27">
        <v>1</v>
      </c>
      <c r="G48" s="16" t="s">
        <v>140</v>
      </c>
      <c r="H48" s="6">
        <v>44883</v>
      </c>
      <c r="I48" s="5"/>
    </row>
    <row r="49" spans="1:9" ht="13.2" x14ac:dyDescent="0.25">
      <c r="A49" s="24">
        <v>24</v>
      </c>
      <c r="B49" s="24" t="s">
        <v>141</v>
      </c>
      <c r="C49" s="26">
        <v>44743</v>
      </c>
      <c r="D49" s="16" t="s">
        <v>94</v>
      </c>
      <c r="E49" s="26">
        <v>44851</v>
      </c>
      <c r="F49" s="27">
        <v>1</v>
      </c>
      <c r="G49" s="16" t="s">
        <v>142</v>
      </c>
      <c r="H49" s="6">
        <v>44883</v>
      </c>
      <c r="I49" s="5"/>
    </row>
    <row r="50" spans="1:9" ht="13.2" x14ac:dyDescent="0.25">
      <c r="A50" s="24"/>
      <c r="B50" s="24"/>
      <c r="I50" s="5"/>
    </row>
    <row r="51" spans="1:9" ht="13.2" x14ac:dyDescent="0.25">
      <c r="A51" s="24"/>
      <c r="B51" s="24"/>
      <c r="I51" s="5"/>
    </row>
    <row r="52" spans="1:9" ht="13.2" x14ac:dyDescent="0.25">
      <c r="A52" s="24"/>
      <c r="B52" s="24"/>
      <c r="I52" s="5"/>
    </row>
    <row r="53" spans="1:9" ht="13.2" x14ac:dyDescent="0.25">
      <c r="A53" s="24"/>
      <c r="B53" s="24"/>
      <c r="I53" s="5"/>
    </row>
    <row r="54" spans="1:9" ht="13.2" x14ac:dyDescent="0.25">
      <c r="A54" s="24"/>
      <c r="B54" s="24"/>
      <c r="I54" s="5"/>
    </row>
    <row r="55" spans="1:9" ht="13.2" x14ac:dyDescent="0.25">
      <c r="A55" s="24"/>
      <c r="B55" s="24"/>
      <c r="I55" s="5"/>
    </row>
    <row r="56" spans="1:9" ht="13.2" x14ac:dyDescent="0.25">
      <c r="A56" s="24"/>
      <c r="B56" s="24"/>
      <c r="I56" s="5"/>
    </row>
    <row r="57" spans="1:9" ht="13.2" x14ac:dyDescent="0.25">
      <c r="A57" s="24"/>
      <c r="B57" s="24"/>
      <c r="I57" s="5"/>
    </row>
    <row r="58" spans="1:9" ht="13.2" x14ac:dyDescent="0.25">
      <c r="A58" s="24"/>
      <c r="B58" s="24"/>
      <c r="I58" s="5"/>
    </row>
    <row r="59" spans="1:9" ht="13.2" x14ac:dyDescent="0.25">
      <c r="I59" s="5"/>
    </row>
    <row r="60" spans="1:9" ht="13.2" x14ac:dyDescent="0.25">
      <c r="I60" s="5"/>
    </row>
    <row r="61" spans="1:9" ht="13.2" x14ac:dyDescent="0.25">
      <c r="I61" s="5"/>
    </row>
    <row r="62" spans="1:9" ht="13.2" x14ac:dyDescent="0.25">
      <c r="I62" s="5"/>
    </row>
    <row r="63" spans="1:9" ht="13.2" x14ac:dyDescent="0.25">
      <c r="I63" s="5"/>
    </row>
    <row r="64" spans="1:9" ht="13.2" x14ac:dyDescent="0.25">
      <c r="I64" s="5"/>
    </row>
    <row r="65" spans="9:9" ht="13.2" x14ac:dyDescent="0.25">
      <c r="I65" s="5"/>
    </row>
    <row r="66" spans="9:9" ht="13.2" x14ac:dyDescent="0.25">
      <c r="I66" s="5"/>
    </row>
    <row r="67" spans="9:9" ht="13.2" x14ac:dyDescent="0.25">
      <c r="I67" s="5"/>
    </row>
    <row r="68" spans="9:9" ht="13.2" x14ac:dyDescent="0.25">
      <c r="I68" s="5"/>
    </row>
    <row r="69" spans="9:9" ht="13.2" x14ac:dyDescent="0.25">
      <c r="I69" s="5"/>
    </row>
    <row r="70" spans="9:9" ht="13.2" x14ac:dyDescent="0.25">
      <c r="I70" s="5"/>
    </row>
    <row r="71" spans="9:9" ht="13.2" x14ac:dyDescent="0.25">
      <c r="I71" s="5"/>
    </row>
    <row r="72" spans="9:9" ht="13.2" x14ac:dyDescent="0.25">
      <c r="I72" s="5"/>
    </row>
    <row r="73" spans="9:9" ht="13.2" x14ac:dyDescent="0.25">
      <c r="I73" s="5"/>
    </row>
    <row r="74" spans="9:9" ht="13.2" x14ac:dyDescent="0.25">
      <c r="I74" s="5"/>
    </row>
    <row r="75" spans="9:9" ht="13.2" x14ac:dyDescent="0.25">
      <c r="I75" s="5"/>
    </row>
    <row r="76" spans="9:9" ht="13.2" x14ac:dyDescent="0.25">
      <c r="I76" s="5"/>
    </row>
    <row r="77" spans="9:9" ht="13.2" x14ac:dyDescent="0.25">
      <c r="I77" s="5"/>
    </row>
    <row r="78" spans="9:9" ht="13.2" x14ac:dyDescent="0.25">
      <c r="I78" s="5"/>
    </row>
    <row r="79" spans="9:9" ht="13.2" x14ac:dyDescent="0.25">
      <c r="I79" s="5"/>
    </row>
    <row r="80" spans="9:9" ht="13.2" x14ac:dyDescent="0.25">
      <c r="I80" s="5"/>
    </row>
    <row r="81" spans="9:9" ht="13.2" x14ac:dyDescent="0.25">
      <c r="I81" s="5"/>
    </row>
    <row r="82" spans="9:9" ht="13.2" x14ac:dyDescent="0.25">
      <c r="I82" s="5"/>
    </row>
    <row r="83" spans="9:9" ht="13.2" x14ac:dyDescent="0.25">
      <c r="I83" s="5"/>
    </row>
    <row r="84" spans="9:9" ht="13.2" x14ac:dyDescent="0.25">
      <c r="I84" s="5"/>
    </row>
    <row r="85" spans="9:9" ht="13.2" x14ac:dyDescent="0.25">
      <c r="I85" s="5"/>
    </row>
    <row r="86" spans="9:9" ht="13.2" x14ac:dyDescent="0.25">
      <c r="I86" s="5"/>
    </row>
    <row r="87" spans="9:9" ht="13.2" x14ac:dyDescent="0.25">
      <c r="I87" s="5"/>
    </row>
    <row r="88" spans="9:9" ht="13.2" x14ac:dyDescent="0.25">
      <c r="I88" s="5"/>
    </row>
    <row r="89" spans="9:9" ht="13.2" x14ac:dyDescent="0.25">
      <c r="I89" s="5"/>
    </row>
    <row r="90" spans="9:9" ht="13.2" x14ac:dyDescent="0.25">
      <c r="I90" s="5"/>
    </row>
    <row r="91" spans="9:9" ht="13.2" x14ac:dyDescent="0.25">
      <c r="I91" s="5"/>
    </row>
    <row r="92" spans="9:9" ht="13.2" x14ac:dyDescent="0.25">
      <c r="I92" s="5"/>
    </row>
    <row r="93" spans="9:9" ht="13.2" x14ac:dyDescent="0.25">
      <c r="I93" s="5"/>
    </row>
    <row r="94" spans="9:9" ht="13.2" x14ac:dyDescent="0.25">
      <c r="I94" s="5"/>
    </row>
    <row r="95" spans="9:9" ht="13.2" x14ac:dyDescent="0.25">
      <c r="I95" s="5"/>
    </row>
    <row r="96" spans="9:9" ht="13.2" x14ac:dyDescent="0.25">
      <c r="I96" s="5"/>
    </row>
    <row r="97" spans="9:9" ht="13.2" x14ac:dyDescent="0.25">
      <c r="I97" s="5"/>
    </row>
    <row r="98" spans="9:9" ht="13.2" x14ac:dyDescent="0.25">
      <c r="I98" s="5"/>
    </row>
    <row r="99" spans="9:9" ht="13.2" x14ac:dyDescent="0.25">
      <c r="I99" s="5"/>
    </row>
    <row r="100" spans="9:9" ht="13.2" x14ac:dyDescent="0.25">
      <c r="I100" s="5"/>
    </row>
    <row r="101" spans="9:9" ht="13.2" x14ac:dyDescent="0.25">
      <c r="I101" s="5"/>
    </row>
    <row r="102" spans="9:9" ht="13.2" x14ac:dyDescent="0.25">
      <c r="I102" s="5"/>
    </row>
    <row r="103" spans="9:9" ht="13.2" x14ac:dyDescent="0.25">
      <c r="I103" s="5"/>
    </row>
    <row r="104" spans="9:9" ht="13.2" x14ac:dyDescent="0.25">
      <c r="I104" s="5"/>
    </row>
    <row r="105" spans="9:9" ht="13.2" x14ac:dyDescent="0.25">
      <c r="I105" s="5"/>
    </row>
    <row r="106" spans="9:9" ht="13.2" x14ac:dyDescent="0.25">
      <c r="I106" s="5"/>
    </row>
    <row r="107" spans="9:9" ht="13.2" x14ac:dyDescent="0.25">
      <c r="I107" s="5"/>
    </row>
    <row r="108" spans="9:9" ht="13.2" x14ac:dyDescent="0.25">
      <c r="I108" s="5"/>
    </row>
    <row r="109" spans="9:9" ht="13.2" x14ac:dyDescent="0.25">
      <c r="I109" s="5"/>
    </row>
    <row r="110" spans="9:9" ht="13.2" x14ac:dyDescent="0.25">
      <c r="I110" s="5"/>
    </row>
    <row r="111" spans="9:9" ht="13.2" x14ac:dyDescent="0.25">
      <c r="I111" s="5"/>
    </row>
    <row r="112" spans="9:9" ht="13.2" x14ac:dyDescent="0.25">
      <c r="I112" s="5"/>
    </row>
    <row r="113" spans="9:9" ht="13.2" x14ac:dyDescent="0.25">
      <c r="I113" s="5"/>
    </row>
    <row r="114" spans="9:9" ht="13.2" x14ac:dyDescent="0.25">
      <c r="I114" s="5"/>
    </row>
    <row r="115" spans="9:9" ht="13.2" x14ac:dyDescent="0.25">
      <c r="I115" s="5"/>
    </row>
    <row r="116" spans="9:9" ht="13.2" x14ac:dyDescent="0.25">
      <c r="I116" s="5"/>
    </row>
    <row r="117" spans="9:9" ht="13.2" x14ac:dyDescent="0.25">
      <c r="I117" s="5"/>
    </row>
    <row r="118" spans="9:9" ht="13.2" x14ac:dyDescent="0.25">
      <c r="I118" s="5"/>
    </row>
    <row r="119" spans="9:9" ht="13.2" x14ac:dyDescent="0.25">
      <c r="I119" s="5"/>
    </row>
    <row r="120" spans="9:9" ht="13.2" x14ac:dyDescent="0.25">
      <c r="I120" s="5"/>
    </row>
    <row r="121" spans="9:9" ht="13.2" x14ac:dyDescent="0.25">
      <c r="I121" s="5"/>
    </row>
    <row r="122" spans="9:9" ht="13.2" x14ac:dyDescent="0.25">
      <c r="I122" s="5"/>
    </row>
    <row r="123" spans="9:9" ht="13.2" x14ac:dyDescent="0.25">
      <c r="I123" s="5"/>
    </row>
    <row r="124" spans="9:9" ht="13.2" x14ac:dyDescent="0.25">
      <c r="I124" s="5"/>
    </row>
    <row r="125" spans="9:9" ht="13.2" x14ac:dyDescent="0.25">
      <c r="I125" s="5"/>
    </row>
    <row r="126" spans="9:9" ht="13.2" x14ac:dyDescent="0.25">
      <c r="I126" s="5"/>
    </row>
    <row r="127" spans="9:9" ht="13.2" x14ac:dyDescent="0.25">
      <c r="I127" s="5"/>
    </row>
    <row r="128" spans="9:9" ht="13.2" x14ac:dyDescent="0.25">
      <c r="I128" s="5"/>
    </row>
    <row r="129" spans="9:9" ht="13.2" x14ac:dyDescent="0.25">
      <c r="I129" s="5"/>
    </row>
    <row r="130" spans="9:9" ht="13.2" x14ac:dyDescent="0.25">
      <c r="I130" s="5"/>
    </row>
    <row r="131" spans="9:9" ht="13.2" x14ac:dyDescent="0.25">
      <c r="I131" s="5"/>
    </row>
    <row r="132" spans="9:9" ht="13.2" x14ac:dyDescent="0.25">
      <c r="I132" s="5"/>
    </row>
    <row r="133" spans="9:9" ht="13.2" x14ac:dyDescent="0.25">
      <c r="I133" s="5"/>
    </row>
    <row r="134" spans="9:9" ht="13.2" x14ac:dyDescent="0.25">
      <c r="I134" s="5"/>
    </row>
    <row r="135" spans="9:9" ht="13.2" x14ac:dyDescent="0.25">
      <c r="I135" s="5"/>
    </row>
    <row r="136" spans="9:9" ht="13.2" x14ac:dyDescent="0.25">
      <c r="I136" s="5"/>
    </row>
    <row r="137" spans="9:9" ht="13.2" x14ac:dyDescent="0.25">
      <c r="I137" s="5"/>
    </row>
    <row r="138" spans="9:9" ht="13.2" x14ac:dyDescent="0.25">
      <c r="I138" s="5"/>
    </row>
    <row r="139" spans="9:9" ht="13.2" x14ac:dyDescent="0.25">
      <c r="I139" s="5"/>
    </row>
    <row r="140" spans="9:9" ht="13.2" x14ac:dyDescent="0.25">
      <c r="I140" s="5"/>
    </row>
    <row r="141" spans="9:9" ht="13.2" x14ac:dyDescent="0.25">
      <c r="I141" s="5"/>
    </row>
    <row r="142" spans="9:9" ht="13.2" x14ac:dyDescent="0.25">
      <c r="I142" s="5"/>
    </row>
    <row r="143" spans="9:9" ht="13.2" x14ac:dyDescent="0.25">
      <c r="I143" s="5"/>
    </row>
    <row r="144" spans="9:9" ht="13.2" x14ac:dyDescent="0.25">
      <c r="I144" s="5"/>
    </row>
    <row r="145" spans="9:9" ht="13.2" x14ac:dyDescent="0.25">
      <c r="I145" s="5"/>
    </row>
    <row r="146" spans="9:9" ht="13.2" x14ac:dyDescent="0.25">
      <c r="I146" s="5"/>
    </row>
    <row r="147" spans="9:9" ht="13.2" x14ac:dyDescent="0.25">
      <c r="I147" s="5"/>
    </row>
    <row r="148" spans="9:9" ht="13.2" x14ac:dyDescent="0.25">
      <c r="I148" s="5"/>
    </row>
    <row r="149" spans="9:9" ht="13.2" x14ac:dyDescent="0.25">
      <c r="I149" s="5"/>
    </row>
    <row r="150" spans="9:9" ht="13.2" x14ac:dyDescent="0.25">
      <c r="I150" s="5"/>
    </row>
    <row r="151" spans="9:9" ht="13.2" x14ac:dyDescent="0.25">
      <c r="I151" s="5"/>
    </row>
    <row r="152" spans="9:9" ht="13.2" x14ac:dyDescent="0.25">
      <c r="I152" s="5"/>
    </row>
    <row r="153" spans="9:9" ht="13.2" x14ac:dyDescent="0.25">
      <c r="I153" s="5"/>
    </row>
    <row r="154" spans="9:9" ht="13.2" x14ac:dyDescent="0.25">
      <c r="I154" s="5"/>
    </row>
    <row r="155" spans="9:9" ht="13.2" x14ac:dyDescent="0.25">
      <c r="I155" s="5"/>
    </row>
    <row r="156" spans="9:9" ht="13.2" x14ac:dyDescent="0.25">
      <c r="I156" s="5"/>
    </row>
    <row r="157" spans="9:9" ht="13.2" x14ac:dyDescent="0.25">
      <c r="I157" s="5"/>
    </row>
    <row r="158" spans="9:9" ht="13.2" x14ac:dyDescent="0.25">
      <c r="I158" s="5"/>
    </row>
    <row r="159" spans="9:9" ht="13.2" x14ac:dyDescent="0.25">
      <c r="I159" s="5"/>
    </row>
    <row r="160" spans="9:9" ht="13.2" x14ac:dyDescent="0.25">
      <c r="I160" s="5"/>
    </row>
    <row r="161" spans="9:9" ht="13.2" x14ac:dyDescent="0.25">
      <c r="I161" s="5"/>
    </row>
    <row r="162" spans="9:9" ht="13.2" x14ac:dyDescent="0.25">
      <c r="I162" s="5"/>
    </row>
    <row r="163" spans="9:9" ht="13.2" x14ac:dyDescent="0.25">
      <c r="I163" s="5"/>
    </row>
    <row r="164" spans="9:9" ht="13.2" x14ac:dyDescent="0.25">
      <c r="I164" s="5"/>
    </row>
    <row r="165" spans="9:9" ht="13.2" x14ac:dyDescent="0.25">
      <c r="I165" s="5"/>
    </row>
    <row r="166" spans="9:9" ht="13.2" x14ac:dyDescent="0.25">
      <c r="I166" s="5"/>
    </row>
    <row r="167" spans="9:9" ht="13.2" x14ac:dyDescent="0.25">
      <c r="I167" s="5"/>
    </row>
    <row r="168" spans="9:9" ht="13.2" x14ac:dyDescent="0.25">
      <c r="I168" s="5"/>
    </row>
    <row r="169" spans="9:9" ht="13.2" x14ac:dyDescent="0.25">
      <c r="I169" s="5"/>
    </row>
    <row r="170" spans="9:9" ht="13.2" x14ac:dyDescent="0.25">
      <c r="I170" s="5"/>
    </row>
    <row r="171" spans="9:9" ht="13.2" x14ac:dyDescent="0.25">
      <c r="I171" s="5"/>
    </row>
    <row r="172" spans="9:9" ht="13.2" x14ac:dyDescent="0.25">
      <c r="I172" s="5"/>
    </row>
    <row r="173" spans="9:9" ht="13.2" x14ac:dyDescent="0.25">
      <c r="I173" s="5"/>
    </row>
    <row r="174" spans="9:9" ht="13.2" x14ac:dyDescent="0.25">
      <c r="I174" s="5"/>
    </row>
    <row r="175" spans="9:9" ht="13.2" x14ac:dyDescent="0.25">
      <c r="I175" s="5"/>
    </row>
    <row r="176" spans="9:9" ht="13.2" x14ac:dyDescent="0.25">
      <c r="I176" s="5"/>
    </row>
    <row r="177" spans="9:9" ht="13.2" x14ac:dyDescent="0.25">
      <c r="I177" s="5"/>
    </row>
    <row r="178" spans="9:9" ht="13.2" x14ac:dyDescent="0.25">
      <c r="I178" s="5"/>
    </row>
    <row r="179" spans="9:9" ht="13.2" x14ac:dyDescent="0.25">
      <c r="I179" s="5"/>
    </row>
    <row r="180" spans="9:9" ht="13.2" x14ac:dyDescent="0.25">
      <c r="I180" s="5"/>
    </row>
    <row r="181" spans="9:9" ht="13.2" x14ac:dyDescent="0.25">
      <c r="I181" s="5"/>
    </row>
    <row r="182" spans="9:9" ht="13.2" x14ac:dyDescent="0.25">
      <c r="I182" s="5"/>
    </row>
    <row r="183" spans="9:9" ht="13.2" x14ac:dyDescent="0.25">
      <c r="I183" s="5"/>
    </row>
    <row r="184" spans="9:9" ht="13.2" x14ac:dyDescent="0.25">
      <c r="I184" s="5"/>
    </row>
    <row r="185" spans="9:9" ht="13.2" x14ac:dyDescent="0.25">
      <c r="I185" s="5"/>
    </row>
    <row r="186" spans="9:9" ht="13.2" x14ac:dyDescent="0.25">
      <c r="I186" s="5"/>
    </row>
    <row r="187" spans="9:9" ht="13.2" x14ac:dyDescent="0.25">
      <c r="I187" s="5"/>
    </row>
    <row r="188" spans="9:9" ht="13.2" x14ac:dyDescent="0.25">
      <c r="I188" s="5"/>
    </row>
    <row r="189" spans="9:9" ht="13.2" x14ac:dyDescent="0.25">
      <c r="I189" s="5"/>
    </row>
    <row r="190" spans="9:9" ht="13.2" x14ac:dyDescent="0.25">
      <c r="I190" s="5"/>
    </row>
    <row r="191" spans="9:9" ht="13.2" x14ac:dyDescent="0.25">
      <c r="I191" s="5"/>
    </row>
    <row r="192" spans="9:9" ht="13.2" x14ac:dyDescent="0.25">
      <c r="I192" s="5"/>
    </row>
    <row r="193" spans="9:9" ht="13.2" x14ac:dyDescent="0.25">
      <c r="I193" s="5"/>
    </row>
    <row r="194" spans="9:9" ht="13.2" x14ac:dyDescent="0.25">
      <c r="I194" s="5"/>
    </row>
    <row r="195" spans="9:9" ht="13.2" x14ac:dyDescent="0.25">
      <c r="I195" s="5"/>
    </row>
    <row r="196" spans="9:9" ht="13.2" x14ac:dyDescent="0.25">
      <c r="I196" s="5"/>
    </row>
    <row r="197" spans="9:9" ht="13.2" x14ac:dyDescent="0.25">
      <c r="I197" s="5"/>
    </row>
    <row r="198" spans="9:9" ht="13.2" x14ac:dyDescent="0.25">
      <c r="I198" s="5"/>
    </row>
    <row r="199" spans="9:9" ht="13.2" x14ac:dyDescent="0.25">
      <c r="I199" s="5"/>
    </row>
    <row r="200" spans="9:9" ht="13.2" x14ac:dyDescent="0.25">
      <c r="I200" s="5"/>
    </row>
    <row r="201" spans="9:9" ht="13.2" x14ac:dyDescent="0.25">
      <c r="I201" s="5"/>
    </row>
    <row r="202" spans="9:9" ht="13.2" x14ac:dyDescent="0.25">
      <c r="I202" s="5"/>
    </row>
    <row r="203" spans="9:9" ht="13.2" x14ac:dyDescent="0.25">
      <c r="I203" s="5"/>
    </row>
    <row r="204" spans="9:9" ht="13.2" x14ac:dyDescent="0.25">
      <c r="I204" s="5"/>
    </row>
    <row r="205" spans="9:9" ht="13.2" x14ac:dyDescent="0.25">
      <c r="I205" s="5"/>
    </row>
    <row r="206" spans="9:9" ht="13.2" x14ac:dyDescent="0.25">
      <c r="I206" s="5"/>
    </row>
    <row r="207" spans="9:9" ht="13.2" x14ac:dyDescent="0.25">
      <c r="I207" s="5"/>
    </row>
    <row r="208" spans="9:9" ht="13.2" x14ac:dyDescent="0.25">
      <c r="I208" s="5"/>
    </row>
    <row r="209" spans="9:9" ht="13.2" x14ac:dyDescent="0.25">
      <c r="I209" s="5"/>
    </row>
    <row r="210" spans="9:9" ht="13.2" x14ac:dyDescent="0.25">
      <c r="I210" s="5"/>
    </row>
    <row r="211" spans="9:9" ht="13.2" x14ac:dyDescent="0.25">
      <c r="I211" s="5"/>
    </row>
    <row r="212" spans="9:9" ht="13.2" x14ac:dyDescent="0.25">
      <c r="I212" s="5"/>
    </row>
    <row r="213" spans="9:9" ht="13.2" x14ac:dyDescent="0.25">
      <c r="I213" s="5"/>
    </row>
    <row r="214" spans="9:9" ht="13.2" x14ac:dyDescent="0.25">
      <c r="I214" s="5"/>
    </row>
    <row r="215" spans="9:9" ht="13.2" x14ac:dyDescent="0.25">
      <c r="I215" s="5"/>
    </row>
    <row r="216" spans="9:9" ht="13.2" x14ac:dyDescent="0.25">
      <c r="I216" s="5"/>
    </row>
    <row r="217" spans="9:9" ht="13.2" x14ac:dyDescent="0.25">
      <c r="I217" s="5"/>
    </row>
    <row r="218" spans="9:9" ht="13.2" x14ac:dyDescent="0.25">
      <c r="I218" s="5"/>
    </row>
    <row r="219" spans="9:9" ht="13.2" x14ac:dyDescent="0.25">
      <c r="I219" s="5"/>
    </row>
    <row r="220" spans="9:9" ht="13.2" x14ac:dyDescent="0.25">
      <c r="I220" s="5"/>
    </row>
    <row r="221" spans="9:9" ht="13.2" x14ac:dyDescent="0.25">
      <c r="I221" s="5"/>
    </row>
    <row r="222" spans="9:9" ht="13.2" x14ac:dyDescent="0.25">
      <c r="I222" s="5"/>
    </row>
    <row r="223" spans="9:9" ht="13.2" x14ac:dyDescent="0.25">
      <c r="I223" s="5"/>
    </row>
    <row r="224" spans="9:9" ht="13.2" x14ac:dyDescent="0.25">
      <c r="I224" s="5"/>
    </row>
    <row r="225" spans="9:9" ht="13.2" x14ac:dyDescent="0.25">
      <c r="I225" s="5"/>
    </row>
    <row r="226" spans="9:9" ht="13.2" x14ac:dyDescent="0.25">
      <c r="I226" s="5"/>
    </row>
    <row r="227" spans="9:9" ht="13.2" x14ac:dyDescent="0.25">
      <c r="I227" s="5"/>
    </row>
    <row r="228" spans="9:9" ht="13.2" x14ac:dyDescent="0.25">
      <c r="I228" s="5"/>
    </row>
    <row r="229" spans="9:9" ht="13.2" x14ac:dyDescent="0.25">
      <c r="I229" s="5"/>
    </row>
    <row r="230" spans="9:9" ht="13.2" x14ac:dyDescent="0.25">
      <c r="I230" s="5"/>
    </row>
    <row r="231" spans="9:9" ht="13.2" x14ac:dyDescent="0.25">
      <c r="I231" s="5"/>
    </row>
    <row r="232" spans="9:9" ht="13.2" x14ac:dyDescent="0.25">
      <c r="I232" s="5"/>
    </row>
    <row r="233" spans="9:9" ht="13.2" x14ac:dyDescent="0.25">
      <c r="I233" s="5"/>
    </row>
    <row r="234" spans="9:9" ht="13.2" x14ac:dyDescent="0.25">
      <c r="I234" s="5"/>
    </row>
    <row r="235" spans="9:9" ht="13.2" x14ac:dyDescent="0.25">
      <c r="I235" s="5"/>
    </row>
    <row r="236" spans="9:9" ht="13.2" x14ac:dyDescent="0.25">
      <c r="I236" s="5"/>
    </row>
    <row r="237" spans="9:9" ht="13.2" x14ac:dyDescent="0.25">
      <c r="I237" s="5"/>
    </row>
    <row r="238" spans="9:9" ht="13.2" x14ac:dyDescent="0.25">
      <c r="I238" s="5"/>
    </row>
    <row r="239" spans="9:9" ht="13.2" x14ac:dyDescent="0.25">
      <c r="I239" s="5"/>
    </row>
    <row r="240" spans="9:9" ht="13.2" x14ac:dyDescent="0.25">
      <c r="I240" s="5"/>
    </row>
    <row r="241" spans="9:9" ht="13.2" x14ac:dyDescent="0.25">
      <c r="I241" s="5"/>
    </row>
    <row r="242" spans="9:9" ht="13.2" x14ac:dyDescent="0.25">
      <c r="I242" s="5"/>
    </row>
    <row r="243" spans="9:9" ht="13.2" x14ac:dyDescent="0.25">
      <c r="I243" s="5"/>
    </row>
    <row r="244" spans="9:9" ht="13.2" x14ac:dyDescent="0.25">
      <c r="I244" s="5"/>
    </row>
    <row r="245" spans="9:9" ht="13.2" x14ac:dyDescent="0.25">
      <c r="I245" s="5"/>
    </row>
    <row r="246" spans="9:9" ht="13.2" x14ac:dyDescent="0.25">
      <c r="I246" s="5"/>
    </row>
    <row r="247" spans="9:9" ht="13.2" x14ac:dyDescent="0.25">
      <c r="I247" s="5"/>
    </row>
    <row r="248" spans="9:9" ht="13.2" x14ac:dyDescent="0.25">
      <c r="I248" s="5"/>
    </row>
    <row r="249" spans="9:9" ht="13.2" x14ac:dyDescent="0.25">
      <c r="I249" s="5"/>
    </row>
    <row r="250" spans="9:9" ht="13.2" x14ac:dyDescent="0.25">
      <c r="I250" s="5"/>
    </row>
    <row r="251" spans="9:9" ht="13.2" x14ac:dyDescent="0.25">
      <c r="I251" s="5"/>
    </row>
    <row r="252" spans="9:9" ht="13.2" x14ac:dyDescent="0.25">
      <c r="I252" s="5"/>
    </row>
    <row r="253" spans="9:9" ht="13.2" x14ac:dyDescent="0.25">
      <c r="I253" s="5"/>
    </row>
    <row r="254" spans="9:9" ht="13.2" x14ac:dyDescent="0.25">
      <c r="I254" s="5"/>
    </row>
    <row r="255" spans="9:9" ht="13.2" x14ac:dyDescent="0.25">
      <c r="I255" s="5"/>
    </row>
    <row r="256" spans="9:9" ht="13.2" x14ac:dyDescent="0.25">
      <c r="I256" s="5"/>
    </row>
    <row r="257" spans="9:9" ht="13.2" x14ac:dyDescent="0.25">
      <c r="I257" s="5"/>
    </row>
    <row r="258" spans="9:9" ht="13.2" x14ac:dyDescent="0.25">
      <c r="I258" s="5"/>
    </row>
    <row r="259" spans="9:9" ht="13.2" x14ac:dyDescent="0.25">
      <c r="I259" s="5"/>
    </row>
    <row r="260" spans="9:9" ht="13.2" x14ac:dyDescent="0.25">
      <c r="I260" s="5"/>
    </row>
    <row r="261" spans="9:9" ht="13.2" x14ac:dyDescent="0.25">
      <c r="I261" s="5"/>
    </row>
    <row r="262" spans="9:9" ht="13.2" x14ac:dyDescent="0.25">
      <c r="I262" s="5"/>
    </row>
    <row r="263" spans="9:9" ht="13.2" x14ac:dyDescent="0.25">
      <c r="I263" s="5"/>
    </row>
    <row r="264" spans="9:9" ht="13.2" x14ac:dyDescent="0.25">
      <c r="I264" s="5"/>
    </row>
    <row r="265" spans="9:9" ht="13.2" x14ac:dyDescent="0.25">
      <c r="I265" s="5"/>
    </row>
    <row r="266" spans="9:9" ht="13.2" x14ac:dyDescent="0.25">
      <c r="I266" s="5"/>
    </row>
    <row r="267" spans="9:9" ht="13.2" x14ac:dyDescent="0.25">
      <c r="I267" s="5"/>
    </row>
    <row r="268" spans="9:9" ht="13.2" x14ac:dyDescent="0.25">
      <c r="I268" s="5"/>
    </row>
    <row r="269" spans="9:9" ht="13.2" x14ac:dyDescent="0.25">
      <c r="I269" s="5"/>
    </row>
    <row r="270" spans="9:9" ht="13.2" x14ac:dyDescent="0.25">
      <c r="I270" s="5"/>
    </row>
    <row r="271" spans="9:9" ht="13.2" x14ac:dyDescent="0.25">
      <c r="I271" s="5"/>
    </row>
    <row r="272" spans="9:9" ht="13.2" x14ac:dyDescent="0.25">
      <c r="I272" s="5"/>
    </row>
    <row r="273" spans="9:9" ht="13.2" x14ac:dyDescent="0.25">
      <c r="I273" s="5"/>
    </row>
    <row r="274" spans="9:9" ht="13.2" x14ac:dyDescent="0.25">
      <c r="I274" s="5"/>
    </row>
    <row r="275" spans="9:9" ht="13.2" x14ac:dyDescent="0.25">
      <c r="I275" s="5"/>
    </row>
    <row r="276" spans="9:9" ht="13.2" x14ac:dyDescent="0.25">
      <c r="I276" s="5"/>
    </row>
    <row r="277" spans="9:9" ht="13.2" x14ac:dyDescent="0.25">
      <c r="I277" s="5"/>
    </row>
    <row r="278" spans="9:9" ht="13.2" x14ac:dyDescent="0.25">
      <c r="I278" s="5"/>
    </row>
    <row r="279" spans="9:9" ht="13.2" x14ac:dyDescent="0.25">
      <c r="I279" s="5"/>
    </row>
    <row r="280" spans="9:9" ht="13.2" x14ac:dyDescent="0.25">
      <c r="I280" s="5"/>
    </row>
    <row r="281" spans="9:9" ht="13.2" x14ac:dyDescent="0.25">
      <c r="I281" s="5"/>
    </row>
    <row r="282" spans="9:9" ht="13.2" x14ac:dyDescent="0.25">
      <c r="I282" s="5"/>
    </row>
    <row r="283" spans="9:9" ht="13.2" x14ac:dyDescent="0.25">
      <c r="I283" s="5"/>
    </row>
    <row r="284" spans="9:9" ht="13.2" x14ac:dyDescent="0.25">
      <c r="I284" s="5"/>
    </row>
    <row r="285" spans="9:9" ht="13.2" x14ac:dyDescent="0.25">
      <c r="I285" s="5"/>
    </row>
    <row r="286" spans="9:9" ht="13.2" x14ac:dyDescent="0.25">
      <c r="I286" s="5"/>
    </row>
    <row r="287" spans="9:9" ht="13.2" x14ac:dyDescent="0.25">
      <c r="I287" s="5"/>
    </row>
    <row r="288" spans="9:9" ht="13.2" x14ac:dyDescent="0.25">
      <c r="I288" s="5"/>
    </row>
    <row r="289" spans="9:9" ht="13.2" x14ac:dyDescent="0.25">
      <c r="I289" s="5"/>
    </row>
    <row r="290" spans="9:9" ht="13.2" x14ac:dyDescent="0.25">
      <c r="I290" s="5"/>
    </row>
    <row r="291" spans="9:9" ht="13.2" x14ac:dyDescent="0.25">
      <c r="I291" s="5"/>
    </row>
    <row r="292" spans="9:9" ht="13.2" x14ac:dyDescent="0.25">
      <c r="I292" s="5"/>
    </row>
    <row r="293" spans="9:9" ht="13.2" x14ac:dyDescent="0.25">
      <c r="I293" s="5"/>
    </row>
    <row r="294" spans="9:9" ht="13.2" x14ac:dyDescent="0.25">
      <c r="I294" s="5"/>
    </row>
    <row r="295" spans="9:9" ht="13.2" x14ac:dyDescent="0.25">
      <c r="I295" s="5"/>
    </row>
    <row r="296" spans="9:9" ht="13.2" x14ac:dyDescent="0.25">
      <c r="I296" s="5"/>
    </row>
    <row r="297" spans="9:9" ht="13.2" x14ac:dyDescent="0.25">
      <c r="I297" s="5"/>
    </row>
    <row r="298" spans="9:9" ht="13.2" x14ac:dyDescent="0.25">
      <c r="I298" s="5"/>
    </row>
    <row r="299" spans="9:9" ht="13.2" x14ac:dyDescent="0.25">
      <c r="I299" s="5"/>
    </row>
    <row r="300" spans="9:9" ht="13.2" x14ac:dyDescent="0.25">
      <c r="I300" s="5"/>
    </row>
    <row r="301" spans="9:9" ht="13.2" x14ac:dyDescent="0.25">
      <c r="I301" s="5"/>
    </row>
    <row r="302" spans="9:9" ht="13.2" x14ac:dyDescent="0.25">
      <c r="I302" s="5"/>
    </row>
    <row r="303" spans="9:9" ht="13.2" x14ac:dyDescent="0.25">
      <c r="I303" s="5"/>
    </row>
    <row r="304" spans="9:9" ht="13.2" x14ac:dyDescent="0.25">
      <c r="I304" s="5"/>
    </row>
    <row r="305" spans="9:9" ht="13.2" x14ac:dyDescent="0.25">
      <c r="I305" s="5"/>
    </row>
    <row r="306" spans="9:9" ht="13.2" x14ac:dyDescent="0.25">
      <c r="I306" s="5"/>
    </row>
    <row r="307" spans="9:9" ht="13.2" x14ac:dyDescent="0.25">
      <c r="I307" s="5"/>
    </row>
    <row r="308" spans="9:9" ht="13.2" x14ac:dyDescent="0.25">
      <c r="I308" s="5"/>
    </row>
    <row r="309" spans="9:9" ht="13.2" x14ac:dyDescent="0.25">
      <c r="I309" s="5"/>
    </row>
    <row r="310" spans="9:9" ht="13.2" x14ac:dyDescent="0.25">
      <c r="I310" s="5"/>
    </row>
    <row r="311" spans="9:9" ht="13.2" x14ac:dyDescent="0.25">
      <c r="I311" s="5"/>
    </row>
    <row r="312" spans="9:9" ht="13.2" x14ac:dyDescent="0.25">
      <c r="I312" s="5"/>
    </row>
    <row r="313" spans="9:9" ht="13.2" x14ac:dyDescent="0.25">
      <c r="I313" s="5"/>
    </row>
    <row r="314" spans="9:9" ht="13.2" x14ac:dyDescent="0.25">
      <c r="I314" s="5"/>
    </row>
    <row r="315" spans="9:9" ht="13.2" x14ac:dyDescent="0.25">
      <c r="I315" s="5"/>
    </row>
    <row r="316" spans="9:9" ht="13.2" x14ac:dyDescent="0.25">
      <c r="I316" s="5"/>
    </row>
    <row r="317" spans="9:9" ht="13.2" x14ac:dyDescent="0.25">
      <c r="I317" s="5"/>
    </row>
    <row r="318" spans="9:9" ht="13.2" x14ac:dyDescent="0.25">
      <c r="I318" s="5"/>
    </row>
    <row r="319" spans="9:9" ht="13.2" x14ac:dyDescent="0.25">
      <c r="I319" s="5"/>
    </row>
    <row r="320" spans="9:9" ht="13.2" x14ac:dyDescent="0.25">
      <c r="I320" s="5"/>
    </row>
    <row r="321" spans="9:9" ht="13.2" x14ac:dyDescent="0.25">
      <c r="I321" s="5"/>
    </row>
    <row r="322" spans="9:9" ht="13.2" x14ac:dyDescent="0.25">
      <c r="I322" s="5"/>
    </row>
    <row r="323" spans="9:9" ht="13.2" x14ac:dyDescent="0.25">
      <c r="I323" s="5"/>
    </row>
    <row r="324" spans="9:9" ht="13.2" x14ac:dyDescent="0.25">
      <c r="I324" s="5"/>
    </row>
    <row r="325" spans="9:9" ht="13.2" x14ac:dyDescent="0.25">
      <c r="I325" s="5"/>
    </row>
    <row r="326" spans="9:9" ht="13.2" x14ac:dyDescent="0.25">
      <c r="I326" s="5"/>
    </row>
    <row r="327" spans="9:9" ht="13.2" x14ac:dyDescent="0.25">
      <c r="I327" s="5"/>
    </row>
    <row r="328" spans="9:9" ht="13.2" x14ac:dyDescent="0.25">
      <c r="I328" s="5"/>
    </row>
    <row r="329" spans="9:9" ht="13.2" x14ac:dyDescent="0.25">
      <c r="I329" s="5"/>
    </row>
    <row r="330" spans="9:9" ht="13.2" x14ac:dyDescent="0.25">
      <c r="I330" s="5"/>
    </row>
    <row r="331" spans="9:9" ht="13.2" x14ac:dyDescent="0.25">
      <c r="I331" s="5"/>
    </row>
    <row r="332" spans="9:9" ht="13.2" x14ac:dyDescent="0.25">
      <c r="I332" s="5"/>
    </row>
    <row r="333" spans="9:9" ht="13.2" x14ac:dyDescent="0.25">
      <c r="I333" s="5"/>
    </row>
    <row r="334" spans="9:9" ht="13.2" x14ac:dyDescent="0.25">
      <c r="I334" s="5"/>
    </row>
    <row r="335" spans="9:9" ht="13.2" x14ac:dyDescent="0.25">
      <c r="I335" s="5"/>
    </row>
    <row r="336" spans="9:9" ht="13.2" x14ac:dyDescent="0.25">
      <c r="I336" s="5"/>
    </row>
    <row r="337" spans="9:9" ht="13.2" x14ac:dyDescent="0.25">
      <c r="I337" s="5"/>
    </row>
    <row r="338" spans="9:9" ht="13.2" x14ac:dyDescent="0.25">
      <c r="I338" s="5"/>
    </row>
    <row r="339" spans="9:9" ht="13.2" x14ac:dyDescent="0.25">
      <c r="I339" s="5"/>
    </row>
    <row r="340" spans="9:9" ht="13.2" x14ac:dyDescent="0.25">
      <c r="I340" s="5"/>
    </row>
    <row r="341" spans="9:9" ht="13.2" x14ac:dyDescent="0.25">
      <c r="I341" s="5"/>
    </row>
    <row r="342" spans="9:9" ht="13.2" x14ac:dyDescent="0.25">
      <c r="I342" s="5"/>
    </row>
    <row r="343" spans="9:9" ht="13.2" x14ac:dyDescent="0.25">
      <c r="I343" s="5"/>
    </row>
    <row r="344" spans="9:9" ht="13.2" x14ac:dyDescent="0.25">
      <c r="I344" s="5"/>
    </row>
    <row r="345" spans="9:9" ht="13.2" x14ac:dyDescent="0.25">
      <c r="I345" s="5"/>
    </row>
    <row r="346" spans="9:9" ht="13.2" x14ac:dyDescent="0.25">
      <c r="I346" s="5"/>
    </row>
    <row r="347" spans="9:9" ht="13.2" x14ac:dyDescent="0.25">
      <c r="I347" s="5"/>
    </row>
    <row r="348" spans="9:9" ht="13.2" x14ac:dyDescent="0.25">
      <c r="I348" s="5"/>
    </row>
    <row r="349" spans="9:9" ht="13.2" x14ac:dyDescent="0.25">
      <c r="I349" s="5"/>
    </row>
    <row r="350" spans="9:9" ht="13.2" x14ac:dyDescent="0.25">
      <c r="I350" s="5"/>
    </row>
    <row r="351" spans="9:9" ht="13.2" x14ac:dyDescent="0.25">
      <c r="I351" s="5"/>
    </row>
    <row r="352" spans="9:9" ht="13.2" x14ac:dyDescent="0.25">
      <c r="I352" s="5"/>
    </row>
    <row r="353" spans="9:9" ht="13.2" x14ac:dyDescent="0.25">
      <c r="I353" s="5"/>
    </row>
    <row r="354" spans="9:9" ht="13.2" x14ac:dyDescent="0.25">
      <c r="I354" s="5"/>
    </row>
    <row r="355" spans="9:9" ht="13.2" x14ac:dyDescent="0.25">
      <c r="I355" s="5"/>
    </row>
    <row r="356" spans="9:9" ht="13.2" x14ac:dyDescent="0.25">
      <c r="I356" s="5"/>
    </row>
    <row r="357" spans="9:9" ht="13.2" x14ac:dyDescent="0.25">
      <c r="I357" s="5"/>
    </row>
    <row r="358" spans="9:9" ht="13.2" x14ac:dyDescent="0.25">
      <c r="I358" s="5"/>
    </row>
    <row r="359" spans="9:9" ht="13.2" x14ac:dyDescent="0.25">
      <c r="I359" s="5"/>
    </row>
    <row r="360" spans="9:9" ht="13.2" x14ac:dyDescent="0.25">
      <c r="I360" s="5"/>
    </row>
    <row r="361" spans="9:9" ht="13.2" x14ac:dyDescent="0.25">
      <c r="I361" s="5"/>
    </row>
    <row r="362" spans="9:9" ht="13.2" x14ac:dyDescent="0.25">
      <c r="I362" s="5"/>
    </row>
    <row r="363" spans="9:9" ht="13.2" x14ac:dyDescent="0.25">
      <c r="I363" s="5"/>
    </row>
    <row r="364" spans="9:9" ht="13.2" x14ac:dyDescent="0.25">
      <c r="I364" s="5"/>
    </row>
    <row r="365" spans="9:9" ht="13.2" x14ac:dyDescent="0.25">
      <c r="I365" s="5"/>
    </row>
    <row r="366" spans="9:9" ht="13.2" x14ac:dyDescent="0.25">
      <c r="I366" s="5"/>
    </row>
    <row r="367" spans="9:9" ht="13.2" x14ac:dyDescent="0.25">
      <c r="I367" s="5"/>
    </row>
    <row r="368" spans="9:9" ht="13.2" x14ac:dyDescent="0.25">
      <c r="I368" s="5"/>
    </row>
    <row r="369" spans="9:9" ht="13.2" x14ac:dyDescent="0.25">
      <c r="I369" s="5"/>
    </row>
    <row r="370" spans="9:9" ht="13.2" x14ac:dyDescent="0.25">
      <c r="I370" s="5"/>
    </row>
    <row r="371" spans="9:9" ht="13.2" x14ac:dyDescent="0.25">
      <c r="I371" s="5"/>
    </row>
    <row r="372" spans="9:9" ht="13.2" x14ac:dyDescent="0.25">
      <c r="I372" s="5"/>
    </row>
    <row r="373" spans="9:9" ht="13.2" x14ac:dyDescent="0.25">
      <c r="I373" s="5"/>
    </row>
    <row r="374" spans="9:9" ht="13.2" x14ac:dyDescent="0.25">
      <c r="I374" s="5"/>
    </row>
    <row r="375" spans="9:9" ht="13.2" x14ac:dyDescent="0.25">
      <c r="I375" s="5"/>
    </row>
    <row r="376" spans="9:9" ht="13.2" x14ac:dyDescent="0.25">
      <c r="I376" s="5"/>
    </row>
    <row r="377" spans="9:9" ht="13.2" x14ac:dyDescent="0.25">
      <c r="I377" s="5"/>
    </row>
    <row r="378" spans="9:9" ht="13.2" x14ac:dyDescent="0.25">
      <c r="I378" s="5"/>
    </row>
    <row r="379" spans="9:9" ht="13.2" x14ac:dyDescent="0.25">
      <c r="I379" s="5"/>
    </row>
    <row r="380" spans="9:9" ht="13.2" x14ac:dyDescent="0.25">
      <c r="I380" s="5"/>
    </row>
    <row r="381" spans="9:9" ht="13.2" x14ac:dyDescent="0.25">
      <c r="I381" s="5"/>
    </row>
    <row r="382" spans="9:9" ht="13.2" x14ac:dyDescent="0.25">
      <c r="I382" s="5"/>
    </row>
    <row r="383" spans="9:9" ht="13.2" x14ac:dyDescent="0.25">
      <c r="I383" s="5"/>
    </row>
    <row r="384" spans="9:9" ht="13.2" x14ac:dyDescent="0.25">
      <c r="I384" s="5"/>
    </row>
    <row r="385" spans="9:9" ht="13.2" x14ac:dyDescent="0.25">
      <c r="I385" s="5"/>
    </row>
    <row r="386" spans="9:9" ht="13.2" x14ac:dyDescent="0.25">
      <c r="I386" s="5"/>
    </row>
    <row r="387" spans="9:9" ht="13.2" x14ac:dyDescent="0.25">
      <c r="I387" s="5"/>
    </row>
    <row r="388" spans="9:9" ht="13.2" x14ac:dyDescent="0.25">
      <c r="I388" s="5"/>
    </row>
    <row r="389" spans="9:9" ht="13.2" x14ac:dyDescent="0.25">
      <c r="I389" s="5"/>
    </row>
    <row r="390" spans="9:9" ht="13.2" x14ac:dyDescent="0.25">
      <c r="I390" s="5"/>
    </row>
    <row r="391" spans="9:9" ht="13.2" x14ac:dyDescent="0.25">
      <c r="I391" s="5"/>
    </row>
    <row r="392" spans="9:9" ht="13.2" x14ac:dyDescent="0.25">
      <c r="I392" s="5"/>
    </row>
    <row r="393" spans="9:9" ht="13.2" x14ac:dyDescent="0.25">
      <c r="I393" s="5"/>
    </row>
    <row r="394" spans="9:9" ht="13.2" x14ac:dyDescent="0.25">
      <c r="I394" s="5"/>
    </row>
    <row r="395" spans="9:9" ht="13.2" x14ac:dyDescent="0.25">
      <c r="I395" s="5"/>
    </row>
    <row r="396" spans="9:9" ht="13.2" x14ac:dyDescent="0.25">
      <c r="I396" s="5"/>
    </row>
    <row r="397" spans="9:9" ht="13.2" x14ac:dyDescent="0.25">
      <c r="I397" s="5"/>
    </row>
    <row r="398" spans="9:9" ht="13.2" x14ac:dyDescent="0.25">
      <c r="I398" s="5"/>
    </row>
    <row r="399" spans="9:9" ht="13.2" x14ac:dyDescent="0.25">
      <c r="I399" s="5"/>
    </row>
    <row r="400" spans="9:9" ht="13.2" x14ac:dyDescent="0.25">
      <c r="I400" s="5"/>
    </row>
    <row r="401" spans="9:9" ht="13.2" x14ac:dyDescent="0.25">
      <c r="I401" s="5"/>
    </row>
    <row r="402" spans="9:9" ht="13.2" x14ac:dyDescent="0.25">
      <c r="I402" s="5"/>
    </row>
    <row r="403" spans="9:9" ht="13.2" x14ac:dyDescent="0.25">
      <c r="I403" s="5"/>
    </row>
    <row r="404" spans="9:9" ht="13.2" x14ac:dyDescent="0.25">
      <c r="I404" s="5"/>
    </row>
    <row r="405" spans="9:9" ht="13.2" x14ac:dyDescent="0.25">
      <c r="I405" s="5"/>
    </row>
    <row r="406" spans="9:9" ht="13.2" x14ac:dyDescent="0.25">
      <c r="I406" s="5"/>
    </row>
    <row r="407" spans="9:9" ht="13.2" x14ac:dyDescent="0.25">
      <c r="I407" s="5"/>
    </row>
    <row r="408" spans="9:9" ht="13.2" x14ac:dyDescent="0.25">
      <c r="I408" s="5"/>
    </row>
    <row r="409" spans="9:9" ht="13.2" x14ac:dyDescent="0.25">
      <c r="I409" s="5"/>
    </row>
    <row r="410" spans="9:9" ht="13.2" x14ac:dyDescent="0.25">
      <c r="I410" s="5"/>
    </row>
    <row r="411" spans="9:9" ht="13.2" x14ac:dyDescent="0.25">
      <c r="I411" s="5"/>
    </row>
    <row r="412" spans="9:9" ht="13.2" x14ac:dyDescent="0.25">
      <c r="I412" s="5"/>
    </row>
    <row r="413" spans="9:9" ht="13.2" x14ac:dyDescent="0.25">
      <c r="I413" s="5"/>
    </row>
    <row r="414" spans="9:9" ht="13.2" x14ac:dyDescent="0.25">
      <c r="I414" s="5"/>
    </row>
    <row r="415" spans="9:9" ht="13.2" x14ac:dyDescent="0.25">
      <c r="I415" s="5"/>
    </row>
    <row r="416" spans="9:9" ht="13.2" x14ac:dyDescent="0.25">
      <c r="I416" s="5"/>
    </row>
    <row r="417" spans="9:9" ht="13.2" x14ac:dyDescent="0.25">
      <c r="I417" s="5"/>
    </row>
    <row r="418" spans="9:9" ht="13.2" x14ac:dyDescent="0.25">
      <c r="I418" s="5"/>
    </row>
    <row r="419" spans="9:9" ht="13.2" x14ac:dyDescent="0.25">
      <c r="I419" s="5"/>
    </row>
    <row r="420" spans="9:9" ht="13.2" x14ac:dyDescent="0.25">
      <c r="I420" s="5"/>
    </row>
    <row r="421" spans="9:9" ht="13.2" x14ac:dyDescent="0.25">
      <c r="I421" s="5"/>
    </row>
    <row r="422" spans="9:9" ht="13.2" x14ac:dyDescent="0.25">
      <c r="I422" s="5"/>
    </row>
    <row r="423" spans="9:9" ht="13.2" x14ac:dyDescent="0.25">
      <c r="I423" s="5"/>
    </row>
    <row r="424" spans="9:9" ht="13.2" x14ac:dyDescent="0.25">
      <c r="I424" s="5"/>
    </row>
    <row r="425" spans="9:9" ht="13.2" x14ac:dyDescent="0.25">
      <c r="I425" s="5"/>
    </row>
    <row r="426" spans="9:9" ht="13.2" x14ac:dyDescent="0.25">
      <c r="I426" s="5"/>
    </row>
    <row r="427" spans="9:9" ht="13.2" x14ac:dyDescent="0.25">
      <c r="I427" s="5"/>
    </row>
    <row r="428" spans="9:9" ht="13.2" x14ac:dyDescent="0.25">
      <c r="I428" s="5"/>
    </row>
    <row r="429" spans="9:9" ht="13.2" x14ac:dyDescent="0.25">
      <c r="I429" s="5"/>
    </row>
    <row r="430" spans="9:9" ht="13.2" x14ac:dyDescent="0.25">
      <c r="I430" s="5"/>
    </row>
    <row r="431" spans="9:9" ht="13.2" x14ac:dyDescent="0.25">
      <c r="I431" s="5"/>
    </row>
    <row r="432" spans="9:9" ht="13.2" x14ac:dyDescent="0.25">
      <c r="I432" s="5"/>
    </row>
    <row r="433" spans="9:9" ht="13.2" x14ac:dyDescent="0.25">
      <c r="I433" s="5"/>
    </row>
    <row r="434" spans="9:9" ht="13.2" x14ac:dyDescent="0.25">
      <c r="I434" s="5"/>
    </row>
    <row r="435" spans="9:9" ht="13.2" x14ac:dyDescent="0.25">
      <c r="I435" s="5"/>
    </row>
    <row r="436" spans="9:9" ht="13.2" x14ac:dyDescent="0.25">
      <c r="I436" s="5"/>
    </row>
    <row r="437" spans="9:9" ht="13.2" x14ac:dyDescent="0.25">
      <c r="I437" s="5"/>
    </row>
    <row r="438" spans="9:9" ht="13.2" x14ac:dyDescent="0.25">
      <c r="I438" s="5"/>
    </row>
    <row r="439" spans="9:9" ht="13.2" x14ac:dyDescent="0.25">
      <c r="I439" s="5"/>
    </row>
    <row r="440" spans="9:9" ht="13.2" x14ac:dyDescent="0.25">
      <c r="I440" s="5"/>
    </row>
    <row r="441" spans="9:9" ht="13.2" x14ac:dyDescent="0.25">
      <c r="I441" s="5"/>
    </row>
    <row r="442" spans="9:9" ht="13.2" x14ac:dyDescent="0.25">
      <c r="I442" s="5"/>
    </row>
    <row r="443" spans="9:9" ht="13.2" x14ac:dyDescent="0.25">
      <c r="I443" s="5"/>
    </row>
    <row r="444" spans="9:9" ht="13.2" x14ac:dyDescent="0.25">
      <c r="I444" s="5"/>
    </row>
    <row r="445" spans="9:9" ht="13.2" x14ac:dyDescent="0.25">
      <c r="I445" s="5"/>
    </row>
    <row r="446" spans="9:9" ht="13.2" x14ac:dyDescent="0.25">
      <c r="I446" s="5"/>
    </row>
    <row r="447" spans="9:9" ht="13.2" x14ac:dyDescent="0.25">
      <c r="I447" s="5"/>
    </row>
    <row r="448" spans="9:9" ht="13.2" x14ac:dyDescent="0.25">
      <c r="I448" s="5"/>
    </row>
    <row r="449" spans="9:9" ht="13.2" x14ac:dyDescent="0.25">
      <c r="I449" s="5"/>
    </row>
    <row r="450" spans="9:9" ht="13.2" x14ac:dyDescent="0.25">
      <c r="I450" s="5"/>
    </row>
    <row r="451" spans="9:9" ht="13.2" x14ac:dyDescent="0.25">
      <c r="I451" s="5"/>
    </row>
    <row r="452" spans="9:9" ht="13.2" x14ac:dyDescent="0.25">
      <c r="I452" s="5"/>
    </row>
    <row r="453" spans="9:9" ht="13.2" x14ac:dyDescent="0.25">
      <c r="I453" s="5"/>
    </row>
    <row r="454" spans="9:9" ht="13.2" x14ac:dyDescent="0.25">
      <c r="I454" s="5"/>
    </row>
    <row r="455" spans="9:9" ht="13.2" x14ac:dyDescent="0.25">
      <c r="I455" s="5"/>
    </row>
    <row r="456" spans="9:9" ht="13.2" x14ac:dyDescent="0.25">
      <c r="I456" s="5"/>
    </row>
    <row r="457" spans="9:9" ht="13.2" x14ac:dyDescent="0.25">
      <c r="I457" s="5"/>
    </row>
    <row r="458" spans="9:9" ht="13.2" x14ac:dyDescent="0.25">
      <c r="I458" s="5"/>
    </row>
    <row r="459" spans="9:9" ht="13.2" x14ac:dyDescent="0.25">
      <c r="I459" s="5"/>
    </row>
    <row r="460" spans="9:9" ht="13.2" x14ac:dyDescent="0.25">
      <c r="I460" s="5"/>
    </row>
    <row r="461" spans="9:9" ht="13.2" x14ac:dyDescent="0.25">
      <c r="I461" s="5"/>
    </row>
    <row r="462" spans="9:9" ht="13.2" x14ac:dyDescent="0.25">
      <c r="I462" s="5"/>
    </row>
    <row r="463" spans="9:9" ht="13.2" x14ac:dyDescent="0.25">
      <c r="I463" s="5"/>
    </row>
    <row r="464" spans="9:9" ht="13.2" x14ac:dyDescent="0.25">
      <c r="I464" s="5"/>
    </row>
    <row r="465" spans="9:9" ht="13.2" x14ac:dyDescent="0.25">
      <c r="I465" s="5"/>
    </row>
    <row r="466" spans="9:9" ht="13.2" x14ac:dyDescent="0.25">
      <c r="I466" s="5"/>
    </row>
    <row r="467" spans="9:9" ht="13.2" x14ac:dyDescent="0.25">
      <c r="I467" s="5"/>
    </row>
    <row r="468" spans="9:9" ht="13.2" x14ac:dyDescent="0.25">
      <c r="I468" s="5"/>
    </row>
    <row r="469" spans="9:9" ht="13.2" x14ac:dyDescent="0.25">
      <c r="I469" s="5"/>
    </row>
    <row r="470" spans="9:9" ht="13.2" x14ac:dyDescent="0.25">
      <c r="I470" s="5"/>
    </row>
    <row r="471" spans="9:9" ht="13.2" x14ac:dyDescent="0.25">
      <c r="I471" s="5"/>
    </row>
    <row r="472" spans="9:9" ht="13.2" x14ac:dyDescent="0.25">
      <c r="I472" s="5"/>
    </row>
    <row r="473" spans="9:9" ht="13.2" x14ac:dyDescent="0.25">
      <c r="I473" s="5"/>
    </row>
    <row r="474" spans="9:9" ht="13.2" x14ac:dyDescent="0.25">
      <c r="I474" s="5"/>
    </row>
    <row r="475" spans="9:9" ht="13.2" x14ac:dyDescent="0.25">
      <c r="I475" s="5"/>
    </row>
    <row r="476" spans="9:9" ht="13.2" x14ac:dyDescent="0.25">
      <c r="I476" s="5"/>
    </row>
    <row r="477" spans="9:9" ht="13.2" x14ac:dyDescent="0.25">
      <c r="I477" s="5"/>
    </row>
    <row r="478" spans="9:9" ht="13.2" x14ac:dyDescent="0.25">
      <c r="I478" s="5"/>
    </row>
    <row r="479" spans="9:9" ht="13.2" x14ac:dyDescent="0.25">
      <c r="I479" s="5"/>
    </row>
    <row r="480" spans="9:9" ht="13.2" x14ac:dyDescent="0.25">
      <c r="I480" s="5"/>
    </row>
    <row r="481" spans="9:9" ht="13.2" x14ac:dyDescent="0.25">
      <c r="I481" s="5"/>
    </row>
    <row r="482" spans="9:9" ht="13.2" x14ac:dyDescent="0.25">
      <c r="I482" s="5"/>
    </row>
    <row r="483" spans="9:9" ht="13.2" x14ac:dyDescent="0.25">
      <c r="I483" s="5"/>
    </row>
    <row r="484" spans="9:9" ht="13.2" x14ac:dyDescent="0.25">
      <c r="I484" s="5"/>
    </row>
    <row r="485" spans="9:9" ht="13.2" x14ac:dyDescent="0.25">
      <c r="I485" s="5"/>
    </row>
    <row r="486" spans="9:9" ht="13.2" x14ac:dyDescent="0.25">
      <c r="I486" s="5"/>
    </row>
    <row r="487" spans="9:9" ht="13.2" x14ac:dyDescent="0.25">
      <c r="I487" s="5"/>
    </row>
    <row r="488" spans="9:9" ht="13.2" x14ac:dyDescent="0.25">
      <c r="I488" s="5"/>
    </row>
    <row r="489" spans="9:9" ht="13.2" x14ac:dyDescent="0.25">
      <c r="I489" s="5"/>
    </row>
    <row r="490" spans="9:9" ht="13.2" x14ac:dyDescent="0.25">
      <c r="I490" s="5"/>
    </row>
    <row r="491" spans="9:9" ht="13.2" x14ac:dyDescent="0.25">
      <c r="I491" s="5"/>
    </row>
    <row r="492" spans="9:9" ht="13.2" x14ac:dyDescent="0.25">
      <c r="I492" s="5"/>
    </row>
    <row r="493" spans="9:9" ht="13.2" x14ac:dyDescent="0.25">
      <c r="I493" s="5"/>
    </row>
    <row r="494" spans="9:9" ht="13.2" x14ac:dyDescent="0.25">
      <c r="I494" s="5"/>
    </row>
    <row r="495" spans="9:9" ht="13.2" x14ac:dyDescent="0.25">
      <c r="I495" s="5"/>
    </row>
    <row r="496" spans="9:9" ht="13.2" x14ac:dyDescent="0.25">
      <c r="I496" s="5"/>
    </row>
    <row r="497" spans="9:9" ht="13.2" x14ac:dyDescent="0.25">
      <c r="I497" s="5"/>
    </row>
    <row r="498" spans="9:9" ht="13.2" x14ac:dyDescent="0.25">
      <c r="I498" s="5"/>
    </row>
    <row r="499" spans="9:9" ht="13.2" x14ac:dyDescent="0.25">
      <c r="I499" s="5"/>
    </row>
    <row r="500" spans="9:9" ht="13.2" x14ac:dyDescent="0.25">
      <c r="I500" s="5"/>
    </row>
    <row r="501" spans="9:9" ht="13.2" x14ac:dyDescent="0.25">
      <c r="I501" s="5"/>
    </row>
    <row r="502" spans="9:9" ht="13.2" x14ac:dyDescent="0.25">
      <c r="I502" s="5"/>
    </row>
    <row r="503" spans="9:9" ht="13.2" x14ac:dyDescent="0.25">
      <c r="I503" s="5"/>
    </row>
    <row r="504" spans="9:9" ht="13.2" x14ac:dyDescent="0.25">
      <c r="I504" s="5"/>
    </row>
    <row r="505" spans="9:9" ht="13.2" x14ac:dyDescent="0.25">
      <c r="I505" s="5"/>
    </row>
    <row r="506" spans="9:9" ht="13.2" x14ac:dyDescent="0.25">
      <c r="I506" s="5"/>
    </row>
    <row r="507" spans="9:9" ht="13.2" x14ac:dyDescent="0.25">
      <c r="I507" s="5"/>
    </row>
    <row r="508" spans="9:9" ht="13.2" x14ac:dyDescent="0.25">
      <c r="I508" s="5"/>
    </row>
    <row r="509" spans="9:9" ht="13.2" x14ac:dyDescent="0.25">
      <c r="I509" s="5"/>
    </row>
    <row r="510" spans="9:9" ht="13.2" x14ac:dyDescent="0.25">
      <c r="I510" s="5"/>
    </row>
    <row r="511" spans="9:9" ht="13.2" x14ac:dyDescent="0.25">
      <c r="I511" s="5"/>
    </row>
    <row r="512" spans="9:9" ht="13.2" x14ac:dyDescent="0.25">
      <c r="I512" s="5"/>
    </row>
    <row r="513" spans="9:9" ht="13.2" x14ac:dyDescent="0.25">
      <c r="I513" s="5"/>
    </row>
    <row r="514" spans="9:9" ht="13.2" x14ac:dyDescent="0.25">
      <c r="I514" s="5"/>
    </row>
    <row r="515" spans="9:9" ht="13.2" x14ac:dyDescent="0.25">
      <c r="I515" s="5"/>
    </row>
    <row r="516" spans="9:9" ht="13.2" x14ac:dyDescent="0.25">
      <c r="I516" s="5"/>
    </row>
    <row r="517" spans="9:9" ht="13.2" x14ac:dyDescent="0.25">
      <c r="I517" s="5"/>
    </row>
    <row r="518" spans="9:9" ht="13.2" x14ac:dyDescent="0.25">
      <c r="I518" s="5"/>
    </row>
    <row r="519" spans="9:9" ht="13.2" x14ac:dyDescent="0.25">
      <c r="I519" s="5"/>
    </row>
    <row r="520" spans="9:9" ht="13.2" x14ac:dyDescent="0.25">
      <c r="I520" s="5"/>
    </row>
    <row r="521" spans="9:9" ht="13.2" x14ac:dyDescent="0.25">
      <c r="I521" s="5"/>
    </row>
    <row r="522" spans="9:9" ht="13.2" x14ac:dyDescent="0.25">
      <c r="I522" s="5"/>
    </row>
    <row r="523" spans="9:9" ht="13.2" x14ac:dyDescent="0.25">
      <c r="I523" s="5"/>
    </row>
    <row r="524" spans="9:9" ht="13.2" x14ac:dyDescent="0.25">
      <c r="I524" s="5"/>
    </row>
    <row r="525" spans="9:9" ht="13.2" x14ac:dyDescent="0.25">
      <c r="I525" s="5"/>
    </row>
    <row r="526" spans="9:9" ht="13.2" x14ac:dyDescent="0.25">
      <c r="I526" s="5"/>
    </row>
    <row r="527" spans="9:9" ht="13.2" x14ac:dyDescent="0.25">
      <c r="I527" s="5"/>
    </row>
    <row r="528" spans="9:9" ht="13.2" x14ac:dyDescent="0.25">
      <c r="I528" s="5"/>
    </row>
    <row r="529" spans="9:9" ht="13.2" x14ac:dyDescent="0.25">
      <c r="I529" s="5"/>
    </row>
    <row r="530" spans="9:9" ht="13.2" x14ac:dyDescent="0.25">
      <c r="I530" s="5"/>
    </row>
    <row r="531" spans="9:9" ht="13.2" x14ac:dyDescent="0.25">
      <c r="I531" s="5"/>
    </row>
    <row r="532" spans="9:9" ht="13.2" x14ac:dyDescent="0.25">
      <c r="I532" s="5"/>
    </row>
    <row r="533" spans="9:9" ht="13.2" x14ac:dyDescent="0.25">
      <c r="I533" s="5"/>
    </row>
    <row r="534" spans="9:9" ht="13.2" x14ac:dyDescent="0.25">
      <c r="I534" s="5"/>
    </row>
    <row r="535" spans="9:9" ht="13.2" x14ac:dyDescent="0.25">
      <c r="I535" s="5"/>
    </row>
    <row r="536" spans="9:9" ht="13.2" x14ac:dyDescent="0.25">
      <c r="I536" s="5"/>
    </row>
    <row r="537" spans="9:9" ht="13.2" x14ac:dyDescent="0.25">
      <c r="I537" s="5"/>
    </row>
    <row r="538" spans="9:9" ht="13.2" x14ac:dyDescent="0.25">
      <c r="I538" s="5"/>
    </row>
    <row r="539" spans="9:9" ht="13.2" x14ac:dyDescent="0.25">
      <c r="I539" s="5"/>
    </row>
    <row r="540" spans="9:9" ht="13.2" x14ac:dyDescent="0.25">
      <c r="I540" s="5"/>
    </row>
    <row r="541" spans="9:9" ht="13.2" x14ac:dyDescent="0.25">
      <c r="I541" s="5"/>
    </row>
    <row r="542" spans="9:9" ht="13.2" x14ac:dyDescent="0.25">
      <c r="I542" s="5"/>
    </row>
    <row r="543" spans="9:9" ht="13.2" x14ac:dyDescent="0.25">
      <c r="I543" s="5"/>
    </row>
    <row r="544" spans="9:9" ht="13.2" x14ac:dyDescent="0.25">
      <c r="I544" s="5"/>
    </row>
    <row r="545" spans="9:9" ht="13.2" x14ac:dyDescent="0.25">
      <c r="I545" s="5"/>
    </row>
    <row r="546" spans="9:9" ht="13.2" x14ac:dyDescent="0.25">
      <c r="I546" s="5"/>
    </row>
    <row r="547" spans="9:9" ht="13.2" x14ac:dyDescent="0.25">
      <c r="I547" s="5"/>
    </row>
    <row r="548" spans="9:9" ht="13.2" x14ac:dyDescent="0.25">
      <c r="I548" s="5"/>
    </row>
    <row r="549" spans="9:9" ht="13.2" x14ac:dyDescent="0.25">
      <c r="I549" s="5"/>
    </row>
    <row r="550" spans="9:9" ht="13.2" x14ac:dyDescent="0.25">
      <c r="I550" s="5"/>
    </row>
    <row r="551" spans="9:9" ht="13.2" x14ac:dyDescent="0.25">
      <c r="I551" s="5"/>
    </row>
    <row r="552" spans="9:9" ht="13.2" x14ac:dyDescent="0.25">
      <c r="I552" s="5"/>
    </row>
    <row r="553" spans="9:9" ht="13.2" x14ac:dyDescent="0.25">
      <c r="I553" s="5"/>
    </row>
    <row r="554" spans="9:9" ht="13.2" x14ac:dyDescent="0.25">
      <c r="I554" s="5"/>
    </row>
    <row r="555" spans="9:9" ht="13.2" x14ac:dyDescent="0.25">
      <c r="I555" s="5"/>
    </row>
    <row r="556" spans="9:9" ht="13.2" x14ac:dyDescent="0.25">
      <c r="I556" s="5"/>
    </row>
    <row r="557" spans="9:9" ht="13.2" x14ac:dyDescent="0.25">
      <c r="I557" s="5"/>
    </row>
    <row r="558" spans="9:9" ht="13.2" x14ac:dyDescent="0.25">
      <c r="I558" s="5"/>
    </row>
    <row r="559" spans="9:9" ht="13.2" x14ac:dyDescent="0.25">
      <c r="I559" s="5"/>
    </row>
    <row r="560" spans="9:9" ht="13.2" x14ac:dyDescent="0.25">
      <c r="I560" s="5"/>
    </row>
    <row r="561" spans="9:9" ht="13.2" x14ac:dyDescent="0.25">
      <c r="I561" s="5"/>
    </row>
    <row r="562" spans="9:9" ht="13.2" x14ac:dyDescent="0.25">
      <c r="I562" s="5"/>
    </row>
    <row r="563" spans="9:9" ht="13.2" x14ac:dyDescent="0.25">
      <c r="I563" s="5"/>
    </row>
    <row r="564" spans="9:9" ht="13.2" x14ac:dyDescent="0.25">
      <c r="I564" s="5"/>
    </row>
    <row r="565" spans="9:9" ht="13.2" x14ac:dyDescent="0.25">
      <c r="I565" s="5"/>
    </row>
    <row r="566" spans="9:9" ht="13.2" x14ac:dyDescent="0.25">
      <c r="I566" s="5"/>
    </row>
    <row r="567" spans="9:9" ht="13.2" x14ac:dyDescent="0.25">
      <c r="I567" s="5"/>
    </row>
    <row r="568" spans="9:9" ht="13.2" x14ac:dyDescent="0.25">
      <c r="I568" s="5"/>
    </row>
    <row r="569" spans="9:9" ht="13.2" x14ac:dyDescent="0.25">
      <c r="I569" s="5"/>
    </row>
    <row r="570" spans="9:9" ht="13.2" x14ac:dyDescent="0.25">
      <c r="I570" s="5"/>
    </row>
    <row r="571" spans="9:9" ht="13.2" x14ac:dyDescent="0.25">
      <c r="I571" s="5"/>
    </row>
    <row r="572" spans="9:9" ht="13.2" x14ac:dyDescent="0.25">
      <c r="I572" s="5"/>
    </row>
    <row r="573" spans="9:9" ht="13.2" x14ac:dyDescent="0.25">
      <c r="I573" s="5"/>
    </row>
    <row r="574" spans="9:9" ht="13.2" x14ac:dyDescent="0.25">
      <c r="I574" s="5"/>
    </row>
    <row r="575" spans="9:9" ht="13.2" x14ac:dyDescent="0.25">
      <c r="I575" s="5"/>
    </row>
    <row r="576" spans="9:9" ht="13.2" x14ac:dyDescent="0.25">
      <c r="I576" s="5"/>
    </row>
    <row r="577" spans="9:9" ht="13.2" x14ac:dyDescent="0.25">
      <c r="I577" s="5"/>
    </row>
    <row r="578" spans="9:9" ht="13.2" x14ac:dyDescent="0.25">
      <c r="I578" s="5"/>
    </row>
    <row r="579" spans="9:9" ht="13.2" x14ac:dyDescent="0.25">
      <c r="I579" s="5"/>
    </row>
    <row r="580" spans="9:9" ht="13.2" x14ac:dyDescent="0.25">
      <c r="I580" s="5"/>
    </row>
    <row r="581" spans="9:9" ht="13.2" x14ac:dyDescent="0.25">
      <c r="I581" s="5"/>
    </row>
    <row r="582" spans="9:9" ht="13.2" x14ac:dyDescent="0.25">
      <c r="I582" s="5"/>
    </row>
    <row r="583" spans="9:9" ht="13.2" x14ac:dyDescent="0.25">
      <c r="I583" s="5"/>
    </row>
    <row r="584" spans="9:9" ht="13.2" x14ac:dyDescent="0.25">
      <c r="I584" s="5"/>
    </row>
    <row r="585" spans="9:9" ht="13.2" x14ac:dyDescent="0.25">
      <c r="I585" s="5"/>
    </row>
    <row r="586" spans="9:9" ht="13.2" x14ac:dyDescent="0.25">
      <c r="I586" s="5"/>
    </row>
    <row r="587" spans="9:9" ht="13.2" x14ac:dyDescent="0.25">
      <c r="I587" s="5"/>
    </row>
    <row r="588" spans="9:9" ht="13.2" x14ac:dyDescent="0.25">
      <c r="I588" s="5"/>
    </row>
    <row r="589" spans="9:9" ht="13.2" x14ac:dyDescent="0.25">
      <c r="I589" s="5"/>
    </row>
    <row r="590" spans="9:9" ht="13.2" x14ac:dyDescent="0.25">
      <c r="I590" s="5"/>
    </row>
    <row r="591" spans="9:9" ht="13.2" x14ac:dyDescent="0.25">
      <c r="I591" s="5"/>
    </row>
    <row r="592" spans="9:9" ht="13.2" x14ac:dyDescent="0.25">
      <c r="I592" s="5"/>
    </row>
    <row r="593" spans="9:9" ht="13.2" x14ac:dyDescent="0.25">
      <c r="I593" s="5"/>
    </row>
    <row r="594" spans="9:9" ht="13.2" x14ac:dyDescent="0.25">
      <c r="I594" s="5"/>
    </row>
    <row r="595" spans="9:9" ht="13.2" x14ac:dyDescent="0.25">
      <c r="I595" s="5"/>
    </row>
    <row r="596" spans="9:9" ht="13.2" x14ac:dyDescent="0.25">
      <c r="I596" s="5"/>
    </row>
    <row r="597" spans="9:9" ht="13.2" x14ac:dyDescent="0.25">
      <c r="I597" s="5"/>
    </row>
    <row r="598" spans="9:9" ht="13.2" x14ac:dyDescent="0.25">
      <c r="I598" s="5"/>
    </row>
    <row r="599" spans="9:9" ht="13.2" x14ac:dyDescent="0.25">
      <c r="I599" s="5"/>
    </row>
    <row r="600" spans="9:9" ht="13.2" x14ac:dyDescent="0.25">
      <c r="I600" s="5"/>
    </row>
    <row r="601" spans="9:9" ht="13.2" x14ac:dyDescent="0.25">
      <c r="I601" s="5"/>
    </row>
    <row r="602" spans="9:9" ht="13.2" x14ac:dyDescent="0.25">
      <c r="I602" s="5"/>
    </row>
    <row r="603" spans="9:9" ht="13.2" x14ac:dyDescent="0.25">
      <c r="I603" s="5"/>
    </row>
    <row r="604" spans="9:9" ht="13.2" x14ac:dyDescent="0.25">
      <c r="I604" s="5"/>
    </row>
    <row r="605" spans="9:9" ht="13.2" x14ac:dyDescent="0.25">
      <c r="I605" s="5"/>
    </row>
    <row r="606" spans="9:9" ht="13.2" x14ac:dyDescent="0.25">
      <c r="I606" s="5"/>
    </row>
    <row r="607" spans="9:9" ht="13.2" x14ac:dyDescent="0.25">
      <c r="I607" s="5"/>
    </row>
    <row r="608" spans="9:9" ht="13.2" x14ac:dyDescent="0.25">
      <c r="I608" s="5"/>
    </row>
    <row r="609" spans="9:9" ht="13.2" x14ac:dyDescent="0.25">
      <c r="I609" s="5"/>
    </row>
    <row r="610" spans="9:9" ht="13.2" x14ac:dyDescent="0.25">
      <c r="I610" s="5"/>
    </row>
    <row r="611" spans="9:9" ht="13.2" x14ac:dyDescent="0.25">
      <c r="I611" s="5"/>
    </row>
    <row r="612" spans="9:9" ht="13.2" x14ac:dyDescent="0.25">
      <c r="I612" s="5"/>
    </row>
    <row r="613" spans="9:9" ht="13.2" x14ac:dyDescent="0.25">
      <c r="I613" s="5"/>
    </row>
    <row r="614" spans="9:9" ht="13.2" x14ac:dyDescent="0.25">
      <c r="I614" s="5"/>
    </row>
    <row r="615" spans="9:9" ht="13.2" x14ac:dyDescent="0.25">
      <c r="I615" s="5"/>
    </row>
    <row r="616" spans="9:9" ht="13.2" x14ac:dyDescent="0.25">
      <c r="I616" s="5"/>
    </row>
    <row r="617" spans="9:9" ht="13.2" x14ac:dyDescent="0.25">
      <c r="I617" s="5"/>
    </row>
    <row r="618" spans="9:9" ht="13.2" x14ac:dyDescent="0.25">
      <c r="I618" s="5"/>
    </row>
    <row r="619" spans="9:9" ht="13.2" x14ac:dyDescent="0.25">
      <c r="I619" s="5"/>
    </row>
    <row r="620" spans="9:9" ht="13.2" x14ac:dyDescent="0.25">
      <c r="I620" s="5"/>
    </row>
    <row r="621" spans="9:9" ht="13.2" x14ac:dyDescent="0.25">
      <c r="I621" s="5"/>
    </row>
    <row r="622" spans="9:9" ht="13.2" x14ac:dyDescent="0.25">
      <c r="I622" s="5"/>
    </row>
    <row r="623" spans="9:9" ht="13.2" x14ac:dyDescent="0.25">
      <c r="I623" s="5"/>
    </row>
    <row r="624" spans="9:9" ht="13.2" x14ac:dyDescent="0.25">
      <c r="I624" s="5"/>
    </row>
    <row r="625" spans="9:9" ht="13.2" x14ac:dyDescent="0.25">
      <c r="I625" s="5"/>
    </row>
    <row r="626" spans="9:9" ht="13.2" x14ac:dyDescent="0.25">
      <c r="I626" s="5"/>
    </row>
    <row r="627" spans="9:9" ht="13.2" x14ac:dyDescent="0.25">
      <c r="I627" s="5"/>
    </row>
    <row r="628" spans="9:9" ht="13.2" x14ac:dyDescent="0.25">
      <c r="I628" s="5"/>
    </row>
    <row r="629" spans="9:9" ht="13.2" x14ac:dyDescent="0.25">
      <c r="I629" s="5"/>
    </row>
    <row r="630" spans="9:9" ht="13.2" x14ac:dyDescent="0.25">
      <c r="I630" s="5"/>
    </row>
    <row r="631" spans="9:9" ht="13.2" x14ac:dyDescent="0.25">
      <c r="I631" s="5"/>
    </row>
    <row r="632" spans="9:9" ht="13.2" x14ac:dyDescent="0.25">
      <c r="I632" s="5"/>
    </row>
    <row r="633" spans="9:9" ht="13.2" x14ac:dyDescent="0.25">
      <c r="I633" s="5"/>
    </row>
    <row r="634" spans="9:9" ht="13.2" x14ac:dyDescent="0.25">
      <c r="I634" s="5"/>
    </row>
    <row r="635" spans="9:9" ht="13.2" x14ac:dyDescent="0.25">
      <c r="I635" s="5"/>
    </row>
    <row r="636" spans="9:9" ht="13.2" x14ac:dyDescent="0.25">
      <c r="I636" s="5"/>
    </row>
    <row r="637" spans="9:9" ht="13.2" x14ac:dyDescent="0.25">
      <c r="I637" s="5"/>
    </row>
    <row r="638" spans="9:9" ht="13.2" x14ac:dyDescent="0.25">
      <c r="I638" s="5"/>
    </row>
    <row r="639" spans="9:9" ht="13.2" x14ac:dyDescent="0.25">
      <c r="I639" s="5"/>
    </row>
    <row r="640" spans="9:9" ht="13.2" x14ac:dyDescent="0.25">
      <c r="I640" s="5"/>
    </row>
    <row r="641" spans="9:9" ht="13.2" x14ac:dyDescent="0.25">
      <c r="I641" s="5"/>
    </row>
    <row r="642" spans="9:9" ht="13.2" x14ac:dyDescent="0.25">
      <c r="I642" s="5"/>
    </row>
    <row r="643" spans="9:9" ht="13.2" x14ac:dyDescent="0.25">
      <c r="I643" s="5"/>
    </row>
    <row r="644" spans="9:9" ht="13.2" x14ac:dyDescent="0.25">
      <c r="I644" s="5"/>
    </row>
    <row r="645" spans="9:9" ht="13.2" x14ac:dyDescent="0.25">
      <c r="I645" s="5"/>
    </row>
    <row r="646" spans="9:9" ht="13.2" x14ac:dyDescent="0.25">
      <c r="I646" s="5"/>
    </row>
    <row r="647" spans="9:9" ht="13.2" x14ac:dyDescent="0.25">
      <c r="I647" s="5"/>
    </row>
    <row r="648" spans="9:9" ht="13.2" x14ac:dyDescent="0.25">
      <c r="I648" s="5"/>
    </row>
    <row r="649" spans="9:9" ht="13.2" x14ac:dyDescent="0.25">
      <c r="I649" s="5"/>
    </row>
    <row r="650" spans="9:9" ht="13.2" x14ac:dyDescent="0.25">
      <c r="I650" s="5"/>
    </row>
    <row r="651" spans="9:9" ht="13.2" x14ac:dyDescent="0.25">
      <c r="I651" s="5"/>
    </row>
    <row r="652" spans="9:9" ht="13.2" x14ac:dyDescent="0.25">
      <c r="I652" s="5"/>
    </row>
    <row r="653" spans="9:9" ht="13.2" x14ac:dyDescent="0.25">
      <c r="I653" s="5"/>
    </row>
    <row r="654" spans="9:9" ht="13.2" x14ac:dyDescent="0.25">
      <c r="I654" s="5"/>
    </row>
    <row r="655" spans="9:9" ht="13.2" x14ac:dyDescent="0.25">
      <c r="I655" s="5"/>
    </row>
    <row r="656" spans="9:9" ht="13.2" x14ac:dyDescent="0.25">
      <c r="I656" s="5"/>
    </row>
    <row r="657" spans="9:9" ht="13.2" x14ac:dyDescent="0.25">
      <c r="I657" s="5"/>
    </row>
    <row r="658" spans="9:9" ht="13.2" x14ac:dyDescent="0.25">
      <c r="I658" s="5"/>
    </row>
    <row r="659" spans="9:9" ht="13.2" x14ac:dyDescent="0.25">
      <c r="I659" s="5"/>
    </row>
    <row r="660" spans="9:9" ht="13.2" x14ac:dyDescent="0.25">
      <c r="I660" s="5"/>
    </row>
    <row r="661" spans="9:9" ht="13.2" x14ac:dyDescent="0.25">
      <c r="I661" s="5"/>
    </row>
    <row r="662" spans="9:9" ht="13.2" x14ac:dyDescent="0.25">
      <c r="I662" s="5"/>
    </row>
    <row r="663" spans="9:9" ht="13.2" x14ac:dyDescent="0.25">
      <c r="I663" s="5"/>
    </row>
    <row r="664" spans="9:9" ht="13.2" x14ac:dyDescent="0.25">
      <c r="I664" s="5"/>
    </row>
    <row r="665" spans="9:9" ht="13.2" x14ac:dyDescent="0.25">
      <c r="I665" s="5"/>
    </row>
    <row r="666" spans="9:9" ht="13.2" x14ac:dyDescent="0.25">
      <c r="I666" s="5"/>
    </row>
    <row r="667" spans="9:9" ht="13.2" x14ac:dyDescent="0.25">
      <c r="I667" s="5"/>
    </row>
    <row r="668" spans="9:9" ht="13.2" x14ac:dyDescent="0.25">
      <c r="I668" s="5"/>
    </row>
    <row r="669" spans="9:9" ht="13.2" x14ac:dyDescent="0.25">
      <c r="I669" s="5"/>
    </row>
    <row r="670" spans="9:9" ht="13.2" x14ac:dyDescent="0.25">
      <c r="I670" s="5"/>
    </row>
    <row r="671" spans="9:9" ht="13.2" x14ac:dyDescent="0.25">
      <c r="I671" s="5"/>
    </row>
    <row r="672" spans="9:9" ht="13.2" x14ac:dyDescent="0.25">
      <c r="I672" s="5"/>
    </row>
    <row r="673" spans="9:9" ht="13.2" x14ac:dyDescent="0.25">
      <c r="I673" s="5"/>
    </row>
    <row r="674" spans="9:9" ht="13.2" x14ac:dyDescent="0.25">
      <c r="I674" s="5"/>
    </row>
    <row r="675" spans="9:9" ht="13.2" x14ac:dyDescent="0.25">
      <c r="I675" s="5"/>
    </row>
    <row r="676" spans="9:9" ht="13.2" x14ac:dyDescent="0.25">
      <c r="I676" s="5"/>
    </row>
    <row r="677" spans="9:9" ht="13.2" x14ac:dyDescent="0.25">
      <c r="I677" s="5"/>
    </row>
    <row r="678" spans="9:9" ht="13.2" x14ac:dyDescent="0.25">
      <c r="I678" s="5"/>
    </row>
    <row r="679" spans="9:9" ht="13.2" x14ac:dyDescent="0.25">
      <c r="I679" s="5"/>
    </row>
    <row r="680" spans="9:9" ht="13.2" x14ac:dyDescent="0.25">
      <c r="I680" s="5"/>
    </row>
    <row r="681" spans="9:9" ht="13.2" x14ac:dyDescent="0.25">
      <c r="I681" s="5"/>
    </row>
    <row r="682" spans="9:9" ht="13.2" x14ac:dyDescent="0.25">
      <c r="I682" s="5"/>
    </row>
    <row r="683" spans="9:9" ht="13.2" x14ac:dyDescent="0.25">
      <c r="I683" s="5"/>
    </row>
    <row r="684" spans="9:9" ht="13.2" x14ac:dyDescent="0.25">
      <c r="I684" s="5"/>
    </row>
    <row r="685" spans="9:9" ht="13.2" x14ac:dyDescent="0.25">
      <c r="I685" s="5"/>
    </row>
    <row r="686" spans="9:9" ht="13.2" x14ac:dyDescent="0.25">
      <c r="I686" s="5"/>
    </row>
    <row r="687" spans="9:9" ht="13.2" x14ac:dyDescent="0.25">
      <c r="I687" s="5"/>
    </row>
    <row r="688" spans="9:9" ht="13.2" x14ac:dyDescent="0.25">
      <c r="I688" s="5"/>
    </row>
    <row r="689" spans="9:9" ht="13.2" x14ac:dyDescent="0.25">
      <c r="I689" s="5"/>
    </row>
    <row r="690" spans="9:9" ht="13.2" x14ac:dyDescent="0.25">
      <c r="I690" s="5"/>
    </row>
    <row r="691" spans="9:9" ht="13.2" x14ac:dyDescent="0.25">
      <c r="I691" s="5"/>
    </row>
    <row r="692" spans="9:9" ht="13.2" x14ac:dyDescent="0.25">
      <c r="I692" s="5"/>
    </row>
    <row r="693" spans="9:9" ht="13.2" x14ac:dyDescent="0.25">
      <c r="I693" s="5"/>
    </row>
    <row r="694" spans="9:9" ht="13.2" x14ac:dyDescent="0.25">
      <c r="I694" s="5"/>
    </row>
    <row r="695" spans="9:9" ht="13.2" x14ac:dyDescent="0.25">
      <c r="I695" s="5"/>
    </row>
    <row r="696" spans="9:9" ht="13.2" x14ac:dyDescent="0.25">
      <c r="I696" s="5"/>
    </row>
    <row r="697" spans="9:9" ht="13.2" x14ac:dyDescent="0.25">
      <c r="I697" s="5"/>
    </row>
    <row r="698" spans="9:9" ht="13.2" x14ac:dyDescent="0.25">
      <c r="I698" s="5"/>
    </row>
    <row r="699" spans="9:9" ht="13.2" x14ac:dyDescent="0.25">
      <c r="I699" s="5"/>
    </row>
    <row r="700" spans="9:9" ht="13.2" x14ac:dyDescent="0.25">
      <c r="I700" s="5"/>
    </row>
    <row r="701" spans="9:9" ht="13.2" x14ac:dyDescent="0.25">
      <c r="I701" s="5"/>
    </row>
    <row r="702" spans="9:9" ht="13.2" x14ac:dyDescent="0.25">
      <c r="I702" s="5"/>
    </row>
    <row r="703" spans="9:9" ht="13.2" x14ac:dyDescent="0.25">
      <c r="I703" s="5"/>
    </row>
    <row r="704" spans="9:9" ht="13.2" x14ac:dyDescent="0.25">
      <c r="I704" s="5"/>
    </row>
    <row r="705" spans="9:9" ht="13.2" x14ac:dyDescent="0.25">
      <c r="I705" s="5"/>
    </row>
    <row r="706" spans="9:9" ht="13.2" x14ac:dyDescent="0.25">
      <c r="I706" s="5"/>
    </row>
    <row r="707" spans="9:9" ht="13.2" x14ac:dyDescent="0.25">
      <c r="I707" s="5"/>
    </row>
    <row r="708" spans="9:9" ht="13.2" x14ac:dyDescent="0.25">
      <c r="I708" s="5"/>
    </row>
    <row r="709" spans="9:9" ht="13.2" x14ac:dyDescent="0.25">
      <c r="I709" s="5"/>
    </row>
    <row r="710" spans="9:9" ht="13.2" x14ac:dyDescent="0.25">
      <c r="I710" s="5"/>
    </row>
    <row r="711" spans="9:9" ht="13.2" x14ac:dyDescent="0.25">
      <c r="I711" s="5"/>
    </row>
    <row r="712" spans="9:9" ht="13.2" x14ac:dyDescent="0.25">
      <c r="I712" s="5"/>
    </row>
    <row r="713" spans="9:9" ht="13.2" x14ac:dyDescent="0.25">
      <c r="I713" s="5"/>
    </row>
    <row r="714" spans="9:9" ht="13.2" x14ac:dyDescent="0.25">
      <c r="I714" s="5"/>
    </row>
    <row r="715" spans="9:9" ht="13.2" x14ac:dyDescent="0.25">
      <c r="I715" s="5"/>
    </row>
    <row r="716" spans="9:9" ht="13.2" x14ac:dyDescent="0.25">
      <c r="I716" s="5"/>
    </row>
    <row r="717" spans="9:9" ht="13.2" x14ac:dyDescent="0.25">
      <c r="I717" s="5"/>
    </row>
    <row r="718" spans="9:9" ht="13.2" x14ac:dyDescent="0.25">
      <c r="I718" s="5"/>
    </row>
    <row r="719" spans="9:9" ht="13.2" x14ac:dyDescent="0.25">
      <c r="I719" s="5"/>
    </row>
    <row r="720" spans="9:9" ht="13.2" x14ac:dyDescent="0.25">
      <c r="I720" s="5"/>
    </row>
    <row r="721" spans="9:9" ht="13.2" x14ac:dyDescent="0.25">
      <c r="I721" s="5"/>
    </row>
    <row r="722" spans="9:9" ht="13.2" x14ac:dyDescent="0.25">
      <c r="I722" s="5"/>
    </row>
    <row r="723" spans="9:9" ht="13.2" x14ac:dyDescent="0.25">
      <c r="I723" s="5"/>
    </row>
    <row r="724" spans="9:9" ht="13.2" x14ac:dyDescent="0.25">
      <c r="I724" s="5"/>
    </row>
    <row r="725" spans="9:9" ht="13.2" x14ac:dyDescent="0.25">
      <c r="I725" s="5"/>
    </row>
    <row r="726" spans="9:9" ht="13.2" x14ac:dyDescent="0.25">
      <c r="I726" s="5"/>
    </row>
    <row r="727" spans="9:9" ht="13.2" x14ac:dyDescent="0.25">
      <c r="I727" s="5"/>
    </row>
    <row r="728" spans="9:9" ht="13.2" x14ac:dyDescent="0.25">
      <c r="I728" s="5"/>
    </row>
    <row r="729" spans="9:9" ht="13.2" x14ac:dyDescent="0.25">
      <c r="I729" s="5"/>
    </row>
    <row r="730" spans="9:9" ht="13.2" x14ac:dyDescent="0.25">
      <c r="I730" s="5"/>
    </row>
    <row r="731" spans="9:9" ht="13.2" x14ac:dyDescent="0.25">
      <c r="I731" s="5"/>
    </row>
    <row r="732" spans="9:9" ht="13.2" x14ac:dyDescent="0.25">
      <c r="I732" s="5"/>
    </row>
    <row r="733" spans="9:9" ht="13.2" x14ac:dyDescent="0.25">
      <c r="I733" s="5"/>
    </row>
    <row r="734" spans="9:9" ht="13.2" x14ac:dyDescent="0.25">
      <c r="I734" s="5"/>
    </row>
    <row r="735" spans="9:9" ht="13.2" x14ac:dyDescent="0.25">
      <c r="I735" s="5"/>
    </row>
    <row r="736" spans="9:9" ht="13.2" x14ac:dyDescent="0.25">
      <c r="I736" s="5"/>
    </row>
    <row r="737" spans="9:9" ht="13.2" x14ac:dyDescent="0.25">
      <c r="I737" s="5"/>
    </row>
    <row r="738" spans="9:9" ht="13.2" x14ac:dyDescent="0.25">
      <c r="I738" s="5"/>
    </row>
    <row r="739" spans="9:9" ht="13.2" x14ac:dyDescent="0.25">
      <c r="I739" s="5"/>
    </row>
    <row r="740" spans="9:9" ht="13.2" x14ac:dyDescent="0.25">
      <c r="I740" s="5"/>
    </row>
    <row r="741" spans="9:9" ht="13.2" x14ac:dyDescent="0.25">
      <c r="I741" s="5"/>
    </row>
    <row r="742" spans="9:9" ht="13.2" x14ac:dyDescent="0.25">
      <c r="I742" s="5"/>
    </row>
    <row r="743" spans="9:9" ht="13.2" x14ac:dyDescent="0.25">
      <c r="I743" s="5"/>
    </row>
    <row r="744" spans="9:9" ht="13.2" x14ac:dyDescent="0.25">
      <c r="I744" s="5"/>
    </row>
    <row r="745" spans="9:9" ht="13.2" x14ac:dyDescent="0.25">
      <c r="I745" s="5"/>
    </row>
    <row r="746" spans="9:9" ht="13.2" x14ac:dyDescent="0.25">
      <c r="I746" s="5"/>
    </row>
    <row r="747" spans="9:9" ht="13.2" x14ac:dyDescent="0.25">
      <c r="I747" s="5"/>
    </row>
    <row r="748" spans="9:9" ht="13.2" x14ac:dyDescent="0.25">
      <c r="I748" s="5"/>
    </row>
    <row r="749" spans="9:9" ht="13.2" x14ac:dyDescent="0.25">
      <c r="I749" s="5"/>
    </row>
    <row r="750" spans="9:9" ht="13.2" x14ac:dyDescent="0.25">
      <c r="I750" s="5"/>
    </row>
    <row r="751" spans="9:9" ht="13.2" x14ac:dyDescent="0.25">
      <c r="I751" s="5"/>
    </row>
    <row r="752" spans="9:9" ht="13.2" x14ac:dyDescent="0.25">
      <c r="I752" s="5"/>
    </row>
    <row r="753" spans="9:9" ht="13.2" x14ac:dyDescent="0.25">
      <c r="I753" s="5"/>
    </row>
    <row r="754" spans="9:9" ht="13.2" x14ac:dyDescent="0.25">
      <c r="I754" s="5"/>
    </row>
    <row r="755" spans="9:9" ht="13.2" x14ac:dyDescent="0.25">
      <c r="I755" s="5"/>
    </row>
    <row r="756" spans="9:9" ht="13.2" x14ac:dyDescent="0.25">
      <c r="I756" s="5"/>
    </row>
    <row r="757" spans="9:9" ht="13.2" x14ac:dyDescent="0.25">
      <c r="I757" s="5"/>
    </row>
    <row r="758" spans="9:9" ht="13.2" x14ac:dyDescent="0.25">
      <c r="I758" s="5"/>
    </row>
    <row r="759" spans="9:9" ht="13.2" x14ac:dyDescent="0.25">
      <c r="I759" s="5"/>
    </row>
    <row r="760" spans="9:9" ht="13.2" x14ac:dyDescent="0.25">
      <c r="I760" s="5"/>
    </row>
    <row r="761" spans="9:9" ht="13.2" x14ac:dyDescent="0.25">
      <c r="I761" s="5"/>
    </row>
    <row r="762" spans="9:9" ht="13.2" x14ac:dyDescent="0.25">
      <c r="I762" s="5"/>
    </row>
    <row r="763" spans="9:9" ht="13.2" x14ac:dyDescent="0.25">
      <c r="I763" s="5"/>
    </row>
    <row r="764" spans="9:9" ht="13.2" x14ac:dyDescent="0.25">
      <c r="I764" s="5"/>
    </row>
    <row r="765" spans="9:9" ht="13.2" x14ac:dyDescent="0.25">
      <c r="I765" s="5"/>
    </row>
    <row r="766" spans="9:9" ht="13.2" x14ac:dyDescent="0.25">
      <c r="I766" s="5"/>
    </row>
    <row r="767" spans="9:9" ht="13.2" x14ac:dyDescent="0.25">
      <c r="I767" s="5"/>
    </row>
    <row r="768" spans="9:9" ht="13.2" x14ac:dyDescent="0.25">
      <c r="I768" s="5"/>
    </row>
    <row r="769" spans="9:9" ht="13.2" x14ac:dyDescent="0.25">
      <c r="I769" s="5"/>
    </row>
    <row r="770" spans="9:9" ht="13.2" x14ac:dyDescent="0.25">
      <c r="I770" s="5"/>
    </row>
    <row r="771" spans="9:9" ht="13.2" x14ac:dyDescent="0.25">
      <c r="I771" s="5"/>
    </row>
    <row r="772" spans="9:9" ht="13.2" x14ac:dyDescent="0.25">
      <c r="I772" s="5"/>
    </row>
    <row r="773" spans="9:9" ht="13.2" x14ac:dyDescent="0.25">
      <c r="I773" s="5"/>
    </row>
    <row r="774" spans="9:9" ht="13.2" x14ac:dyDescent="0.25">
      <c r="I774" s="5"/>
    </row>
    <row r="775" spans="9:9" ht="13.2" x14ac:dyDescent="0.25">
      <c r="I775" s="5"/>
    </row>
    <row r="776" spans="9:9" ht="13.2" x14ac:dyDescent="0.25">
      <c r="I776" s="5"/>
    </row>
    <row r="777" spans="9:9" ht="13.2" x14ac:dyDescent="0.25">
      <c r="I777" s="5"/>
    </row>
    <row r="778" spans="9:9" ht="13.2" x14ac:dyDescent="0.25">
      <c r="I778" s="5"/>
    </row>
    <row r="779" spans="9:9" ht="13.2" x14ac:dyDescent="0.25">
      <c r="I779" s="5"/>
    </row>
    <row r="780" spans="9:9" ht="13.2" x14ac:dyDescent="0.25">
      <c r="I780" s="5"/>
    </row>
    <row r="781" spans="9:9" ht="13.2" x14ac:dyDescent="0.25">
      <c r="I781" s="5"/>
    </row>
    <row r="782" spans="9:9" ht="13.2" x14ac:dyDescent="0.25">
      <c r="I782" s="5"/>
    </row>
    <row r="783" spans="9:9" ht="13.2" x14ac:dyDescent="0.25">
      <c r="I783" s="5"/>
    </row>
    <row r="784" spans="9:9" ht="13.2" x14ac:dyDescent="0.25">
      <c r="I784" s="5"/>
    </row>
    <row r="785" spans="9:9" ht="13.2" x14ac:dyDescent="0.25">
      <c r="I785" s="5"/>
    </row>
    <row r="786" spans="9:9" ht="13.2" x14ac:dyDescent="0.25">
      <c r="I786" s="5"/>
    </row>
    <row r="787" spans="9:9" ht="13.2" x14ac:dyDescent="0.25">
      <c r="I787" s="5"/>
    </row>
    <row r="788" spans="9:9" ht="13.2" x14ac:dyDescent="0.25">
      <c r="I788" s="5"/>
    </row>
    <row r="789" spans="9:9" ht="13.2" x14ac:dyDescent="0.25">
      <c r="I789" s="5"/>
    </row>
    <row r="790" spans="9:9" ht="13.2" x14ac:dyDescent="0.25">
      <c r="I790" s="5"/>
    </row>
    <row r="791" spans="9:9" ht="13.2" x14ac:dyDescent="0.25">
      <c r="I791" s="5"/>
    </row>
    <row r="792" spans="9:9" ht="13.2" x14ac:dyDescent="0.25">
      <c r="I792" s="5"/>
    </row>
    <row r="793" spans="9:9" ht="13.2" x14ac:dyDescent="0.25">
      <c r="I793" s="5"/>
    </row>
    <row r="794" spans="9:9" ht="13.2" x14ac:dyDescent="0.25">
      <c r="I794" s="5"/>
    </row>
    <row r="795" spans="9:9" ht="13.2" x14ac:dyDescent="0.25">
      <c r="I795" s="5"/>
    </row>
    <row r="796" spans="9:9" ht="13.2" x14ac:dyDescent="0.25">
      <c r="I796" s="5"/>
    </row>
    <row r="797" spans="9:9" ht="13.2" x14ac:dyDescent="0.25">
      <c r="I797" s="5"/>
    </row>
    <row r="798" spans="9:9" ht="13.2" x14ac:dyDescent="0.25">
      <c r="I798" s="5"/>
    </row>
    <row r="799" spans="9:9" ht="13.2" x14ac:dyDescent="0.25">
      <c r="I799" s="5"/>
    </row>
    <row r="800" spans="9:9" ht="13.2" x14ac:dyDescent="0.25">
      <c r="I800" s="5"/>
    </row>
    <row r="801" spans="9:9" ht="13.2" x14ac:dyDescent="0.25">
      <c r="I801" s="5"/>
    </row>
    <row r="802" spans="9:9" ht="13.2" x14ac:dyDescent="0.25">
      <c r="I802" s="5"/>
    </row>
    <row r="803" spans="9:9" ht="13.2" x14ac:dyDescent="0.25">
      <c r="I803" s="5"/>
    </row>
    <row r="804" spans="9:9" ht="13.2" x14ac:dyDescent="0.25">
      <c r="I804" s="5"/>
    </row>
    <row r="805" spans="9:9" ht="13.2" x14ac:dyDescent="0.25">
      <c r="I805" s="5"/>
    </row>
    <row r="806" spans="9:9" ht="13.2" x14ac:dyDescent="0.25">
      <c r="I806" s="5"/>
    </row>
    <row r="807" spans="9:9" ht="13.2" x14ac:dyDescent="0.25">
      <c r="I807" s="5"/>
    </row>
    <row r="808" spans="9:9" ht="13.2" x14ac:dyDescent="0.25">
      <c r="I808" s="5"/>
    </row>
    <row r="809" spans="9:9" ht="13.2" x14ac:dyDescent="0.25">
      <c r="I809" s="5"/>
    </row>
    <row r="810" spans="9:9" ht="13.2" x14ac:dyDescent="0.25">
      <c r="I810" s="5"/>
    </row>
    <row r="811" spans="9:9" ht="13.2" x14ac:dyDescent="0.25">
      <c r="I811" s="5"/>
    </row>
    <row r="812" spans="9:9" ht="13.2" x14ac:dyDescent="0.25">
      <c r="I812" s="5"/>
    </row>
    <row r="813" spans="9:9" ht="13.2" x14ac:dyDescent="0.25">
      <c r="I813" s="5"/>
    </row>
    <row r="814" spans="9:9" ht="13.2" x14ac:dyDescent="0.25">
      <c r="I814" s="5"/>
    </row>
    <row r="815" spans="9:9" ht="13.2" x14ac:dyDescent="0.25">
      <c r="I815" s="5"/>
    </row>
    <row r="816" spans="9:9" ht="13.2" x14ac:dyDescent="0.25">
      <c r="I816" s="5"/>
    </row>
    <row r="817" spans="9:9" ht="13.2" x14ac:dyDescent="0.25">
      <c r="I817" s="5"/>
    </row>
    <row r="818" spans="9:9" ht="13.2" x14ac:dyDescent="0.25">
      <c r="I818" s="5"/>
    </row>
    <row r="819" spans="9:9" ht="13.2" x14ac:dyDescent="0.25">
      <c r="I819" s="5"/>
    </row>
    <row r="820" spans="9:9" ht="13.2" x14ac:dyDescent="0.25">
      <c r="I820" s="5"/>
    </row>
    <row r="821" spans="9:9" ht="13.2" x14ac:dyDescent="0.25">
      <c r="I821" s="5"/>
    </row>
    <row r="822" spans="9:9" ht="13.2" x14ac:dyDescent="0.25">
      <c r="I822" s="5"/>
    </row>
    <row r="823" spans="9:9" ht="13.2" x14ac:dyDescent="0.25">
      <c r="I823" s="5"/>
    </row>
    <row r="824" spans="9:9" ht="13.2" x14ac:dyDescent="0.25">
      <c r="I824" s="5"/>
    </row>
    <row r="825" spans="9:9" ht="13.2" x14ac:dyDescent="0.25">
      <c r="I825" s="5"/>
    </row>
    <row r="826" spans="9:9" ht="13.2" x14ac:dyDescent="0.25">
      <c r="I826" s="5"/>
    </row>
    <row r="827" spans="9:9" ht="13.2" x14ac:dyDescent="0.25">
      <c r="I827" s="5"/>
    </row>
    <row r="828" spans="9:9" ht="13.2" x14ac:dyDescent="0.25">
      <c r="I828" s="5"/>
    </row>
    <row r="829" spans="9:9" ht="13.2" x14ac:dyDescent="0.25">
      <c r="I829" s="5"/>
    </row>
    <row r="830" spans="9:9" ht="13.2" x14ac:dyDescent="0.25">
      <c r="I830" s="5"/>
    </row>
    <row r="831" spans="9:9" ht="13.2" x14ac:dyDescent="0.25">
      <c r="I831" s="5"/>
    </row>
    <row r="832" spans="9:9" ht="13.2" x14ac:dyDescent="0.25">
      <c r="I832" s="5"/>
    </row>
    <row r="833" spans="9:9" ht="13.2" x14ac:dyDescent="0.25">
      <c r="I833" s="5"/>
    </row>
    <row r="834" spans="9:9" ht="13.2" x14ac:dyDescent="0.25">
      <c r="I834" s="5"/>
    </row>
    <row r="835" spans="9:9" ht="13.2" x14ac:dyDescent="0.25">
      <c r="I835" s="5"/>
    </row>
    <row r="836" spans="9:9" ht="13.2" x14ac:dyDescent="0.25">
      <c r="I836" s="5"/>
    </row>
    <row r="837" spans="9:9" ht="13.2" x14ac:dyDescent="0.25">
      <c r="I837" s="5"/>
    </row>
    <row r="838" spans="9:9" ht="13.2" x14ac:dyDescent="0.25">
      <c r="I838" s="5"/>
    </row>
    <row r="839" spans="9:9" ht="13.2" x14ac:dyDescent="0.25">
      <c r="I839" s="5"/>
    </row>
    <row r="840" spans="9:9" ht="13.2" x14ac:dyDescent="0.25">
      <c r="I840" s="5"/>
    </row>
    <row r="841" spans="9:9" ht="13.2" x14ac:dyDescent="0.25">
      <c r="I841" s="5"/>
    </row>
    <row r="842" spans="9:9" ht="13.2" x14ac:dyDescent="0.25">
      <c r="I842" s="5"/>
    </row>
    <row r="843" spans="9:9" ht="13.2" x14ac:dyDescent="0.25">
      <c r="I843" s="5"/>
    </row>
    <row r="844" spans="9:9" ht="13.2" x14ac:dyDescent="0.25">
      <c r="I844" s="5"/>
    </row>
    <row r="845" spans="9:9" ht="13.2" x14ac:dyDescent="0.25">
      <c r="I845" s="5"/>
    </row>
    <row r="846" spans="9:9" ht="13.2" x14ac:dyDescent="0.25">
      <c r="I846" s="5"/>
    </row>
    <row r="847" spans="9:9" ht="13.2" x14ac:dyDescent="0.25">
      <c r="I847" s="5"/>
    </row>
    <row r="848" spans="9:9" ht="13.2" x14ac:dyDescent="0.25">
      <c r="I848" s="5"/>
    </row>
    <row r="849" spans="9:9" ht="13.2" x14ac:dyDescent="0.25">
      <c r="I849" s="5"/>
    </row>
    <row r="850" spans="9:9" ht="13.2" x14ac:dyDescent="0.25">
      <c r="I850" s="5"/>
    </row>
    <row r="851" spans="9:9" ht="13.2" x14ac:dyDescent="0.25">
      <c r="I851" s="5"/>
    </row>
    <row r="852" spans="9:9" ht="13.2" x14ac:dyDescent="0.25">
      <c r="I852" s="5"/>
    </row>
    <row r="853" spans="9:9" ht="13.2" x14ac:dyDescent="0.25">
      <c r="I853" s="5"/>
    </row>
    <row r="854" spans="9:9" ht="13.2" x14ac:dyDescent="0.25">
      <c r="I854" s="5"/>
    </row>
    <row r="855" spans="9:9" ht="13.2" x14ac:dyDescent="0.25">
      <c r="I855" s="5"/>
    </row>
    <row r="856" spans="9:9" ht="13.2" x14ac:dyDescent="0.25">
      <c r="I856" s="5"/>
    </row>
    <row r="857" spans="9:9" ht="13.2" x14ac:dyDescent="0.25">
      <c r="I857" s="5"/>
    </row>
    <row r="858" spans="9:9" ht="13.2" x14ac:dyDescent="0.25">
      <c r="I858" s="5"/>
    </row>
    <row r="859" spans="9:9" ht="13.2" x14ac:dyDescent="0.25">
      <c r="I859" s="5"/>
    </row>
    <row r="860" spans="9:9" ht="13.2" x14ac:dyDescent="0.25">
      <c r="I860" s="5"/>
    </row>
    <row r="861" spans="9:9" ht="13.2" x14ac:dyDescent="0.25">
      <c r="I861" s="5"/>
    </row>
    <row r="862" spans="9:9" ht="13.2" x14ac:dyDescent="0.25">
      <c r="I862" s="5"/>
    </row>
    <row r="863" spans="9:9" ht="13.2" x14ac:dyDescent="0.25">
      <c r="I863" s="5"/>
    </row>
    <row r="864" spans="9:9" ht="13.2" x14ac:dyDescent="0.25">
      <c r="I864" s="5"/>
    </row>
    <row r="865" spans="9:9" ht="13.2" x14ac:dyDescent="0.25">
      <c r="I865" s="5"/>
    </row>
    <row r="866" spans="9:9" ht="13.2" x14ac:dyDescent="0.25">
      <c r="I866" s="5"/>
    </row>
    <row r="867" spans="9:9" ht="13.2" x14ac:dyDescent="0.25">
      <c r="I867" s="5"/>
    </row>
    <row r="868" spans="9:9" ht="13.2" x14ac:dyDescent="0.25">
      <c r="I868" s="5"/>
    </row>
    <row r="869" spans="9:9" ht="13.2" x14ac:dyDescent="0.25">
      <c r="I869" s="5"/>
    </row>
    <row r="870" spans="9:9" ht="13.2" x14ac:dyDescent="0.25">
      <c r="I870" s="5"/>
    </row>
    <row r="871" spans="9:9" ht="13.2" x14ac:dyDescent="0.25">
      <c r="I871" s="5"/>
    </row>
    <row r="872" spans="9:9" ht="13.2" x14ac:dyDescent="0.25">
      <c r="I872" s="5"/>
    </row>
    <row r="873" spans="9:9" ht="13.2" x14ac:dyDescent="0.25">
      <c r="I873" s="5"/>
    </row>
    <row r="874" spans="9:9" ht="13.2" x14ac:dyDescent="0.25">
      <c r="I874" s="5"/>
    </row>
    <row r="875" spans="9:9" ht="13.2" x14ac:dyDescent="0.25">
      <c r="I875" s="5"/>
    </row>
    <row r="876" spans="9:9" ht="13.2" x14ac:dyDescent="0.25">
      <c r="I876" s="5"/>
    </row>
    <row r="877" spans="9:9" ht="13.2" x14ac:dyDescent="0.25">
      <c r="I877" s="5"/>
    </row>
    <row r="878" spans="9:9" ht="13.2" x14ac:dyDescent="0.25">
      <c r="I878" s="5"/>
    </row>
    <row r="879" spans="9:9" ht="13.2" x14ac:dyDescent="0.25">
      <c r="I879" s="5"/>
    </row>
    <row r="880" spans="9:9" ht="13.2" x14ac:dyDescent="0.25">
      <c r="I880" s="5"/>
    </row>
    <row r="881" spans="9:9" ht="13.2" x14ac:dyDescent="0.25">
      <c r="I881" s="5"/>
    </row>
    <row r="882" spans="9:9" ht="13.2" x14ac:dyDescent="0.25">
      <c r="I882" s="5"/>
    </row>
    <row r="883" spans="9:9" ht="13.2" x14ac:dyDescent="0.25">
      <c r="I883" s="5"/>
    </row>
    <row r="884" spans="9:9" ht="13.2" x14ac:dyDescent="0.25">
      <c r="I884" s="5"/>
    </row>
    <row r="885" spans="9:9" ht="13.2" x14ac:dyDescent="0.25">
      <c r="I885" s="5"/>
    </row>
    <row r="886" spans="9:9" ht="13.2" x14ac:dyDescent="0.25">
      <c r="I886" s="5"/>
    </row>
    <row r="887" spans="9:9" ht="13.2" x14ac:dyDescent="0.25">
      <c r="I887" s="5"/>
    </row>
    <row r="888" spans="9:9" ht="13.2" x14ac:dyDescent="0.25">
      <c r="I888" s="5"/>
    </row>
    <row r="889" spans="9:9" ht="13.2" x14ac:dyDescent="0.25">
      <c r="I889" s="5"/>
    </row>
    <row r="890" spans="9:9" ht="13.2" x14ac:dyDescent="0.25">
      <c r="I890" s="5"/>
    </row>
    <row r="891" spans="9:9" ht="13.2" x14ac:dyDescent="0.25">
      <c r="I891" s="5"/>
    </row>
    <row r="892" spans="9:9" ht="13.2" x14ac:dyDescent="0.25">
      <c r="I892" s="5"/>
    </row>
    <row r="893" spans="9:9" ht="13.2" x14ac:dyDescent="0.25">
      <c r="I893" s="5"/>
    </row>
    <row r="894" spans="9:9" ht="13.2" x14ac:dyDescent="0.25">
      <c r="I894" s="5"/>
    </row>
    <row r="895" spans="9:9" ht="13.2" x14ac:dyDescent="0.25">
      <c r="I895" s="5"/>
    </row>
    <row r="896" spans="9:9" ht="13.2" x14ac:dyDescent="0.25">
      <c r="I896" s="5"/>
    </row>
    <row r="897" spans="9:9" ht="13.2" x14ac:dyDescent="0.25">
      <c r="I897" s="5"/>
    </row>
    <row r="898" spans="9:9" ht="13.2" x14ac:dyDescent="0.25">
      <c r="I898" s="5"/>
    </row>
    <row r="899" spans="9:9" ht="13.2" x14ac:dyDescent="0.25">
      <c r="I899" s="5"/>
    </row>
    <row r="900" spans="9:9" ht="13.2" x14ac:dyDescent="0.25">
      <c r="I900" s="5"/>
    </row>
    <row r="901" spans="9:9" ht="13.2" x14ac:dyDescent="0.25">
      <c r="I901" s="5"/>
    </row>
    <row r="902" spans="9:9" ht="13.2" x14ac:dyDescent="0.25">
      <c r="I902" s="5"/>
    </row>
    <row r="903" spans="9:9" ht="13.2" x14ac:dyDescent="0.25">
      <c r="I903" s="5"/>
    </row>
    <row r="904" spans="9:9" ht="13.2" x14ac:dyDescent="0.25">
      <c r="I904" s="5"/>
    </row>
    <row r="905" spans="9:9" ht="13.2" x14ac:dyDescent="0.25">
      <c r="I905" s="5"/>
    </row>
    <row r="906" spans="9:9" ht="13.2" x14ac:dyDescent="0.25">
      <c r="I906" s="5"/>
    </row>
    <row r="907" spans="9:9" ht="13.2" x14ac:dyDescent="0.25">
      <c r="I907" s="5"/>
    </row>
    <row r="908" spans="9:9" ht="13.2" x14ac:dyDescent="0.25">
      <c r="I908" s="5"/>
    </row>
    <row r="909" spans="9:9" ht="13.2" x14ac:dyDescent="0.25">
      <c r="I909" s="5"/>
    </row>
    <row r="910" spans="9:9" ht="13.2" x14ac:dyDescent="0.25">
      <c r="I910" s="5"/>
    </row>
    <row r="911" spans="9:9" ht="13.2" x14ac:dyDescent="0.25">
      <c r="I911" s="5"/>
    </row>
    <row r="912" spans="9:9" ht="13.2" x14ac:dyDescent="0.25">
      <c r="I912" s="5"/>
    </row>
    <row r="913" spans="9:9" ht="13.2" x14ac:dyDescent="0.25">
      <c r="I913" s="5"/>
    </row>
    <row r="914" spans="9:9" ht="13.2" x14ac:dyDescent="0.25">
      <c r="I914" s="5"/>
    </row>
    <row r="915" spans="9:9" ht="13.2" x14ac:dyDescent="0.25">
      <c r="I915" s="5"/>
    </row>
    <row r="916" spans="9:9" ht="13.2" x14ac:dyDescent="0.25">
      <c r="I916" s="5"/>
    </row>
    <row r="917" spans="9:9" ht="13.2" x14ac:dyDescent="0.25">
      <c r="I917" s="5"/>
    </row>
    <row r="918" spans="9:9" ht="13.2" x14ac:dyDescent="0.25">
      <c r="I918" s="5"/>
    </row>
    <row r="919" spans="9:9" ht="13.2" x14ac:dyDescent="0.25">
      <c r="I919" s="5"/>
    </row>
    <row r="920" spans="9:9" ht="13.2" x14ac:dyDescent="0.25">
      <c r="I920" s="5"/>
    </row>
    <row r="921" spans="9:9" ht="13.2" x14ac:dyDescent="0.25">
      <c r="I921" s="5"/>
    </row>
    <row r="922" spans="9:9" ht="13.2" x14ac:dyDescent="0.25">
      <c r="I922" s="5"/>
    </row>
    <row r="923" spans="9:9" ht="13.2" x14ac:dyDescent="0.25">
      <c r="I923" s="5"/>
    </row>
    <row r="924" spans="9:9" ht="13.2" x14ac:dyDescent="0.25">
      <c r="I924" s="5"/>
    </row>
    <row r="925" spans="9:9" ht="13.2" x14ac:dyDescent="0.25">
      <c r="I925" s="5"/>
    </row>
    <row r="926" spans="9:9" ht="13.2" x14ac:dyDescent="0.25">
      <c r="I926" s="5"/>
    </row>
    <row r="927" spans="9:9" ht="13.2" x14ac:dyDescent="0.25">
      <c r="I927" s="5"/>
    </row>
    <row r="928" spans="9:9" ht="13.2" x14ac:dyDescent="0.25">
      <c r="I928" s="5"/>
    </row>
    <row r="929" spans="9:9" ht="13.2" x14ac:dyDescent="0.25">
      <c r="I929" s="5"/>
    </row>
    <row r="930" spans="9:9" ht="13.2" x14ac:dyDescent="0.25">
      <c r="I930" s="5"/>
    </row>
    <row r="931" spans="9:9" ht="13.2" x14ac:dyDescent="0.25">
      <c r="I931" s="5"/>
    </row>
    <row r="932" spans="9:9" ht="13.2" x14ac:dyDescent="0.25">
      <c r="I932" s="5"/>
    </row>
    <row r="933" spans="9:9" ht="13.2" x14ac:dyDescent="0.25">
      <c r="I933" s="5"/>
    </row>
    <row r="934" spans="9:9" ht="13.2" x14ac:dyDescent="0.25">
      <c r="I934" s="5"/>
    </row>
    <row r="935" spans="9:9" ht="13.2" x14ac:dyDescent="0.25">
      <c r="I935" s="5"/>
    </row>
    <row r="936" spans="9:9" ht="13.2" x14ac:dyDescent="0.25">
      <c r="I936" s="5"/>
    </row>
    <row r="937" spans="9:9" ht="13.2" x14ac:dyDescent="0.25">
      <c r="I937" s="5"/>
    </row>
    <row r="938" spans="9:9" ht="13.2" x14ac:dyDescent="0.25">
      <c r="I938" s="5"/>
    </row>
    <row r="939" spans="9:9" ht="13.2" x14ac:dyDescent="0.25">
      <c r="I939" s="5"/>
    </row>
    <row r="940" spans="9:9" ht="13.2" x14ac:dyDescent="0.25">
      <c r="I940" s="5"/>
    </row>
    <row r="941" spans="9:9" ht="13.2" x14ac:dyDescent="0.25">
      <c r="I941" s="5"/>
    </row>
    <row r="942" spans="9:9" ht="13.2" x14ac:dyDescent="0.25">
      <c r="I942" s="5"/>
    </row>
    <row r="943" spans="9:9" ht="13.2" x14ac:dyDescent="0.25">
      <c r="I943" s="5"/>
    </row>
    <row r="944" spans="9:9" ht="13.2" x14ac:dyDescent="0.25">
      <c r="I944" s="5"/>
    </row>
    <row r="945" spans="9:9" ht="13.2" x14ac:dyDescent="0.25">
      <c r="I945" s="5"/>
    </row>
    <row r="946" spans="9:9" ht="13.2" x14ac:dyDescent="0.25">
      <c r="I946" s="5"/>
    </row>
    <row r="947" spans="9:9" ht="13.2" x14ac:dyDescent="0.25">
      <c r="I947" s="5"/>
    </row>
    <row r="948" spans="9:9" ht="13.2" x14ac:dyDescent="0.25">
      <c r="I948" s="5"/>
    </row>
    <row r="949" spans="9:9" ht="13.2" x14ac:dyDescent="0.25">
      <c r="I949" s="5"/>
    </row>
    <row r="950" spans="9:9" ht="13.2" x14ac:dyDescent="0.25">
      <c r="I950" s="5"/>
    </row>
    <row r="951" spans="9:9" ht="13.2" x14ac:dyDescent="0.25">
      <c r="I951" s="5"/>
    </row>
    <row r="952" spans="9:9" ht="13.2" x14ac:dyDescent="0.25">
      <c r="I952" s="5"/>
    </row>
    <row r="953" spans="9:9" ht="13.2" x14ac:dyDescent="0.25">
      <c r="I953" s="5"/>
    </row>
    <row r="954" spans="9:9" ht="13.2" x14ac:dyDescent="0.25">
      <c r="I954" s="5"/>
    </row>
    <row r="955" spans="9:9" ht="13.2" x14ac:dyDescent="0.25">
      <c r="I955" s="5"/>
    </row>
    <row r="956" spans="9:9" ht="13.2" x14ac:dyDescent="0.25">
      <c r="I956" s="5"/>
    </row>
    <row r="957" spans="9:9" ht="13.2" x14ac:dyDescent="0.25">
      <c r="I957" s="5"/>
    </row>
    <row r="958" spans="9:9" ht="13.2" x14ac:dyDescent="0.25">
      <c r="I958" s="5"/>
    </row>
    <row r="959" spans="9:9" ht="13.2" x14ac:dyDescent="0.25">
      <c r="I959" s="5"/>
    </row>
    <row r="960" spans="9:9" ht="13.2" x14ac:dyDescent="0.25">
      <c r="I960" s="5"/>
    </row>
    <row r="961" spans="9:9" ht="13.2" x14ac:dyDescent="0.25">
      <c r="I961" s="5"/>
    </row>
    <row r="962" spans="9:9" ht="13.2" x14ac:dyDescent="0.25">
      <c r="I962" s="5"/>
    </row>
    <row r="963" spans="9:9" ht="13.2" x14ac:dyDescent="0.25">
      <c r="I963" s="5"/>
    </row>
    <row r="964" spans="9:9" ht="13.2" x14ac:dyDescent="0.25">
      <c r="I964" s="5"/>
    </row>
    <row r="965" spans="9:9" ht="13.2" x14ac:dyDescent="0.25">
      <c r="I965" s="5"/>
    </row>
    <row r="966" spans="9:9" ht="13.2" x14ac:dyDescent="0.25">
      <c r="I966" s="5"/>
    </row>
    <row r="967" spans="9:9" ht="13.2" x14ac:dyDescent="0.25">
      <c r="I967" s="5"/>
    </row>
    <row r="968" spans="9:9" ht="13.2" x14ac:dyDescent="0.25">
      <c r="I968" s="5"/>
    </row>
    <row r="969" spans="9:9" ht="13.2" x14ac:dyDescent="0.25">
      <c r="I969" s="5"/>
    </row>
    <row r="970" spans="9:9" ht="13.2" x14ac:dyDescent="0.25">
      <c r="I970" s="5"/>
    </row>
    <row r="971" spans="9:9" ht="13.2" x14ac:dyDescent="0.25">
      <c r="I971" s="5"/>
    </row>
    <row r="972" spans="9:9" ht="13.2" x14ac:dyDescent="0.25">
      <c r="I972" s="5"/>
    </row>
    <row r="973" spans="9:9" ht="13.2" x14ac:dyDescent="0.25">
      <c r="I973" s="5"/>
    </row>
    <row r="974" spans="9:9" ht="13.2" x14ac:dyDescent="0.25">
      <c r="I974" s="5"/>
    </row>
    <row r="975" spans="9:9" ht="13.2" x14ac:dyDescent="0.25">
      <c r="I975" s="5"/>
    </row>
    <row r="976" spans="9:9" ht="13.2" x14ac:dyDescent="0.25">
      <c r="I976" s="5"/>
    </row>
    <row r="977" spans="9:9" ht="13.2" x14ac:dyDescent="0.25">
      <c r="I977" s="5"/>
    </row>
    <row r="978" spans="9:9" ht="13.2" x14ac:dyDescent="0.25">
      <c r="I978" s="5"/>
    </row>
    <row r="979" spans="9:9" ht="13.2" x14ac:dyDescent="0.25">
      <c r="I979" s="5"/>
    </row>
    <row r="980" spans="9:9" ht="13.2" x14ac:dyDescent="0.25">
      <c r="I980" s="5"/>
    </row>
    <row r="981" spans="9:9" ht="13.2" x14ac:dyDescent="0.25">
      <c r="I981" s="5"/>
    </row>
    <row r="982" spans="9:9" ht="13.2" x14ac:dyDescent="0.25">
      <c r="I982" s="5"/>
    </row>
    <row r="983" spans="9:9" ht="13.2" x14ac:dyDescent="0.25">
      <c r="I983" s="5"/>
    </row>
    <row r="984" spans="9:9" ht="13.2" x14ac:dyDescent="0.25">
      <c r="I984" s="5"/>
    </row>
    <row r="985" spans="9:9" ht="13.2" x14ac:dyDescent="0.25">
      <c r="I985" s="5"/>
    </row>
    <row r="986" spans="9:9" ht="13.2" x14ac:dyDescent="0.25">
      <c r="I986" s="5"/>
    </row>
    <row r="987" spans="9:9" ht="13.2" x14ac:dyDescent="0.25">
      <c r="I987" s="5"/>
    </row>
    <row r="988" spans="9:9" ht="13.2" x14ac:dyDescent="0.25">
      <c r="I988" s="5"/>
    </row>
    <row r="989" spans="9:9" ht="13.2" x14ac:dyDescent="0.25">
      <c r="I989" s="5"/>
    </row>
    <row r="990" spans="9:9" ht="13.2" x14ac:dyDescent="0.25">
      <c r="I990" s="5"/>
    </row>
    <row r="991" spans="9:9" ht="13.2" x14ac:dyDescent="0.25">
      <c r="I991" s="5"/>
    </row>
    <row r="992" spans="9:9" ht="13.2" x14ac:dyDescent="0.25">
      <c r="I992" s="5"/>
    </row>
    <row r="993" spans="9:9" ht="13.2" x14ac:dyDescent="0.25">
      <c r="I993" s="5"/>
    </row>
    <row r="994" spans="9:9" ht="13.2" x14ac:dyDescent="0.25">
      <c r="I994" s="5"/>
    </row>
    <row r="995" spans="9:9" ht="13.2" x14ac:dyDescent="0.25">
      <c r="I99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50"/>
  <sheetViews>
    <sheetView workbookViewId="0">
      <pane xSplit="3" topLeftCell="D1" activePane="topRight" state="frozen"/>
      <selection pane="topRight" activeCell="P2" activeCellId="2" sqref="B2:C17 M2:M17 P2:P17"/>
    </sheetView>
  </sheetViews>
  <sheetFormatPr defaultColWidth="12.6640625" defaultRowHeight="15.75" customHeight="1" x14ac:dyDescent="0.25"/>
  <cols>
    <col min="4" max="4" width="15.77734375" customWidth="1"/>
    <col min="9" max="9" width="14.33203125" customWidth="1"/>
    <col min="10" max="10" width="15.109375" customWidth="1"/>
    <col min="12" max="12" width="17.77734375" customWidth="1"/>
  </cols>
  <sheetData>
    <row r="1" spans="1:16" x14ac:dyDescent="0.25">
      <c r="A1" s="22"/>
      <c r="B1" s="22" t="s">
        <v>29</v>
      </c>
      <c r="C1" s="22" t="s">
        <v>30</v>
      </c>
      <c r="D1" s="22" t="s">
        <v>31</v>
      </c>
      <c r="E1" s="22" t="s">
        <v>4</v>
      </c>
      <c r="F1" s="22" t="s">
        <v>32</v>
      </c>
      <c r="G1" s="22" t="s">
        <v>33</v>
      </c>
      <c r="H1" s="22" t="s">
        <v>6</v>
      </c>
      <c r="I1" s="22" t="s">
        <v>34</v>
      </c>
      <c r="J1" s="23" t="s">
        <v>35</v>
      </c>
      <c r="K1" s="31" t="s">
        <v>36</v>
      </c>
      <c r="L1" s="31" t="s">
        <v>37</v>
      </c>
      <c r="M1" s="31" t="s">
        <v>38</v>
      </c>
      <c r="N1" s="31" t="s">
        <v>39</v>
      </c>
      <c r="O1" s="31" t="s">
        <v>40</v>
      </c>
      <c r="P1" s="31" t="s">
        <v>41</v>
      </c>
    </row>
    <row r="2" spans="1:16" x14ac:dyDescent="0.25">
      <c r="A2" s="24">
        <v>2</v>
      </c>
      <c r="B2" s="24" t="s">
        <v>62</v>
      </c>
      <c r="C2" s="26">
        <v>44749</v>
      </c>
      <c r="E2" s="26">
        <v>40837</v>
      </c>
      <c r="F2" s="27">
        <v>1</v>
      </c>
      <c r="G2" s="16" t="s">
        <v>143</v>
      </c>
      <c r="H2" s="28">
        <v>44897</v>
      </c>
      <c r="J2" s="16">
        <v>2</v>
      </c>
      <c r="K2" s="29">
        <v>3.6365580930000002E-2</v>
      </c>
      <c r="L2" s="29">
        <v>2.5962433740000002</v>
      </c>
      <c r="M2" s="16">
        <f t="shared" ref="M2:M17" si="0">L2/J2</f>
        <v>1.2981216870000001</v>
      </c>
      <c r="N2" s="29">
        <v>0.36338804190000001</v>
      </c>
      <c r="O2" s="29">
        <v>30.27981351</v>
      </c>
      <c r="P2" s="16">
        <f t="shared" ref="P2:P17" si="1">O2/J2</f>
        <v>15.139906755</v>
      </c>
    </row>
    <row r="3" spans="1:16" x14ac:dyDescent="0.25">
      <c r="A3" s="24">
        <v>3</v>
      </c>
      <c r="B3" s="24" t="s">
        <v>64</v>
      </c>
      <c r="C3" s="26">
        <v>44749</v>
      </c>
      <c r="E3" s="26">
        <v>40837</v>
      </c>
      <c r="F3" s="27">
        <v>1</v>
      </c>
      <c r="G3" s="16" t="s">
        <v>144</v>
      </c>
      <c r="H3" s="28">
        <v>44897</v>
      </c>
      <c r="J3" s="16">
        <v>2</v>
      </c>
      <c r="K3" s="29">
        <v>1.644936512E-2</v>
      </c>
      <c r="L3" s="29">
        <v>1.1743674669999999</v>
      </c>
      <c r="M3" s="16">
        <f t="shared" si="0"/>
        <v>0.58718373349999997</v>
      </c>
      <c r="N3" s="29">
        <v>0.10019787619999999</v>
      </c>
      <c r="O3" s="29">
        <v>8.3491272559999992</v>
      </c>
      <c r="P3" s="16">
        <f t="shared" si="1"/>
        <v>4.1745636279999996</v>
      </c>
    </row>
    <row r="4" spans="1:16" x14ac:dyDescent="0.25">
      <c r="A4" s="16">
        <v>5</v>
      </c>
      <c r="B4" s="16" t="s">
        <v>66</v>
      </c>
      <c r="C4" s="26">
        <v>44749</v>
      </c>
      <c r="E4" s="26">
        <v>40837</v>
      </c>
      <c r="F4" s="27">
        <v>1</v>
      </c>
      <c r="G4" s="16" t="s">
        <v>145</v>
      </c>
      <c r="H4" s="28">
        <v>44897</v>
      </c>
      <c r="J4" s="16">
        <v>2</v>
      </c>
      <c r="K4" s="29">
        <v>3.192603083E-2</v>
      </c>
      <c r="L4" s="29">
        <v>2.2792911280000001</v>
      </c>
      <c r="M4" s="16">
        <f t="shared" si="0"/>
        <v>1.1396455640000001</v>
      </c>
      <c r="N4" s="29">
        <v>0.3428061295</v>
      </c>
      <c r="O4" s="29">
        <v>28.564797049999999</v>
      </c>
      <c r="P4" s="16">
        <f t="shared" si="1"/>
        <v>14.282398525</v>
      </c>
    </row>
    <row r="5" spans="1:16" x14ac:dyDescent="0.25">
      <c r="A5" s="16">
        <v>6</v>
      </c>
      <c r="B5" s="16" t="s">
        <v>68</v>
      </c>
      <c r="C5" s="26">
        <v>44749</v>
      </c>
      <c r="E5" s="26">
        <v>40837</v>
      </c>
      <c r="F5" s="27">
        <v>1</v>
      </c>
      <c r="G5" s="16" t="s">
        <v>146</v>
      </c>
      <c r="H5" s="28">
        <v>44897</v>
      </c>
      <c r="J5" s="16">
        <v>2</v>
      </c>
      <c r="K5" s="29">
        <v>2.9628673389999999E-2</v>
      </c>
      <c r="L5" s="29">
        <v>2.115276175</v>
      </c>
      <c r="M5" s="16">
        <f t="shared" si="0"/>
        <v>1.0576380875</v>
      </c>
      <c r="N5" s="29">
        <v>0.26032061890000002</v>
      </c>
      <c r="O5" s="29">
        <v>21.691577280000001</v>
      </c>
      <c r="P5" s="16">
        <f t="shared" si="1"/>
        <v>10.84578864</v>
      </c>
    </row>
    <row r="6" spans="1:16" x14ac:dyDescent="0.25">
      <c r="A6" s="16">
        <v>8</v>
      </c>
      <c r="B6" s="16" t="s">
        <v>70</v>
      </c>
      <c r="C6" s="26">
        <v>44749</v>
      </c>
      <c r="E6" s="26">
        <v>40837</v>
      </c>
      <c r="F6" s="27">
        <v>1</v>
      </c>
      <c r="G6" s="16" t="s">
        <v>147</v>
      </c>
      <c r="H6" s="28">
        <v>44897</v>
      </c>
      <c r="J6" s="16">
        <v>2</v>
      </c>
      <c r="K6" s="29">
        <v>3.1216560300000001E-2</v>
      </c>
      <c r="L6" s="29">
        <v>2.2286399870000002</v>
      </c>
      <c r="M6" s="16">
        <f t="shared" si="0"/>
        <v>1.1143199935000001</v>
      </c>
      <c r="N6" s="29">
        <v>0.22693280790000001</v>
      </c>
      <c r="O6" s="29">
        <v>18.90949153</v>
      </c>
      <c r="P6" s="16">
        <f t="shared" si="1"/>
        <v>9.4547457650000002</v>
      </c>
    </row>
    <row r="7" spans="1:16" x14ac:dyDescent="0.25">
      <c r="A7" s="16">
        <v>9</v>
      </c>
      <c r="B7" s="16" t="s">
        <v>72</v>
      </c>
      <c r="C7" s="26">
        <v>44749</v>
      </c>
      <c r="E7" s="26">
        <v>40837</v>
      </c>
      <c r="F7" s="27">
        <v>1</v>
      </c>
      <c r="G7" s="16" t="s">
        <v>148</v>
      </c>
      <c r="H7" s="28">
        <v>44897</v>
      </c>
      <c r="J7" s="16">
        <v>2</v>
      </c>
      <c r="K7" s="29">
        <v>2.564236776E-2</v>
      </c>
      <c r="L7" s="29">
        <v>1.8306823560000001</v>
      </c>
      <c r="M7" s="16">
        <f t="shared" si="0"/>
        <v>0.91534117800000003</v>
      </c>
      <c r="N7" s="29">
        <v>0.1402775728</v>
      </c>
      <c r="O7" s="29">
        <v>11.688823660000001</v>
      </c>
      <c r="P7" s="16">
        <f t="shared" si="1"/>
        <v>5.8444118300000003</v>
      </c>
    </row>
    <row r="8" spans="1:16" x14ac:dyDescent="0.25">
      <c r="A8" s="16">
        <v>11</v>
      </c>
      <c r="B8" s="16" t="s">
        <v>74</v>
      </c>
      <c r="C8" s="26">
        <v>44749</v>
      </c>
      <c r="E8" s="26">
        <v>40837</v>
      </c>
      <c r="F8" s="27">
        <v>1</v>
      </c>
      <c r="G8" s="16" t="s">
        <v>149</v>
      </c>
      <c r="H8" s="28">
        <v>44897</v>
      </c>
      <c r="J8" s="16">
        <v>2</v>
      </c>
      <c r="K8" s="29">
        <v>1.5537772050000001E-2</v>
      </c>
      <c r="L8" s="29">
        <v>1.109286218</v>
      </c>
      <c r="M8" s="16">
        <f t="shared" si="0"/>
        <v>0.55464310900000002</v>
      </c>
      <c r="N8" s="29">
        <v>8.4966318740000005E-2</v>
      </c>
      <c r="O8" s="29">
        <v>7.0799365669999998</v>
      </c>
      <c r="P8" s="16">
        <f t="shared" si="1"/>
        <v>3.5399682834999999</v>
      </c>
    </row>
    <row r="9" spans="1:16" x14ac:dyDescent="0.25">
      <c r="A9" s="16">
        <v>12</v>
      </c>
      <c r="B9" s="16" t="s">
        <v>76</v>
      </c>
      <c r="C9" s="26">
        <v>44749</v>
      </c>
      <c r="E9" s="26">
        <v>40837</v>
      </c>
      <c r="F9" s="27">
        <v>1</v>
      </c>
      <c r="G9" s="16" t="s">
        <v>150</v>
      </c>
      <c r="H9" s="28">
        <v>44897</v>
      </c>
      <c r="J9" s="16">
        <v>2</v>
      </c>
      <c r="K9" s="29">
        <v>2.1039486310000001E-2</v>
      </c>
      <c r="L9" s="29">
        <v>1.5020694160000001</v>
      </c>
      <c r="M9" s="16">
        <f t="shared" si="0"/>
        <v>0.75103470800000005</v>
      </c>
      <c r="N9" s="29">
        <v>0.1161043781</v>
      </c>
      <c r="O9" s="29">
        <v>9.674558631</v>
      </c>
      <c r="P9" s="16">
        <f t="shared" si="1"/>
        <v>4.8372793155</v>
      </c>
    </row>
    <row r="10" spans="1:16" x14ac:dyDescent="0.25">
      <c r="A10" s="16">
        <v>14</v>
      </c>
      <c r="B10" s="16" t="s">
        <v>78</v>
      </c>
      <c r="C10" s="26">
        <v>44749</v>
      </c>
      <c r="E10" s="26">
        <v>40837</v>
      </c>
      <c r="F10" s="27">
        <v>1</v>
      </c>
      <c r="G10" s="16" t="s">
        <v>151</v>
      </c>
      <c r="H10" s="28">
        <v>44897</v>
      </c>
      <c r="J10" s="16">
        <v>2</v>
      </c>
      <c r="K10" s="29">
        <v>2.594261896E-2</v>
      </c>
      <c r="L10" s="29">
        <v>1.8521181520000001</v>
      </c>
      <c r="M10" s="16">
        <f t="shared" si="0"/>
        <v>0.92605907600000004</v>
      </c>
      <c r="N10" s="29">
        <v>0.15015142109999999</v>
      </c>
      <c r="O10" s="29">
        <v>12.511575799999999</v>
      </c>
      <c r="P10" s="16">
        <f t="shared" si="1"/>
        <v>6.2557878999999996</v>
      </c>
    </row>
    <row r="11" spans="1:16" x14ac:dyDescent="0.25">
      <c r="A11" s="16">
        <v>15</v>
      </c>
      <c r="B11" s="16" t="s">
        <v>80</v>
      </c>
      <c r="C11" s="26">
        <v>44749</v>
      </c>
      <c r="E11" s="26">
        <v>40837</v>
      </c>
      <c r="F11" s="27">
        <v>1</v>
      </c>
      <c r="G11" s="16" t="s">
        <v>152</v>
      </c>
      <c r="H11" s="28">
        <v>44897</v>
      </c>
      <c r="J11" s="16">
        <v>2</v>
      </c>
      <c r="K11" s="29">
        <v>3.4046047740000002E-2</v>
      </c>
      <c r="L11" s="29">
        <v>2.4306452300000001</v>
      </c>
      <c r="M11" s="16">
        <f t="shared" si="0"/>
        <v>1.2153226150000001</v>
      </c>
      <c r="N11" s="29">
        <v>0.38332925099999998</v>
      </c>
      <c r="O11" s="29">
        <v>31.941442469999998</v>
      </c>
      <c r="P11" s="16">
        <f t="shared" si="1"/>
        <v>15.970721234999999</v>
      </c>
    </row>
    <row r="12" spans="1:16" x14ac:dyDescent="0.25">
      <c r="A12" s="16">
        <v>17</v>
      </c>
      <c r="B12" s="16" t="s">
        <v>82</v>
      </c>
      <c r="C12" s="26">
        <v>44749</v>
      </c>
      <c r="E12" s="26">
        <v>40837</v>
      </c>
      <c r="F12" s="27">
        <v>1</v>
      </c>
      <c r="G12" s="16" t="s">
        <v>153</v>
      </c>
      <c r="H12" s="28">
        <v>44897</v>
      </c>
      <c r="J12" s="16">
        <v>2</v>
      </c>
      <c r="K12" s="29">
        <v>3.5682682139999998E-2</v>
      </c>
      <c r="L12" s="29">
        <v>2.5474892649999998</v>
      </c>
      <c r="M12" s="16">
        <f t="shared" si="0"/>
        <v>1.2737446324999999</v>
      </c>
      <c r="N12" s="29">
        <v>0.2573813787</v>
      </c>
      <c r="O12" s="29">
        <v>21.446660999999999</v>
      </c>
      <c r="P12" s="16">
        <f t="shared" si="1"/>
        <v>10.723330499999999</v>
      </c>
    </row>
    <row r="13" spans="1:16" x14ac:dyDescent="0.25">
      <c r="A13" s="16">
        <v>18</v>
      </c>
      <c r="B13" s="16" t="s">
        <v>84</v>
      </c>
      <c r="C13" s="26">
        <v>44749</v>
      </c>
      <c r="E13" s="26">
        <v>40837</v>
      </c>
      <c r="F13" s="27">
        <v>1</v>
      </c>
      <c r="G13" s="16" t="s">
        <v>154</v>
      </c>
      <c r="H13" s="28">
        <v>44897</v>
      </c>
      <c r="J13" s="16">
        <v>2</v>
      </c>
      <c r="K13" s="29">
        <v>3.8530653829999997E-2</v>
      </c>
      <c r="L13" s="29">
        <v>2.7508141519999998</v>
      </c>
      <c r="M13" s="16">
        <f t="shared" si="0"/>
        <v>1.3754070759999999</v>
      </c>
      <c r="N13" s="29">
        <v>0.40335824479999999</v>
      </c>
      <c r="O13" s="29">
        <v>33.610386200000001</v>
      </c>
      <c r="P13" s="16">
        <f t="shared" si="1"/>
        <v>16.8051931</v>
      </c>
    </row>
    <row r="14" spans="1:16" x14ac:dyDescent="0.25">
      <c r="A14" s="16">
        <v>20</v>
      </c>
      <c r="B14" s="16" t="s">
        <v>85</v>
      </c>
      <c r="C14" s="26">
        <v>44749</v>
      </c>
      <c r="E14" s="26">
        <v>40837</v>
      </c>
      <c r="F14" s="27">
        <v>1</v>
      </c>
      <c r="G14" s="16" t="s">
        <v>155</v>
      </c>
      <c r="H14" s="28">
        <v>44897</v>
      </c>
      <c r="J14" s="16">
        <v>2</v>
      </c>
      <c r="K14" s="29">
        <v>5.2345757649999998E-2</v>
      </c>
      <c r="L14" s="29">
        <v>3.7371141319999999</v>
      </c>
      <c r="M14" s="16">
        <f t="shared" si="0"/>
        <v>1.8685570659999999</v>
      </c>
      <c r="N14" s="29">
        <v>0.41352238330000002</v>
      </c>
      <c r="O14" s="29">
        <v>34.457327169999999</v>
      </c>
      <c r="P14" s="16">
        <f t="shared" si="1"/>
        <v>17.228663585</v>
      </c>
    </row>
    <row r="15" spans="1:16" x14ac:dyDescent="0.25">
      <c r="A15" s="16">
        <v>21</v>
      </c>
      <c r="B15" s="16" t="s">
        <v>87</v>
      </c>
      <c r="C15" s="26">
        <v>44749</v>
      </c>
      <c r="E15" s="26">
        <v>40837</v>
      </c>
      <c r="F15" s="27">
        <v>1</v>
      </c>
      <c r="G15" s="16" t="s">
        <v>156</v>
      </c>
      <c r="H15" s="28">
        <v>44897</v>
      </c>
      <c r="J15" s="16">
        <v>2</v>
      </c>
      <c r="K15" s="29">
        <v>4.2045864600000003E-2</v>
      </c>
      <c r="L15" s="29">
        <v>3.0017751559999999</v>
      </c>
      <c r="M15" s="16">
        <f t="shared" si="0"/>
        <v>1.5008875779999999</v>
      </c>
      <c r="N15" s="29">
        <v>0.47855318670000002</v>
      </c>
      <c r="O15" s="29">
        <v>39.876109210000003</v>
      </c>
      <c r="P15" s="16">
        <f t="shared" si="1"/>
        <v>19.938054605000001</v>
      </c>
    </row>
    <row r="16" spans="1:16" x14ac:dyDescent="0.25">
      <c r="A16" s="16">
        <v>23</v>
      </c>
      <c r="B16" s="16" t="s">
        <v>89</v>
      </c>
      <c r="C16" s="26">
        <v>44749</v>
      </c>
      <c r="E16" s="26">
        <v>40837</v>
      </c>
      <c r="F16" s="27">
        <v>1</v>
      </c>
      <c r="G16" s="16" t="s">
        <v>157</v>
      </c>
      <c r="H16" s="28">
        <v>44897</v>
      </c>
      <c r="J16" s="16">
        <v>2</v>
      </c>
      <c r="K16" s="29">
        <v>4.9036143310000002E-2</v>
      </c>
      <c r="L16" s="29">
        <v>3.500831249</v>
      </c>
      <c r="M16" s="16">
        <f t="shared" si="0"/>
        <v>1.7504156245</v>
      </c>
      <c r="N16" s="29">
        <v>0.44789479380000002</v>
      </c>
      <c r="O16" s="29">
        <v>37.32145603</v>
      </c>
      <c r="P16" s="16">
        <f t="shared" si="1"/>
        <v>18.660728015</v>
      </c>
    </row>
    <row r="17" spans="1:16" x14ac:dyDescent="0.25">
      <c r="A17" s="16">
        <v>24</v>
      </c>
      <c r="B17" s="16" t="s">
        <v>91</v>
      </c>
      <c r="C17" s="26">
        <v>44749</v>
      </c>
      <c r="E17" s="26">
        <v>40837</v>
      </c>
      <c r="F17" s="27">
        <v>1</v>
      </c>
      <c r="G17" s="16" t="s">
        <v>158</v>
      </c>
      <c r="H17" s="28">
        <v>44897</v>
      </c>
      <c r="J17" s="16">
        <v>2</v>
      </c>
      <c r="K17" s="29">
        <v>3.928631565E-2</v>
      </c>
      <c r="L17" s="29">
        <v>2.8047630219999999</v>
      </c>
      <c r="M17" s="16">
        <f t="shared" si="0"/>
        <v>1.402381511</v>
      </c>
      <c r="N17" s="29">
        <v>0.38474217500000002</v>
      </c>
      <c r="O17" s="29">
        <v>32.059176319999999</v>
      </c>
      <c r="P17" s="16">
        <f t="shared" si="1"/>
        <v>16.029588159999999</v>
      </c>
    </row>
    <row r="18" spans="1:16" x14ac:dyDescent="0.25">
      <c r="A18" s="24">
        <v>1</v>
      </c>
      <c r="B18" s="24" t="s">
        <v>93</v>
      </c>
      <c r="C18" s="26">
        <v>44749</v>
      </c>
      <c r="D18" s="16" t="s">
        <v>159</v>
      </c>
      <c r="E18" s="26">
        <v>44953</v>
      </c>
      <c r="F18" s="27">
        <v>3</v>
      </c>
      <c r="G18" s="16" t="s">
        <v>45</v>
      </c>
      <c r="H18" s="28">
        <v>44958</v>
      </c>
    </row>
    <row r="19" spans="1:16" x14ac:dyDescent="0.25">
      <c r="A19" s="24">
        <v>2</v>
      </c>
      <c r="B19" s="24" t="s">
        <v>96</v>
      </c>
      <c r="C19" s="26">
        <v>44749</v>
      </c>
      <c r="D19" s="16" t="s">
        <v>159</v>
      </c>
      <c r="E19" s="26">
        <v>44953</v>
      </c>
      <c r="F19" s="27">
        <v>3</v>
      </c>
      <c r="G19" s="16" t="s">
        <v>48</v>
      </c>
      <c r="H19" s="28">
        <v>44958</v>
      </c>
    </row>
    <row r="20" spans="1:16" x14ac:dyDescent="0.25">
      <c r="A20" s="24">
        <v>3</v>
      </c>
      <c r="B20" s="24" t="s">
        <v>98</v>
      </c>
      <c r="C20" s="26">
        <v>44749</v>
      </c>
      <c r="D20" s="16" t="s">
        <v>159</v>
      </c>
      <c r="E20" s="26">
        <v>44953</v>
      </c>
      <c r="F20" s="27">
        <v>3</v>
      </c>
      <c r="G20" s="16" t="s">
        <v>50</v>
      </c>
      <c r="H20" s="28">
        <v>44958</v>
      </c>
    </row>
    <row r="21" spans="1:16" x14ac:dyDescent="0.25">
      <c r="A21" s="24">
        <v>4</v>
      </c>
      <c r="B21" s="24" t="s">
        <v>100</v>
      </c>
      <c r="C21" s="26">
        <v>44749</v>
      </c>
      <c r="D21" s="16" t="s">
        <v>159</v>
      </c>
      <c r="E21" s="26">
        <v>44953</v>
      </c>
      <c r="F21" s="27">
        <v>3</v>
      </c>
      <c r="G21" s="16" t="s">
        <v>53</v>
      </c>
      <c r="H21" s="28">
        <v>44958</v>
      </c>
    </row>
    <row r="22" spans="1:16" x14ac:dyDescent="0.25">
      <c r="A22" s="16">
        <v>5</v>
      </c>
      <c r="B22" s="24" t="s">
        <v>102</v>
      </c>
      <c r="C22" s="26">
        <v>44749</v>
      </c>
      <c r="D22" s="16" t="s">
        <v>159</v>
      </c>
      <c r="E22" s="26">
        <v>44953</v>
      </c>
      <c r="F22" s="27">
        <v>3</v>
      </c>
      <c r="G22" s="16" t="s">
        <v>55</v>
      </c>
      <c r="H22" s="28">
        <v>44958</v>
      </c>
      <c r="I22" s="16" t="s">
        <v>160</v>
      </c>
    </row>
    <row r="23" spans="1:16" x14ac:dyDescent="0.25">
      <c r="A23" s="16">
        <v>6</v>
      </c>
      <c r="B23" s="24" t="s">
        <v>104</v>
      </c>
      <c r="C23" s="26">
        <v>44749</v>
      </c>
      <c r="D23" s="16" t="s">
        <v>159</v>
      </c>
      <c r="E23" s="26">
        <v>44953</v>
      </c>
      <c r="F23" s="27">
        <v>3</v>
      </c>
      <c r="G23" s="16" t="s">
        <v>57</v>
      </c>
      <c r="H23" s="28">
        <v>44958</v>
      </c>
    </row>
    <row r="24" spans="1:16" x14ac:dyDescent="0.25">
      <c r="A24" s="16">
        <v>7</v>
      </c>
      <c r="B24" s="24" t="s">
        <v>106</v>
      </c>
      <c r="C24" s="26">
        <v>44749</v>
      </c>
      <c r="D24" s="16" t="s">
        <v>159</v>
      </c>
      <c r="E24" s="26">
        <v>44953</v>
      </c>
      <c r="F24" s="27">
        <v>3</v>
      </c>
      <c r="G24" s="16" t="s">
        <v>59</v>
      </c>
      <c r="H24" s="28">
        <v>44958</v>
      </c>
    </row>
    <row r="25" spans="1:16" x14ac:dyDescent="0.25">
      <c r="A25" s="16">
        <v>8</v>
      </c>
      <c r="B25" s="24" t="s">
        <v>108</v>
      </c>
      <c r="C25" s="26">
        <v>44749</v>
      </c>
      <c r="D25" s="16" t="s">
        <v>159</v>
      </c>
      <c r="E25" s="26">
        <v>44953</v>
      </c>
      <c r="F25" s="27">
        <v>3</v>
      </c>
      <c r="G25" s="16" t="s">
        <v>61</v>
      </c>
      <c r="H25" s="28">
        <v>44958</v>
      </c>
    </row>
    <row r="26" spans="1:16" x14ac:dyDescent="0.25">
      <c r="A26" s="16">
        <v>9</v>
      </c>
      <c r="B26" s="24" t="s">
        <v>110</v>
      </c>
      <c r="C26" s="26">
        <v>44749</v>
      </c>
      <c r="D26" s="16" t="s">
        <v>159</v>
      </c>
      <c r="E26" s="26">
        <v>44953</v>
      </c>
      <c r="F26" s="27">
        <v>3</v>
      </c>
      <c r="G26" s="16" t="s">
        <v>161</v>
      </c>
      <c r="H26" s="28">
        <v>44958</v>
      </c>
    </row>
    <row r="27" spans="1:16" x14ac:dyDescent="0.25">
      <c r="A27" s="16">
        <v>10</v>
      </c>
      <c r="B27" s="24" t="s">
        <v>112</v>
      </c>
      <c r="C27" s="26">
        <v>44749</v>
      </c>
      <c r="D27" s="16" t="s">
        <v>159</v>
      </c>
      <c r="E27" s="26">
        <v>44953</v>
      </c>
      <c r="F27" s="27">
        <v>3</v>
      </c>
      <c r="G27" s="16" t="s">
        <v>63</v>
      </c>
      <c r="H27" s="28">
        <v>44958</v>
      </c>
    </row>
    <row r="28" spans="1:16" x14ac:dyDescent="0.25">
      <c r="A28" s="16">
        <v>11</v>
      </c>
      <c r="B28" s="24" t="s">
        <v>114</v>
      </c>
      <c r="C28" s="26">
        <v>44749</v>
      </c>
      <c r="D28" s="16" t="s">
        <v>159</v>
      </c>
      <c r="E28" s="26">
        <v>44953</v>
      </c>
      <c r="F28" s="27">
        <v>3</v>
      </c>
      <c r="G28" s="16" t="s">
        <v>65</v>
      </c>
      <c r="H28" s="28">
        <v>44960</v>
      </c>
    </row>
    <row r="29" spans="1:16" x14ac:dyDescent="0.25">
      <c r="A29" s="16">
        <v>12</v>
      </c>
      <c r="B29" s="24" t="s">
        <v>116</v>
      </c>
      <c r="C29" s="26">
        <v>44749</v>
      </c>
      <c r="D29" s="16" t="s">
        <v>159</v>
      </c>
      <c r="E29" s="26">
        <v>44953</v>
      </c>
      <c r="F29" s="27">
        <v>3</v>
      </c>
      <c r="G29" s="16" t="s">
        <v>162</v>
      </c>
      <c r="H29" s="28">
        <v>44960</v>
      </c>
    </row>
    <row r="30" spans="1:16" x14ac:dyDescent="0.25">
      <c r="A30" s="16">
        <v>13</v>
      </c>
      <c r="B30" s="24" t="s">
        <v>118</v>
      </c>
      <c r="C30" s="26">
        <v>44749</v>
      </c>
      <c r="D30" s="16" t="s">
        <v>159</v>
      </c>
      <c r="E30" s="26">
        <v>44953</v>
      </c>
      <c r="F30" s="27">
        <v>3</v>
      </c>
      <c r="G30" s="16" t="s">
        <v>67</v>
      </c>
      <c r="H30" s="28">
        <v>44960</v>
      </c>
    </row>
    <row r="31" spans="1:16" x14ac:dyDescent="0.25">
      <c r="A31" s="16">
        <v>14</v>
      </c>
      <c r="B31" s="24" t="s">
        <v>120</v>
      </c>
      <c r="C31" s="26">
        <v>44749</v>
      </c>
      <c r="D31" s="16" t="s">
        <v>159</v>
      </c>
      <c r="E31" s="26">
        <v>44953</v>
      </c>
      <c r="F31" s="27">
        <v>3</v>
      </c>
      <c r="G31" s="16" t="s">
        <v>69</v>
      </c>
      <c r="H31" s="28">
        <v>44960</v>
      </c>
    </row>
    <row r="32" spans="1:16" x14ac:dyDescent="0.25">
      <c r="A32" s="16">
        <v>15</v>
      </c>
      <c r="B32" s="24" t="s">
        <v>122</v>
      </c>
      <c r="C32" s="26">
        <v>44749</v>
      </c>
      <c r="D32" s="16" t="s">
        <v>159</v>
      </c>
      <c r="E32" s="26">
        <v>44953</v>
      </c>
      <c r="F32" s="27">
        <v>3</v>
      </c>
      <c r="G32" s="16" t="s">
        <v>163</v>
      </c>
      <c r="H32" s="28">
        <v>44960</v>
      </c>
      <c r="I32" s="16" t="s">
        <v>164</v>
      </c>
    </row>
    <row r="33" spans="1:8" x14ac:dyDescent="0.25">
      <c r="A33" s="16">
        <v>16</v>
      </c>
      <c r="B33" s="24" t="s">
        <v>137</v>
      </c>
      <c r="C33" s="26">
        <v>44749</v>
      </c>
      <c r="D33" s="16" t="s">
        <v>159</v>
      </c>
      <c r="E33" s="26">
        <v>44953</v>
      </c>
      <c r="F33" s="27">
        <v>3</v>
      </c>
      <c r="G33" s="16" t="s">
        <v>71</v>
      </c>
      <c r="H33" s="28">
        <v>44960</v>
      </c>
    </row>
    <row r="34" spans="1:8" x14ac:dyDescent="0.25">
      <c r="A34" s="16">
        <v>17</v>
      </c>
      <c r="B34" s="24" t="s">
        <v>139</v>
      </c>
      <c r="C34" s="26">
        <v>44749</v>
      </c>
      <c r="D34" s="16" t="s">
        <v>159</v>
      </c>
      <c r="E34" s="26">
        <v>44953</v>
      </c>
      <c r="F34" s="27">
        <v>3</v>
      </c>
      <c r="G34" s="16" t="s">
        <v>73</v>
      </c>
      <c r="H34" s="28">
        <v>44960</v>
      </c>
    </row>
    <row r="35" spans="1:8" x14ac:dyDescent="0.25">
      <c r="A35" s="16">
        <v>18</v>
      </c>
      <c r="B35" s="24" t="s">
        <v>141</v>
      </c>
      <c r="C35" s="26">
        <v>44749</v>
      </c>
      <c r="D35" s="16" t="s">
        <v>159</v>
      </c>
      <c r="E35" s="26">
        <v>44953</v>
      </c>
      <c r="F35" s="27">
        <v>3</v>
      </c>
      <c r="G35" s="16" t="s">
        <v>165</v>
      </c>
      <c r="H35" s="28">
        <v>44960</v>
      </c>
    </row>
    <row r="36" spans="1:8" x14ac:dyDescent="0.25">
      <c r="A36" s="16">
        <v>19</v>
      </c>
      <c r="B36" s="24" t="s">
        <v>124</v>
      </c>
      <c r="C36" s="26">
        <v>44749</v>
      </c>
      <c r="D36" s="16" t="s">
        <v>159</v>
      </c>
      <c r="E36" s="26">
        <v>44953</v>
      </c>
      <c r="F36" s="27">
        <v>3</v>
      </c>
      <c r="G36" s="16" t="s">
        <v>75</v>
      </c>
      <c r="H36" s="28">
        <v>44960</v>
      </c>
    </row>
    <row r="37" spans="1:8" x14ac:dyDescent="0.25">
      <c r="A37" s="16">
        <v>20</v>
      </c>
      <c r="B37" s="24" t="s">
        <v>126</v>
      </c>
      <c r="C37" s="26">
        <v>44749</v>
      </c>
      <c r="D37" s="16" t="s">
        <v>159</v>
      </c>
      <c r="E37" s="26">
        <v>44953</v>
      </c>
      <c r="F37" s="27">
        <v>3</v>
      </c>
      <c r="G37" s="16" t="s">
        <v>77</v>
      </c>
      <c r="H37" s="28">
        <v>44960</v>
      </c>
    </row>
    <row r="38" spans="1:8" x14ac:dyDescent="0.25">
      <c r="A38" s="16">
        <v>21</v>
      </c>
      <c r="B38" s="24" t="s">
        <v>128</v>
      </c>
      <c r="C38" s="26">
        <v>44749</v>
      </c>
      <c r="D38" s="16" t="s">
        <v>159</v>
      </c>
      <c r="E38" s="26">
        <v>44953</v>
      </c>
      <c r="F38" s="27">
        <v>3</v>
      </c>
      <c r="G38" s="16" t="s">
        <v>166</v>
      </c>
      <c r="H38" s="28">
        <v>44960</v>
      </c>
    </row>
    <row r="39" spans="1:8" x14ac:dyDescent="0.25">
      <c r="A39" s="16">
        <v>22</v>
      </c>
      <c r="B39" s="24" t="s">
        <v>130</v>
      </c>
      <c r="C39" s="26">
        <v>44749</v>
      </c>
      <c r="D39" s="16" t="s">
        <v>159</v>
      </c>
      <c r="E39" s="26">
        <v>44953</v>
      </c>
      <c r="F39" s="27">
        <v>3</v>
      </c>
      <c r="G39" s="16" t="s">
        <v>79</v>
      </c>
      <c r="H39" s="28">
        <v>44960</v>
      </c>
    </row>
    <row r="40" spans="1:8" x14ac:dyDescent="0.25">
      <c r="A40" s="16">
        <v>23</v>
      </c>
      <c r="B40" s="24" t="s">
        <v>132</v>
      </c>
      <c r="C40" s="26">
        <v>44749</v>
      </c>
      <c r="D40" s="16" t="s">
        <v>159</v>
      </c>
      <c r="E40" s="26">
        <v>44953</v>
      </c>
      <c r="F40" s="27">
        <v>3</v>
      </c>
      <c r="G40" s="16" t="s">
        <v>81</v>
      </c>
      <c r="H40" s="28">
        <v>44960</v>
      </c>
    </row>
    <row r="41" spans="1:8" x14ac:dyDescent="0.25">
      <c r="A41" s="16">
        <v>24</v>
      </c>
      <c r="B41" s="24" t="s">
        <v>134</v>
      </c>
      <c r="C41" s="26">
        <v>44749</v>
      </c>
      <c r="D41" s="16" t="s">
        <v>159</v>
      </c>
      <c r="E41" s="26">
        <v>44953</v>
      </c>
      <c r="F41" s="27">
        <v>3</v>
      </c>
      <c r="G41" s="16" t="s">
        <v>167</v>
      </c>
      <c r="H41" s="28">
        <v>44960</v>
      </c>
    </row>
    <row r="42" spans="1:8" x14ac:dyDescent="0.25">
      <c r="A42" s="24"/>
      <c r="B42" s="24"/>
    </row>
    <row r="43" spans="1:8" x14ac:dyDescent="0.25">
      <c r="A43" s="24"/>
      <c r="B43" s="24"/>
    </row>
    <row r="44" spans="1:8" x14ac:dyDescent="0.25">
      <c r="A44" s="24"/>
      <c r="B44" s="24"/>
    </row>
    <row r="45" spans="1:8" x14ac:dyDescent="0.25">
      <c r="A45" s="24"/>
      <c r="B45" s="24"/>
    </row>
    <row r="46" spans="1:8" x14ac:dyDescent="0.25">
      <c r="A46" s="24"/>
      <c r="B46" s="24"/>
    </row>
    <row r="47" spans="1:8" x14ac:dyDescent="0.25">
      <c r="A47" s="24"/>
      <c r="B47" s="24"/>
    </row>
    <row r="48" spans="1:8" x14ac:dyDescent="0.25">
      <c r="A48" s="24"/>
      <c r="B48" s="24"/>
    </row>
    <row r="49" spans="1:2" x14ac:dyDescent="0.25">
      <c r="A49" s="24"/>
      <c r="B49" s="24"/>
    </row>
    <row r="50" spans="1:2" x14ac:dyDescent="0.25">
      <c r="A50" s="24"/>
      <c r="B50" s="2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996"/>
  <sheetViews>
    <sheetView workbookViewId="0">
      <pane xSplit="3" topLeftCell="D1" activePane="topRight" state="frozen"/>
      <selection pane="topRight" activeCell="Q2" activeCellId="2" sqref="B2:C26 N2:N26 Q2:Q26"/>
    </sheetView>
  </sheetViews>
  <sheetFormatPr defaultColWidth="12.6640625" defaultRowHeight="15.75" customHeight="1" x14ac:dyDescent="0.25"/>
  <cols>
    <col min="5" max="5" width="15.77734375" customWidth="1"/>
    <col min="10" max="10" width="39.6640625" customWidth="1"/>
    <col min="11" max="11" width="15.109375" customWidth="1"/>
    <col min="13" max="13" width="17.77734375" customWidth="1"/>
  </cols>
  <sheetData>
    <row r="1" spans="1:19" x14ac:dyDescent="0.25">
      <c r="A1" s="22"/>
      <c r="B1" s="22" t="s">
        <v>29</v>
      </c>
      <c r="C1" s="22" t="s">
        <v>168</v>
      </c>
      <c r="D1" s="22" t="s">
        <v>30</v>
      </c>
      <c r="E1" s="22" t="s">
        <v>31</v>
      </c>
      <c r="F1" s="22" t="s">
        <v>4</v>
      </c>
      <c r="G1" s="22" t="s">
        <v>32</v>
      </c>
      <c r="H1" s="22" t="s">
        <v>33</v>
      </c>
      <c r="I1" s="22" t="s">
        <v>6</v>
      </c>
      <c r="J1" s="22" t="s">
        <v>34</v>
      </c>
      <c r="K1" s="23" t="s">
        <v>35</v>
      </c>
      <c r="L1" s="23" t="s">
        <v>36</v>
      </c>
      <c r="M1" s="23" t="s">
        <v>37</v>
      </c>
      <c r="N1" s="23" t="s">
        <v>38</v>
      </c>
      <c r="O1" s="23" t="s">
        <v>39</v>
      </c>
      <c r="P1" s="23" t="s">
        <v>40</v>
      </c>
      <c r="Q1" s="23" t="s">
        <v>41</v>
      </c>
      <c r="S1" s="16" t="s">
        <v>42</v>
      </c>
    </row>
    <row r="2" spans="1:19" x14ac:dyDescent="0.25">
      <c r="A2" s="24">
        <v>1</v>
      </c>
      <c r="B2" s="24" t="s">
        <v>83</v>
      </c>
      <c r="C2" s="26">
        <v>44756</v>
      </c>
      <c r="D2" s="26">
        <v>44756</v>
      </c>
      <c r="E2" s="24"/>
      <c r="F2" s="26">
        <v>44897</v>
      </c>
      <c r="G2" s="27">
        <v>1</v>
      </c>
      <c r="H2" s="16" t="s">
        <v>169</v>
      </c>
      <c r="I2" s="28">
        <v>44903</v>
      </c>
      <c r="J2" s="5"/>
      <c r="K2" s="32">
        <v>2</v>
      </c>
      <c r="L2" s="29">
        <v>2.498029605E-2</v>
      </c>
      <c r="M2" s="29">
        <v>1.783415153</v>
      </c>
      <c r="N2" s="29">
        <f t="shared" ref="N2:N7" si="0">M2/K2</f>
        <v>0.89170757649999999</v>
      </c>
      <c r="O2" s="29">
        <v>0.17689520489999999</v>
      </c>
      <c r="P2" s="29">
        <v>14.740038739999999</v>
      </c>
      <c r="Q2" s="29">
        <f t="shared" ref="Q2:Q7" si="1">P2/K2</f>
        <v>7.3700193699999996</v>
      </c>
      <c r="S2" s="16">
        <f t="shared" ref="S2:S7" si="2">Q2/N2</f>
        <v>8.2650630814730999</v>
      </c>
    </row>
    <row r="3" spans="1:19" x14ac:dyDescent="0.25">
      <c r="A3" s="24">
        <v>2</v>
      </c>
      <c r="B3" s="24" t="s">
        <v>62</v>
      </c>
      <c r="C3" s="26">
        <v>44756</v>
      </c>
      <c r="D3" s="26">
        <v>44756</v>
      </c>
      <c r="F3" s="26">
        <v>44897</v>
      </c>
      <c r="G3" s="27">
        <v>1</v>
      </c>
      <c r="H3" s="16" t="s">
        <v>170</v>
      </c>
      <c r="I3" s="28">
        <v>44903</v>
      </c>
      <c r="J3" s="5"/>
      <c r="K3" s="32">
        <v>2</v>
      </c>
      <c r="L3" s="29">
        <v>2.6671259770000001E-2</v>
      </c>
      <c r="M3" s="29">
        <v>1.904137915</v>
      </c>
      <c r="N3" s="29">
        <f t="shared" si="0"/>
        <v>0.95206895749999998</v>
      </c>
      <c r="O3" s="29">
        <v>0.30380928569999999</v>
      </c>
      <c r="P3" s="29">
        <v>25.31533086</v>
      </c>
      <c r="Q3" s="29">
        <f t="shared" si="1"/>
        <v>12.65766543</v>
      </c>
      <c r="S3" s="16">
        <f t="shared" si="2"/>
        <v>13.294904040603592</v>
      </c>
    </row>
    <row r="4" spans="1:19" x14ac:dyDescent="0.25">
      <c r="A4" s="24">
        <v>3</v>
      </c>
      <c r="B4" s="24" t="s">
        <v>64</v>
      </c>
      <c r="C4" s="26">
        <v>44756</v>
      </c>
      <c r="D4" s="26">
        <v>44756</v>
      </c>
      <c r="F4" s="26">
        <v>44897</v>
      </c>
      <c r="G4" s="27">
        <v>1</v>
      </c>
      <c r="H4" s="16" t="s">
        <v>171</v>
      </c>
      <c r="I4" s="28">
        <v>44903</v>
      </c>
      <c r="J4" s="5" t="s">
        <v>172</v>
      </c>
      <c r="K4" s="32">
        <v>2</v>
      </c>
      <c r="L4" s="29">
        <v>1.7903408919999999E-2</v>
      </c>
      <c r="M4" s="29">
        <v>1.2781758350000001</v>
      </c>
      <c r="N4" s="29">
        <f t="shared" si="0"/>
        <v>0.63908791750000005</v>
      </c>
      <c r="O4" s="29">
        <v>0.14029142219999999</v>
      </c>
      <c r="P4" s="29">
        <v>11.68997768</v>
      </c>
      <c r="Q4" s="29">
        <f t="shared" si="1"/>
        <v>5.8449888400000001</v>
      </c>
      <c r="S4" s="16">
        <f t="shared" si="2"/>
        <v>9.1458290478477089</v>
      </c>
    </row>
    <row r="5" spans="1:19" x14ac:dyDescent="0.25">
      <c r="A5" s="24">
        <v>4</v>
      </c>
      <c r="B5" s="24" t="s">
        <v>173</v>
      </c>
      <c r="C5" s="26">
        <v>44756</v>
      </c>
      <c r="D5" s="26">
        <v>44756</v>
      </c>
      <c r="F5" s="26">
        <v>44897</v>
      </c>
      <c r="G5" s="27">
        <v>1</v>
      </c>
      <c r="H5" s="16" t="s">
        <v>174</v>
      </c>
      <c r="I5" s="28">
        <v>44903</v>
      </c>
      <c r="J5" s="5"/>
      <c r="K5" s="32">
        <v>2</v>
      </c>
      <c r="L5" s="29">
        <v>2.1001789119999999E-2</v>
      </c>
      <c r="M5" s="29">
        <v>1.499378106</v>
      </c>
      <c r="N5" s="29">
        <f t="shared" si="0"/>
        <v>0.74968905299999999</v>
      </c>
      <c r="O5" s="29">
        <v>0.25622615520000003</v>
      </c>
      <c r="P5" s="29">
        <v>21.350400400000002</v>
      </c>
      <c r="Q5" s="29">
        <f t="shared" si="1"/>
        <v>10.675200200000001</v>
      </c>
      <c r="S5" s="16">
        <f t="shared" si="2"/>
        <v>14.239503908028921</v>
      </c>
    </row>
    <row r="6" spans="1:19" x14ac:dyDescent="0.25">
      <c r="A6" s="16">
        <v>5</v>
      </c>
      <c r="B6" s="16" t="s">
        <v>66</v>
      </c>
      <c r="C6" s="26">
        <v>44756</v>
      </c>
      <c r="D6" s="26">
        <v>44756</v>
      </c>
      <c r="F6" s="26">
        <v>44897</v>
      </c>
      <c r="G6" s="27">
        <v>1</v>
      </c>
      <c r="H6" s="16" t="s">
        <v>175</v>
      </c>
      <c r="I6" s="28">
        <v>44903</v>
      </c>
      <c r="J6" s="5"/>
      <c r="K6" s="32">
        <v>2</v>
      </c>
      <c r="L6" s="29">
        <v>1.78577072E-2</v>
      </c>
      <c r="M6" s="29">
        <v>1.274913057</v>
      </c>
      <c r="N6" s="29">
        <f t="shared" si="0"/>
        <v>0.63745652850000001</v>
      </c>
      <c r="O6" s="29">
        <v>0.1666211474</v>
      </c>
      <c r="P6" s="29">
        <v>13.88393862</v>
      </c>
      <c r="Q6" s="29">
        <f t="shared" si="1"/>
        <v>6.9419693100000002</v>
      </c>
      <c r="S6" s="16">
        <f t="shared" si="2"/>
        <v>10.890106226278927</v>
      </c>
    </row>
    <row r="7" spans="1:19" x14ac:dyDescent="0.25">
      <c r="A7" s="16">
        <v>6</v>
      </c>
      <c r="B7" s="16" t="s">
        <v>68</v>
      </c>
      <c r="C7" s="26">
        <v>44756</v>
      </c>
      <c r="D7" s="26">
        <v>44756</v>
      </c>
      <c r="F7" s="26">
        <v>44897</v>
      </c>
      <c r="G7" s="27">
        <v>1</v>
      </c>
      <c r="H7" s="16" t="s">
        <v>176</v>
      </c>
      <c r="I7" s="28">
        <v>44903</v>
      </c>
      <c r="J7" s="5"/>
      <c r="K7" s="32">
        <v>2</v>
      </c>
      <c r="L7" s="29">
        <v>1.8602203000000001E-2</v>
      </c>
      <c r="M7" s="29">
        <v>1.328064753</v>
      </c>
      <c r="N7" s="29">
        <f t="shared" si="0"/>
        <v>0.66403237650000002</v>
      </c>
      <c r="O7" s="29">
        <v>0.2361038305</v>
      </c>
      <c r="P7" s="29">
        <v>19.67367973</v>
      </c>
      <c r="Q7" s="29">
        <f t="shared" si="1"/>
        <v>9.836839865</v>
      </c>
      <c r="S7" s="16">
        <f t="shared" si="2"/>
        <v>14.813795551428207</v>
      </c>
    </row>
    <row r="8" spans="1:19" x14ac:dyDescent="0.25">
      <c r="A8" s="16">
        <v>6</v>
      </c>
      <c r="B8" s="16" t="s">
        <v>177</v>
      </c>
      <c r="C8" s="26">
        <v>44756</v>
      </c>
      <c r="D8" s="26">
        <v>44756</v>
      </c>
      <c r="F8" s="26">
        <v>44897</v>
      </c>
      <c r="G8" s="27">
        <v>1</v>
      </c>
      <c r="H8" s="16" t="s">
        <v>178</v>
      </c>
      <c r="I8" s="28">
        <v>44903</v>
      </c>
      <c r="J8" s="5" t="s">
        <v>179</v>
      </c>
      <c r="K8" s="32"/>
      <c r="L8" s="29"/>
      <c r="M8" s="29"/>
      <c r="N8" s="29"/>
      <c r="O8" s="29"/>
      <c r="P8" s="29"/>
      <c r="Q8" s="29"/>
    </row>
    <row r="9" spans="1:19" x14ac:dyDescent="0.25">
      <c r="A9" s="16">
        <v>7</v>
      </c>
      <c r="B9" s="16" t="s">
        <v>180</v>
      </c>
      <c r="C9" s="26">
        <v>44756</v>
      </c>
      <c r="D9" s="26">
        <v>44756</v>
      </c>
      <c r="F9" s="26">
        <v>44897</v>
      </c>
      <c r="G9" s="27">
        <v>1</v>
      </c>
      <c r="H9" s="16" t="s">
        <v>181</v>
      </c>
      <c r="I9" s="28">
        <v>44903</v>
      </c>
      <c r="J9" s="5"/>
      <c r="K9" s="32">
        <v>2</v>
      </c>
      <c r="L9" s="29">
        <v>2.612382194E-2</v>
      </c>
      <c r="M9" s="29">
        <v>1.865054754</v>
      </c>
      <c r="N9" s="29">
        <f t="shared" ref="N9:N26" si="3">M9/K9</f>
        <v>0.93252737699999999</v>
      </c>
      <c r="O9" s="29">
        <v>0.28432850230000001</v>
      </c>
      <c r="P9" s="29">
        <v>23.692067519999998</v>
      </c>
      <c r="Q9" s="29">
        <f t="shared" ref="Q9:Q26" si="4">P9/K9</f>
        <v>11.846033759999999</v>
      </c>
      <c r="S9" s="16">
        <f t="shared" ref="S9:S26" si="5">Q9/N9</f>
        <v>12.703148510351991</v>
      </c>
    </row>
    <row r="10" spans="1:19" x14ac:dyDescent="0.25">
      <c r="A10" s="16">
        <v>8</v>
      </c>
      <c r="B10" s="16" t="s">
        <v>70</v>
      </c>
      <c r="C10" s="26">
        <v>44756</v>
      </c>
      <c r="D10" s="26">
        <v>44756</v>
      </c>
      <c r="F10" s="26">
        <v>44897</v>
      </c>
      <c r="G10" s="27">
        <v>1</v>
      </c>
      <c r="H10" s="16" t="s">
        <v>182</v>
      </c>
      <c r="I10" s="28">
        <v>44903</v>
      </c>
      <c r="J10" s="5"/>
      <c r="K10" s="32">
        <v>2</v>
      </c>
      <c r="L10" s="29">
        <v>2.6824090259999999E-2</v>
      </c>
      <c r="M10" s="29">
        <v>1.9150489230000001</v>
      </c>
      <c r="N10" s="29">
        <f t="shared" si="3"/>
        <v>0.95752446150000003</v>
      </c>
      <c r="O10" s="29">
        <v>0.29691575660000002</v>
      </c>
      <c r="P10" s="29">
        <v>24.740917970000002</v>
      </c>
      <c r="Q10" s="29">
        <f t="shared" si="4"/>
        <v>12.370458985000001</v>
      </c>
      <c r="S10" s="16">
        <f t="shared" si="5"/>
        <v>12.919209359540734</v>
      </c>
    </row>
    <row r="11" spans="1:19" x14ac:dyDescent="0.25">
      <c r="A11" s="16">
        <v>9</v>
      </c>
      <c r="B11" s="16" t="s">
        <v>72</v>
      </c>
      <c r="C11" s="26">
        <v>44756</v>
      </c>
      <c r="D11" s="26">
        <v>44756</v>
      </c>
      <c r="F11" s="26">
        <v>44897</v>
      </c>
      <c r="G11" s="27">
        <v>1</v>
      </c>
      <c r="H11" s="16" t="s">
        <v>183</v>
      </c>
      <c r="I11" s="28">
        <v>44903</v>
      </c>
      <c r="J11" s="5"/>
      <c r="K11" s="32">
        <v>2</v>
      </c>
      <c r="L11" s="29">
        <v>1.7648855240000001E-2</v>
      </c>
      <c r="M11" s="29">
        <v>1.2600025159999999</v>
      </c>
      <c r="N11" s="29">
        <f t="shared" si="3"/>
        <v>0.63000125799999995</v>
      </c>
      <c r="O11" s="29">
        <v>0.17223343629999999</v>
      </c>
      <c r="P11" s="29">
        <v>14.35159039</v>
      </c>
      <c r="Q11" s="29">
        <f t="shared" si="4"/>
        <v>7.1757951950000001</v>
      </c>
      <c r="S11" s="16">
        <f t="shared" si="5"/>
        <v>11.390128359077023</v>
      </c>
    </row>
    <row r="12" spans="1:19" x14ac:dyDescent="0.25">
      <c r="A12" s="16">
        <v>10</v>
      </c>
      <c r="B12" s="16" t="s">
        <v>184</v>
      </c>
      <c r="C12" s="26">
        <v>44756</v>
      </c>
      <c r="D12" s="26">
        <v>44756</v>
      </c>
      <c r="F12" s="26">
        <v>44897</v>
      </c>
      <c r="G12" s="27">
        <v>1</v>
      </c>
      <c r="H12" s="16" t="s">
        <v>185</v>
      </c>
      <c r="I12" s="28">
        <v>44903</v>
      </c>
      <c r="J12" s="5"/>
      <c r="K12" s="32">
        <v>2</v>
      </c>
      <c r="L12" s="29">
        <v>1.7416906709999999E-2</v>
      </c>
      <c r="M12" s="29">
        <v>1.2434430439999999</v>
      </c>
      <c r="N12" s="29">
        <f t="shared" si="3"/>
        <v>0.62172152199999997</v>
      </c>
      <c r="O12" s="29">
        <v>0.15232225639999999</v>
      </c>
      <c r="P12" s="29">
        <v>12.69246366</v>
      </c>
      <c r="Q12" s="29">
        <f t="shared" si="4"/>
        <v>6.3462318299999998</v>
      </c>
      <c r="S12" s="16">
        <f t="shared" si="5"/>
        <v>10.207515109956255</v>
      </c>
    </row>
    <row r="13" spans="1:19" x14ac:dyDescent="0.25">
      <c r="A13" s="16">
        <v>11</v>
      </c>
      <c r="B13" s="16" t="s">
        <v>74</v>
      </c>
      <c r="C13" s="26">
        <v>44756</v>
      </c>
      <c r="D13" s="26">
        <v>44756</v>
      </c>
      <c r="F13" s="26">
        <v>44897</v>
      </c>
      <c r="G13" s="27">
        <v>1</v>
      </c>
      <c r="H13" s="16" t="s">
        <v>186</v>
      </c>
      <c r="I13" s="28">
        <v>44903</v>
      </c>
      <c r="J13" s="5"/>
      <c r="K13" s="32">
        <v>2</v>
      </c>
      <c r="L13" s="29">
        <v>1.6129887240000002E-2</v>
      </c>
      <c r="M13" s="29">
        <v>1.151559024</v>
      </c>
      <c r="N13" s="29">
        <f t="shared" si="3"/>
        <v>0.57577951199999999</v>
      </c>
      <c r="O13" s="29">
        <v>0.1261146856</v>
      </c>
      <c r="P13" s="29">
        <v>10.508681409999999</v>
      </c>
      <c r="Q13" s="29">
        <f t="shared" si="4"/>
        <v>5.2543407049999997</v>
      </c>
      <c r="S13" s="16">
        <f t="shared" si="5"/>
        <v>9.125612487927496</v>
      </c>
    </row>
    <row r="14" spans="1:19" x14ac:dyDescent="0.25">
      <c r="A14" s="16">
        <v>12</v>
      </c>
      <c r="B14" s="16" t="s">
        <v>76</v>
      </c>
      <c r="C14" s="26">
        <v>44756</v>
      </c>
      <c r="D14" s="26">
        <v>44756</v>
      </c>
      <c r="F14" s="26">
        <v>44897</v>
      </c>
      <c r="G14" s="27">
        <v>1</v>
      </c>
      <c r="H14" s="16" t="s">
        <v>187</v>
      </c>
      <c r="I14" s="28">
        <v>44903</v>
      </c>
      <c r="J14" s="5"/>
      <c r="K14" s="32">
        <v>2</v>
      </c>
      <c r="L14" s="29">
        <v>1.922728462E-2</v>
      </c>
      <c r="M14" s="29">
        <v>1.372691127</v>
      </c>
      <c r="N14" s="29">
        <f t="shared" si="3"/>
        <v>0.68634556349999998</v>
      </c>
      <c r="O14" s="29">
        <v>0.1389412743</v>
      </c>
      <c r="P14" s="29">
        <v>11.57747474</v>
      </c>
      <c r="Q14" s="29">
        <f t="shared" si="4"/>
        <v>5.7887373699999998</v>
      </c>
      <c r="S14" s="16">
        <f t="shared" si="5"/>
        <v>8.434144078211121</v>
      </c>
    </row>
    <row r="15" spans="1:19" x14ac:dyDescent="0.25">
      <c r="A15" s="16">
        <v>13</v>
      </c>
      <c r="B15" s="16" t="s">
        <v>188</v>
      </c>
      <c r="C15" s="26">
        <v>44756</v>
      </c>
      <c r="D15" s="26">
        <v>44756</v>
      </c>
      <c r="F15" s="26">
        <v>44897</v>
      </c>
      <c r="G15" s="27">
        <v>1</v>
      </c>
      <c r="H15" s="16" t="s">
        <v>189</v>
      </c>
      <c r="I15" s="28">
        <v>44903</v>
      </c>
      <c r="J15" s="5"/>
      <c r="K15" s="32">
        <v>2</v>
      </c>
      <c r="L15" s="29">
        <v>2.6667328439999999E-2</v>
      </c>
      <c r="M15" s="29">
        <v>1.9038572460000001</v>
      </c>
      <c r="N15" s="29">
        <f t="shared" si="3"/>
        <v>0.95192862300000003</v>
      </c>
      <c r="O15" s="29">
        <v>0.28645782250000001</v>
      </c>
      <c r="P15" s="29">
        <v>23.869496080000001</v>
      </c>
      <c r="Q15" s="29">
        <f t="shared" si="4"/>
        <v>11.934748040000001</v>
      </c>
      <c r="S15" s="16">
        <f t="shared" si="5"/>
        <v>12.537440047120004</v>
      </c>
    </row>
    <row r="16" spans="1:19" x14ac:dyDescent="0.25">
      <c r="A16" s="16">
        <v>14</v>
      </c>
      <c r="B16" s="16" t="s">
        <v>78</v>
      </c>
      <c r="C16" s="26">
        <v>44756</v>
      </c>
      <c r="D16" s="26">
        <v>44756</v>
      </c>
      <c r="F16" s="26">
        <v>44897</v>
      </c>
      <c r="G16" s="27">
        <v>1</v>
      </c>
      <c r="H16" s="16" t="s">
        <v>190</v>
      </c>
      <c r="I16" s="28">
        <v>44903</v>
      </c>
      <c r="J16" s="5"/>
      <c r="K16" s="32">
        <v>2</v>
      </c>
      <c r="L16" s="29">
        <v>2.5680564369999999E-2</v>
      </c>
      <c r="M16" s="29">
        <v>1.8334093220000001</v>
      </c>
      <c r="N16" s="29">
        <f t="shared" si="3"/>
        <v>0.91670466100000003</v>
      </c>
      <c r="O16" s="29">
        <v>0.35450578919999998</v>
      </c>
      <c r="P16" s="29">
        <v>29.53968746</v>
      </c>
      <c r="Q16" s="29">
        <f t="shared" si="4"/>
        <v>14.76984373</v>
      </c>
      <c r="S16" s="16">
        <f t="shared" si="5"/>
        <v>16.111888984930118</v>
      </c>
    </row>
    <row r="17" spans="1:19" x14ac:dyDescent="0.25">
      <c r="A17" s="16">
        <v>15</v>
      </c>
      <c r="B17" s="16" t="s">
        <v>80</v>
      </c>
      <c r="C17" s="26">
        <v>44756</v>
      </c>
      <c r="D17" s="26">
        <v>44756</v>
      </c>
      <c r="F17" s="26">
        <v>44897</v>
      </c>
      <c r="G17" s="27">
        <v>1</v>
      </c>
      <c r="H17" s="16" t="s">
        <v>191</v>
      </c>
      <c r="I17" s="28">
        <v>44903</v>
      </c>
      <c r="J17" s="5"/>
      <c r="K17" s="32">
        <v>2</v>
      </c>
      <c r="L17" s="29">
        <v>3.3137316350000001E-2</v>
      </c>
      <c r="M17" s="29">
        <v>2.3657682840000001</v>
      </c>
      <c r="N17" s="29">
        <f t="shared" si="3"/>
        <v>1.182884142</v>
      </c>
      <c r="O17" s="29">
        <v>0.25712932459999999</v>
      </c>
      <c r="P17" s="29">
        <v>21.425658240000001</v>
      </c>
      <c r="Q17" s="29">
        <f t="shared" si="4"/>
        <v>10.71282912</v>
      </c>
      <c r="S17" s="16">
        <f t="shared" si="5"/>
        <v>9.0565328755586609</v>
      </c>
    </row>
    <row r="18" spans="1:19" x14ac:dyDescent="0.25">
      <c r="A18" s="16">
        <v>16</v>
      </c>
      <c r="B18" s="16" t="s">
        <v>192</v>
      </c>
      <c r="C18" s="26">
        <v>44756</v>
      </c>
      <c r="D18" s="26">
        <v>44756</v>
      </c>
      <c r="F18" s="26">
        <v>44897</v>
      </c>
      <c r="G18" s="27">
        <v>1</v>
      </c>
      <c r="H18" s="16" t="s">
        <v>193</v>
      </c>
      <c r="I18" s="28">
        <v>44903</v>
      </c>
      <c r="J18" s="5"/>
      <c r="K18" s="32">
        <v>2</v>
      </c>
      <c r="L18" s="29">
        <v>3.1789361250000002E-2</v>
      </c>
      <c r="M18" s="29">
        <v>2.2695338939999998</v>
      </c>
      <c r="N18" s="29">
        <f t="shared" si="3"/>
        <v>1.1347669469999999</v>
      </c>
      <c r="O18" s="29">
        <v>0.26921358989999999</v>
      </c>
      <c r="P18" s="29">
        <v>22.432596440000001</v>
      </c>
      <c r="Q18" s="29">
        <f t="shared" si="4"/>
        <v>11.216298220000001</v>
      </c>
      <c r="S18" s="16">
        <f t="shared" si="5"/>
        <v>9.8842306340105281</v>
      </c>
    </row>
    <row r="19" spans="1:19" x14ac:dyDescent="0.25">
      <c r="A19" s="16">
        <v>17</v>
      </c>
      <c r="B19" s="16" t="s">
        <v>82</v>
      </c>
      <c r="C19" s="26">
        <v>44756</v>
      </c>
      <c r="D19" s="26">
        <v>44756</v>
      </c>
      <c r="F19" s="26">
        <v>44897</v>
      </c>
      <c r="G19" s="27">
        <v>2</v>
      </c>
      <c r="H19" s="16" t="s">
        <v>45</v>
      </c>
      <c r="I19" s="28">
        <v>44903</v>
      </c>
      <c r="J19" s="5" t="s">
        <v>194</v>
      </c>
      <c r="K19" s="32">
        <v>2</v>
      </c>
      <c r="L19" s="29">
        <v>3.7816091599999997E-2</v>
      </c>
      <c r="M19" s="29">
        <v>2.6997995000000001</v>
      </c>
      <c r="N19" s="29">
        <f t="shared" si="3"/>
        <v>1.3498997500000001</v>
      </c>
      <c r="O19" s="29">
        <v>0.2991900777</v>
      </c>
      <c r="P19" s="29">
        <v>24.930428939999999</v>
      </c>
      <c r="Q19" s="29">
        <f t="shared" si="4"/>
        <v>12.465214469999999</v>
      </c>
      <c r="S19" s="16">
        <f t="shared" si="5"/>
        <v>9.2341779232124459</v>
      </c>
    </row>
    <row r="20" spans="1:19" x14ac:dyDescent="0.25">
      <c r="A20" s="16">
        <v>18</v>
      </c>
      <c r="B20" s="16" t="s">
        <v>84</v>
      </c>
      <c r="C20" s="26">
        <v>44756</v>
      </c>
      <c r="D20" s="26">
        <v>44756</v>
      </c>
      <c r="F20" s="26">
        <v>44897</v>
      </c>
      <c r="G20" s="27">
        <v>2</v>
      </c>
      <c r="H20" s="16" t="s">
        <v>48</v>
      </c>
      <c r="I20" s="28">
        <v>44903</v>
      </c>
      <c r="J20" s="5" t="s">
        <v>136</v>
      </c>
      <c r="K20" s="32">
        <v>2</v>
      </c>
      <c r="L20" s="29">
        <v>3.8770422190000001E-2</v>
      </c>
      <c r="M20" s="29">
        <v>2.7679319050000002</v>
      </c>
      <c r="N20" s="29">
        <f t="shared" si="3"/>
        <v>1.3839659525000001</v>
      </c>
      <c r="O20" s="29">
        <v>0.32418402619999998</v>
      </c>
      <c r="P20" s="29">
        <v>27.013084429999999</v>
      </c>
      <c r="Q20" s="29">
        <f t="shared" si="4"/>
        <v>13.506542215</v>
      </c>
      <c r="S20" s="16">
        <f t="shared" si="5"/>
        <v>9.7593023806703787</v>
      </c>
    </row>
    <row r="21" spans="1:19" x14ac:dyDescent="0.25">
      <c r="A21" s="16">
        <v>19</v>
      </c>
      <c r="B21" s="16" t="s">
        <v>195</v>
      </c>
      <c r="C21" s="26">
        <v>44756</v>
      </c>
      <c r="D21" s="26">
        <v>44756</v>
      </c>
      <c r="F21" s="26">
        <v>44897</v>
      </c>
      <c r="G21" s="27">
        <v>2</v>
      </c>
      <c r="H21" s="16" t="s">
        <v>50</v>
      </c>
      <c r="I21" s="28">
        <v>44903</v>
      </c>
      <c r="J21" s="5"/>
      <c r="K21" s="32">
        <v>2</v>
      </c>
      <c r="L21" s="29">
        <v>4.406690781E-2</v>
      </c>
      <c r="M21" s="29">
        <v>3.1460632409999998</v>
      </c>
      <c r="N21" s="29">
        <f t="shared" si="3"/>
        <v>1.5730316204999999</v>
      </c>
      <c r="O21" s="29">
        <v>0.37376271490000001</v>
      </c>
      <c r="P21" s="29">
        <v>31.144297550000001</v>
      </c>
      <c r="Q21" s="29">
        <f t="shared" si="4"/>
        <v>15.572148775</v>
      </c>
      <c r="S21" s="16">
        <f t="shared" si="5"/>
        <v>9.899450571788428</v>
      </c>
    </row>
    <row r="22" spans="1:19" x14ac:dyDescent="0.25">
      <c r="A22" s="16">
        <v>20</v>
      </c>
      <c r="B22" s="16" t="s">
        <v>85</v>
      </c>
      <c r="C22" s="26">
        <v>44756</v>
      </c>
      <c r="D22" s="26">
        <v>44756</v>
      </c>
      <c r="F22" s="26">
        <v>44897</v>
      </c>
      <c r="G22" s="27">
        <v>2</v>
      </c>
      <c r="H22" s="16" t="s">
        <v>53</v>
      </c>
      <c r="I22" s="28">
        <v>44903</v>
      </c>
      <c r="J22" s="5"/>
      <c r="K22" s="32">
        <v>1.3</v>
      </c>
      <c r="L22" s="29">
        <v>3.7291258920000001E-2</v>
      </c>
      <c r="M22" s="29">
        <v>2.6623301860000002</v>
      </c>
      <c r="N22" s="29">
        <f t="shared" si="3"/>
        <v>2.0479462969230768</v>
      </c>
      <c r="O22" s="29">
        <v>0.355597257</v>
      </c>
      <c r="P22" s="29">
        <v>29.630635529999999</v>
      </c>
      <c r="Q22" s="29">
        <f t="shared" si="4"/>
        <v>22.792796561538459</v>
      </c>
      <c r="S22" s="16">
        <f t="shared" si="5"/>
        <v>11.129587038382473</v>
      </c>
    </row>
    <row r="23" spans="1:19" x14ac:dyDescent="0.25">
      <c r="A23" s="16">
        <v>21</v>
      </c>
      <c r="B23" s="16" t="s">
        <v>87</v>
      </c>
      <c r="C23" s="26">
        <v>44756</v>
      </c>
      <c r="D23" s="26">
        <v>44756</v>
      </c>
      <c r="F23" s="26">
        <v>44897</v>
      </c>
      <c r="G23" s="27">
        <v>2</v>
      </c>
      <c r="H23" s="16" t="s">
        <v>55</v>
      </c>
      <c r="I23" s="28">
        <v>44903</v>
      </c>
      <c r="J23" s="5"/>
      <c r="K23" s="32">
        <v>2</v>
      </c>
      <c r="L23" s="29">
        <v>5.3376299500000002E-2</v>
      </c>
      <c r="M23" s="29">
        <v>3.8106874780000002</v>
      </c>
      <c r="N23" s="29">
        <f t="shared" si="3"/>
        <v>1.9053437390000001</v>
      </c>
      <c r="O23" s="29">
        <v>0.41392629660000002</v>
      </c>
      <c r="P23" s="29">
        <v>34.490983800000002</v>
      </c>
      <c r="Q23" s="29">
        <f t="shared" si="4"/>
        <v>17.245491900000001</v>
      </c>
      <c r="S23" s="16">
        <f t="shared" si="5"/>
        <v>9.0511184659263204</v>
      </c>
    </row>
    <row r="24" spans="1:19" x14ac:dyDescent="0.25">
      <c r="A24" s="16">
        <v>22</v>
      </c>
      <c r="B24" s="16" t="s">
        <v>196</v>
      </c>
      <c r="C24" s="26">
        <v>44756</v>
      </c>
      <c r="D24" s="26">
        <v>44756</v>
      </c>
      <c r="F24" s="26">
        <v>44897</v>
      </c>
      <c r="G24" s="27">
        <v>2</v>
      </c>
      <c r="H24" s="16" t="s">
        <v>57</v>
      </c>
      <c r="I24" s="28">
        <v>44903</v>
      </c>
      <c r="J24" s="5"/>
      <c r="K24" s="32">
        <v>2</v>
      </c>
      <c r="L24" s="29">
        <v>5.0291187539999997E-2</v>
      </c>
      <c r="M24" s="29">
        <v>3.5904324650000001</v>
      </c>
      <c r="N24" s="29">
        <f t="shared" si="3"/>
        <v>1.7952162325000001</v>
      </c>
      <c r="O24" s="29">
        <v>0.30769611959999998</v>
      </c>
      <c r="P24" s="29">
        <v>25.639206699999999</v>
      </c>
      <c r="Q24" s="29">
        <f t="shared" si="4"/>
        <v>12.81960335</v>
      </c>
      <c r="S24" s="16">
        <f t="shared" si="5"/>
        <v>7.1409800768944409</v>
      </c>
    </row>
    <row r="25" spans="1:19" x14ac:dyDescent="0.25">
      <c r="A25" s="16">
        <v>23</v>
      </c>
      <c r="B25" s="16" t="s">
        <v>89</v>
      </c>
      <c r="C25" s="26">
        <v>44756</v>
      </c>
      <c r="D25" s="26">
        <v>44756</v>
      </c>
      <c r="F25" s="26">
        <v>44897</v>
      </c>
      <c r="G25" s="27">
        <v>2</v>
      </c>
      <c r="H25" s="16" t="s">
        <v>59</v>
      </c>
      <c r="I25" s="28">
        <v>44903</v>
      </c>
      <c r="J25" s="5"/>
      <c r="K25" s="32">
        <v>2</v>
      </c>
      <c r="L25" s="29">
        <v>4.151350836E-2</v>
      </c>
      <c r="M25" s="29">
        <v>2.9637687129999999</v>
      </c>
      <c r="N25" s="29">
        <f t="shared" si="3"/>
        <v>1.4818843564999999</v>
      </c>
      <c r="O25" s="29">
        <v>0.28736762459999998</v>
      </c>
      <c r="P25" s="29">
        <v>23.945306609999999</v>
      </c>
      <c r="Q25" s="29">
        <f t="shared" si="4"/>
        <v>11.972653305</v>
      </c>
      <c r="S25" s="16">
        <f t="shared" si="5"/>
        <v>8.0793438789499774</v>
      </c>
    </row>
    <row r="26" spans="1:19" x14ac:dyDescent="0.25">
      <c r="A26" s="16">
        <v>24</v>
      </c>
      <c r="B26" s="16" t="s">
        <v>91</v>
      </c>
      <c r="C26" s="26">
        <v>44756</v>
      </c>
      <c r="D26" s="26">
        <v>44756</v>
      </c>
      <c r="F26" s="26">
        <v>44897</v>
      </c>
      <c r="G26" s="27">
        <v>2</v>
      </c>
      <c r="H26" s="16" t="s">
        <v>61</v>
      </c>
      <c r="I26" s="28">
        <v>44903</v>
      </c>
      <c r="J26" s="5"/>
      <c r="K26" s="32">
        <v>2</v>
      </c>
      <c r="L26" s="29">
        <v>4.2797087919999997E-2</v>
      </c>
      <c r="M26" s="29">
        <v>3.055407148</v>
      </c>
      <c r="N26" s="29">
        <f t="shared" si="3"/>
        <v>1.527703574</v>
      </c>
      <c r="O26" s="29">
        <v>0.37529434420000002</v>
      </c>
      <c r="P26" s="29">
        <v>31.27192269</v>
      </c>
      <c r="Q26" s="29">
        <f t="shared" si="4"/>
        <v>15.635961345</v>
      </c>
      <c r="S26" s="16">
        <f t="shared" si="5"/>
        <v>10.234944534468962</v>
      </c>
    </row>
    <row r="27" spans="1:19" x14ac:dyDescent="0.25">
      <c r="A27" s="24">
        <v>1</v>
      </c>
      <c r="B27" s="24" t="s">
        <v>93</v>
      </c>
      <c r="C27" s="26">
        <v>44757</v>
      </c>
      <c r="D27" s="26">
        <v>44757</v>
      </c>
      <c r="E27" s="16" t="s">
        <v>159</v>
      </c>
      <c r="F27" s="26">
        <v>44953</v>
      </c>
      <c r="G27" s="27"/>
      <c r="H27" s="16" t="s">
        <v>83</v>
      </c>
      <c r="I27" s="28">
        <v>44960</v>
      </c>
      <c r="J27" s="5"/>
    </row>
    <row r="28" spans="1:19" x14ac:dyDescent="0.25">
      <c r="A28" s="24">
        <v>2</v>
      </c>
      <c r="B28" s="24" t="s">
        <v>96</v>
      </c>
      <c r="C28" s="26">
        <v>44757</v>
      </c>
      <c r="D28" s="26">
        <v>44757</v>
      </c>
      <c r="E28" s="16" t="s">
        <v>159</v>
      </c>
      <c r="F28" s="26">
        <v>44953</v>
      </c>
      <c r="G28" s="27"/>
      <c r="H28" s="16" t="s">
        <v>62</v>
      </c>
      <c r="I28" s="28">
        <v>44960</v>
      </c>
      <c r="J28" s="5"/>
    </row>
    <row r="29" spans="1:19" x14ac:dyDescent="0.25">
      <c r="A29" s="24">
        <v>3</v>
      </c>
      <c r="B29" s="24" t="s">
        <v>98</v>
      </c>
      <c r="C29" s="26">
        <v>44757</v>
      </c>
      <c r="D29" s="26">
        <v>44757</v>
      </c>
      <c r="E29" s="16" t="s">
        <v>159</v>
      </c>
      <c r="F29" s="26">
        <v>44953</v>
      </c>
      <c r="G29" s="27"/>
      <c r="H29" s="16" t="s">
        <v>64</v>
      </c>
      <c r="I29" s="28">
        <v>44960</v>
      </c>
      <c r="J29" s="5" t="s">
        <v>197</v>
      </c>
    </row>
    <row r="30" spans="1:19" x14ac:dyDescent="0.25">
      <c r="A30" s="24">
        <v>4</v>
      </c>
      <c r="B30" s="24" t="s">
        <v>100</v>
      </c>
      <c r="C30" s="26">
        <v>44757</v>
      </c>
      <c r="D30" s="26">
        <v>44757</v>
      </c>
      <c r="E30" s="16" t="s">
        <v>159</v>
      </c>
      <c r="F30" s="26">
        <v>44953</v>
      </c>
      <c r="G30" s="27"/>
      <c r="H30" s="16" t="s">
        <v>86</v>
      </c>
      <c r="I30" s="28">
        <v>44960</v>
      </c>
      <c r="J30" s="5"/>
    </row>
    <row r="31" spans="1:19" x14ac:dyDescent="0.25">
      <c r="A31" s="16">
        <v>5</v>
      </c>
      <c r="B31" s="24" t="s">
        <v>102</v>
      </c>
      <c r="C31" s="26">
        <v>44757</v>
      </c>
      <c r="D31" s="26">
        <v>44757</v>
      </c>
      <c r="E31" s="16" t="s">
        <v>159</v>
      </c>
      <c r="F31" s="26">
        <v>44953</v>
      </c>
      <c r="G31" s="27"/>
      <c r="H31" s="16" t="s">
        <v>88</v>
      </c>
      <c r="I31" s="28">
        <v>44960</v>
      </c>
      <c r="J31" s="5"/>
    </row>
    <row r="32" spans="1:19" x14ac:dyDescent="0.25">
      <c r="A32" s="16">
        <v>6</v>
      </c>
      <c r="B32" s="24" t="s">
        <v>104</v>
      </c>
      <c r="C32" s="26">
        <v>44757</v>
      </c>
      <c r="D32" s="26">
        <v>44757</v>
      </c>
      <c r="E32" s="16" t="s">
        <v>159</v>
      </c>
      <c r="F32" s="26">
        <v>44953</v>
      </c>
      <c r="G32" s="27"/>
      <c r="H32" s="16" t="s">
        <v>198</v>
      </c>
      <c r="I32" s="28">
        <v>44960</v>
      </c>
      <c r="J32" s="5"/>
    </row>
    <row r="33" spans="1:10" x14ac:dyDescent="0.25">
      <c r="A33" s="16">
        <v>7</v>
      </c>
      <c r="B33" s="24" t="s">
        <v>106</v>
      </c>
      <c r="C33" s="26">
        <v>44757</v>
      </c>
      <c r="D33" s="26">
        <v>44757</v>
      </c>
      <c r="E33" s="16" t="s">
        <v>159</v>
      </c>
      <c r="F33" s="26">
        <v>44953</v>
      </c>
      <c r="G33" s="27"/>
      <c r="H33" s="16" t="s">
        <v>90</v>
      </c>
      <c r="I33" s="28">
        <v>44960</v>
      </c>
      <c r="J33" s="5"/>
    </row>
    <row r="34" spans="1:10" x14ac:dyDescent="0.25">
      <c r="A34" s="16">
        <v>8</v>
      </c>
      <c r="B34" s="24" t="s">
        <v>108</v>
      </c>
      <c r="C34" s="26">
        <v>44757</v>
      </c>
      <c r="D34" s="26">
        <v>44757</v>
      </c>
      <c r="E34" s="16" t="s">
        <v>159</v>
      </c>
      <c r="F34" s="26">
        <v>44953</v>
      </c>
      <c r="G34" s="27"/>
      <c r="H34" s="16" t="s">
        <v>92</v>
      </c>
      <c r="I34" s="28">
        <v>44960</v>
      </c>
      <c r="J34" s="5"/>
    </row>
    <row r="35" spans="1:10" x14ac:dyDescent="0.25">
      <c r="A35" s="16">
        <v>9</v>
      </c>
      <c r="B35" s="24" t="s">
        <v>110</v>
      </c>
      <c r="C35" s="26">
        <v>44757</v>
      </c>
      <c r="D35" s="26">
        <v>44757</v>
      </c>
      <c r="E35" s="16" t="s">
        <v>159</v>
      </c>
      <c r="F35" s="26">
        <v>44953</v>
      </c>
      <c r="G35" s="27"/>
      <c r="H35" s="16" t="s">
        <v>95</v>
      </c>
      <c r="I35" s="28">
        <v>44960</v>
      </c>
      <c r="J35" s="5"/>
    </row>
    <row r="36" spans="1:10" x14ac:dyDescent="0.25">
      <c r="A36" s="16">
        <v>10</v>
      </c>
      <c r="B36" s="24" t="s">
        <v>112</v>
      </c>
      <c r="C36" s="26">
        <v>44757</v>
      </c>
      <c r="D36" s="26">
        <v>44757</v>
      </c>
      <c r="E36" s="16" t="s">
        <v>159</v>
      </c>
      <c r="F36" s="26">
        <v>44953</v>
      </c>
      <c r="G36" s="27"/>
      <c r="H36" s="16" t="s">
        <v>97</v>
      </c>
      <c r="I36" s="28">
        <v>44960</v>
      </c>
      <c r="J36" s="5"/>
    </row>
    <row r="37" spans="1:10" x14ac:dyDescent="0.25">
      <c r="A37" s="16">
        <v>11</v>
      </c>
      <c r="B37" s="24" t="s">
        <v>114</v>
      </c>
      <c r="C37" s="26">
        <v>44757</v>
      </c>
      <c r="D37" s="26">
        <v>44757</v>
      </c>
      <c r="E37" s="16" t="s">
        <v>159</v>
      </c>
      <c r="F37" s="26">
        <v>44953</v>
      </c>
      <c r="G37" s="27"/>
      <c r="H37" s="16" t="s">
        <v>99</v>
      </c>
      <c r="I37" s="28">
        <v>44960</v>
      </c>
      <c r="J37" s="5" t="s">
        <v>197</v>
      </c>
    </row>
    <row r="38" spans="1:10" x14ac:dyDescent="0.25">
      <c r="A38" s="16">
        <v>12</v>
      </c>
      <c r="B38" s="24" t="s">
        <v>116</v>
      </c>
      <c r="C38" s="26">
        <v>44757</v>
      </c>
      <c r="D38" s="26">
        <v>44757</v>
      </c>
      <c r="E38" s="16" t="s">
        <v>159</v>
      </c>
      <c r="F38" s="26">
        <v>44953</v>
      </c>
      <c r="G38" s="27"/>
      <c r="H38" s="16" t="s">
        <v>101</v>
      </c>
      <c r="I38" s="28">
        <v>44960</v>
      </c>
      <c r="J38" s="5"/>
    </row>
    <row r="39" spans="1:10" x14ac:dyDescent="0.25">
      <c r="A39" s="16">
        <v>13</v>
      </c>
      <c r="B39" s="24" t="s">
        <v>118</v>
      </c>
      <c r="C39" s="26">
        <v>44757</v>
      </c>
      <c r="D39" s="26">
        <v>44757</v>
      </c>
      <c r="E39" s="16" t="s">
        <v>159</v>
      </c>
      <c r="F39" s="26">
        <v>44953</v>
      </c>
      <c r="G39" s="27"/>
      <c r="H39" s="16" t="s">
        <v>103</v>
      </c>
      <c r="I39" s="28">
        <v>44960</v>
      </c>
      <c r="J39" s="5"/>
    </row>
    <row r="40" spans="1:10" x14ac:dyDescent="0.25">
      <c r="A40" s="16">
        <v>14</v>
      </c>
      <c r="B40" s="24" t="s">
        <v>120</v>
      </c>
      <c r="C40" s="26">
        <v>44757</v>
      </c>
      <c r="D40" s="26">
        <v>44757</v>
      </c>
      <c r="E40" s="16" t="s">
        <v>159</v>
      </c>
      <c r="F40" s="26">
        <v>44953</v>
      </c>
      <c r="G40" s="27"/>
      <c r="H40" s="16" t="s">
        <v>105</v>
      </c>
      <c r="I40" s="28">
        <v>44960</v>
      </c>
      <c r="J40" s="5"/>
    </row>
    <row r="41" spans="1:10" x14ac:dyDescent="0.25">
      <c r="A41" s="16">
        <v>15</v>
      </c>
      <c r="B41" s="24" t="s">
        <v>122</v>
      </c>
      <c r="C41" s="26">
        <v>44757</v>
      </c>
      <c r="D41" s="26">
        <v>44757</v>
      </c>
      <c r="E41" s="16" t="s">
        <v>159</v>
      </c>
      <c r="F41" s="26">
        <v>44953</v>
      </c>
      <c r="G41" s="27"/>
      <c r="H41" s="16" t="s">
        <v>107</v>
      </c>
      <c r="I41" s="28">
        <v>44960</v>
      </c>
      <c r="J41" s="5"/>
    </row>
    <row r="42" spans="1:10" x14ac:dyDescent="0.25">
      <c r="A42" s="16">
        <v>16</v>
      </c>
      <c r="B42" s="24" t="s">
        <v>124</v>
      </c>
      <c r="C42" s="26">
        <v>44757</v>
      </c>
      <c r="D42" s="26">
        <v>44757</v>
      </c>
      <c r="E42" s="16" t="s">
        <v>159</v>
      </c>
      <c r="F42" s="26">
        <v>44953</v>
      </c>
      <c r="G42" s="27"/>
      <c r="H42" s="16" t="s">
        <v>109</v>
      </c>
      <c r="I42" s="28">
        <v>44960</v>
      </c>
      <c r="J42" s="5"/>
    </row>
    <row r="43" spans="1:10" x14ac:dyDescent="0.25">
      <c r="A43" s="16">
        <v>17</v>
      </c>
      <c r="B43" s="24" t="s">
        <v>126</v>
      </c>
      <c r="C43" s="26">
        <v>44757</v>
      </c>
      <c r="D43" s="26">
        <v>44757</v>
      </c>
      <c r="E43" s="16" t="s">
        <v>159</v>
      </c>
      <c r="F43" s="26">
        <v>44953</v>
      </c>
      <c r="G43" s="27"/>
      <c r="H43" s="16" t="s">
        <v>111</v>
      </c>
      <c r="I43" s="28">
        <v>44960</v>
      </c>
      <c r="J43" s="5" t="s">
        <v>197</v>
      </c>
    </row>
    <row r="44" spans="1:10" x14ac:dyDescent="0.25">
      <c r="A44" s="16">
        <v>18</v>
      </c>
      <c r="B44" s="24" t="s">
        <v>128</v>
      </c>
      <c r="C44" s="26">
        <v>44757</v>
      </c>
      <c r="D44" s="26">
        <v>44757</v>
      </c>
      <c r="E44" s="16" t="s">
        <v>159</v>
      </c>
      <c r="F44" s="26">
        <v>44953</v>
      </c>
      <c r="G44" s="27"/>
      <c r="I44" s="28"/>
      <c r="J44" s="5"/>
    </row>
    <row r="45" spans="1:10" x14ac:dyDescent="0.25">
      <c r="A45" s="16">
        <v>19</v>
      </c>
      <c r="B45" s="24" t="s">
        <v>130</v>
      </c>
      <c r="C45" s="26">
        <v>44757</v>
      </c>
      <c r="D45" s="26">
        <v>44757</v>
      </c>
      <c r="E45" s="16" t="s">
        <v>159</v>
      </c>
      <c r="F45" s="26">
        <v>44953</v>
      </c>
      <c r="G45" s="27"/>
      <c r="I45" s="28"/>
      <c r="J45" s="5"/>
    </row>
    <row r="46" spans="1:10" x14ac:dyDescent="0.25">
      <c r="A46" s="16">
        <v>20</v>
      </c>
      <c r="B46" s="24" t="s">
        <v>132</v>
      </c>
      <c r="C46" s="26">
        <v>44757</v>
      </c>
      <c r="D46" s="26">
        <v>44757</v>
      </c>
      <c r="E46" s="16" t="s">
        <v>159</v>
      </c>
      <c r="F46" s="26">
        <v>44953</v>
      </c>
      <c r="G46" s="27"/>
      <c r="I46" s="28"/>
      <c r="J46" s="5"/>
    </row>
    <row r="47" spans="1:10" x14ac:dyDescent="0.25">
      <c r="A47" s="16">
        <v>21</v>
      </c>
      <c r="B47" s="24" t="s">
        <v>134</v>
      </c>
      <c r="C47" s="26">
        <v>44757</v>
      </c>
      <c r="D47" s="26">
        <v>44757</v>
      </c>
      <c r="E47" s="16" t="s">
        <v>159</v>
      </c>
      <c r="F47" s="26">
        <v>44953</v>
      </c>
      <c r="G47" s="27"/>
      <c r="I47" s="28"/>
      <c r="J47" s="5"/>
    </row>
    <row r="48" spans="1:10" x14ac:dyDescent="0.25">
      <c r="A48" s="16">
        <v>22</v>
      </c>
      <c r="B48" s="24" t="s">
        <v>137</v>
      </c>
      <c r="C48" s="26">
        <v>44757</v>
      </c>
      <c r="D48" s="26">
        <v>44757</v>
      </c>
      <c r="E48" s="16" t="s">
        <v>159</v>
      </c>
      <c r="F48" s="26">
        <v>44953</v>
      </c>
      <c r="G48" s="27"/>
      <c r="I48" s="28"/>
      <c r="J48" s="5"/>
    </row>
    <row r="49" spans="1:10" x14ac:dyDescent="0.25">
      <c r="A49" s="16">
        <v>23</v>
      </c>
      <c r="B49" s="24" t="s">
        <v>139</v>
      </c>
      <c r="C49" s="26">
        <v>44757</v>
      </c>
      <c r="D49" s="26">
        <v>44757</v>
      </c>
      <c r="E49" s="16" t="s">
        <v>159</v>
      </c>
      <c r="F49" s="26">
        <v>44953</v>
      </c>
      <c r="G49" s="27"/>
      <c r="I49" s="28"/>
      <c r="J49" s="5"/>
    </row>
    <row r="50" spans="1:10" x14ac:dyDescent="0.25">
      <c r="A50" s="16">
        <v>24</v>
      </c>
      <c r="B50" s="24" t="s">
        <v>141</v>
      </c>
      <c r="C50" s="26">
        <v>44757</v>
      </c>
      <c r="D50" s="26">
        <v>44757</v>
      </c>
      <c r="E50" s="16" t="s">
        <v>159</v>
      </c>
      <c r="F50" s="26">
        <v>44953</v>
      </c>
      <c r="G50" s="27"/>
      <c r="I50" s="28"/>
      <c r="J50" s="5"/>
    </row>
    <row r="51" spans="1:10" x14ac:dyDescent="0.25">
      <c r="A51" s="24"/>
      <c r="B51" s="24"/>
      <c r="J51" s="5"/>
    </row>
    <row r="52" spans="1:10" x14ac:dyDescent="0.25">
      <c r="A52" s="24"/>
      <c r="B52" s="24"/>
      <c r="J52" s="5"/>
    </row>
    <row r="53" spans="1:10" x14ac:dyDescent="0.25">
      <c r="A53" s="24"/>
      <c r="B53" s="24"/>
      <c r="J53" s="5"/>
    </row>
    <row r="54" spans="1:10" x14ac:dyDescent="0.25">
      <c r="A54" s="24"/>
      <c r="B54" s="24"/>
      <c r="J54" s="5"/>
    </row>
    <row r="55" spans="1:10" x14ac:dyDescent="0.25">
      <c r="A55" s="24"/>
      <c r="B55" s="24"/>
      <c r="J55" s="5"/>
    </row>
    <row r="56" spans="1:10" x14ac:dyDescent="0.25">
      <c r="A56" s="24"/>
      <c r="B56" s="24"/>
      <c r="J56" s="5"/>
    </row>
    <row r="57" spans="1:10" x14ac:dyDescent="0.25">
      <c r="A57" s="24"/>
      <c r="B57" s="24"/>
      <c r="J57" s="5"/>
    </row>
    <row r="58" spans="1:10" x14ac:dyDescent="0.25">
      <c r="A58" s="24"/>
      <c r="B58" s="24"/>
      <c r="J58" s="5"/>
    </row>
    <row r="59" spans="1:10" x14ac:dyDescent="0.25">
      <c r="A59" s="24"/>
      <c r="B59" s="24"/>
      <c r="J59" s="5"/>
    </row>
    <row r="60" spans="1:10" x14ac:dyDescent="0.25">
      <c r="J60" s="5"/>
    </row>
    <row r="61" spans="1:10" x14ac:dyDescent="0.25">
      <c r="J61" s="5"/>
    </row>
    <row r="62" spans="1:10" x14ac:dyDescent="0.25">
      <c r="J62" s="5"/>
    </row>
    <row r="63" spans="1:10" x14ac:dyDescent="0.25">
      <c r="J63" s="5"/>
    </row>
    <row r="64" spans="1:10" x14ac:dyDescent="0.25">
      <c r="J64" s="5"/>
    </row>
    <row r="65" spans="10:10" x14ac:dyDescent="0.25">
      <c r="J65" s="5"/>
    </row>
    <row r="66" spans="10:10" x14ac:dyDescent="0.25">
      <c r="J66" s="5"/>
    </row>
    <row r="67" spans="10:10" x14ac:dyDescent="0.25">
      <c r="J67" s="5"/>
    </row>
    <row r="68" spans="10:10" x14ac:dyDescent="0.25">
      <c r="J68" s="5"/>
    </row>
    <row r="69" spans="10:10" x14ac:dyDescent="0.25">
      <c r="J69" s="5"/>
    </row>
    <row r="70" spans="10:10" x14ac:dyDescent="0.25">
      <c r="J70" s="5"/>
    </row>
    <row r="71" spans="10:10" x14ac:dyDescent="0.25">
      <c r="J71" s="5"/>
    </row>
    <row r="72" spans="10:10" x14ac:dyDescent="0.25">
      <c r="J72" s="5"/>
    </row>
    <row r="73" spans="10:10" x14ac:dyDescent="0.25">
      <c r="J73" s="5"/>
    </row>
    <row r="74" spans="10:10" x14ac:dyDescent="0.25">
      <c r="J74" s="5"/>
    </row>
    <row r="75" spans="10:10" x14ac:dyDescent="0.25">
      <c r="J75" s="5"/>
    </row>
    <row r="76" spans="10:10" x14ac:dyDescent="0.25">
      <c r="J76" s="5"/>
    </row>
    <row r="77" spans="10:10" x14ac:dyDescent="0.25">
      <c r="J77" s="5"/>
    </row>
    <row r="78" spans="10:10" x14ac:dyDescent="0.25">
      <c r="J78" s="5"/>
    </row>
    <row r="79" spans="10:10" x14ac:dyDescent="0.25">
      <c r="J79" s="5"/>
    </row>
    <row r="80" spans="10:10" x14ac:dyDescent="0.25">
      <c r="J80" s="5"/>
    </row>
    <row r="81" spans="10:10" x14ac:dyDescent="0.25">
      <c r="J81" s="5"/>
    </row>
    <row r="82" spans="10:10" x14ac:dyDescent="0.25">
      <c r="J82" s="5"/>
    </row>
    <row r="83" spans="10:10" x14ac:dyDescent="0.25">
      <c r="J83" s="5"/>
    </row>
    <row r="84" spans="10:10" x14ac:dyDescent="0.25">
      <c r="J84" s="5"/>
    </row>
    <row r="85" spans="10:10" x14ac:dyDescent="0.25">
      <c r="J85" s="5"/>
    </row>
    <row r="86" spans="10:10" x14ac:dyDescent="0.25">
      <c r="J86" s="5"/>
    </row>
    <row r="87" spans="10:10" x14ac:dyDescent="0.25">
      <c r="J87" s="5"/>
    </row>
    <row r="88" spans="10:10" x14ac:dyDescent="0.25">
      <c r="J88" s="5"/>
    </row>
    <row r="89" spans="10:10" x14ac:dyDescent="0.25">
      <c r="J89" s="5"/>
    </row>
    <row r="90" spans="10:10" x14ac:dyDescent="0.25">
      <c r="J90" s="5"/>
    </row>
    <row r="91" spans="10:10" x14ac:dyDescent="0.25">
      <c r="J91" s="5"/>
    </row>
    <row r="92" spans="10:10" x14ac:dyDescent="0.25">
      <c r="J92" s="5"/>
    </row>
    <row r="93" spans="10:10" x14ac:dyDescent="0.25">
      <c r="J93" s="5"/>
    </row>
    <row r="94" spans="10:10" x14ac:dyDescent="0.25">
      <c r="J94" s="5"/>
    </row>
    <row r="95" spans="10:10" x14ac:dyDescent="0.25">
      <c r="J95" s="5"/>
    </row>
    <row r="96" spans="10:10" x14ac:dyDescent="0.25">
      <c r="J96" s="5"/>
    </row>
    <row r="97" spans="10:10" x14ac:dyDescent="0.25">
      <c r="J97" s="5"/>
    </row>
    <row r="98" spans="10:10" x14ac:dyDescent="0.25">
      <c r="J98" s="5"/>
    </row>
    <row r="99" spans="10:10" x14ac:dyDescent="0.25">
      <c r="J99" s="5"/>
    </row>
    <row r="100" spans="10:10" x14ac:dyDescent="0.25">
      <c r="J100" s="5"/>
    </row>
    <row r="101" spans="10:10" x14ac:dyDescent="0.25">
      <c r="J101" s="5"/>
    </row>
    <row r="102" spans="10:10" x14ac:dyDescent="0.25">
      <c r="J102" s="5"/>
    </row>
    <row r="103" spans="10:10" x14ac:dyDescent="0.25">
      <c r="J103" s="5"/>
    </row>
    <row r="104" spans="10:10" x14ac:dyDescent="0.25">
      <c r="J104" s="5"/>
    </row>
    <row r="105" spans="10:10" x14ac:dyDescent="0.25">
      <c r="J105" s="5"/>
    </row>
    <row r="106" spans="10:10" x14ac:dyDescent="0.25">
      <c r="J106" s="5"/>
    </row>
    <row r="107" spans="10:10" x14ac:dyDescent="0.25">
      <c r="J107" s="5"/>
    </row>
    <row r="108" spans="10:10" x14ac:dyDescent="0.25">
      <c r="J108" s="5"/>
    </row>
    <row r="109" spans="10:10" x14ac:dyDescent="0.25">
      <c r="J109" s="5"/>
    </row>
    <row r="110" spans="10:10" x14ac:dyDescent="0.25">
      <c r="J110" s="5"/>
    </row>
    <row r="111" spans="10:10" x14ac:dyDescent="0.25">
      <c r="J111" s="5"/>
    </row>
    <row r="112" spans="10:10" x14ac:dyDescent="0.25">
      <c r="J112" s="5"/>
    </row>
    <row r="113" spans="10:10" x14ac:dyDescent="0.25">
      <c r="J113" s="5"/>
    </row>
    <row r="114" spans="10:10" x14ac:dyDescent="0.25">
      <c r="J114" s="5"/>
    </row>
    <row r="115" spans="10:10" x14ac:dyDescent="0.25">
      <c r="J115" s="5"/>
    </row>
    <row r="116" spans="10:10" x14ac:dyDescent="0.25">
      <c r="J116" s="5"/>
    </row>
    <row r="117" spans="10:10" x14ac:dyDescent="0.25">
      <c r="J117" s="5"/>
    </row>
    <row r="118" spans="10:10" x14ac:dyDescent="0.25">
      <c r="J118" s="5"/>
    </row>
    <row r="119" spans="10:10" x14ac:dyDescent="0.25">
      <c r="J119" s="5"/>
    </row>
    <row r="120" spans="10:10" x14ac:dyDescent="0.25">
      <c r="J120" s="5"/>
    </row>
    <row r="121" spans="10:10" x14ac:dyDescent="0.25">
      <c r="J121" s="5"/>
    </row>
    <row r="122" spans="10:10" x14ac:dyDescent="0.25">
      <c r="J122" s="5"/>
    </row>
    <row r="123" spans="10:10" x14ac:dyDescent="0.25">
      <c r="J123" s="5"/>
    </row>
    <row r="124" spans="10:10" x14ac:dyDescent="0.25">
      <c r="J124" s="5"/>
    </row>
    <row r="125" spans="10:10" x14ac:dyDescent="0.25">
      <c r="J125" s="5"/>
    </row>
    <row r="126" spans="10:10" x14ac:dyDescent="0.25">
      <c r="J126" s="5"/>
    </row>
    <row r="127" spans="10:10" x14ac:dyDescent="0.25">
      <c r="J127" s="5"/>
    </row>
    <row r="128" spans="10:10" x14ac:dyDescent="0.25">
      <c r="J128" s="5"/>
    </row>
    <row r="129" spans="10:10" x14ac:dyDescent="0.25">
      <c r="J129" s="5"/>
    </row>
    <row r="130" spans="10:10" x14ac:dyDescent="0.25">
      <c r="J130" s="5"/>
    </row>
    <row r="131" spans="10:10" x14ac:dyDescent="0.25">
      <c r="J131" s="5"/>
    </row>
    <row r="132" spans="10:10" x14ac:dyDescent="0.25">
      <c r="J132" s="5"/>
    </row>
    <row r="133" spans="10:10" x14ac:dyDescent="0.25">
      <c r="J133" s="5"/>
    </row>
    <row r="134" spans="10:10" x14ac:dyDescent="0.25">
      <c r="J134" s="5"/>
    </row>
    <row r="135" spans="10:10" x14ac:dyDescent="0.25">
      <c r="J135" s="5"/>
    </row>
    <row r="136" spans="10:10" x14ac:dyDescent="0.25">
      <c r="J136" s="5"/>
    </row>
    <row r="137" spans="10:10" x14ac:dyDescent="0.25">
      <c r="J137" s="5"/>
    </row>
    <row r="138" spans="10:10" x14ac:dyDescent="0.25">
      <c r="J138" s="5"/>
    </row>
    <row r="139" spans="10:10" x14ac:dyDescent="0.25">
      <c r="J139" s="5"/>
    </row>
    <row r="140" spans="10:10" x14ac:dyDescent="0.25">
      <c r="J140" s="5"/>
    </row>
    <row r="141" spans="10:10" x14ac:dyDescent="0.25">
      <c r="J141" s="5"/>
    </row>
    <row r="142" spans="10:10" x14ac:dyDescent="0.25">
      <c r="J142" s="5"/>
    </row>
    <row r="143" spans="10:10" x14ac:dyDescent="0.25">
      <c r="J143" s="5"/>
    </row>
    <row r="144" spans="10:10" x14ac:dyDescent="0.25">
      <c r="J144" s="5"/>
    </row>
    <row r="145" spans="10:10" x14ac:dyDescent="0.25">
      <c r="J145" s="5"/>
    </row>
    <row r="146" spans="10:10" x14ac:dyDescent="0.25">
      <c r="J146" s="5"/>
    </row>
    <row r="147" spans="10:10" x14ac:dyDescent="0.25">
      <c r="J147" s="5"/>
    </row>
    <row r="148" spans="10:10" x14ac:dyDescent="0.25">
      <c r="J148" s="5"/>
    </row>
    <row r="149" spans="10:10" x14ac:dyDescent="0.25">
      <c r="J149" s="5"/>
    </row>
    <row r="150" spans="10:10" x14ac:dyDescent="0.25">
      <c r="J150" s="5"/>
    </row>
    <row r="151" spans="10:10" x14ac:dyDescent="0.25">
      <c r="J151" s="5"/>
    </row>
    <row r="152" spans="10:10" x14ac:dyDescent="0.25">
      <c r="J152" s="5"/>
    </row>
    <row r="153" spans="10:10" x14ac:dyDescent="0.25">
      <c r="J153" s="5"/>
    </row>
    <row r="154" spans="10:10" x14ac:dyDescent="0.25">
      <c r="J154" s="5"/>
    </row>
    <row r="155" spans="10:10" x14ac:dyDescent="0.25">
      <c r="J155" s="5"/>
    </row>
    <row r="156" spans="10:10" x14ac:dyDescent="0.25">
      <c r="J156" s="5"/>
    </row>
    <row r="157" spans="10:10" x14ac:dyDescent="0.25">
      <c r="J157" s="5"/>
    </row>
    <row r="158" spans="10:10" x14ac:dyDescent="0.25">
      <c r="J158" s="5"/>
    </row>
    <row r="159" spans="10:10" x14ac:dyDescent="0.25">
      <c r="J159" s="5"/>
    </row>
    <row r="160" spans="10:10" x14ac:dyDescent="0.25">
      <c r="J160" s="5"/>
    </row>
    <row r="161" spans="10:10" x14ac:dyDescent="0.25">
      <c r="J161" s="5"/>
    </row>
    <row r="162" spans="10:10" x14ac:dyDescent="0.25">
      <c r="J162" s="5"/>
    </row>
    <row r="163" spans="10:10" x14ac:dyDescent="0.25">
      <c r="J163" s="5"/>
    </row>
    <row r="164" spans="10:10" x14ac:dyDescent="0.25">
      <c r="J164" s="5"/>
    </row>
    <row r="165" spans="10:10" x14ac:dyDescent="0.25">
      <c r="J165" s="5"/>
    </row>
    <row r="166" spans="10:10" x14ac:dyDescent="0.25">
      <c r="J166" s="5"/>
    </row>
    <row r="167" spans="10:10" x14ac:dyDescent="0.25">
      <c r="J167" s="5"/>
    </row>
    <row r="168" spans="10:10" x14ac:dyDescent="0.25">
      <c r="J168" s="5"/>
    </row>
    <row r="169" spans="10:10" x14ac:dyDescent="0.25">
      <c r="J169" s="5"/>
    </row>
    <row r="170" spans="10:10" x14ac:dyDescent="0.25">
      <c r="J170" s="5"/>
    </row>
    <row r="171" spans="10:10" x14ac:dyDescent="0.25">
      <c r="J171" s="5"/>
    </row>
    <row r="172" spans="10:10" x14ac:dyDescent="0.25">
      <c r="J172" s="5"/>
    </row>
    <row r="173" spans="10:10" x14ac:dyDescent="0.25">
      <c r="J173" s="5"/>
    </row>
    <row r="174" spans="10:10" x14ac:dyDescent="0.25">
      <c r="J174" s="5"/>
    </row>
    <row r="175" spans="10:10" x14ac:dyDescent="0.25">
      <c r="J175" s="5"/>
    </row>
    <row r="176" spans="10:10" x14ac:dyDescent="0.25">
      <c r="J176" s="5"/>
    </row>
    <row r="177" spans="10:10" x14ac:dyDescent="0.25">
      <c r="J177" s="5"/>
    </row>
    <row r="178" spans="10:10" x14ac:dyDescent="0.25">
      <c r="J178" s="5"/>
    </row>
    <row r="179" spans="10:10" x14ac:dyDescent="0.25">
      <c r="J179" s="5"/>
    </row>
    <row r="180" spans="10:10" x14ac:dyDescent="0.25">
      <c r="J180" s="5"/>
    </row>
    <row r="181" spans="10:10" x14ac:dyDescent="0.25">
      <c r="J181" s="5"/>
    </row>
    <row r="182" spans="10:10" x14ac:dyDescent="0.25">
      <c r="J182" s="5"/>
    </row>
    <row r="183" spans="10:10" x14ac:dyDescent="0.25">
      <c r="J183" s="5"/>
    </row>
    <row r="184" spans="10:10" x14ac:dyDescent="0.25">
      <c r="J184" s="5"/>
    </row>
    <row r="185" spans="10:10" x14ac:dyDescent="0.25">
      <c r="J185" s="5"/>
    </row>
    <row r="186" spans="10:10" x14ac:dyDescent="0.25">
      <c r="J186" s="5"/>
    </row>
    <row r="187" spans="10:10" x14ac:dyDescent="0.25">
      <c r="J187" s="5"/>
    </row>
    <row r="188" spans="10:10" x14ac:dyDescent="0.25">
      <c r="J188" s="5"/>
    </row>
    <row r="189" spans="10:10" x14ac:dyDescent="0.25">
      <c r="J189" s="5"/>
    </row>
    <row r="190" spans="10:10" x14ac:dyDescent="0.25">
      <c r="J190" s="5"/>
    </row>
    <row r="191" spans="10:10" x14ac:dyDescent="0.25">
      <c r="J191" s="5"/>
    </row>
    <row r="192" spans="10:10" x14ac:dyDescent="0.25">
      <c r="J192" s="5"/>
    </row>
    <row r="193" spans="10:10" x14ac:dyDescent="0.25">
      <c r="J193" s="5"/>
    </row>
    <row r="194" spans="10:10" x14ac:dyDescent="0.25">
      <c r="J194" s="5"/>
    </row>
    <row r="195" spans="10:10" x14ac:dyDescent="0.25">
      <c r="J195" s="5"/>
    </row>
    <row r="196" spans="10:10" x14ac:dyDescent="0.25">
      <c r="J196" s="5"/>
    </row>
    <row r="197" spans="10:10" x14ac:dyDescent="0.25">
      <c r="J197" s="5"/>
    </row>
    <row r="198" spans="10:10" x14ac:dyDescent="0.25">
      <c r="J198" s="5"/>
    </row>
    <row r="199" spans="10:10" x14ac:dyDescent="0.25">
      <c r="J199" s="5"/>
    </row>
    <row r="200" spans="10:10" x14ac:dyDescent="0.25">
      <c r="J200" s="5"/>
    </row>
    <row r="201" spans="10:10" x14ac:dyDescent="0.25">
      <c r="J201" s="5"/>
    </row>
    <row r="202" spans="10:10" x14ac:dyDescent="0.25">
      <c r="J202" s="5"/>
    </row>
    <row r="203" spans="10:10" x14ac:dyDescent="0.25">
      <c r="J203" s="5"/>
    </row>
    <row r="204" spans="10:10" x14ac:dyDescent="0.25">
      <c r="J204" s="5"/>
    </row>
    <row r="205" spans="10:10" x14ac:dyDescent="0.25">
      <c r="J205" s="5"/>
    </row>
    <row r="206" spans="10:10" x14ac:dyDescent="0.25">
      <c r="J206" s="5"/>
    </row>
    <row r="207" spans="10:10" x14ac:dyDescent="0.25">
      <c r="J207" s="5"/>
    </row>
    <row r="208" spans="10:10" x14ac:dyDescent="0.25">
      <c r="J208" s="5"/>
    </row>
    <row r="209" spans="10:10" x14ac:dyDescent="0.25">
      <c r="J209" s="5"/>
    </row>
    <row r="210" spans="10:10" x14ac:dyDescent="0.25">
      <c r="J210" s="5"/>
    </row>
    <row r="211" spans="10:10" x14ac:dyDescent="0.25">
      <c r="J211" s="5"/>
    </row>
    <row r="212" spans="10:10" x14ac:dyDescent="0.25">
      <c r="J212" s="5"/>
    </row>
    <row r="213" spans="10:10" x14ac:dyDescent="0.25">
      <c r="J213" s="5"/>
    </row>
    <row r="214" spans="10:10" x14ac:dyDescent="0.25">
      <c r="J214" s="5"/>
    </row>
    <row r="215" spans="10:10" x14ac:dyDescent="0.25">
      <c r="J215" s="5"/>
    </row>
    <row r="216" spans="10:10" x14ac:dyDescent="0.25">
      <c r="J216" s="5"/>
    </row>
    <row r="217" spans="10:10" x14ac:dyDescent="0.25">
      <c r="J217" s="5"/>
    </row>
    <row r="218" spans="10:10" x14ac:dyDescent="0.25">
      <c r="J218" s="5"/>
    </row>
    <row r="219" spans="10:10" x14ac:dyDescent="0.25">
      <c r="J219" s="5"/>
    </row>
    <row r="220" spans="10:10" x14ac:dyDescent="0.25">
      <c r="J220" s="5"/>
    </row>
    <row r="221" spans="10:10" x14ac:dyDescent="0.25">
      <c r="J221" s="5"/>
    </row>
    <row r="222" spans="10:10" x14ac:dyDescent="0.25">
      <c r="J222" s="5"/>
    </row>
    <row r="223" spans="10:10" x14ac:dyDescent="0.25">
      <c r="J223" s="5"/>
    </row>
    <row r="224" spans="10:10" x14ac:dyDescent="0.25">
      <c r="J224" s="5"/>
    </row>
    <row r="225" spans="10:10" x14ac:dyDescent="0.25">
      <c r="J225" s="5"/>
    </row>
    <row r="226" spans="10:10" x14ac:dyDescent="0.25">
      <c r="J226" s="5"/>
    </row>
    <row r="227" spans="10:10" x14ac:dyDescent="0.25">
      <c r="J227" s="5"/>
    </row>
    <row r="228" spans="10:10" x14ac:dyDescent="0.25">
      <c r="J228" s="5"/>
    </row>
    <row r="229" spans="10:10" x14ac:dyDescent="0.25">
      <c r="J229" s="5"/>
    </row>
    <row r="230" spans="10:10" x14ac:dyDescent="0.25">
      <c r="J230" s="5"/>
    </row>
    <row r="231" spans="10:10" x14ac:dyDescent="0.25">
      <c r="J231" s="5"/>
    </row>
    <row r="232" spans="10:10" x14ac:dyDescent="0.25">
      <c r="J232" s="5"/>
    </row>
    <row r="233" spans="10:10" x14ac:dyDescent="0.25">
      <c r="J233" s="5"/>
    </row>
    <row r="234" spans="10:10" x14ac:dyDescent="0.25">
      <c r="J234" s="5"/>
    </row>
    <row r="235" spans="10:10" x14ac:dyDescent="0.25">
      <c r="J235" s="5"/>
    </row>
    <row r="236" spans="10:10" x14ac:dyDescent="0.25">
      <c r="J236" s="5"/>
    </row>
    <row r="237" spans="10:10" x14ac:dyDescent="0.25">
      <c r="J237" s="5"/>
    </row>
    <row r="238" spans="10:10" x14ac:dyDescent="0.25">
      <c r="J238" s="5"/>
    </row>
    <row r="239" spans="10:10" x14ac:dyDescent="0.25">
      <c r="J239" s="5"/>
    </row>
    <row r="240" spans="10:10" x14ac:dyDescent="0.25">
      <c r="J240" s="5"/>
    </row>
    <row r="241" spans="10:10" x14ac:dyDescent="0.25">
      <c r="J241" s="5"/>
    </row>
    <row r="242" spans="10:10" x14ac:dyDescent="0.25">
      <c r="J242" s="5"/>
    </row>
    <row r="243" spans="10:10" x14ac:dyDescent="0.25">
      <c r="J243" s="5"/>
    </row>
    <row r="244" spans="10:10" x14ac:dyDescent="0.25">
      <c r="J244" s="5"/>
    </row>
    <row r="245" spans="10:10" x14ac:dyDescent="0.25">
      <c r="J245" s="5"/>
    </row>
    <row r="246" spans="10:10" x14ac:dyDescent="0.25">
      <c r="J246" s="5"/>
    </row>
    <row r="247" spans="10:10" x14ac:dyDescent="0.25">
      <c r="J247" s="5"/>
    </row>
    <row r="248" spans="10:10" x14ac:dyDescent="0.25">
      <c r="J248" s="5"/>
    </row>
    <row r="249" spans="10:10" x14ac:dyDescent="0.25">
      <c r="J249" s="5"/>
    </row>
    <row r="250" spans="10:10" x14ac:dyDescent="0.25">
      <c r="J250" s="5"/>
    </row>
    <row r="251" spans="10:10" x14ac:dyDescent="0.25">
      <c r="J251" s="5"/>
    </row>
    <row r="252" spans="10:10" x14ac:dyDescent="0.25">
      <c r="J252" s="5"/>
    </row>
    <row r="253" spans="10:10" x14ac:dyDescent="0.25">
      <c r="J253" s="5"/>
    </row>
    <row r="254" spans="10:10" x14ac:dyDescent="0.25">
      <c r="J254" s="5"/>
    </row>
    <row r="255" spans="10:10" x14ac:dyDescent="0.25">
      <c r="J255" s="5"/>
    </row>
    <row r="256" spans="10:10" x14ac:dyDescent="0.25">
      <c r="J256" s="5"/>
    </row>
    <row r="257" spans="10:10" x14ac:dyDescent="0.25">
      <c r="J257" s="5"/>
    </row>
    <row r="258" spans="10:10" x14ac:dyDescent="0.25">
      <c r="J258" s="5"/>
    </row>
    <row r="259" spans="10:10" x14ac:dyDescent="0.25">
      <c r="J259" s="5"/>
    </row>
    <row r="260" spans="10:10" x14ac:dyDescent="0.25">
      <c r="J260" s="5"/>
    </row>
    <row r="261" spans="10:10" x14ac:dyDescent="0.25">
      <c r="J261" s="5"/>
    </row>
    <row r="262" spans="10:10" x14ac:dyDescent="0.25">
      <c r="J262" s="5"/>
    </row>
    <row r="263" spans="10:10" x14ac:dyDescent="0.25">
      <c r="J263" s="5"/>
    </row>
    <row r="264" spans="10:10" x14ac:dyDescent="0.25">
      <c r="J264" s="5"/>
    </row>
    <row r="265" spans="10:10" x14ac:dyDescent="0.25">
      <c r="J265" s="5"/>
    </row>
    <row r="266" spans="10:10" x14ac:dyDescent="0.25">
      <c r="J266" s="5"/>
    </row>
    <row r="267" spans="10:10" x14ac:dyDescent="0.25">
      <c r="J267" s="5"/>
    </row>
    <row r="268" spans="10:10" x14ac:dyDescent="0.25">
      <c r="J268" s="5"/>
    </row>
    <row r="269" spans="10:10" x14ac:dyDescent="0.25">
      <c r="J269" s="5"/>
    </row>
    <row r="270" spans="10:10" x14ac:dyDescent="0.25">
      <c r="J270" s="5"/>
    </row>
    <row r="271" spans="10:10" x14ac:dyDescent="0.25">
      <c r="J271" s="5"/>
    </row>
    <row r="272" spans="10:10" x14ac:dyDescent="0.25">
      <c r="J272" s="5"/>
    </row>
    <row r="273" spans="10:10" x14ac:dyDescent="0.25">
      <c r="J273" s="5"/>
    </row>
    <row r="274" spans="10:10" x14ac:dyDescent="0.25">
      <c r="J274" s="5"/>
    </row>
    <row r="275" spans="10:10" x14ac:dyDescent="0.25">
      <c r="J275" s="5"/>
    </row>
    <row r="276" spans="10:10" x14ac:dyDescent="0.25">
      <c r="J276" s="5"/>
    </row>
    <row r="277" spans="10:10" x14ac:dyDescent="0.25">
      <c r="J277" s="5"/>
    </row>
    <row r="278" spans="10:10" x14ac:dyDescent="0.25">
      <c r="J278" s="5"/>
    </row>
    <row r="279" spans="10:10" x14ac:dyDescent="0.25">
      <c r="J279" s="5"/>
    </row>
    <row r="280" spans="10:10" x14ac:dyDescent="0.25">
      <c r="J280" s="5"/>
    </row>
    <row r="281" spans="10:10" x14ac:dyDescent="0.25">
      <c r="J281" s="5"/>
    </row>
    <row r="282" spans="10:10" x14ac:dyDescent="0.25">
      <c r="J282" s="5"/>
    </row>
    <row r="283" spans="10:10" x14ac:dyDescent="0.25">
      <c r="J283" s="5"/>
    </row>
    <row r="284" spans="10:10" x14ac:dyDescent="0.25">
      <c r="J284" s="5"/>
    </row>
    <row r="285" spans="10:10" x14ac:dyDescent="0.25">
      <c r="J285" s="5"/>
    </row>
    <row r="286" spans="10:10" x14ac:dyDescent="0.25">
      <c r="J286" s="5"/>
    </row>
    <row r="287" spans="10:10" x14ac:dyDescent="0.25">
      <c r="J287" s="5"/>
    </row>
    <row r="288" spans="10:10" x14ac:dyDescent="0.25">
      <c r="J288" s="5"/>
    </row>
    <row r="289" spans="10:10" x14ac:dyDescent="0.25">
      <c r="J289" s="5"/>
    </row>
    <row r="290" spans="10:10" x14ac:dyDescent="0.25">
      <c r="J290" s="5"/>
    </row>
    <row r="291" spans="10:10" x14ac:dyDescent="0.25">
      <c r="J291" s="5"/>
    </row>
    <row r="292" spans="10:10" x14ac:dyDescent="0.25">
      <c r="J292" s="5"/>
    </row>
    <row r="293" spans="10:10" x14ac:dyDescent="0.25">
      <c r="J293" s="5"/>
    </row>
    <row r="294" spans="10:10" x14ac:dyDescent="0.25">
      <c r="J294" s="5"/>
    </row>
    <row r="295" spans="10:10" x14ac:dyDescent="0.25">
      <c r="J295" s="5"/>
    </row>
    <row r="296" spans="10:10" x14ac:dyDescent="0.25">
      <c r="J296" s="5"/>
    </row>
    <row r="297" spans="10:10" x14ac:dyDescent="0.25">
      <c r="J297" s="5"/>
    </row>
    <row r="298" spans="10:10" x14ac:dyDescent="0.25">
      <c r="J298" s="5"/>
    </row>
    <row r="299" spans="10:10" x14ac:dyDescent="0.25">
      <c r="J299" s="5"/>
    </row>
    <row r="300" spans="10:10" x14ac:dyDescent="0.25">
      <c r="J300" s="5"/>
    </row>
    <row r="301" spans="10:10" x14ac:dyDescent="0.25">
      <c r="J301" s="5"/>
    </row>
    <row r="302" spans="10:10" x14ac:dyDescent="0.25">
      <c r="J302" s="5"/>
    </row>
    <row r="303" spans="10:10" x14ac:dyDescent="0.25">
      <c r="J303" s="5"/>
    </row>
    <row r="304" spans="10:10" x14ac:dyDescent="0.25">
      <c r="J304" s="5"/>
    </row>
    <row r="305" spans="10:10" x14ac:dyDescent="0.25">
      <c r="J305" s="5"/>
    </row>
    <row r="306" spans="10:10" x14ac:dyDescent="0.25">
      <c r="J306" s="5"/>
    </row>
    <row r="307" spans="10:10" x14ac:dyDescent="0.25">
      <c r="J307" s="5"/>
    </row>
    <row r="308" spans="10:10" x14ac:dyDescent="0.25">
      <c r="J308" s="5"/>
    </row>
    <row r="309" spans="10:10" x14ac:dyDescent="0.25">
      <c r="J309" s="5"/>
    </row>
    <row r="310" spans="10:10" x14ac:dyDescent="0.25">
      <c r="J310" s="5"/>
    </row>
    <row r="311" spans="10:10" x14ac:dyDescent="0.25">
      <c r="J311" s="5"/>
    </row>
    <row r="312" spans="10:10" x14ac:dyDescent="0.25">
      <c r="J312" s="5"/>
    </row>
    <row r="313" spans="10:10" x14ac:dyDescent="0.25">
      <c r="J313" s="5"/>
    </row>
    <row r="314" spans="10:10" x14ac:dyDescent="0.25">
      <c r="J314" s="5"/>
    </row>
    <row r="315" spans="10:10" x14ac:dyDescent="0.25">
      <c r="J315" s="5"/>
    </row>
    <row r="316" spans="10:10" x14ac:dyDescent="0.25">
      <c r="J316" s="5"/>
    </row>
    <row r="317" spans="10:10" x14ac:dyDescent="0.25">
      <c r="J317" s="5"/>
    </row>
    <row r="318" spans="10:10" x14ac:dyDescent="0.25">
      <c r="J318" s="5"/>
    </row>
    <row r="319" spans="10:10" x14ac:dyDescent="0.25">
      <c r="J319" s="5"/>
    </row>
    <row r="320" spans="10:10" x14ac:dyDescent="0.25">
      <c r="J320" s="5"/>
    </row>
    <row r="321" spans="10:10" x14ac:dyDescent="0.25">
      <c r="J321" s="5"/>
    </row>
    <row r="322" spans="10:10" x14ac:dyDescent="0.25">
      <c r="J322" s="5"/>
    </row>
    <row r="323" spans="10:10" x14ac:dyDescent="0.25">
      <c r="J323" s="5"/>
    </row>
    <row r="324" spans="10:10" x14ac:dyDescent="0.25">
      <c r="J324" s="5"/>
    </row>
    <row r="325" spans="10:10" x14ac:dyDescent="0.25">
      <c r="J325" s="5"/>
    </row>
    <row r="326" spans="10:10" x14ac:dyDescent="0.25">
      <c r="J326" s="5"/>
    </row>
    <row r="327" spans="10:10" x14ac:dyDescent="0.25">
      <c r="J327" s="5"/>
    </row>
    <row r="328" spans="10:10" x14ac:dyDescent="0.25">
      <c r="J328" s="5"/>
    </row>
    <row r="329" spans="10:10" x14ac:dyDescent="0.25">
      <c r="J329" s="5"/>
    </row>
    <row r="330" spans="10:10" x14ac:dyDescent="0.25">
      <c r="J330" s="5"/>
    </row>
    <row r="331" spans="10:10" x14ac:dyDescent="0.25">
      <c r="J331" s="5"/>
    </row>
    <row r="332" spans="10:10" x14ac:dyDescent="0.25">
      <c r="J332" s="5"/>
    </row>
    <row r="333" spans="10:10" x14ac:dyDescent="0.25">
      <c r="J333" s="5"/>
    </row>
    <row r="334" spans="10:10" x14ac:dyDescent="0.25">
      <c r="J334" s="5"/>
    </row>
    <row r="335" spans="10:10" x14ac:dyDescent="0.25">
      <c r="J335" s="5"/>
    </row>
    <row r="336" spans="10:10" x14ac:dyDescent="0.25">
      <c r="J336" s="5"/>
    </row>
    <row r="337" spans="10:10" x14ac:dyDescent="0.25">
      <c r="J337" s="5"/>
    </row>
    <row r="338" spans="10:10" x14ac:dyDescent="0.25">
      <c r="J338" s="5"/>
    </row>
    <row r="339" spans="10:10" x14ac:dyDescent="0.25">
      <c r="J339" s="5"/>
    </row>
    <row r="340" spans="10:10" x14ac:dyDescent="0.25">
      <c r="J340" s="5"/>
    </row>
    <row r="341" spans="10:10" x14ac:dyDescent="0.25">
      <c r="J341" s="5"/>
    </row>
    <row r="342" spans="10:10" x14ac:dyDescent="0.25">
      <c r="J342" s="5"/>
    </row>
    <row r="343" spans="10:10" x14ac:dyDescent="0.25">
      <c r="J343" s="5"/>
    </row>
    <row r="344" spans="10:10" x14ac:dyDescent="0.25">
      <c r="J344" s="5"/>
    </row>
    <row r="345" spans="10:10" x14ac:dyDescent="0.25">
      <c r="J345" s="5"/>
    </row>
    <row r="346" spans="10:10" x14ac:dyDescent="0.25">
      <c r="J346" s="5"/>
    </row>
    <row r="347" spans="10:10" x14ac:dyDescent="0.25">
      <c r="J347" s="5"/>
    </row>
    <row r="348" spans="10:10" x14ac:dyDescent="0.25">
      <c r="J348" s="5"/>
    </row>
    <row r="349" spans="10:10" x14ac:dyDescent="0.25">
      <c r="J349" s="5"/>
    </row>
    <row r="350" spans="10:10" x14ac:dyDescent="0.25">
      <c r="J350" s="5"/>
    </row>
    <row r="351" spans="10:10" x14ac:dyDescent="0.25">
      <c r="J351" s="5"/>
    </row>
    <row r="352" spans="10:10" x14ac:dyDescent="0.25">
      <c r="J352" s="5"/>
    </row>
    <row r="353" spans="10:10" x14ac:dyDescent="0.25">
      <c r="J353" s="5"/>
    </row>
    <row r="354" spans="10:10" x14ac:dyDescent="0.25">
      <c r="J354" s="5"/>
    </row>
    <row r="355" spans="10:10" x14ac:dyDescent="0.25">
      <c r="J355" s="5"/>
    </row>
    <row r="356" spans="10:10" x14ac:dyDescent="0.25">
      <c r="J356" s="5"/>
    </row>
    <row r="357" spans="10:10" x14ac:dyDescent="0.25">
      <c r="J357" s="5"/>
    </row>
    <row r="358" spans="10:10" x14ac:dyDescent="0.25">
      <c r="J358" s="5"/>
    </row>
    <row r="359" spans="10:10" x14ac:dyDescent="0.25">
      <c r="J359" s="5"/>
    </row>
    <row r="360" spans="10:10" x14ac:dyDescent="0.25">
      <c r="J360" s="5"/>
    </row>
    <row r="361" spans="10:10" x14ac:dyDescent="0.25">
      <c r="J361" s="5"/>
    </row>
    <row r="362" spans="10:10" x14ac:dyDescent="0.25">
      <c r="J362" s="5"/>
    </row>
    <row r="363" spans="10:10" x14ac:dyDescent="0.25">
      <c r="J363" s="5"/>
    </row>
    <row r="364" spans="10:10" x14ac:dyDescent="0.25">
      <c r="J364" s="5"/>
    </row>
    <row r="365" spans="10:10" x14ac:dyDescent="0.25">
      <c r="J365" s="5"/>
    </row>
    <row r="366" spans="10:10" x14ac:dyDescent="0.25">
      <c r="J366" s="5"/>
    </row>
    <row r="367" spans="10:10" x14ac:dyDescent="0.25">
      <c r="J367" s="5"/>
    </row>
    <row r="368" spans="10:10" x14ac:dyDescent="0.25">
      <c r="J368" s="5"/>
    </row>
    <row r="369" spans="10:10" x14ac:dyDescent="0.25">
      <c r="J369" s="5"/>
    </row>
    <row r="370" spans="10:10" x14ac:dyDescent="0.25">
      <c r="J370" s="5"/>
    </row>
    <row r="371" spans="10:10" x14ac:dyDescent="0.25">
      <c r="J371" s="5"/>
    </row>
    <row r="372" spans="10:10" x14ac:dyDescent="0.25">
      <c r="J372" s="5"/>
    </row>
    <row r="373" spans="10:10" x14ac:dyDescent="0.25">
      <c r="J373" s="5"/>
    </row>
    <row r="374" spans="10:10" x14ac:dyDescent="0.25">
      <c r="J374" s="5"/>
    </row>
    <row r="375" spans="10:10" x14ac:dyDescent="0.25">
      <c r="J375" s="5"/>
    </row>
    <row r="376" spans="10:10" x14ac:dyDescent="0.25">
      <c r="J376" s="5"/>
    </row>
    <row r="377" spans="10:10" x14ac:dyDescent="0.25">
      <c r="J377" s="5"/>
    </row>
    <row r="378" spans="10:10" x14ac:dyDescent="0.25">
      <c r="J378" s="5"/>
    </row>
    <row r="379" spans="10:10" x14ac:dyDescent="0.25">
      <c r="J379" s="5"/>
    </row>
    <row r="380" spans="10:10" x14ac:dyDescent="0.25">
      <c r="J380" s="5"/>
    </row>
    <row r="381" spans="10:10" x14ac:dyDescent="0.25">
      <c r="J381" s="5"/>
    </row>
    <row r="382" spans="10:10" x14ac:dyDescent="0.25">
      <c r="J382" s="5"/>
    </row>
    <row r="383" spans="10:10" x14ac:dyDescent="0.25">
      <c r="J383" s="5"/>
    </row>
    <row r="384" spans="10:10" x14ac:dyDescent="0.25">
      <c r="J384" s="5"/>
    </row>
    <row r="385" spans="10:10" x14ac:dyDescent="0.25">
      <c r="J385" s="5"/>
    </row>
    <row r="386" spans="10:10" x14ac:dyDescent="0.25">
      <c r="J386" s="5"/>
    </row>
    <row r="387" spans="10:10" x14ac:dyDescent="0.25">
      <c r="J387" s="5"/>
    </row>
    <row r="388" spans="10:10" x14ac:dyDescent="0.25">
      <c r="J388" s="5"/>
    </row>
    <row r="389" spans="10:10" x14ac:dyDescent="0.25">
      <c r="J389" s="5"/>
    </row>
    <row r="390" spans="10:10" x14ac:dyDescent="0.25">
      <c r="J390" s="5"/>
    </row>
    <row r="391" spans="10:10" x14ac:dyDescent="0.25">
      <c r="J391" s="5"/>
    </row>
    <row r="392" spans="10:10" x14ac:dyDescent="0.25">
      <c r="J392" s="5"/>
    </row>
    <row r="393" spans="10:10" x14ac:dyDescent="0.25">
      <c r="J393" s="5"/>
    </row>
    <row r="394" spans="10:10" x14ac:dyDescent="0.25">
      <c r="J394" s="5"/>
    </row>
    <row r="395" spans="10:10" x14ac:dyDescent="0.25">
      <c r="J395" s="5"/>
    </row>
    <row r="396" spans="10:10" x14ac:dyDescent="0.25">
      <c r="J396" s="5"/>
    </row>
    <row r="397" spans="10:10" x14ac:dyDescent="0.25">
      <c r="J397" s="5"/>
    </row>
    <row r="398" spans="10:10" x14ac:dyDescent="0.25">
      <c r="J398" s="5"/>
    </row>
    <row r="399" spans="10:10" x14ac:dyDescent="0.25">
      <c r="J399" s="5"/>
    </row>
    <row r="400" spans="10:10" x14ac:dyDescent="0.25">
      <c r="J400" s="5"/>
    </row>
    <row r="401" spans="10:10" x14ac:dyDescent="0.25">
      <c r="J401" s="5"/>
    </row>
    <row r="402" spans="10:10" x14ac:dyDescent="0.25">
      <c r="J402" s="5"/>
    </row>
    <row r="403" spans="10:10" x14ac:dyDescent="0.25">
      <c r="J403" s="5"/>
    </row>
    <row r="404" spans="10:10" x14ac:dyDescent="0.25">
      <c r="J404" s="5"/>
    </row>
    <row r="405" spans="10:10" x14ac:dyDescent="0.25">
      <c r="J405" s="5"/>
    </row>
    <row r="406" spans="10:10" x14ac:dyDescent="0.25">
      <c r="J406" s="5"/>
    </row>
    <row r="407" spans="10:10" x14ac:dyDescent="0.25">
      <c r="J407" s="5"/>
    </row>
    <row r="408" spans="10:10" x14ac:dyDescent="0.25">
      <c r="J408" s="5"/>
    </row>
    <row r="409" spans="10:10" x14ac:dyDescent="0.25">
      <c r="J409" s="5"/>
    </row>
    <row r="410" spans="10:10" x14ac:dyDescent="0.25">
      <c r="J410" s="5"/>
    </row>
    <row r="411" spans="10:10" x14ac:dyDescent="0.25">
      <c r="J411" s="5"/>
    </row>
    <row r="412" spans="10:10" x14ac:dyDescent="0.25">
      <c r="J412" s="5"/>
    </row>
    <row r="413" spans="10:10" x14ac:dyDescent="0.25">
      <c r="J413" s="5"/>
    </row>
    <row r="414" spans="10:10" x14ac:dyDescent="0.25">
      <c r="J414" s="5"/>
    </row>
    <row r="415" spans="10:10" x14ac:dyDescent="0.25">
      <c r="J415" s="5"/>
    </row>
    <row r="416" spans="10:10" x14ac:dyDescent="0.25">
      <c r="J416" s="5"/>
    </row>
    <row r="417" spans="10:10" x14ac:dyDescent="0.25">
      <c r="J417" s="5"/>
    </row>
    <row r="418" spans="10:10" x14ac:dyDescent="0.25">
      <c r="J418" s="5"/>
    </row>
    <row r="419" spans="10:10" x14ac:dyDescent="0.25">
      <c r="J419" s="5"/>
    </row>
    <row r="420" spans="10:10" x14ac:dyDescent="0.25">
      <c r="J420" s="5"/>
    </row>
    <row r="421" spans="10:10" x14ac:dyDescent="0.25">
      <c r="J421" s="5"/>
    </row>
    <row r="422" spans="10:10" x14ac:dyDescent="0.25">
      <c r="J422" s="5"/>
    </row>
    <row r="423" spans="10:10" x14ac:dyDescent="0.25">
      <c r="J423" s="5"/>
    </row>
    <row r="424" spans="10:10" x14ac:dyDescent="0.25">
      <c r="J424" s="5"/>
    </row>
    <row r="425" spans="10:10" x14ac:dyDescent="0.25">
      <c r="J425" s="5"/>
    </row>
    <row r="426" spans="10:10" x14ac:dyDescent="0.25">
      <c r="J426" s="5"/>
    </row>
    <row r="427" spans="10:10" x14ac:dyDescent="0.25">
      <c r="J427" s="5"/>
    </row>
    <row r="428" spans="10:10" x14ac:dyDescent="0.25">
      <c r="J428" s="5"/>
    </row>
    <row r="429" spans="10:10" x14ac:dyDescent="0.25">
      <c r="J429" s="5"/>
    </row>
    <row r="430" spans="10:10" x14ac:dyDescent="0.25">
      <c r="J430" s="5"/>
    </row>
    <row r="431" spans="10:10" x14ac:dyDescent="0.25">
      <c r="J431" s="5"/>
    </row>
    <row r="432" spans="10:10" x14ac:dyDescent="0.25">
      <c r="J432" s="5"/>
    </row>
    <row r="433" spans="10:10" x14ac:dyDescent="0.25">
      <c r="J433" s="5"/>
    </row>
    <row r="434" spans="10:10" x14ac:dyDescent="0.25">
      <c r="J434" s="5"/>
    </row>
    <row r="435" spans="10:10" x14ac:dyDescent="0.25">
      <c r="J435" s="5"/>
    </row>
    <row r="436" spans="10:10" x14ac:dyDescent="0.25">
      <c r="J436" s="5"/>
    </row>
    <row r="437" spans="10:10" x14ac:dyDescent="0.25">
      <c r="J437" s="5"/>
    </row>
    <row r="438" spans="10:10" x14ac:dyDescent="0.25">
      <c r="J438" s="5"/>
    </row>
    <row r="439" spans="10:10" x14ac:dyDescent="0.25">
      <c r="J439" s="5"/>
    </row>
    <row r="440" spans="10:10" x14ac:dyDescent="0.25">
      <c r="J440" s="5"/>
    </row>
    <row r="441" spans="10:10" x14ac:dyDescent="0.25">
      <c r="J441" s="5"/>
    </row>
    <row r="442" spans="10:10" x14ac:dyDescent="0.25">
      <c r="J442" s="5"/>
    </row>
    <row r="443" spans="10:10" x14ac:dyDescent="0.25">
      <c r="J443" s="5"/>
    </row>
    <row r="444" spans="10:10" x14ac:dyDescent="0.25">
      <c r="J444" s="5"/>
    </row>
    <row r="445" spans="10:10" x14ac:dyDescent="0.25">
      <c r="J445" s="5"/>
    </row>
    <row r="446" spans="10:10" x14ac:dyDescent="0.25">
      <c r="J446" s="5"/>
    </row>
    <row r="447" spans="10:10" x14ac:dyDescent="0.25">
      <c r="J447" s="5"/>
    </row>
    <row r="448" spans="10:10" x14ac:dyDescent="0.25">
      <c r="J448" s="5"/>
    </row>
    <row r="449" spans="10:10" x14ac:dyDescent="0.25">
      <c r="J449" s="5"/>
    </row>
    <row r="450" spans="10:10" x14ac:dyDescent="0.25">
      <c r="J450" s="5"/>
    </row>
    <row r="451" spans="10:10" x14ac:dyDescent="0.25">
      <c r="J451" s="5"/>
    </row>
    <row r="452" spans="10:10" x14ac:dyDescent="0.25">
      <c r="J452" s="5"/>
    </row>
    <row r="453" spans="10:10" x14ac:dyDescent="0.25">
      <c r="J453" s="5"/>
    </row>
    <row r="454" spans="10:10" x14ac:dyDescent="0.25">
      <c r="J454" s="5"/>
    </row>
    <row r="455" spans="10:10" x14ac:dyDescent="0.25">
      <c r="J455" s="5"/>
    </row>
    <row r="456" spans="10:10" x14ac:dyDescent="0.25">
      <c r="J456" s="5"/>
    </row>
    <row r="457" spans="10:10" x14ac:dyDescent="0.25">
      <c r="J457" s="5"/>
    </row>
    <row r="458" spans="10:10" x14ac:dyDescent="0.25">
      <c r="J458" s="5"/>
    </row>
    <row r="459" spans="10:10" x14ac:dyDescent="0.25">
      <c r="J459" s="5"/>
    </row>
    <row r="460" spans="10:10" x14ac:dyDescent="0.25">
      <c r="J460" s="5"/>
    </row>
    <row r="461" spans="10:10" x14ac:dyDescent="0.25">
      <c r="J461" s="5"/>
    </row>
    <row r="462" spans="10:10" x14ac:dyDescent="0.25">
      <c r="J462" s="5"/>
    </row>
    <row r="463" spans="10:10" x14ac:dyDescent="0.25">
      <c r="J463" s="5"/>
    </row>
    <row r="464" spans="10:10" x14ac:dyDescent="0.25">
      <c r="J464" s="5"/>
    </row>
    <row r="465" spans="10:10" x14ac:dyDescent="0.25">
      <c r="J465" s="5"/>
    </row>
    <row r="466" spans="10:10" x14ac:dyDescent="0.25">
      <c r="J466" s="5"/>
    </row>
    <row r="467" spans="10:10" x14ac:dyDescent="0.25">
      <c r="J467" s="5"/>
    </row>
    <row r="468" spans="10:10" x14ac:dyDescent="0.25">
      <c r="J468" s="5"/>
    </row>
    <row r="469" spans="10:10" x14ac:dyDescent="0.25">
      <c r="J469" s="5"/>
    </row>
    <row r="470" spans="10:10" x14ac:dyDescent="0.25">
      <c r="J470" s="5"/>
    </row>
    <row r="471" spans="10:10" x14ac:dyDescent="0.25">
      <c r="J471" s="5"/>
    </row>
    <row r="472" spans="10:10" x14ac:dyDescent="0.25">
      <c r="J472" s="5"/>
    </row>
    <row r="473" spans="10:10" x14ac:dyDescent="0.25">
      <c r="J473" s="5"/>
    </row>
    <row r="474" spans="10:10" x14ac:dyDescent="0.25">
      <c r="J474" s="5"/>
    </row>
    <row r="475" spans="10:10" x14ac:dyDescent="0.25">
      <c r="J475" s="5"/>
    </row>
    <row r="476" spans="10:10" x14ac:dyDescent="0.25">
      <c r="J476" s="5"/>
    </row>
    <row r="477" spans="10:10" x14ac:dyDescent="0.25">
      <c r="J477" s="5"/>
    </row>
    <row r="478" spans="10:10" x14ac:dyDescent="0.25">
      <c r="J478" s="5"/>
    </row>
    <row r="479" spans="10:10" x14ac:dyDescent="0.25">
      <c r="J479" s="5"/>
    </row>
    <row r="480" spans="10:10" x14ac:dyDescent="0.25">
      <c r="J480" s="5"/>
    </row>
    <row r="481" spans="10:10" x14ac:dyDescent="0.25">
      <c r="J481" s="5"/>
    </row>
    <row r="482" spans="10:10" x14ac:dyDescent="0.25">
      <c r="J482" s="5"/>
    </row>
    <row r="483" spans="10:10" x14ac:dyDescent="0.25">
      <c r="J483" s="5"/>
    </row>
    <row r="484" spans="10:10" x14ac:dyDescent="0.25">
      <c r="J484" s="5"/>
    </row>
    <row r="485" spans="10:10" x14ac:dyDescent="0.25">
      <c r="J485" s="5"/>
    </row>
    <row r="486" spans="10:10" x14ac:dyDescent="0.25">
      <c r="J486" s="5"/>
    </row>
    <row r="487" spans="10:10" x14ac:dyDescent="0.25">
      <c r="J487" s="5"/>
    </row>
    <row r="488" spans="10:10" x14ac:dyDescent="0.25">
      <c r="J488" s="5"/>
    </row>
    <row r="489" spans="10:10" x14ac:dyDescent="0.25">
      <c r="J489" s="5"/>
    </row>
    <row r="490" spans="10:10" x14ac:dyDescent="0.25">
      <c r="J490" s="5"/>
    </row>
    <row r="491" spans="10:10" x14ac:dyDescent="0.25">
      <c r="J491" s="5"/>
    </row>
    <row r="492" spans="10:10" x14ac:dyDescent="0.25">
      <c r="J492" s="5"/>
    </row>
    <row r="493" spans="10:10" x14ac:dyDescent="0.25">
      <c r="J493" s="5"/>
    </row>
    <row r="494" spans="10:10" x14ac:dyDescent="0.25">
      <c r="J494" s="5"/>
    </row>
    <row r="495" spans="10:10" x14ac:dyDescent="0.25">
      <c r="J495" s="5"/>
    </row>
    <row r="496" spans="10:10" x14ac:dyDescent="0.25">
      <c r="J496" s="5"/>
    </row>
    <row r="497" spans="10:10" x14ac:dyDescent="0.25">
      <c r="J497" s="5"/>
    </row>
    <row r="498" spans="10:10" x14ac:dyDescent="0.25">
      <c r="J498" s="5"/>
    </row>
    <row r="499" spans="10:10" x14ac:dyDescent="0.25">
      <c r="J499" s="5"/>
    </row>
    <row r="500" spans="10:10" x14ac:dyDescent="0.25">
      <c r="J500" s="5"/>
    </row>
    <row r="501" spans="10:10" x14ac:dyDescent="0.25">
      <c r="J501" s="5"/>
    </row>
    <row r="502" spans="10:10" x14ac:dyDescent="0.25">
      <c r="J502" s="5"/>
    </row>
    <row r="503" spans="10:10" x14ac:dyDescent="0.25">
      <c r="J503" s="5"/>
    </row>
    <row r="504" spans="10:10" x14ac:dyDescent="0.25">
      <c r="J504" s="5"/>
    </row>
    <row r="505" spans="10:10" x14ac:dyDescent="0.25">
      <c r="J505" s="5"/>
    </row>
    <row r="506" spans="10:10" x14ac:dyDescent="0.25">
      <c r="J506" s="5"/>
    </row>
    <row r="507" spans="10:10" x14ac:dyDescent="0.25">
      <c r="J507" s="5"/>
    </row>
    <row r="508" spans="10:10" x14ac:dyDescent="0.25">
      <c r="J508" s="5"/>
    </row>
    <row r="509" spans="10:10" x14ac:dyDescent="0.25">
      <c r="J509" s="5"/>
    </row>
    <row r="510" spans="10:10" x14ac:dyDescent="0.25">
      <c r="J510" s="5"/>
    </row>
    <row r="511" spans="10:10" x14ac:dyDescent="0.25">
      <c r="J511" s="5"/>
    </row>
    <row r="512" spans="10:10" x14ac:dyDescent="0.25">
      <c r="J512" s="5"/>
    </row>
    <row r="513" spans="10:10" x14ac:dyDescent="0.25">
      <c r="J513" s="5"/>
    </row>
    <row r="514" spans="10:10" x14ac:dyDescent="0.25">
      <c r="J514" s="5"/>
    </row>
    <row r="515" spans="10:10" x14ac:dyDescent="0.25">
      <c r="J515" s="5"/>
    </row>
    <row r="516" spans="10:10" x14ac:dyDescent="0.25">
      <c r="J516" s="5"/>
    </row>
    <row r="517" spans="10:10" x14ac:dyDescent="0.25">
      <c r="J517" s="5"/>
    </row>
    <row r="518" spans="10:10" x14ac:dyDescent="0.25">
      <c r="J518" s="5"/>
    </row>
    <row r="519" spans="10:10" x14ac:dyDescent="0.25">
      <c r="J519" s="5"/>
    </row>
    <row r="520" spans="10:10" x14ac:dyDescent="0.25">
      <c r="J520" s="5"/>
    </row>
    <row r="521" spans="10:10" x14ac:dyDescent="0.25">
      <c r="J521" s="5"/>
    </row>
    <row r="522" spans="10:10" x14ac:dyDescent="0.25">
      <c r="J522" s="5"/>
    </row>
    <row r="523" spans="10:10" x14ac:dyDescent="0.25">
      <c r="J523" s="5"/>
    </row>
    <row r="524" spans="10:10" x14ac:dyDescent="0.25">
      <c r="J524" s="5"/>
    </row>
    <row r="525" spans="10:10" x14ac:dyDescent="0.25">
      <c r="J525" s="5"/>
    </row>
    <row r="526" spans="10:10" x14ac:dyDescent="0.25">
      <c r="J526" s="5"/>
    </row>
    <row r="527" spans="10:10" x14ac:dyDescent="0.25">
      <c r="J527" s="5"/>
    </row>
    <row r="528" spans="10:10" x14ac:dyDescent="0.25">
      <c r="J528" s="5"/>
    </row>
    <row r="529" spans="10:10" x14ac:dyDescent="0.25">
      <c r="J529" s="5"/>
    </row>
    <row r="530" spans="10:10" x14ac:dyDescent="0.25">
      <c r="J530" s="5"/>
    </row>
    <row r="531" spans="10:10" x14ac:dyDescent="0.25">
      <c r="J531" s="5"/>
    </row>
    <row r="532" spans="10:10" x14ac:dyDescent="0.25">
      <c r="J532" s="5"/>
    </row>
    <row r="533" spans="10:10" x14ac:dyDescent="0.25">
      <c r="J533" s="5"/>
    </row>
    <row r="534" spans="10:10" x14ac:dyDescent="0.25">
      <c r="J534" s="5"/>
    </row>
    <row r="535" spans="10:10" x14ac:dyDescent="0.25">
      <c r="J535" s="5"/>
    </row>
    <row r="536" spans="10:10" x14ac:dyDescent="0.25">
      <c r="J536" s="5"/>
    </row>
    <row r="537" spans="10:10" x14ac:dyDescent="0.25">
      <c r="J537" s="5"/>
    </row>
    <row r="538" spans="10:10" x14ac:dyDescent="0.25">
      <c r="J538" s="5"/>
    </row>
    <row r="539" spans="10:10" x14ac:dyDescent="0.25">
      <c r="J539" s="5"/>
    </row>
    <row r="540" spans="10:10" x14ac:dyDescent="0.25">
      <c r="J540" s="5"/>
    </row>
    <row r="541" spans="10:10" x14ac:dyDescent="0.25">
      <c r="J541" s="5"/>
    </row>
    <row r="542" spans="10:10" x14ac:dyDescent="0.25">
      <c r="J542" s="5"/>
    </row>
    <row r="543" spans="10:10" x14ac:dyDescent="0.25">
      <c r="J543" s="5"/>
    </row>
    <row r="544" spans="10:10" x14ac:dyDescent="0.25">
      <c r="J544" s="5"/>
    </row>
    <row r="545" spans="10:10" x14ac:dyDescent="0.25">
      <c r="J545" s="5"/>
    </row>
    <row r="546" spans="10:10" x14ac:dyDescent="0.25">
      <c r="J546" s="5"/>
    </row>
    <row r="547" spans="10:10" x14ac:dyDescent="0.25">
      <c r="J547" s="5"/>
    </row>
    <row r="548" spans="10:10" x14ac:dyDescent="0.25">
      <c r="J548" s="5"/>
    </row>
    <row r="549" spans="10:10" x14ac:dyDescent="0.25">
      <c r="J549" s="5"/>
    </row>
    <row r="550" spans="10:10" x14ac:dyDescent="0.25">
      <c r="J550" s="5"/>
    </row>
    <row r="551" spans="10:10" x14ac:dyDescent="0.25">
      <c r="J551" s="5"/>
    </row>
    <row r="552" spans="10:10" x14ac:dyDescent="0.25">
      <c r="J552" s="5"/>
    </row>
    <row r="553" spans="10:10" x14ac:dyDescent="0.25">
      <c r="J553" s="5"/>
    </row>
    <row r="554" spans="10:10" x14ac:dyDescent="0.25">
      <c r="J554" s="5"/>
    </row>
    <row r="555" spans="10:10" x14ac:dyDescent="0.25">
      <c r="J555" s="5"/>
    </row>
    <row r="556" spans="10:10" x14ac:dyDescent="0.25">
      <c r="J556" s="5"/>
    </row>
    <row r="557" spans="10:10" x14ac:dyDescent="0.25">
      <c r="J557" s="5"/>
    </row>
    <row r="558" spans="10:10" x14ac:dyDescent="0.25">
      <c r="J558" s="5"/>
    </row>
    <row r="559" spans="10:10" x14ac:dyDescent="0.25">
      <c r="J559" s="5"/>
    </row>
    <row r="560" spans="10:10" x14ac:dyDescent="0.25">
      <c r="J560" s="5"/>
    </row>
    <row r="561" spans="10:10" x14ac:dyDescent="0.25">
      <c r="J561" s="5"/>
    </row>
    <row r="562" spans="10:10" x14ac:dyDescent="0.25">
      <c r="J562" s="5"/>
    </row>
    <row r="563" spans="10:10" x14ac:dyDescent="0.25">
      <c r="J563" s="5"/>
    </row>
    <row r="564" spans="10:10" x14ac:dyDescent="0.25">
      <c r="J564" s="5"/>
    </row>
    <row r="565" spans="10:10" x14ac:dyDescent="0.25">
      <c r="J565" s="5"/>
    </row>
    <row r="566" spans="10:10" x14ac:dyDescent="0.25">
      <c r="J566" s="5"/>
    </row>
    <row r="567" spans="10:10" x14ac:dyDescent="0.25">
      <c r="J567" s="5"/>
    </row>
    <row r="568" spans="10:10" x14ac:dyDescent="0.25">
      <c r="J568" s="5"/>
    </row>
    <row r="569" spans="10:10" x14ac:dyDescent="0.25">
      <c r="J569" s="5"/>
    </row>
    <row r="570" spans="10:10" x14ac:dyDescent="0.25">
      <c r="J570" s="5"/>
    </row>
    <row r="571" spans="10:10" x14ac:dyDescent="0.25">
      <c r="J571" s="5"/>
    </row>
    <row r="572" spans="10:10" x14ac:dyDescent="0.25">
      <c r="J572" s="5"/>
    </row>
    <row r="573" spans="10:10" x14ac:dyDescent="0.25">
      <c r="J573" s="5"/>
    </row>
    <row r="574" spans="10:10" x14ac:dyDescent="0.25">
      <c r="J574" s="5"/>
    </row>
    <row r="575" spans="10:10" x14ac:dyDescent="0.25">
      <c r="J575" s="5"/>
    </row>
    <row r="576" spans="10:10" x14ac:dyDescent="0.25">
      <c r="J576" s="5"/>
    </row>
    <row r="577" spans="10:10" x14ac:dyDescent="0.25">
      <c r="J577" s="5"/>
    </row>
    <row r="578" spans="10:10" x14ac:dyDescent="0.25">
      <c r="J578" s="5"/>
    </row>
    <row r="579" spans="10:10" x14ac:dyDescent="0.25">
      <c r="J579" s="5"/>
    </row>
    <row r="580" spans="10:10" x14ac:dyDescent="0.25">
      <c r="J580" s="5"/>
    </row>
    <row r="581" spans="10:10" x14ac:dyDescent="0.25">
      <c r="J581" s="5"/>
    </row>
    <row r="582" spans="10:10" x14ac:dyDescent="0.25">
      <c r="J582" s="5"/>
    </row>
    <row r="583" spans="10:10" x14ac:dyDescent="0.25">
      <c r="J583" s="5"/>
    </row>
    <row r="584" spans="10:10" x14ac:dyDescent="0.25">
      <c r="J584" s="5"/>
    </row>
    <row r="585" spans="10:10" x14ac:dyDescent="0.25">
      <c r="J585" s="5"/>
    </row>
    <row r="586" spans="10:10" x14ac:dyDescent="0.25">
      <c r="J586" s="5"/>
    </row>
    <row r="587" spans="10:10" x14ac:dyDescent="0.25">
      <c r="J587" s="5"/>
    </row>
    <row r="588" spans="10:10" x14ac:dyDescent="0.25">
      <c r="J588" s="5"/>
    </row>
    <row r="589" spans="10:10" x14ac:dyDescent="0.25">
      <c r="J589" s="5"/>
    </row>
    <row r="590" spans="10:10" x14ac:dyDescent="0.25">
      <c r="J590" s="5"/>
    </row>
    <row r="591" spans="10:10" x14ac:dyDescent="0.25">
      <c r="J591" s="5"/>
    </row>
    <row r="592" spans="10:10" x14ac:dyDescent="0.25">
      <c r="J592" s="5"/>
    </row>
    <row r="593" spans="10:10" x14ac:dyDescent="0.25">
      <c r="J593" s="5"/>
    </row>
    <row r="594" spans="10:10" x14ac:dyDescent="0.25">
      <c r="J594" s="5"/>
    </row>
    <row r="595" spans="10:10" x14ac:dyDescent="0.25">
      <c r="J595" s="5"/>
    </row>
    <row r="596" spans="10:10" x14ac:dyDescent="0.25">
      <c r="J596" s="5"/>
    </row>
    <row r="597" spans="10:10" x14ac:dyDescent="0.25">
      <c r="J597" s="5"/>
    </row>
    <row r="598" spans="10:10" x14ac:dyDescent="0.25">
      <c r="J598" s="5"/>
    </row>
    <row r="599" spans="10:10" x14ac:dyDescent="0.25">
      <c r="J599" s="5"/>
    </row>
    <row r="600" spans="10:10" x14ac:dyDescent="0.25">
      <c r="J600" s="5"/>
    </row>
    <row r="601" spans="10:10" x14ac:dyDescent="0.25">
      <c r="J601" s="5"/>
    </row>
    <row r="602" spans="10:10" x14ac:dyDescent="0.25">
      <c r="J602" s="5"/>
    </row>
    <row r="603" spans="10:10" x14ac:dyDescent="0.25">
      <c r="J603" s="5"/>
    </row>
    <row r="604" spans="10:10" x14ac:dyDescent="0.25">
      <c r="J604" s="5"/>
    </row>
    <row r="605" spans="10:10" x14ac:dyDescent="0.25">
      <c r="J605" s="5"/>
    </row>
    <row r="606" spans="10:10" x14ac:dyDescent="0.25">
      <c r="J606" s="5"/>
    </row>
    <row r="607" spans="10:10" x14ac:dyDescent="0.25">
      <c r="J607" s="5"/>
    </row>
    <row r="608" spans="10:10" x14ac:dyDescent="0.25">
      <c r="J608" s="5"/>
    </row>
    <row r="609" spans="10:10" x14ac:dyDescent="0.25">
      <c r="J609" s="5"/>
    </row>
    <row r="610" spans="10:10" x14ac:dyDescent="0.25">
      <c r="J610" s="5"/>
    </row>
    <row r="611" spans="10:10" x14ac:dyDescent="0.25">
      <c r="J611" s="5"/>
    </row>
    <row r="612" spans="10:10" x14ac:dyDescent="0.25">
      <c r="J612" s="5"/>
    </row>
    <row r="613" spans="10:10" x14ac:dyDescent="0.25">
      <c r="J613" s="5"/>
    </row>
    <row r="614" spans="10:10" x14ac:dyDescent="0.25">
      <c r="J614" s="5"/>
    </row>
    <row r="615" spans="10:10" x14ac:dyDescent="0.25">
      <c r="J615" s="5"/>
    </row>
    <row r="616" spans="10:10" x14ac:dyDescent="0.25">
      <c r="J616" s="5"/>
    </row>
    <row r="617" spans="10:10" x14ac:dyDescent="0.25">
      <c r="J617" s="5"/>
    </row>
    <row r="618" spans="10:10" x14ac:dyDescent="0.25">
      <c r="J618" s="5"/>
    </row>
    <row r="619" spans="10:10" x14ac:dyDescent="0.25">
      <c r="J619" s="5"/>
    </row>
    <row r="620" spans="10:10" x14ac:dyDescent="0.25">
      <c r="J620" s="5"/>
    </row>
    <row r="621" spans="10:10" x14ac:dyDescent="0.25">
      <c r="J621" s="5"/>
    </row>
    <row r="622" spans="10:10" x14ac:dyDescent="0.25">
      <c r="J622" s="5"/>
    </row>
    <row r="623" spans="10:10" x14ac:dyDescent="0.25">
      <c r="J623" s="5"/>
    </row>
    <row r="624" spans="10:10" x14ac:dyDescent="0.25">
      <c r="J624" s="5"/>
    </row>
    <row r="625" spans="10:10" x14ac:dyDescent="0.25">
      <c r="J625" s="5"/>
    </row>
    <row r="626" spans="10:10" x14ac:dyDescent="0.25">
      <c r="J626" s="5"/>
    </row>
    <row r="627" spans="10:10" x14ac:dyDescent="0.25">
      <c r="J627" s="5"/>
    </row>
    <row r="628" spans="10:10" x14ac:dyDescent="0.25">
      <c r="J628" s="5"/>
    </row>
    <row r="629" spans="10:10" x14ac:dyDescent="0.25">
      <c r="J629" s="5"/>
    </row>
    <row r="630" spans="10:10" x14ac:dyDescent="0.25">
      <c r="J630" s="5"/>
    </row>
    <row r="631" spans="10:10" x14ac:dyDescent="0.25">
      <c r="J631" s="5"/>
    </row>
    <row r="632" spans="10:10" x14ac:dyDescent="0.25">
      <c r="J632" s="5"/>
    </row>
    <row r="633" spans="10:10" x14ac:dyDescent="0.25">
      <c r="J633" s="5"/>
    </row>
    <row r="634" spans="10:10" x14ac:dyDescent="0.25">
      <c r="J634" s="5"/>
    </row>
    <row r="635" spans="10:10" x14ac:dyDescent="0.25">
      <c r="J635" s="5"/>
    </row>
    <row r="636" spans="10:10" x14ac:dyDescent="0.25">
      <c r="J636" s="5"/>
    </row>
    <row r="637" spans="10:10" x14ac:dyDescent="0.25">
      <c r="J637" s="5"/>
    </row>
    <row r="638" spans="10:10" x14ac:dyDescent="0.25">
      <c r="J638" s="5"/>
    </row>
    <row r="639" spans="10:10" x14ac:dyDescent="0.25">
      <c r="J639" s="5"/>
    </row>
    <row r="640" spans="10:10" x14ac:dyDescent="0.25">
      <c r="J640" s="5"/>
    </row>
    <row r="641" spans="10:10" x14ac:dyDescent="0.25">
      <c r="J641" s="5"/>
    </row>
    <row r="642" spans="10:10" x14ac:dyDescent="0.25">
      <c r="J642" s="5"/>
    </row>
    <row r="643" spans="10:10" x14ac:dyDescent="0.25">
      <c r="J643" s="5"/>
    </row>
    <row r="644" spans="10:10" x14ac:dyDescent="0.25">
      <c r="J644" s="5"/>
    </row>
    <row r="645" spans="10:10" x14ac:dyDescent="0.25">
      <c r="J645" s="5"/>
    </row>
    <row r="646" spans="10:10" x14ac:dyDescent="0.25">
      <c r="J646" s="5"/>
    </row>
    <row r="647" spans="10:10" x14ac:dyDescent="0.25">
      <c r="J647" s="5"/>
    </row>
    <row r="648" spans="10:10" x14ac:dyDescent="0.25">
      <c r="J648" s="5"/>
    </row>
    <row r="649" spans="10:10" x14ac:dyDescent="0.25">
      <c r="J649" s="5"/>
    </row>
    <row r="650" spans="10:10" x14ac:dyDescent="0.25">
      <c r="J650" s="5"/>
    </row>
    <row r="651" spans="10:10" x14ac:dyDescent="0.25">
      <c r="J651" s="5"/>
    </row>
    <row r="652" spans="10:10" x14ac:dyDescent="0.25">
      <c r="J652" s="5"/>
    </row>
    <row r="653" spans="10:10" x14ac:dyDescent="0.25">
      <c r="J653" s="5"/>
    </row>
    <row r="654" spans="10:10" x14ac:dyDescent="0.25">
      <c r="J654" s="5"/>
    </row>
    <row r="655" spans="10:10" x14ac:dyDescent="0.25">
      <c r="J655" s="5"/>
    </row>
    <row r="656" spans="10:10" x14ac:dyDescent="0.25">
      <c r="J656" s="5"/>
    </row>
    <row r="657" spans="10:10" x14ac:dyDescent="0.25">
      <c r="J657" s="5"/>
    </row>
    <row r="658" spans="10:10" x14ac:dyDescent="0.25">
      <c r="J658" s="5"/>
    </row>
    <row r="659" spans="10:10" x14ac:dyDescent="0.25">
      <c r="J659" s="5"/>
    </row>
    <row r="660" spans="10:10" x14ac:dyDescent="0.25">
      <c r="J660" s="5"/>
    </row>
    <row r="661" spans="10:10" x14ac:dyDescent="0.25">
      <c r="J661" s="5"/>
    </row>
    <row r="662" spans="10:10" x14ac:dyDescent="0.25">
      <c r="J662" s="5"/>
    </row>
    <row r="663" spans="10:10" x14ac:dyDescent="0.25">
      <c r="J663" s="5"/>
    </row>
    <row r="664" spans="10:10" x14ac:dyDescent="0.25">
      <c r="J664" s="5"/>
    </row>
    <row r="665" spans="10:10" x14ac:dyDescent="0.25">
      <c r="J665" s="5"/>
    </row>
    <row r="666" spans="10:10" x14ac:dyDescent="0.25">
      <c r="J666" s="5"/>
    </row>
    <row r="667" spans="10:10" x14ac:dyDescent="0.25">
      <c r="J667" s="5"/>
    </row>
    <row r="668" spans="10:10" x14ac:dyDescent="0.25">
      <c r="J668" s="5"/>
    </row>
    <row r="669" spans="10:10" x14ac:dyDescent="0.25">
      <c r="J669" s="5"/>
    </row>
    <row r="670" spans="10:10" x14ac:dyDescent="0.25">
      <c r="J670" s="5"/>
    </row>
    <row r="671" spans="10:10" x14ac:dyDescent="0.25">
      <c r="J671" s="5"/>
    </row>
    <row r="672" spans="10:10" x14ac:dyDescent="0.25">
      <c r="J672" s="5"/>
    </row>
    <row r="673" spans="10:10" x14ac:dyDescent="0.25">
      <c r="J673" s="5"/>
    </row>
    <row r="674" spans="10:10" x14ac:dyDescent="0.25">
      <c r="J674" s="5"/>
    </row>
    <row r="675" spans="10:10" x14ac:dyDescent="0.25">
      <c r="J675" s="5"/>
    </row>
    <row r="676" spans="10:10" x14ac:dyDescent="0.25">
      <c r="J676" s="5"/>
    </row>
    <row r="677" spans="10:10" x14ac:dyDescent="0.25">
      <c r="J677" s="5"/>
    </row>
    <row r="678" spans="10:10" x14ac:dyDescent="0.25">
      <c r="J678" s="5"/>
    </row>
    <row r="679" spans="10:10" x14ac:dyDescent="0.25">
      <c r="J679" s="5"/>
    </row>
    <row r="680" spans="10:10" x14ac:dyDescent="0.25">
      <c r="J680" s="5"/>
    </row>
    <row r="681" spans="10:10" x14ac:dyDescent="0.25">
      <c r="J681" s="5"/>
    </row>
    <row r="682" spans="10:10" x14ac:dyDescent="0.25">
      <c r="J682" s="5"/>
    </row>
    <row r="683" spans="10:10" x14ac:dyDescent="0.25">
      <c r="J683" s="5"/>
    </row>
    <row r="684" spans="10:10" x14ac:dyDescent="0.25">
      <c r="J684" s="5"/>
    </row>
    <row r="685" spans="10:10" x14ac:dyDescent="0.25">
      <c r="J685" s="5"/>
    </row>
    <row r="686" spans="10:10" x14ac:dyDescent="0.25">
      <c r="J686" s="5"/>
    </row>
    <row r="687" spans="10:10" x14ac:dyDescent="0.25">
      <c r="J687" s="5"/>
    </row>
    <row r="688" spans="10:10" x14ac:dyDescent="0.25">
      <c r="J688" s="5"/>
    </row>
    <row r="689" spans="10:10" x14ac:dyDescent="0.25">
      <c r="J689" s="5"/>
    </row>
    <row r="690" spans="10:10" x14ac:dyDescent="0.25">
      <c r="J690" s="5"/>
    </row>
    <row r="691" spans="10:10" x14ac:dyDescent="0.25">
      <c r="J691" s="5"/>
    </row>
    <row r="692" spans="10:10" x14ac:dyDescent="0.25">
      <c r="J692" s="5"/>
    </row>
    <row r="693" spans="10:10" x14ac:dyDescent="0.25">
      <c r="J693" s="5"/>
    </row>
    <row r="694" spans="10:10" x14ac:dyDescent="0.25">
      <c r="J694" s="5"/>
    </row>
    <row r="695" spans="10:10" x14ac:dyDescent="0.25">
      <c r="J695" s="5"/>
    </row>
    <row r="696" spans="10:10" x14ac:dyDescent="0.25">
      <c r="J696" s="5"/>
    </row>
    <row r="697" spans="10:10" x14ac:dyDescent="0.25">
      <c r="J697" s="5"/>
    </row>
    <row r="698" spans="10:10" x14ac:dyDescent="0.25">
      <c r="J698" s="5"/>
    </row>
    <row r="699" spans="10:10" x14ac:dyDescent="0.25">
      <c r="J699" s="5"/>
    </row>
    <row r="700" spans="10:10" x14ac:dyDescent="0.25">
      <c r="J700" s="5"/>
    </row>
    <row r="701" spans="10:10" x14ac:dyDescent="0.25">
      <c r="J701" s="5"/>
    </row>
    <row r="702" spans="10:10" x14ac:dyDescent="0.25">
      <c r="J702" s="5"/>
    </row>
    <row r="703" spans="10:10" x14ac:dyDescent="0.25">
      <c r="J703" s="5"/>
    </row>
    <row r="704" spans="10:10" x14ac:dyDescent="0.25">
      <c r="J704" s="5"/>
    </row>
    <row r="705" spans="10:10" x14ac:dyDescent="0.25">
      <c r="J705" s="5"/>
    </row>
    <row r="706" spans="10:10" x14ac:dyDescent="0.25">
      <c r="J706" s="5"/>
    </row>
    <row r="707" spans="10:10" x14ac:dyDescent="0.25">
      <c r="J707" s="5"/>
    </row>
    <row r="708" spans="10:10" x14ac:dyDescent="0.25">
      <c r="J708" s="5"/>
    </row>
    <row r="709" spans="10:10" x14ac:dyDescent="0.25">
      <c r="J709" s="5"/>
    </row>
    <row r="710" spans="10:10" x14ac:dyDescent="0.25">
      <c r="J710" s="5"/>
    </row>
    <row r="711" spans="10:10" x14ac:dyDescent="0.25">
      <c r="J711" s="5"/>
    </row>
    <row r="712" spans="10:10" x14ac:dyDescent="0.25">
      <c r="J712" s="5"/>
    </row>
    <row r="713" spans="10:10" x14ac:dyDescent="0.25">
      <c r="J713" s="5"/>
    </row>
    <row r="714" spans="10:10" x14ac:dyDescent="0.25">
      <c r="J714" s="5"/>
    </row>
    <row r="715" spans="10:10" x14ac:dyDescent="0.25">
      <c r="J715" s="5"/>
    </row>
    <row r="716" spans="10:10" x14ac:dyDescent="0.25">
      <c r="J716" s="5"/>
    </row>
    <row r="717" spans="10:10" x14ac:dyDescent="0.25">
      <c r="J717" s="5"/>
    </row>
    <row r="718" spans="10:10" x14ac:dyDescent="0.25">
      <c r="J718" s="5"/>
    </row>
    <row r="719" spans="10:10" x14ac:dyDescent="0.25">
      <c r="J719" s="5"/>
    </row>
    <row r="720" spans="10:10" x14ac:dyDescent="0.25">
      <c r="J720" s="5"/>
    </row>
    <row r="721" spans="10:10" x14ac:dyDescent="0.25">
      <c r="J721" s="5"/>
    </row>
    <row r="722" spans="10:10" x14ac:dyDescent="0.25">
      <c r="J722" s="5"/>
    </row>
    <row r="723" spans="10:10" x14ac:dyDescent="0.25">
      <c r="J723" s="5"/>
    </row>
    <row r="724" spans="10:10" x14ac:dyDescent="0.25">
      <c r="J724" s="5"/>
    </row>
    <row r="725" spans="10:10" x14ac:dyDescent="0.25">
      <c r="J725" s="5"/>
    </row>
    <row r="726" spans="10:10" x14ac:dyDescent="0.25">
      <c r="J726" s="5"/>
    </row>
    <row r="727" spans="10:10" x14ac:dyDescent="0.25">
      <c r="J727" s="5"/>
    </row>
    <row r="728" spans="10:10" x14ac:dyDescent="0.25">
      <c r="J728" s="5"/>
    </row>
    <row r="729" spans="10:10" x14ac:dyDescent="0.25">
      <c r="J729" s="5"/>
    </row>
    <row r="730" spans="10:10" x14ac:dyDescent="0.25">
      <c r="J730" s="5"/>
    </row>
    <row r="731" spans="10:10" x14ac:dyDescent="0.25">
      <c r="J731" s="5"/>
    </row>
    <row r="732" spans="10:10" x14ac:dyDescent="0.25">
      <c r="J732" s="5"/>
    </row>
    <row r="733" spans="10:10" x14ac:dyDescent="0.25">
      <c r="J733" s="5"/>
    </row>
    <row r="734" spans="10:10" x14ac:dyDescent="0.25">
      <c r="J734" s="5"/>
    </row>
    <row r="735" spans="10:10" x14ac:dyDescent="0.25">
      <c r="J735" s="5"/>
    </row>
    <row r="736" spans="10:10" x14ac:dyDescent="0.25">
      <c r="J736" s="5"/>
    </row>
    <row r="737" spans="10:10" x14ac:dyDescent="0.25">
      <c r="J737" s="5"/>
    </row>
    <row r="738" spans="10:10" x14ac:dyDescent="0.25">
      <c r="J738" s="5"/>
    </row>
    <row r="739" spans="10:10" x14ac:dyDescent="0.25">
      <c r="J739" s="5"/>
    </row>
    <row r="740" spans="10:10" x14ac:dyDescent="0.25">
      <c r="J740" s="5"/>
    </row>
    <row r="741" spans="10:10" x14ac:dyDescent="0.25">
      <c r="J741" s="5"/>
    </row>
    <row r="742" spans="10:10" x14ac:dyDescent="0.25">
      <c r="J742" s="5"/>
    </row>
    <row r="743" spans="10:10" x14ac:dyDescent="0.25">
      <c r="J743" s="5"/>
    </row>
    <row r="744" spans="10:10" x14ac:dyDescent="0.25">
      <c r="J744" s="5"/>
    </row>
    <row r="745" spans="10:10" x14ac:dyDescent="0.25">
      <c r="J745" s="5"/>
    </row>
    <row r="746" spans="10:10" x14ac:dyDescent="0.25">
      <c r="J746" s="5"/>
    </row>
    <row r="747" spans="10:10" x14ac:dyDescent="0.25">
      <c r="J747" s="5"/>
    </row>
    <row r="748" spans="10:10" x14ac:dyDescent="0.25">
      <c r="J748" s="5"/>
    </row>
    <row r="749" spans="10:10" x14ac:dyDescent="0.25">
      <c r="J749" s="5"/>
    </row>
    <row r="750" spans="10:10" x14ac:dyDescent="0.25">
      <c r="J750" s="5"/>
    </row>
    <row r="751" spans="10:10" x14ac:dyDescent="0.25">
      <c r="J751" s="5"/>
    </row>
    <row r="752" spans="10:10" x14ac:dyDescent="0.25">
      <c r="J752" s="5"/>
    </row>
    <row r="753" spans="10:10" x14ac:dyDescent="0.25">
      <c r="J753" s="5"/>
    </row>
    <row r="754" spans="10:10" x14ac:dyDescent="0.25">
      <c r="J754" s="5"/>
    </row>
    <row r="755" spans="10:10" x14ac:dyDescent="0.25">
      <c r="J755" s="5"/>
    </row>
    <row r="756" spans="10:10" x14ac:dyDescent="0.25">
      <c r="J756" s="5"/>
    </row>
    <row r="757" spans="10:10" x14ac:dyDescent="0.25">
      <c r="J757" s="5"/>
    </row>
    <row r="758" spans="10:10" x14ac:dyDescent="0.25">
      <c r="J758" s="5"/>
    </row>
    <row r="759" spans="10:10" x14ac:dyDescent="0.25">
      <c r="J759" s="5"/>
    </row>
    <row r="760" spans="10:10" x14ac:dyDescent="0.25">
      <c r="J760" s="5"/>
    </row>
    <row r="761" spans="10:10" x14ac:dyDescent="0.25">
      <c r="J761" s="5"/>
    </row>
    <row r="762" spans="10:10" x14ac:dyDescent="0.25">
      <c r="J762" s="5"/>
    </row>
    <row r="763" spans="10:10" x14ac:dyDescent="0.25">
      <c r="J763" s="5"/>
    </row>
    <row r="764" spans="10:10" x14ac:dyDescent="0.25">
      <c r="J764" s="5"/>
    </row>
    <row r="765" spans="10:10" x14ac:dyDescent="0.25">
      <c r="J765" s="5"/>
    </row>
    <row r="766" spans="10:10" x14ac:dyDescent="0.25">
      <c r="J766" s="5"/>
    </row>
    <row r="767" spans="10:10" x14ac:dyDescent="0.25">
      <c r="J767" s="5"/>
    </row>
    <row r="768" spans="10:10" x14ac:dyDescent="0.25">
      <c r="J768" s="5"/>
    </row>
    <row r="769" spans="10:10" x14ac:dyDescent="0.25">
      <c r="J769" s="5"/>
    </row>
    <row r="770" spans="10:10" x14ac:dyDescent="0.25">
      <c r="J770" s="5"/>
    </row>
    <row r="771" spans="10:10" x14ac:dyDescent="0.25">
      <c r="J771" s="5"/>
    </row>
    <row r="772" spans="10:10" x14ac:dyDescent="0.25">
      <c r="J772" s="5"/>
    </row>
    <row r="773" spans="10:10" x14ac:dyDescent="0.25">
      <c r="J773" s="5"/>
    </row>
    <row r="774" spans="10:10" x14ac:dyDescent="0.25">
      <c r="J774" s="5"/>
    </row>
    <row r="775" spans="10:10" x14ac:dyDescent="0.25">
      <c r="J775" s="5"/>
    </row>
    <row r="776" spans="10:10" x14ac:dyDescent="0.25">
      <c r="J776" s="5"/>
    </row>
    <row r="777" spans="10:10" x14ac:dyDescent="0.25">
      <c r="J777" s="5"/>
    </row>
    <row r="778" spans="10:10" x14ac:dyDescent="0.25">
      <c r="J778" s="5"/>
    </row>
    <row r="779" spans="10:10" x14ac:dyDescent="0.25">
      <c r="J779" s="5"/>
    </row>
    <row r="780" spans="10:10" x14ac:dyDescent="0.25">
      <c r="J780" s="5"/>
    </row>
    <row r="781" spans="10:10" x14ac:dyDescent="0.25">
      <c r="J781" s="5"/>
    </row>
    <row r="782" spans="10:10" x14ac:dyDescent="0.25">
      <c r="J782" s="5"/>
    </row>
    <row r="783" spans="10:10" x14ac:dyDescent="0.25">
      <c r="J783" s="5"/>
    </row>
    <row r="784" spans="10:10" x14ac:dyDescent="0.25">
      <c r="J784" s="5"/>
    </row>
    <row r="785" spans="10:10" x14ac:dyDescent="0.25">
      <c r="J785" s="5"/>
    </row>
    <row r="786" spans="10:10" x14ac:dyDescent="0.25">
      <c r="J786" s="5"/>
    </row>
    <row r="787" spans="10:10" x14ac:dyDescent="0.25">
      <c r="J787" s="5"/>
    </row>
    <row r="788" spans="10:10" x14ac:dyDescent="0.25">
      <c r="J788" s="5"/>
    </row>
    <row r="789" spans="10:10" x14ac:dyDescent="0.25">
      <c r="J789" s="5"/>
    </row>
    <row r="790" spans="10:10" x14ac:dyDescent="0.25">
      <c r="J790" s="5"/>
    </row>
    <row r="791" spans="10:10" x14ac:dyDescent="0.25">
      <c r="J791" s="5"/>
    </row>
    <row r="792" spans="10:10" x14ac:dyDescent="0.25">
      <c r="J792" s="5"/>
    </row>
    <row r="793" spans="10:10" x14ac:dyDescent="0.25">
      <c r="J793" s="5"/>
    </row>
    <row r="794" spans="10:10" x14ac:dyDescent="0.25">
      <c r="J794" s="5"/>
    </row>
    <row r="795" spans="10:10" x14ac:dyDescent="0.25">
      <c r="J795" s="5"/>
    </row>
    <row r="796" spans="10:10" x14ac:dyDescent="0.25">
      <c r="J796" s="5"/>
    </row>
    <row r="797" spans="10:10" x14ac:dyDescent="0.25">
      <c r="J797" s="5"/>
    </row>
    <row r="798" spans="10:10" x14ac:dyDescent="0.25">
      <c r="J798" s="5"/>
    </row>
    <row r="799" spans="10:10" x14ac:dyDescent="0.25">
      <c r="J799" s="5"/>
    </row>
    <row r="800" spans="10:10" x14ac:dyDescent="0.25">
      <c r="J800" s="5"/>
    </row>
    <row r="801" spans="10:10" x14ac:dyDescent="0.25">
      <c r="J801" s="5"/>
    </row>
    <row r="802" spans="10:10" x14ac:dyDescent="0.25">
      <c r="J802" s="5"/>
    </row>
    <row r="803" spans="10:10" x14ac:dyDescent="0.25">
      <c r="J803" s="5"/>
    </row>
    <row r="804" spans="10:10" x14ac:dyDescent="0.25">
      <c r="J804" s="5"/>
    </row>
    <row r="805" spans="10:10" x14ac:dyDescent="0.25">
      <c r="J805" s="5"/>
    </row>
    <row r="806" spans="10:10" x14ac:dyDescent="0.25">
      <c r="J806" s="5"/>
    </row>
    <row r="807" spans="10:10" x14ac:dyDescent="0.25">
      <c r="J807" s="5"/>
    </row>
    <row r="808" spans="10:10" x14ac:dyDescent="0.25">
      <c r="J808" s="5"/>
    </row>
    <row r="809" spans="10:10" x14ac:dyDescent="0.25">
      <c r="J809" s="5"/>
    </row>
    <row r="810" spans="10:10" x14ac:dyDescent="0.25">
      <c r="J810" s="5"/>
    </row>
    <row r="811" spans="10:10" x14ac:dyDescent="0.25">
      <c r="J811" s="5"/>
    </row>
    <row r="812" spans="10:10" x14ac:dyDescent="0.25">
      <c r="J812" s="5"/>
    </row>
    <row r="813" spans="10:10" x14ac:dyDescent="0.25">
      <c r="J813" s="5"/>
    </row>
    <row r="814" spans="10:10" x14ac:dyDescent="0.25">
      <c r="J814" s="5"/>
    </row>
    <row r="815" spans="10:10" x14ac:dyDescent="0.25">
      <c r="J815" s="5"/>
    </row>
    <row r="816" spans="10:10" x14ac:dyDescent="0.25">
      <c r="J816" s="5"/>
    </row>
    <row r="817" spans="10:10" x14ac:dyDescent="0.25">
      <c r="J817" s="5"/>
    </row>
    <row r="818" spans="10:10" x14ac:dyDescent="0.25">
      <c r="J818" s="5"/>
    </row>
    <row r="819" spans="10:10" x14ac:dyDescent="0.25">
      <c r="J819" s="5"/>
    </row>
    <row r="820" spans="10:10" x14ac:dyDescent="0.25">
      <c r="J820" s="5"/>
    </row>
    <row r="821" spans="10:10" x14ac:dyDescent="0.25">
      <c r="J821" s="5"/>
    </row>
    <row r="822" spans="10:10" x14ac:dyDescent="0.25">
      <c r="J822" s="5"/>
    </row>
    <row r="823" spans="10:10" x14ac:dyDescent="0.25">
      <c r="J823" s="5"/>
    </row>
    <row r="824" spans="10:10" x14ac:dyDescent="0.25">
      <c r="J824" s="5"/>
    </row>
    <row r="825" spans="10:10" x14ac:dyDescent="0.25">
      <c r="J825" s="5"/>
    </row>
    <row r="826" spans="10:10" x14ac:dyDescent="0.25">
      <c r="J826" s="5"/>
    </row>
    <row r="827" spans="10:10" x14ac:dyDescent="0.25">
      <c r="J827" s="5"/>
    </row>
    <row r="828" spans="10:10" x14ac:dyDescent="0.25">
      <c r="J828" s="5"/>
    </row>
    <row r="829" spans="10:10" x14ac:dyDescent="0.25">
      <c r="J829" s="5"/>
    </row>
    <row r="830" spans="10:10" x14ac:dyDescent="0.25">
      <c r="J830" s="5"/>
    </row>
    <row r="831" spans="10:10" x14ac:dyDescent="0.25">
      <c r="J831" s="5"/>
    </row>
    <row r="832" spans="10:10" x14ac:dyDescent="0.25">
      <c r="J832" s="5"/>
    </row>
    <row r="833" spans="10:10" x14ac:dyDescent="0.25">
      <c r="J833" s="5"/>
    </row>
    <row r="834" spans="10:10" x14ac:dyDescent="0.25">
      <c r="J834" s="5"/>
    </row>
    <row r="835" spans="10:10" x14ac:dyDescent="0.25">
      <c r="J835" s="5"/>
    </row>
    <row r="836" spans="10:10" x14ac:dyDescent="0.25">
      <c r="J836" s="5"/>
    </row>
    <row r="837" spans="10:10" x14ac:dyDescent="0.25">
      <c r="J837" s="5"/>
    </row>
    <row r="838" spans="10:10" x14ac:dyDescent="0.25">
      <c r="J838" s="5"/>
    </row>
    <row r="839" spans="10:10" x14ac:dyDescent="0.25">
      <c r="J839" s="5"/>
    </row>
    <row r="840" spans="10:10" x14ac:dyDescent="0.25">
      <c r="J840" s="5"/>
    </row>
    <row r="841" spans="10:10" x14ac:dyDescent="0.25">
      <c r="J841" s="5"/>
    </row>
    <row r="842" spans="10:10" x14ac:dyDescent="0.25">
      <c r="J842" s="5"/>
    </row>
    <row r="843" spans="10:10" x14ac:dyDescent="0.25">
      <c r="J843" s="5"/>
    </row>
    <row r="844" spans="10:10" x14ac:dyDescent="0.25">
      <c r="J844" s="5"/>
    </row>
    <row r="845" spans="10:10" x14ac:dyDescent="0.25">
      <c r="J845" s="5"/>
    </row>
    <row r="846" spans="10:10" x14ac:dyDescent="0.25">
      <c r="J846" s="5"/>
    </row>
    <row r="847" spans="10:10" x14ac:dyDescent="0.25">
      <c r="J847" s="5"/>
    </row>
    <row r="848" spans="10:10" x14ac:dyDescent="0.25">
      <c r="J848" s="5"/>
    </row>
    <row r="849" spans="10:10" x14ac:dyDescent="0.25">
      <c r="J849" s="5"/>
    </row>
    <row r="850" spans="10:10" x14ac:dyDescent="0.25">
      <c r="J850" s="5"/>
    </row>
    <row r="851" spans="10:10" x14ac:dyDescent="0.25">
      <c r="J851" s="5"/>
    </row>
    <row r="852" spans="10:10" x14ac:dyDescent="0.25">
      <c r="J852" s="5"/>
    </row>
    <row r="853" spans="10:10" x14ac:dyDescent="0.25">
      <c r="J853" s="5"/>
    </row>
    <row r="854" spans="10:10" x14ac:dyDescent="0.25">
      <c r="J854" s="5"/>
    </row>
    <row r="855" spans="10:10" x14ac:dyDescent="0.25">
      <c r="J855" s="5"/>
    </row>
    <row r="856" spans="10:10" x14ac:dyDescent="0.25">
      <c r="J856" s="5"/>
    </row>
    <row r="857" spans="10:10" x14ac:dyDescent="0.25">
      <c r="J857" s="5"/>
    </row>
    <row r="858" spans="10:10" x14ac:dyDescent="0.25">
      <c r="J858" s="5"/>
    </row>
    <row r="859" spans="10:10" x14ac:dyDescent="0.25">
      <c r="J859" s="5"/>
    </row>
    <row r="860" spans="10:10" x14ac:dyDescent="0.25">
      <c r="J860" s="5"/>
    </row>
    <row r="861" spans="10:10" x14ac:dyDescent="0.25">
      <c r="J861" s="5"/>
    </row>
    <row r="862" spans="10:10" x14ac:dyDescent="0.25">
      <c r="J862" s="5"/>
    </row>
    <row r="863" spans="10:10" x14ac:dyDescent="0.25">
      <c r="J863" s="5"/>
    </row>
    <row r="864" spans="10:10" x14ac:dyDescent="0.25">
      <c r="J864" s="5"/>
    </row>
    <row r="865" spans="10:10" x14ac:dyDescent="0.25">
      <c r="J865" s="5"/>
    </row>
    <row r="866" spans="10:10" x14ac:dyDescent="0.25">
      <c r="J866" s="5"/>
    </row>
    <row r="867" spans="10:10" x14ac:dyDescent="0.25">
      <c r="J867" s="5"/>
    </row>
    <row r="868" spans="10:10" x14ac:dyDescent="0.25">
      <c r="J868" s="5"/>
    </row>
    <row r="869" spans="10:10" x14ac:dyDescent="0.25">
      <c r="J869" s="5"/>
    </row>
    <row r="870" spans="10:10" x14ac:dyDescent="0.25">
      <c r="J870" s="5"/>
    </row>
    <row r="871" spans="10:10" x14ac:dyDescent="0.25">
      <c r="J871" s="5"/>
    </row>
    <row r="872" spans="10:10" x14ac:dyDescent="0.25">
      <c r="J872" s="5"/>
    </row>
    <row r="873" spans="10:10" x14ac:dyDescent="0.25">
      <c r="J873" s="5"/>
    </row>
    <row r="874" spans="10:10" x14ac:dyDescent="0.25">
      <c r="J874" s="5"/>
    </row>
    <row r="875" spans="10:10" x14ac:dyDescent="0.25">
      <c r="J875" s="5"/>
    </row>
    <row r="876" spans="10:10" x14ac:dyDescent="0.25">
      <c r="J876" s="5"/>
    </row>
    <row r="877" spans="10:10" x14ac:dyDescent="0.25">
      <c r="J877" s="5"/>
    </row>
    <row r="878" spans="10:10" x14ac:dyDescent="0.25">
      <c r="J878" s="5"/>
    </row>
    <row r="879" spans="10:10" x14ac:dyDescent="0.25">
      <c r="J879" s="5"/>
    </row>
    <row r="880" spans="10:10" x14ac:dyDescent="0.25">
      <c r="J880" s="5"/>
    </row>
    <row r="881" spans="10:10" x14ac:dyDescent="0.25">
      <c r="J881" s="5"/>
    </row>
    <row r="882" spans="10:10" x14ac:dyDescent="0.25">
      <c r="J882" s="5"/>
    </row>
    <row r="883" spans="10:10" x14ac:dyDescent="0.25">
      <c r="J883" s="5"/>
    </row>
    <row r="884" spans="10:10" x14ac:dyDescent="0.25">
      <c r="J884" s="5"/>
    </row>
    <row r="885" spans="10:10" x14ac:dyDescent="0.25">
      <c r="J885" s="5"/>
    </row>
    <row r="886" spans="10:10" x14ac:dyDescent="0.25">
      <c r="J886" s="5"/>
    </row>
    <row r="887" spans="10:10" x14ac:dyDescent="0.25">
      <c r="J887" s="5"/>
    </row>
    <row r="888" spans="10:10" x14ac:dyDescent="0.25">
      <c r="J888" s="5"/>
    </row>
    <row r="889" spans="10:10" x14ac:dyDescent="0.25">
      <c r="J889" s="5"/>
    </row>
    <row r="890" spans="10:10" x14ac:dyDescent="0.25">
      <c r="J890" s="5"/>
    </row>
    <row r="891" spans="10:10" x14ac:dyDescent="0.25">
      <c r="J891" s="5"/>
    </row>
    <row r="892" spans="10:10" x14ac:dyDescent="0.25">
      <c r="J892" s="5"/>
    </row>
    <row r="893" spans="10:10" x14ac:dyDescent="0.25">
      <c r="J893" s="5"/>
    </row>
    <row r="894" spans="10:10" x14ac:dyDescent="0.25">
      <c r="J894" s="5"/>
    </row>
    <row r="895" spans="10:10" x14ac:dyDescent="0.25">
      <c r="J895" s="5"/>
    </row>
    <row r="896" spans="10:10" x14ac:dyDescent="0.25">
      <c r="J896" s="5"/>
    </row>
    <row r="897" spans="10:10" x14ac:dyDescent="0.25">
      <c r="J897" s="5"/>
    </row>
    <row r="898" spans="10:10" x14ac:dyDescent="0.25">
      <c r="J898" s="5"/>
    </row>
    <row r="899" spans="10:10" x14ac:dyDescent="0.25">
      <c r="J899" s="5"/>
    </row>
    <row r="900" spans="10:10" x14ac:dyDescent="0.25">
      <c r="J900" s="5"/>
    </row>
    <row r="901" spans="10:10" x14ac:dyDescent="0.25">
      <c r="J901" s="5"/>
    </row>
    <row r="902" spans="10:10" x14ac:dyDescent="0.25">
      <c r="J902" s="5"/>
    </row>
    <row r="903" spans="10:10" x14ac:dyDescent="0.25">
      <c r="J903" s="5"/>
    </row>
    <row r="904" spans="10:10" x14ac:dyDescent="0.25">
      <c r="J904" s="5"/>
    </row>
    <row r="905" spans="10:10" x14ac:dyDescent="0.25">
      <c r="J905" s="5"/>
    </row>
    <row r="906" spans="10:10" x14ac:dyDescent="0.25">
      <c r="J906" s="5"/>
    </row>
    <row r="907" spans="10:10" x14ac:dyDescent="0.25">
      <c r="J907" s="5"/>
    </row>
    <row r="908" spans="10:10" x14ac:dyDescent="0.25">
      <c r="J908" s="5"/>
    </row>
    <row r="909" spans="10:10" x14ac:dyDescent="0.25">
      <c r="J909" s="5"/>
    </row>
    <row r="910" spans="10:10" x14ac:dyDescent="0.25">
      <c r="J910" s="5"/>
    </row>
    <row r="911" spans="10:10" x14ac:dyDescent="0.25">
      <c r="J911" s="5"/>
    </row>
    <row r="912" spans="10:10" x14ac:dyDescent="0.25">
      <c r="J912" s="5"/>
    </row>
    <row r="913" spans="10:10" x14ac:dyDescent="0.25">
      <c r="J913" s="5"/>
    </row>
    <row r="914" spans="10:10" x14ac:dyDescent="0.25">
      <c r="J914" s="5"/>
    </row>
    <row r="915" spans="10:10" x14ac:dyDescent="0.25">
      <c r="J915" s="5"/>
    </row>
    <row r="916" spans="10:10" x14ac:dyDescent="0.25">
      <c r="J916" s="5"/>
    </row>
    <row r="917" spans="10:10" x14ac:dyDescent="0.25">
      <c r="J917" s="5"/>
    </row>
    <row r="918" spans="10:10" x14ac:dyDescent="0.25">
      <c r="J918" s="5"/>
    </row>
    <row r="919" spans="10:10" x14ac:dyDescent="0.25">
      <c r="J919" s="5"/>
    </row>
    <row r="920" spans="10:10" x14ac:dyDescent="0.25">
      <c r="J920" s="5"/>
    </row>
    <row r="921" spans="10:10" x14ac:dyDescent="0.25">
      <c r="J921" s="5"/>
    </row>
    <row r="922" spans="10:10" x14ac:dyDescent="0.25">
      <c r="J922" s="5"/>
    </row>
    <row r="923" spans="10:10" x14ac:dyDescent="0.25">
      <c r="J923" s="5"/>
    </row>
    <row r="924" spans="10:10" x14ac:dyDescent="0.25">
      <c r="J924" s="5"/>
    </row>
    <row r="925" spans="10:10" x14ac:dyDescent="0.25">
      <c r="J925" s="5"/>
    </row>
    <row r="926" spans="10:10" x14ac:dyDescent="0.25">
      <c r="J926" s="5"/>
    </row>
    <row r="927" spans="10:10" x14ac:dyDescent="0.25">
      <c r="J927" s="5"/>
    </row>
    <row r="928" spans="10:10" x14ac:dyDescent="0.25">
      <c r="J928" s="5"/>
    </row>
    <row r="929" spans="10:10" x14ac:dyDescent="0.25">
      <c r="J929" s="5"/>
    </row>
    <row r="930" spans="10:10" x14ac:dyDescent="0.25">
      <c r="J930" s="5"/>
    </row>
    <row r="931" spans="10:10" x14ac:dyDescent="0.25">
      <c r="J931" s="5"/>
    </row>
    <row r="932" spans="10:10" x14ac:dyDescent="0.25">
      <c r="J932" s="5"/>
    </row>
    <row r="933" spans="10:10" x14ac:dyDescent="0.25">
      <c r="J933" s="5"/>
    </row>
    <row r="934" spans="10:10" x14ac:dyDescent="0.25">
      <c r="J934" s="5"/>
    </row>
    <row r="935" spans="10:10" x14ac:dyDescent="0.25">
      <c r="J935" s="5"/>
    </row>
    <row r="936" spans="10:10" x14ac:dyDescent="0.25">
      <c r="J936" s="5"/>
    </row>
    <row r="937" spans="10:10" x14ac:dyDescent="0.25">
      <c r="J937" s="5"/>
    </row>
    <row r="938" spans="10:10" x14ac:dyDescent="0.25">
      <c r="J938" s="5"/>
    </row>
    <row r="939" spans="10:10" x14ac:dyDescent="0.25">
      <c r="J939" s="5"/>
    </row>
    <row r="940" spans="10:10" x14ac:dyDescent="0.25">
      <c r="J940" s="5"/>
    </row>
    <row r="941" spans="10:10" x14ac:dyDescent="0.25">
      <c r="J941" s="5"/>
    </row>
    <row r="942" spans="10:10" x14ac:dyDescent="0.25">
      <c r="J942" s="5"/>
    </row>
    <row r="943" spans="10:10" x14ac:dyDescent="0.25">
      <c r="J943" s="5"/>
    </row>
    <row r="944" spans="10:10" x14ac:dyDescent="0.25">
      <c r="J944" s="5"/>
    </row>
    <row r="945" spans="10:10" x14ac:dyDescent="0.25">
      <c r="J945" s="5"/>
    </row>
    <row r="946" spans="10:10" x14ac:dyDescent="0.25">
      <c r="J946" s="5"/>
    </row>
    <row r="947" spans="10:10" x14ac:dyDescent="0.25">
      <c r="J947" s="5"/>
    </row>
    <row r="948" spans="10:10" x14ac:dyDescent="0.25">
      <c r="J948" s="5"/>
    </row>
    <row r="949" spans="10:10" x14ac:dyDescent="0.25">
      <c r="J949" s="5"/>
    </row>
    <row r="950" spans="10:10" x14ac:dyDescent="0.25">
      <c r="J950" s="5"/>
    </row>
    <row r="951" spans="10:10" x14ac:dyDescent="0.25">
      <c r="J951" s="5"/>
    </row>
    <row r="952" spans="10:10" x14ac:dyDescent="0.25">
      <c r="J952" s="5"/>
    </row>
    <row r="953" spans="10:10" x14ac:dyDescent="0.25">
      <c r="J953" s="5"/>
    </row>
    <row r="954" spans="10:10" x14ac:dyDescent="0.25">
      <c r="J954" s="5"/>
    </row>
    <row r="955" spans="10:10" x14ac:dyDescent="0.25">
      <c r="J955" s="5"/>
    </row>
    <row r="956" spans="10:10" x14ac:dyDescent="0.25">
      <c r="J956" s="5"/>
    </row>
    <row r="957" spans="10:10" x14ac:dyDescent="0.25">
      <c r="J957" s="5"/>
    </row>
    <row r="958" spans="10:10" x14ac:dyDescent="0.25">
      <c r="J958" s="5"/>
    </row>
    <row r="959" spans="10:10" x14ac:dyDescent="0.25">
      <c r="J959" s="5"/>
    </row>
    <row r="960" spans="10:10" x14ac:dyDescent="0.25">
      <c r="J960" s="5"/>
    </row>
    <row r="961" spans="10:10" x14ac:dyDescent="0.25">
      <c r="J961" s="5"/>
    </row>
    <row r="962" spans="10:10" x14ac:dyDescent="0.25">
      <c r="J962" s="5"/>
    </row>
    <row r="963" spans="10:10" x14ac:dyDescent="0.25">
      <c r="J963" s="5"/>
    </row>
    <row r="964" spans="10:10" x14ac:dyDescent="0.25">
      <c r="J964" s="5"/>
    </row>
    <row r="965" spans="10:10" x14ac:dyDescent="0.25">
      <c r="J965" s="5"/>
    </row>
    <row r="966" spans="10:10" x14ac:dyDescent="0.25">
      <c r="J966" s="5"/>
    </row>
    <row r="967" spans="10:10" x14ac:dyDescent="0.25">
      <c r="J967" s="5"/>
    </row>
    <row r="968" spans="10:10" x14ac:dyDescent="0.25">
      <c r="J968" s="5"/>
    </row>
    <row r="969" spans="10:10" x14ac:dyDescent="0.25">
      <c r="J969" s="5"/>
    </row>
    <row r="970" spans="10:10" x14ac:dyDescent="0.25">
      <c r="J970" s="5"/>
    </row>
    <row r="971" spans="10:10" x14ac:dyDescent="0.25">
      <c r="J971" s="5"/>
    </row>
    <row r="972" spans="10:10" x14ac:dyDescent="0.25">
      <c r="J972" s="5"/>
    </row>
    <row r="973" spans="10:10" x14ac:dyDescent="0.25">
      <c r="J973" s="5"/>
    </row>
    <row r="974" spans="10:10" x14ac:dyDescent="0.25">
      <c r="J974" s="5"/>
    </row>
    <row r="975" spans="10:10" x14ac:dyDescent="0.25">
      <c r="J975" s="5"/>
    </row>
    <row r="976" spans="10:10" x14ac:dyDescent="0.25">
      <c r="J976" s="5"/>
    </row>
    <row r="977" spans="10:10" x14ac:dyDescent="0.25">
      <c r="J977" s="5"/>
    </row>
    <row r="978" spans="10:10" x14ac:dyDescent="0.25">
      <c r="J978" s="5"/>
    </row>
    <row r="979" spans="10:10" x14ac:dyDescent="0.25">
      <c r="J979" s="5"/>
    </row>
    <row r="980" spans="10:10" x14ac:dyDescent="0.25">
      <c r="J980" s="5"/>
    </row>
    <row r="981" spans="10:10" x14ac:dyDescent="0.25">
      <c r="J981" s="5"/>
    </row>
    <row r="982" spans="10:10" x14ac:dyDescent="0.25">
      <c r="J982" s="5"/>
    </row>
    <row r="983" spans="10:10" x14ac:dyDescent="0.25">
      <c r="J983" s="5"/>
    </row>
    <row r="984" spans="10:10" x14ac:dyDescent="0.25">
      <c r="J984" s="5"/>
    </row>
    <row r="985" spans="10:10" x14ac:dyDescent="0.25">
      <c r="J985" s="5"/>
    </row>
    <row r="986" spans="10:10" x14ac:dyDescent="0.25">
      <c r="J986" s="5"/>
    </row>
    <row r="987" spans="10:10" x14ac:dyDescent="0.25">
      <c r="J987" s="5"/>
    </row>
    <row r="988" spans="10:10" x14ac:dyDescent="0.25">
      <c r="J988" s="5"/>
    </row>
    <row r="989" spans="10:10" x14ac:dyDescent="0.25">
      <c r="J989" s="5"/>
    </row>
    <row r="990" spans="10:10" x14ac:dyDescent="0.25">
      <c r="J990" s="5"/>
    </row>
    <row r="991" spans="10:10" x14ac:dyDescent="0.25">
      <c r="J991" s="5"/>
    </row>
    <row r="992" spans="10:10" x14ac:dyDescent="0.25">
      <c r="J992" s="5"/>
    </row>
    <row r="993" spans="10:10" x14ac:dyDescent="0.25">
      <c r="J993" s="5"/>
    </row>
    <row r="994" spans="10:10" x14ac:dyDescent="0.25">
      <c r="J994" s="5"/>
    </row>
    <row r="995" spans="10:10" x14ac:dyDescent="0.25">
      <c r="J995" s="5"/>
    </row>
    <row r="996" spans="10:10" x14ac:dyDescent="0.25">
      <c r="J99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997"/>
  <sheetViews>
    <sheetView workbookViewId="0">
      <pane xSplit="2" topLeftCell="C1" activePane="topRight" state="frozen"/>
      <selection pane="topRight" activeCell="Q2" activeCellId="2" sqref="B2:C27 N2:N27 Q2:Q27"/>
    </sheetView>
  </sheetViews>
  <sheetFormatPr defaultColWidth="12.6640625" defaultRowHeight="15.75" customHeight="1" x14ac:dyDescent="0.25"/>
  <cols>
    <col min="5" max="5" width="15.77734375" customWidth="1"/>
    <col min="10" max="10" width="19" customWidth="1"/>
    <col min="11" max="11" width="15.109375" customWidth="1"/>
    <col min="13" max="13" width="17.77734375" customWidth="1"/>
  </cols>
  <sheetData>
    <row r="1" spans="1:19" ht="39.6" x14ac:dyDescent="0.25">
      <c r="A1" s="22"/>
      <c r="B1" s="22" t="s">
        <v>29</v>
      </c>
      <c r="C1" s="22" t="s">
        <v>168</v>
      </c>
      <c r="D1" s="22" t="s">
        <v>30</v>
      </c>
      <c r="E1" s="22" t="s">
        <v>31</v>
      </c>
      <c r="F1" s="22" t="s">
        <v>4</v>
      </c>
      <c r="G1" s="22" t="s">
        <v>32</v>
      </c>
      <c r="H1" s="22" t="s">
        <v>33</v>
      </c>
      <c r="I1" s="22" t="s">
        <v>6</v>
      </c>
      <c r="J1" s="22" t="s">
        <v>34</v>
      </c>
      <c r="K1" s="23" t="s">
        <v>35</v>
      </c>
      <c r="L1" s="31" t="s">
        <v>36</v>
      </c>
      <c r="M1" s="31" t="s">
        <v>37</v>
      </c>
      <c r="N1" s="31" t="s">
        <v>38</v>
      </c>
      <c r="O1" s="31" t="s">
        <v>39</v>
      </c>
      <c r="P1" s="31" t="s">
        <v>40</v>
      </c>
      <c r="Q1" s="31" t="s">
        <v>41</v>
      </c>
      <c r="S1" s="30" t="s">
        <v>42</v>
      </c>
    </row>
    <row r="2" spans="1:19" ht="13.2" x14ac:dyDescent="0.25">
      <c r="A2" s="24">
        <v>1</v>
      </c>
      <c r="B2" s="24" t="s">
        <v>83</v>
      </c>
      <c r="C2" s="26">
        <v>44769</v>
      </c>
      <c r="D2" s="26">
        <v>44769</v>
      </c>
      <c r="E2" s="24"/>
      <c r="F2" s="26">
        <v>44897</v>
      </c>
      <c r="G2" s="27">
        <v>2</v>
      </c>
      <c r="H2" s="16" t="s">
        <v>161</v>
      </c>
      <c r="I2" s="28">
        <v>44904</v>
      </c>
      <c r="J2" s="5" t="s">
        <v>199</v>
      </c>
      <c r="K2" s="16">
        <v>1.5</v>
      </c>
      <c r="L2" s="29">
        <v>2.4906398319999998E-2</v>
      </c>
      <c r="M2" s="29">
        <v>1.7781393809999999</v>
      </c>
      <c r="N2" s="29">
        <f t="shared" ref="N2:N7" si="0">M2/K2</f>
        <v>1.185426254</v>
      </c>
      <c r="O2" s="29">
        <v>0.20664413449999999</v>
      </c>
      <c r="P2" s="29">
        <v>17.218909629999999</v>
      </c>
      <c r="Q2" s="29">
        <f t="shared" ref="Q2:Q7" si="1">P2/K2</f>
        <v>11.479273086666666</v>
      </c>
      <c r="S2" s="30">
        <f t="shared" ref="S2:S8" si="2">Q2/N2</f>
        <v>9.6836669914572902</v>
      </c>
    </row>
    <row r="3" spans="1:19" ht="13.2" x14ac:dyDescent="0.25">
      <c r="A3" s="24">
        <v>2</v>
      </c>
      <c r="B3" s="24" t="s">
        <v>62</v>
      </c>
      <c r="C3" s="26">
        <v>44769</v>
      </c>
      <c r="D3" s="26">
        <v>44769</v>
      </c>
      <c r="F3" s="26">
        <v>44897</v>
      </c>
      <c r="G3" s="27">
        <v>2</v>
      </c>
      <c r="H3" s="16" t="s">
        <v>63</v>
      </c>
      <c r="I3" s="28">
        <v>44904</v>
      </c>
      <c r="J3" s="5"/>
      <c r="K3" s="16">
        <v>1</v>
      </c>
      <c r="L3" s="29">
        <v>1.2236826770000001E-2</v>
      </c>
      <c r="M3" s="29">
        <v>0.87362224389999998</v>
      </c>
      <c r="N3" s="29">
        <f t="shared" si="0"/>
        <v>0.87362224389999998</v>
      </c>
      <c r="O3" s="29">
        <v>0.1275170897</v>
      </c>
      <c r="P3" s="29">
        <v>10.62553868</v>
      </c>
      <c r="Q3" s="29">
        <f t="shared" si="1"/>
        <v>10.62553868</v>
      </c>
      <c r="S3" s="30">
        <f t="shared" si="2"/>
        <v>12.162623781837064</v>
      </c>
    </row>
    <row r="4" spans="1:19" ht="26.4" x14ac:dyDescent="0.25">
      <c r="A4" s="24">
        <v>3</v>
      </c>
      <c r="B4" s="24" t="s">
        <v>64</v>
      </c>
      <c r="C4" s="26">
        <v>44769</v>
      </c>
      <c r="D4" s="26">
        <v>44769</v>
      </c>
      <c r="F4" s="26">
        <v>44897</v>
      </c>
      <c r="G4" s="27">
        <v>2</v>
      </c>
      <c r="H4" s="16" t="s">
        <v>65</v>
      </c>
      <c r="I4" s="28">
        <v>44904</v>
      </c>
      <c r="J4" s="5" t="s">
        <v>200</v>
      </c>
      <c r="K4" s="16">
        <v>1</v>
      </c>
      <c r="L4" s="29">
        <v>7.2515917780000003E-3</v>
      </c>
      <c r="M4" s="29">
        <v>0.51771198529999995</v>
      </c>
      <c r="N4" s="29">
        <f t="shared" si="0"/>
        <v>0.51771198529999995</v>
      </c>
      <c r="O4" s="29">
        <v>6.5974749619999995E-2</v>
      </c>
      <c r="P4" s="29">
        <v>5.4974376820000002</v>
      </c>
      <c r="Q4" s="29">
        <f t="shared" si="1"/>
        <v>5.4974376820000002</v>
      </c>
      <c r="S4" s="30">
        <f t="shared" si="2"/>
        <v>10.61871820258205</v>
      </c>
    </row>
    <row r="5" spans="1:19" ht="13.2" x14ac:dyDescent="0.25">
      <c r="A5" s="24">
        <v>4</v>
      </c>
      <c r="B5" s="24" t="s">
        <v>173</v>
      </c>
      <c r="C5" s="26">
        <v>44769</v>
      </c>
      <c r="D5" s="26">
        <v>44769</v>
      </c>
      <c r="F5" s="26">
        <v>44897</v>
      </c>
      <c r="G5" s="27">
        <v>2</v>
      </c>
      <c r="H5" s="16" t="s">
        <v>162</v>
      </c>
      <c r="I5" s="28">
        <v>44904</v>
      </c>
      <c r="J5" s="5"/>
      <c r="K5" s="16">
        <v>2</v>
      </c>
      <c r="L5" s="29">
        <v>1.92287851E-2</v>
      </c>
      <c r="M5" s="29">
        <v>1.3727982510000001</v>
      </c>
      <c r="N5" s="29">
        <f t="shared" si="0"/>
        <v>0.68639912550000004</v>
      </c>
      <c r="O5" s="29">
        <v>0.18029696670000001</v>
      </c>
      <c r="P5" s="29">
        <v>15.02349527</v>
      </c>
      <c r="Q5" s="29">
        <f t="shared" si="1"/>
        <v>7.5117476349999999</v>
      </c>
      <c r="S5" s="30">
        <f t="shared" si="2"/>
        <v>10.943702222126447</v>
      </c>
    </row>
    <row r="6" spans="1:19" ht="13.2" x14ac:dyDescent="0.25">
      <c r="A6" s="16">
        <v>5</v>
      </c>
      <c r="B6" s="16" t="s">
        <v>66</v>
      </c>
      <c r="C6" s="26">
        <v>44769</v>
      </c>
      <c r="D6" s="26">
        <v>44769</v>
      </c>
      <c r="F6" s="26">
        <v>44897</v>
      </c>
      <c r="G6" s="27">
        <v>2</v>
      </c>
      <c r="H6" s="16" t="s">
        <v>67</v>
      </c>
      <c r="I6" s="28">
        <v>44904</v>
      </c>
      <c r="J6" s="5"/>
      <c r="K6" s="16">
        <v>2</v>
      </c>
      <c r="L6" s="29">
        <v>2.1585888689999999E-2</v>
      </c>
      <c r="M6" s="29">
        <v>1.541078653</v>
      </c>
      <c r="N6" s="29">
        <f t="shared" si="0"/>
        <v>0.77053932650000001</v>
      </c>
      <c r="O6" s="29">
        <v>0.18653726549999999</v>
      </c>
      <c r="P6" s="29">
        <v>15.54347684</v>
      </c>
      <c r="Q6" s="29">
        <f t="shared" si="1"/>
        <v>7.7717384200000001</v>
      </c>
      <c r="S6" s="30">
        <f t="shared" si="2"/>
        <v>10.086102230889834</v>
      </c>
    </row>
    <row r="7" spans="1:19" ht="13.2" x14ac:dyDescent="0.25">
      <c r="A7" s="16">
        <v>6</v>
      </c>
      <c r="B7" s="16" t="s">
        <v>68</v>
      </c>
      <c r="C7" s="26">
        <v>44769</v>
      </c>
      <c r="D7" s="26">
        <v>44769</v>
      </c>
      <c r="F7" s="26">
        <v>44897</v>
      </c>
      <c r="G7" s="27">
        <v>2</v>
      </c>
      <c r="H7" s="16" t="s">
        <v>69</v>
      </c>
      <c r="I7" s="28">
        <v>44904</v>
      </c>
      <c r="J7" s="5"/>
      <c r="K7" s="16">
        <v>2</v>
      </c>
      <c r="L7" s="29">
        <v>2.060068868E-2</v>
      </c>
      <c r="M7" s="29">
        <v>1.470742392</v>
      </c>
      <c r="N7" s="29">
        <f t="shared" si="0"/>
        <v>0.735371196</v>
      </c>
      <c r="O7" s="29">
        <v>0.20980433740000001</v>
      </c>
      <c r="P7" s="29">
        <v>17.48223793</v>
      </c>
      <c r="Q7" s="29">
        <f t="shared" si="1"/>
        <v>8.7411189650000001</v>
      </c>
      <c r="S7" s="30">
        <f t="shared" si="2"/>
        <v>11.886675753070969</v>
      </c>
    </row>
    <row r="8" spans="1:19" ht="13.2" x14ac:dyDescent="0.25">
      <c r="A8" s="16">
        <v>7</v>
      </c>
      <c r="B8" s="16" t="s">
        <v>201</v>
      </c>
      <c r="C8" s="26">
        <v>44769</v>
      </c>
      <c r="D8" s="26">
        <v>44769</v>
      </c>
      <c r="F8" s="26">
        <v>44897</v>
      </c>
      <c r="G8" s="27">
        <v>2</v>
      </c>
      <c r="H8" s="16" t="s">
        <v>163</v>
      </c>
      <c r="I8" s="28">
        <v>44904</v>
      </c>
      <c r="J8" s="5"/>
      <c r="K8" s="16">
        <v>2</v>
      </c>
      <c r="L8" s="29">
        <v>2.937640108E-2</v>
      </c>
      <c r="M8" s="29">
        <v>2.0972657300000002</v>
      </c>
      <c r="N8" s="29">
        <f>(M8+M9)/K8</f>
        <v>1.28081852835</v>
      </c>
      <c r="O8" s="29">
        <v>0.3183562305</v>
      </c>
      <c r="P8" s="29">
        <v>26.527475249999998</v>
      </c>
      <c r="Q8" s="29">
        <f>(P8+P9)/K8</f>
        <v>14.895135091499998</v>
      </c>
      <c r="S8" s="30">
        <f t="shared" si="2"/>
        <v>11.62938758442891</v>
      </c>
    </row>
    <row r="9" spans="1:19" ht="13.2" x14ac:dyDescent="0.25">
      <c r="A9" s="16">
        <v>7</v>
      </c>
      <c r="B9" s="16" t="s">
        <v>202</v>
      </c>
      <c r="C9" s="26">
        <v>44769</v>
      </c>
      <c r="D9" s="26">
        <v>44769</v>
      </c>
      <c r="F9" s="26">
        <v>44897</v>
      </c>
      <c r="G9" s="27">
        <v>2</v>
      </c>
      <c r="H9" s="16" t="s">
        <v>71</v>
      </c>
      <c r="I9" s="28">
        <v>44904</v>
      </c>
      <c r="J9" s="5"/>
      <c r="L9" s="29">
        <v>6.5044491730000004E-3</v>
      </c>
      <c r="M9" s="29">
        <v>0.46437132669999998</v>
      </c>
      <c r="N9" s="29"/>
      <c r="O9" s="29">
        <v>3.9156801989999997E-2</v>
      </c>
      <c r="P9" s="29">
        <v>3.2627949329999999</v>
      </c>
      <c r="Q9" s="29"/>
      <c r="S9" s="30"/>
    </row>
    <row r="10" spans="1:19" ht="13.2" x14ac:dyDescent="0.25">
      <c r="A10" s="16">
        <v>8</v>
      </c>
      <c r="B10" s="16" t="s">
        <v>70</v>
      </c>
      <c r="C10" s="26">
        <v>44769</v>
      </c>
      <c r="D10" s="26">
        <v>44769</v>
      </c>
      <c r="F10" s="26">
        <v>44897</v>
      </c>
      <c r="G10" s="27">
        <v>2</v>
      </c>
      <c r="H10" s="16" t="s">
        <v>73</v>
      </c>
      <c r="I10" s="28">
        <v>44904</v>
      </c>
      <c r="J10" s="5"/>
      <c r="K10" s="16">
        <v>1</v>
      </c>
      <c r="L10" s="29">
        <v>1.568027684E-2</v>
      </c>
      <c r="M10" s="29">
        <v>1.119460044</v>
      </c>
      <c r="N10" s="29">
        <f t="shared" ref="N10:N27" si="3">M10/K10</f>
        <v>1.119460044</v>
      </c>
      <c r="O10" s="29">
        <v>0.16596545360000001</v>
      </c>
      <c r="P10" s="29">
        <v>13.82930202</v>
      </c>
      <c r="Q10" s="29">
        <f t="shared" ref="Q10:Q27" si="4">P10/K10</f>
        <v>13.82930202</v>
      </c>
      <c r="S10" s="30">
        <f t="shared" ref="S10:S27" si="5">Q10/N10</f>
        <v>12.353546778307347</v>
      </c>
    </row>
    <row r="11" spans="1:19" ht="13.2" x14ac:dyDescent="0.25">
      <c r="A11" s="16">
        <v>9</v>
      </c>
      <c r="B11" s="16" t="s">
        <v>72</v>
      </c>
      <c r="C11" s="26">
        <v>44769</v>
      </c>
      <c r="D11" s="26">
        <v>44769</v>
      </c>
      <c r="F11" s="26">
        <v>44897</v>
      </c>
      <c r="G11" s="27">
        <v>2</v>
      </c>
      <c r="H11" s="16" t="s">
        <v>165</v>
      </c>
      <c r="I11" s="28">
        <v>44904</v>
      </c>
      <c r="J11" s="5"/>
      <c r="K11" s="16">
        <v>1</v>
      </c>
      <c r="L11" s="29">
        <v>1.6544771680000001E-2</v>
      </c>
      <c r="M11" s="29">
        <v>1.1811788160000001</v>
      </c>
      <c r="N11" s="29">
        <f t="shared" si="3"/>
        <v>1.1811788160000001</v>
      </c>
      <c r="O11" s="29">
        <v>0.1222676628</v>
      </c>
      <c r="P11" s="29">
        <v>10.188122890000001</v>
      </c>
      <c r="Q11" s="29">
        <f t="shared" si="4"/>
        <v>10.188122890000001</v>
      </c>
      <c r="S11" s="30">
        <f t="shared" si="5"/>
        <v>8.6253857180587978</v>
      </c>
    </row>
    <row r="12" spans="1:19" ht="13.2" x14ac:dyDescent="0.25">
      <c r="A12" s="16">
        <v>10</v>
      </c>
      <c r="B12" s="16" t="s">
        <v>184</v>
      </c>
      <c r="C12" s="26">
        <v>44769</v>
      </c>
      <c r="D12" s="26">
        <v>44769</v>
      </c>
      <c r="F12" s="26">
        <v>44897</v>
      </c>
      <c r="G12" s="27">
        <v>2</v>
      </c>
      <c r="H12" s="16" t="s">
        <v>75</v>
      </c>
      <c r="I12" s="28">
        <v>44904</v>
      </c>
      <c r="J12" s="5"/>
      <c r="K12" s="16">
        <v>2</v>
      </c>
      <c r="L12" s="29">
        <v>2.0150838420000001E-2</v>
      </c>
      <c r="M12" s="29">
        <v>1.4386262889999999</v>
      </c>
      <c r="N12" s="29">
        <f t="shared" si="3"/>
        <v>0.71931314449999995</v>
      </c>
      <c r="O12" s="29">
        <v>0.1907205441</v>
      </c>
      <c r="P12" s="29">
        <v>15.89205434</v>
      </c>
      <c r="Q12" s="29">
        <f t="shared" si="4"/>
        <v>7.9460271699999998</v>
      </c>
      <c r="S12" s="30">
        <f t="shared" si="5"/>
        <v>11.046687010736255</v>
      </c>
    </row>
    <row r="13" spans="1:19" ht="13.2" x14ac:dyDescent="0.25">
      <c r="A13" s="16">
        <v>11</v>
      </c>
      <c r="B13" s="16" t="s">
        <v>74</v>
      </c>
      <c r="C13" s="26">
        <v>44769</v>
      </c>
      <c r="D13" s="26">
        <v>44769</v>
      </c>
      <c r="F13" s="26">
        <v>44897</v>
      </c>
      <c r="G13" s="27">
        <v>2</v>
      </c>
      <c r="H13" s="16" t="s">
        <v>77</v>
      </c>
      <c r="I13" s="28">
        <v>44904</v>
      </c>
      <c r="J13" s="5"/>
      <c r="K13" s="16">
        <v>1</v>
      </c>
      <c r="L13" s="29">
        <v>9.2767561780000007E-3</v>
      </c>
      <c r="M13" s="29">
        <v>0.66229429419999997</v>
      </c>
      <c r="N13" s="29">
        <f t="shared" si="3"/>
        <v>0.66229429419999997</v>
      </c>
      <c r="O13" s="29">
        <v>8.8206870679999994E-2</v>
      </c>
      <c r="P13" s="29">
        <v>7.3499600599999999</v>
      </c>
      <c r="Q13" s="29">
        <f t="shared" si="4"/>
        <v>7.3499600599999999</v>
      </c>
      <c r="S13" s="30">
        <f t="shared" si="5"/>
        <v>11.097725171976878</v>
      </c>
    </row>
    <row r="14" spans="1:19" ht="13.2" x14ac:dyDescent="0.25">
      <c r="A14" s="16">
        <v>12</v>
      </c>
      <c r="B14" s="16" t="s">
        <v>76</v>
      </c>
      <c r="C14" s="26">
        <v>44769</v>
      </c>
      <c r="D14" s="26">
        <v>44769</v>
      </c>
      <c r="F14" s="26">
        <v>44897</v>
      </c>
      <c r="G14" s="27">
        <v>2</v>
      </c>
      <c r="H14" s="16" t="s">
        <v>166</v>
      </c>
      <c r="I14" s="28">
        <v>44904</v>
      </c>
      <c r="J14" s="5"/>
      <c r="K14" s="16">
        <v>2</v>
      </c>
      <c r="L14" s="29">
        <v>1.494598709E-2</v>
      </c>
      <c r="M14" s="29">
        <v>1.0670369879999999</v>
      </c>
      <c r="N14" s="29">
        <f t="shared" si="3"/>
        <v>0.53351849399999995</v>
      </c>
      <c r="O14" s="29">
        <v>0.1279152097</v>
      </c>
      <c r="P14" s="29">
        <v>10.65871258</v>
      </c>
      <c r="Q14" s="29">
        <f t="shared" si="4"/>
        <v>5.3293562899999998</v>
      </c>
      <c r="S14" s="30">
        <f t="shared" si="5"/>
        <v>9.9890750741247967</v>
      </c>
    </row>
    <row r="15" spans="1:19" ht="13.2" x14ac:dyDescent="0.25">
      <c r="A15" s="16">
        <v>13</v>
      </c>
      <c r="B15" s="16" t="s">
        <v>188</v>
      </c>
      <c r="C15" s="26">
        <v>44769</v>
      </c>
      <c r="D15" s="26">
        <v>44769</v>
      </c>
      <c r="F15" s="26">
        <v>44897</v>
      </c>
      <c r="G15" s="27">
        <v>2</v>
      </c>
      <c r="H15" s="16" t="s">
        <v>79</v>
      </c>
      <c r="I15" s="28">
        <v>44904</v>
      </c>
      <c r="J15" s="5"/>
      <c r="K15" s="16">
        <v>2</v>
      </c>
      <c r="L15" s="29">
        <v>2.6324683979999999E-2</v>
      </c>
      <c r="M15" s="29">
        <v>1.8793948730000001</v>
      </c>
      <c r="N15" s="29">
        <f t="shared" si="3"/>
        <v>0.93969743650000004</v>
      </c>
      <c r="O15" s="29">
        <v>0.2337086428</v>
      </c>
      <c r="P15" s="29">
        <v>19.474097390000001</v>
      </c>
      <c r="Q15" s="29">
        <f t="shared" si="4"/>
        <v>9.7370486950000004</v>
      </c>
      <c r="S15" s="30">
        <f t="shared" si="5"/>
        <v>10.361897688331089</v>
      </c>
    </row>
    <row r="16" spans="1:19" ht="13.2" x14ac:dyDescent="0.25">
      <c r="A16" s="16">
        <v>14</v>
      </c>
      <c r="B16" s="16" t="s">
        <v>78</v>
      </c>
      <c r="C16" s="26">
        <v>44769</v>
      </c>
      <c r="D16" s="26">
        <v>44769</v>
      </c>
      <c r="F16" s="26">
        <v>44897</v>
      </c>
      <c r="G16" s="27">
        <v>2</v>
      </c>
      <c r="H16" s="16" t="s">
        <v>81</v>
      </c>
      <c r="I16" s="28">
        <v>44904</v>
      </c>
      <c r="J16" s="5"/>
      <c r="K16" s="16">
        <v>1.5</v>
      </c>
      <c r="L16" s="29">
        <v>2.0310102180000001E-2</v>
      </c>
      <c r="M16" s="29">
        <v>1.4499965859999999</v>
      </c>
      <c r="N16" s="29">
        <f t="shared" si="3"/>
        <v>0.96666439066666665</v>
      </c>
      <c r="O16" s="29">
        <v>0.17287458580000001</v>
      </c>
      <c r="P16" s="29">
        <v>14.405015069999999</v>
      </c>
      <c r="Q16" s="29">
        <f t="shared" si="4"/>
        <v>9.6033433800000001</v>
      </c>
      <c r="S16" s="30">
        <f t="shared" si="5"/>
        <v>9.9345165423720516</v>
      </c>
    </row>
    <row r="17" spans="1:19" ht="13.2" x14ac:dyDescent="0.25">
      <c r="A17" s="16">
        <v>15</v>
      </c>
      <c r="B17" s="16" t="s">
        <v>80</v>
      </c>
      <c r="C17" s="26">
        <v>44769</v>
      </c>
      <c r="D17" s="26">
        <v>44769</v>
      </c>
      <c r="F17" s="26">
        <v>44897</v>
      </c>
      <c r="G17" s="27">
        <v>2</v>
      </c>
      <c r="H17" s="16" t="s">
        <v>167</v>
      </c>
      <c r="I17" s="28">
        <v>44904</v>
      </c>
      <c r="J17" s="5"/>
      <c r="K17" s="16">
        <v>1</v>
      </c>
      <c r="L17" s="29">
        <v>1.617427389E-2</v>
      </c>
      <c r="M17" s="29">
        <v>1.154727914</v>
      </c>
      <c r="N17" s="29">
        <f t="shared" si="3"/>
        <v>1.154727914</v>
      </c>
      <c r="O17" s="29">
        <v>0.1249407827</v>
      </c>
      <c r="P17" s="29">
        <v>10.41086432</v>
      </c>
      <c r="Q17" s="29">
        <f t="shared" si="4"/>
        <v>10.41086432</v>
      </c>
      <c r="S17" s="30">
        <f t="shared" si="5"/>
        <v>9.0158592286355699</v>
      </c>
    </row>
    <row r="18" spans="1:19" ht="13.2" x14ac:dyDescent="0.25">
      <c r="A18" s="16">
        <v>16</v>
      </c>
      <c r="B18" s="16" t="s">
        <v>192</v>
      </c>
      <c r="C18" s="26">
        <v>44769</v>
      </c>
      <c r="D18" s="26">
        <v>44769</v>
      </c>
      <c r="F18" s="26">
        <v>44897</v>
      </c>
      <c r="G18" s="27">
        <v>2</v>
      </c>
      <c r="H18" s="16" t="s">
        <v>83</v>
      </c>
      <c r="I18" s="28">
        <v>44904</v>
      </c>
      <c r="J18" s="5"/>
      <c r="K18" s="16">
        <v>1</v>
      </c>
      <c r="L18" s="29">
        <v>1.6615741850000001E-2</v>
      </c>
      <c r="M18" s="29">
        <v>1.1862455810000001</v>
      </c>
      <c r="N18" s="29">
        <f t="shared" si="3"/>
        <v>1.1862455810000001</v>
      </c>
      <c r="O18" s="29">
        <v>0.14393702180000001</v>
      </c>
      <c r="P18" s="29">
        <v>11.99375234</v>
      </c>
      <c r="Q18" s="29">
        <f t="shared" si="4"/>
        <v>11.99375234</v>
      </c>
      <c r="S18" s="30">
        <f t="shared" si="5"/>
        <v>10.110682418634864</v>
      </c>
    </row>
    <row r="19" spans="1:19" ht="13.2" x14ac:dyDescent="0.25">
      <c r="A19" s="16">
        <v>17</v>
      </c>
      <c r="B19" s="16" t="s">
        <v>82</v>
      </c>
      <c r="C19" s="26">
        <v>44769</v>
      </c>
      <c r="D19" s="26">
        <v>44769</v>
      </c>
      <c r="F19" s="26">
        <v>44897</v>
      </c>
      <c r="G19" s="27">
        <v>2</v>
      </c>
      <c r="H19" s="16" t="s">
        <v>62</v>
      </c>
      <c r="I19" s="28">
        <v>44904</v>
      </c>
      <c r="J19" s="5"/>
      <c r="K19" s="16">
        <v>1</v>
      </c>
      <c r="L19" s="29">
        <v>2.0315131560000001E-2</v>
      </c>
      <c r="M19" s="29">
        <v>1.4503556479999999</v>
      </c>
      <c r="N19" s="29">
        <f t="shared" si="3"/>
        <v>1.4503556479999999</v>
      </c>
      <c r="O19" s="29">
        <v>0.216888578</v>
      </c>
      <c r="P19" s="29">
        <v>18.072542120000001</v>
      </c>
      <c r="Q19" s="29">
        <f t="shared" si="4"/>
        <v>18.072542120000001</v>
      </c>
      <c r="S19" s="30">
        <f t="shared" si="5"/>
        <v>12.460765843827019</v>
      </c>
    </row>
    <row r="20" spans="1:19" ht="13.2" x14ac:dyDescent="0.25">
      <c r="A20" s="16">
        <v>18</v>
      </c>
      <c r="B20" s="16" t="s">
        <v>84</v>
      </c>
      <c r="C20" s="26">
        <v>44769</v>
      </c>
      <c r="D20" s="26">
        <v>44769</v>
      </c>
      <c r="F20" s="26">
        <v>44897</v>
      </c>
      <c r="G20" s="27">
        <v>2</v>
      </c>
      <c r="H20" s="16" t="s">
        <v>64</v>
      </c>
      <c r="I20" s="28">
        <v>44904</v>
      </c>
      <c r="J20" s="5"/>
      <c r="K20" s="16">
        <v>0.5</v>
      </c>
      <c r="L20" s="29">
        <v>1.5875305079999999E-2</v>
      </c>
      <c r="M20" s="29">
        <v>1.133383671</v>
      </c>
      <c r="N20" s="29">
        <f t="shared" si="3"/>
        <v>2.2667673420000001</v>
      </c>
      <c r="O20" s="29">
        <v>0.1309683348</v>
      </c>
      <c r="P20" s="29">
        <v>10.91311848</v>
      </c>
      <c r="Q20" s="29">
        <f t="shared" si="4"/>
        <v>21.826236959999999</v>
      </c>
      <c r="S20" s="30">
        <f t="shared" si="5"/>
        <v>9.6287945196627067</v>
      </c>
    </row>
    <row r="21" spans="1:19" ht="13.2" x14ac:dyDescent="0.25">
      <c r="A21" s="16">
        <v>19</v>
      </c>
      <c r="B21" s="16" t="s">
        <v>203</v>
      </c>
      <c r="C21" s="26">
        <v>44769</v>
      </c>
      <c r="D21" s="26">
        <v>44769</v>
      </c>
      <c r="F21" s="26">
        <v>44897</v>
      </c>
      <c r="G21" s="27">
        <v>2</v>
      </c>
      <c r="H21" s="16" t="s">
        <v>86</v>
      </c>
      <c r="I21" s="28">
        <v>44904</v>
      </c>
      <c r="J21" s="5"/>
      <c r="K21" s="16">
        <v>0.8</v>
      </c>
      <c r="L21" s="29">
        <v>2.3927345329999999E-2</v>
      </c>
      <c r="M21" s="29">
        <v>1.7082419740000001</v>
      </c>
      <c r="N21" s="29">
        <f t="shared" si="3"/>
        <v>2.1353024674999999</v>
      </c>
      <c r="O21" s="29">
        <v>0.26499748950000002</v>
      </c>
      <c r="P21" s="29">
        <v>22.081284019999998</v>
      </c>
      <c r="Q21" s="29">
        <f t="shared" si="4"/>
        <v>27.601605024999998</v>
      </c>
      <c r="S21" s="30">
        <f t="shared" si="5"/>
        <v>12.926320952232965</v>
      </c>
    </row>
    <row r="22" spans="1:19" ht="13.2" x14ac:dyDescent="0.25">
      <c r="A22" s="16">
        <v>19</v>
      </c>
      <c r="B22" s="16" t="s">
        <v>204</v>
      </c>
      <c r="C22" s="26">
        <v>44769</v>
      </c>
      <c r="D22" s="26">
        <v>44769</v>
      </c>
      <c r="F22" s="26">
        <v>44897</v>
      </c>
      <c r="G22" s="27">
        <v>2</v>
      </c>
      <c r="H22" s="16" t="s">
        <v>88</v>
      </c>
      <c r="I22" s="28">
        <v>44904</v>
      </c>
      <c r="J22" s="5"/>
      <c r="K22" s="16">
        <v>0.2</v>
      </c>
      <c r="L22" s="29">
        <v>9.7757826159999995E-3</v>
      </c>
      <c r="M22" s="29">
        <v>0.69792122619999997</v>
      </c>
      <c r="N22" s="29">
        <f t="shared" si="3"/>
        <v>3.4896061309999995</v>
      </c>
      <c r="O22" s="29">
        <v>5.3543665480000002E-2</v>
      </c>
      <c r="P22" s="29">
        <v>4.461600324</v>
      </c>
      <c r="Q22" s="29">
        <f t="shared" si="4"/>
        <v>22.308001619999999</v>
      </c>
      <c r="S22" s="30">
        <f t="shared" si="5"/>
        <v>6.3926989988429739</v>
      </c>
    </row>
    <row r="23" spans="1:19" ht="13.2" x14ac:dyDescent="0.25">
      <c r="A23" s="16">
        <v>20</v>
      </c>
      <c r="B23" s="16" t="s">
        <v>85</v>
      </c>
      <c r="C23" s="26">
        <v>44769</v>
      </c>
      <c r="D23" s="26">
        <v>44769</v>
      </c>
      <c r="F23" s="26">
        <v>44897</v>
      </c>
      <c r="G23" s="27">
        <v>2</v>
      </c>
      <c r="H23" s="16" t="s">
        <v>198</v>
      </c>
      <c r="I23" s="28">
        <v>44904</v>
      </c>
      <c r="J23" s="5"/>
      <c r="K23" s="16">
        <v>0.5</v>
      </c>
      <c r="L23" s="29">
        <v>1.7573559669999999E-2</v>
      </c>
      <c r="M23" s="29">
        <v>1.2546269489999999</v>
      </c>
      <c r="N23" s="29">
        <f t="shared" si="3"/>
        <v>2.5092538979999999</v>
      </c>
      <c r="O23" s="29">
        <v>0.18711693460000001</v>
      </c>
      <c r="P23" s="29">
        <v>15.591778570000001</v>
      </c>
      <c r="Q23" s="29">
        <f t="shared" si="4"/>
        <v>31.183557140000001</v>
      </c>
      <c r="S23" s="30">
        <f t="shared" si="5"/>
        <v>12.427422017698108</v>
      </c>
    </row>
    <row r="24" spans="1:19" ht="13.2" x14ac:dyDescent="0.25">
      <c r="A24" s="16">
        <v>21</v>
      </c>
      <c r="B24" s="16" t="s">
        <v>87</v>
      </c>
      <c r="C24" s="26">
        <v>44769</v>
      </c>
      <c r="D24" s="26">
        <v>44769</v>
      </c>
      <c r="F24" s="26">
        <v>44897</v>
      </c>
      <c r="G24" s="27">
        <v>2</v>
      </c>
      <c r="H24" s="16" t="s">
        <v>90</v>
      </c>
      <c r="I24" s="28">
        <v>44904</v>
      </c>
      <c r="J24" s="5"/>
      <c r="K24" s="16">
        <v>0.75</v>
      </c>
      <c r="L24" s="29">
        <v>2.0881775240000001E-2</v>
      </c>
      <c r="M24" s="29">
        <v>1.4908099699999999</v>
      </c>
      <c r="N24" s="29">
        <f t="shared" si="3"/>
        <v>1.9877466266666666</v>
      </c>
      <c r="O24" s="29">
        <v>0.2039353891</v>
      </c>
      <c r="P24" s="29">
        <v>16.993199659999998</v>
      </c>
      <c r="Q24" s="29">
        <f t="shared" si="4"/>
        <v>22.657599546666663</v>
      </c>
      <c r="S24" s="30">
        <f t="shared" si="5"/>
        <v>11.398635642341457</v>
      </c>
    </row>
    <row r="25" spans="1:19" ht="13.2" x14ac:dyDescent="0.25">
      <c r="A25" s="16">
        <v>22</v>
      </c>
      <c r="B25" s="16" t="s">
        <v>196</v>
      </c>
      <c r="C25" s="26">
        <v>44769</v>
      </c>
      <c r="D25" s="26">
        <v>44769</v>
      </c>
      <c r="F25" s="26">
        <v>44897</v>
      </c>
      <c r="G25" s="27">
        <v>2</v>
      </c>
      <c r="H25" s="16" t="s">
        <v>92</v>
      </c>
      <c r="I25" s="28">
        <v>44904</v>
      </c>
      <c r="J25" s="5"/>
      <c r="K25" s="16">
        <v>1</v>
      </c>
      <c r="L25" s="29">
        <v>2.8155378950000001E-2</v>
      </c>
      <c r="M25" s="29">
        <v>2.0100934499999998</v>
      </c>
      <c r="N25" s="29">
        <f t="shared" si="3"/>
        <v>2.0100934499999998</v>
      </c>
      <c r="O25" s="29">
        <v>0.24026896719999999</v>
      </c>
      <c r="P25" s="29">
        <v>20.02074554</v>
      </c>
      <c r="Q25" s="29">
        <f t="shared" si="4"/>
        <v>20.02074554</v>
      </c>
      <c r="S25" s="30">
        <f t="shared" si="5"/>
        <v>9.9601068497586525</v>
      </c>
    </row>
    <row r="26" spans="1:19" ht="50.25" customHeight="1" x14ac:dyDescent="0.25">
      <c r="A26" s="16">
        <v>23</v>
      </c>
      <c r="B26" s="16" t="s">
        <v>89</v>
      </c>
      <c r="C26" s="26">
        <v>44769</v>
      </c>
      <c r="D26" s="26">
        <v>44769</v>
      </c>
      <c r="F26" s="26">
        <v>44897</v>
      </c>
      <c r="G26" s="27">
        <v>2</v>
      </c>
      <c r="H26" s="16" t="s">
        <v>95</v>
      </c>
      <c r="I26" s="28">
        <v>44904</v>
      </c>
      <c r="J26" s="5" t="s">
        <v>205</v>
      </c>
      <c r="K26" s="16">
        <v>0.5</v>
      </c>
      <c r="L26" s="29">
        <v>1.8028998130000001E-2</v>
      </c>
      <c r="M26" s="29">
        <v>1.2871420099999999</v>
      </c>
      <c r="N26" s="29">
        <f t="shared" si="3"/>
        <v>2.5742840199999999</v>
      </c>
      <c r="O26" s="29">
        <v>0.16958939179999999</v>
      </c>
      <c r="P26" s="29">
        <v>14.13127171</v>
      </c>
      <c r="Q26" s="29">
        <f t="shared" si="4"/>
        <v>28.26254342</v>
      </c>
      <c r="S26" s="30">
        <f t="shared" si="5"/>
        <v>10.97879767749947</v>
      </c>
    </row>
    <row r="27" spans="1:19" ht="13.2" x14ac:dyDescent="0.25">
      <c r="A27" s="16">
        <v>24</v>
      </c>
      <c r="B27" s="16" t="s">
        <v>91</v>
      </c>
      <c r="C27" s="26">
        <v>44769</v>
      </c>
      <c r="D27" s="26">
        <v>44769</v>
      </c>
      <c r="F27" s="26">
        <v>44897</v>
      </c>
      <c r="G27" s="27">
        <v>2</v>
      </c>
      <c r="H27" s="16" t="s">
        <v>97</v>
      </c>
      <c r="I27" s="28">
        <v>44904</v>
      </c>
      <c r="J27" s="5"/>
      <c r="K27" s="16">
        <v>0.5</v>
      </c>
      <c r="L27" s="29">
        <v>1.8647612090000001E-2</v>
      </c>
      <c r="M27" s="29">
        <v>1.3313066389999999</v>
      </c>
      <c r="N27" s="29">
        <f t="shared" si="3"/>
        <v>2.6626132779999998</v>
      </c>
      <c r="O27" s="29">
        <v>0.1709848243</v>
      </c>
      <c r="P27" s="29">
        <v>14.247548070000001</v>
      </c>
      <c r="Q27" s="29">
        <f t="shared" si="4"/>
        <v>28.495096140000001</v>
      </c>
      <c r="S27" s="30">
        <f t="shared" si="5"/>
        <v>10.701928205437277</v>
      </c>
    </row>
    <row r="28" spans="1:19" ht="13.2" x14ac:dyDescent="0.25">
      <c r="A28" s="24">
        <v>1</v>
      </c>
      <c r="B28" s="24" t="s">
        <v>93</v>
      </c>
      <c r="C28" s="26">
        <v>44769</v>
      </c>
      <c r="D28" s="26">
        <v>44770</v>
      </c>
      <c r="E28" s="16" t="s">
        <v>159</v>
      </c>
      <c r="F28" s="26"/>
      <c r="G28" s="27"/>
      <c r="J28" s="5"/>
      <c r="L28" s="29"/>
      <c r="M28" s="29"/>
      <c r="N28" s="29"/>
      <c r="O28" s="29"/>
      <c r="P28" s="29"/>
      <c r="Q28" s="29"/>
      <c r="S28" s="30"/>
    </row>
    <row r="29" spans="1:19" ht="13.2" x14ac:dyDescent="0.25">
      <c r="A29" s="24">
        <v>2</v>
      </c>
      <c r="B29" s="24" t="s">
        <v>96</v>
      </c>
      <c r="C29" s="26">
        <v>44769</v>
      </c>
      <c r="D29" s="26">
        <v>44770</v>
      </c>
      <c r="E29" s="16" t="s">
        <v>159</v>
      </c>
      <c r="F29" s="26"/>
      <c r="G29" s="27"/>
      <c r="J29" s="5"/>
      <c r="L29" s="29"/>
      <c r="M29" s="29"/>
      <c r="N29" s="29"/>
      <c r="O29" s="29"/>
      <c r="P29" s="29"/>
      <c r="Q29" s="29"/>
      <c r="S29" s="30"/>
    </row>
    <row r="30" spans="1:19" ht="13.2" x14ac:dyDescent="0.25">
      <c r="A30" s="24">
        <v>3</v>
      </c>
      <c r="B30" s="24" t="s">
        <v>98</v>
      </c>
      <c r="C30" s="26">
        <v>44769</v>
      </c>
      <c r="D30" s="26">
        <v>44770</v>
      </c>
      <c r="E30" s="16" t="s">
        <v>159</v>
      </c>
      <c r="F30" s="26"/>
      <c r="G30" s="27"/>
      <c r="J30" s="5"/>
      <c r="L30" s="29"/>
      <c r="M30" s="29"/>
      <c r="N30" s="29"/>
      <c r="O30" s="29"/>
      <c r="P30" s="29"/>
      <c r="Q30" s="29"/>
      <c r="S30" s="30"/>
    </row>
    <row r="31" spans="1:19" ht="13.2" x14ac:dyDescent="0.25">
      <c r="A31" s="24">
        <v>4</v>
      </c>
      <c r="B31" s="24" t="s">
        <v>100</v>
      </c>
      <c r="C31" s="26">
        <v>44769</v>
      </c>
      <c r="D31" s="26">
        <v>44770</v>
      </c>
      <c r="E31" s="16" t="s">
        <v>159</v>
      </c>
      <c r="F31" s="26"/>
      <c r="G31" s="27"/>
      <c r="J31" s="5"/>
      <c r="L31" s="29"/>
      <c r="M31" s="29"/>
      <c r="N31" s="29"/>
      <c r="O31" s="29"/>
      <c r="P31" s="29"/>
      <c r="Q31" s="29"/>
      <c r="S31" s="30"/>
    </row>
    <row r="32" spans="1:19" ht="13.2" x14ac:dyDescent="0.25">
      <c r="A32" s="16">
        <v>5</v>
      </c>
      <c r="B32" s="24" t="s">
        <v>102</v>
      </c>
      <c r="C32" s="26">
        <v>44769</v>
      </c>
      <c r="D32" s="26">
        <v>44770</v>
      </c>
      <c r="E32" s="16" t="s">
        <v>159</v>
      </c>
      <c r="F32" s="26"/>
      <c r="G32" s="27"/>
      <c r="J32" s="5"/>
      <c r="L32" s="29"/>
      <c r="M32" s="29"/>
      <c r="N32" s="29"/>
      <c r="O32" s="29"/>
      <c r="P32" s="29"/>
      <c r="Q32" s="29"/>
      <c r="S32" s="30"/>
    </row>
    <row r="33" spans="1:19" ht="13.2" x14ac:dyDescent="0.25">
      <c r="A33" s="16">
        <v>6</v>
      </c>
      <c r="B33" s="24" t="s">
        <v>104</v>
      </c>
      <c r="C33" s="26">
        <v>44769</v>
      </c>
      <c r="D33" s="26">
        <v>44770</v>
      </c>
      <c r="E33" s="16" t="s">
        <v>159</v>
      </c>
      <c r="F33" s="26"/>
      <c r="G33" s="27"/>
      <c r="J33" s="5"/>
      <c r="L33" s="29"/>
      <c r="M33" s="29"/>
      <c r="N33" s="29"/>
      <c r="O33" s="29"/>
      <c r="P33" s="29"/>
      <c r="Q33" s="29"/>
      <c r="S33" s="30"/>
    </row>
    <row r="34" spans="1:19" ht="13.2" x14ac:dyDescent="0.25">
      <c r="A34" s="16">
        <v>7</v>
      </c>
      <c r="B34" s="24" t="s">
        <v>106</v>
      </c>
      <c r="C34" s="26">
        <v>44769</v>
      </c>
      <c r="D34" s="26">
        <v>44770</v>
      </c>
      <c r="E34" s="16" t="s">
        <v>159</v>
      </c>
      <c r="F34" s="26"/>
      <c r="G34" s="27"/>
      <c r="J34" s="5"/>
      <c r="L34" s="29"/>
      <c r="M34" s="29"/>
      <c r="N34" s="29"/>
      <c r="O34" s="29"/>
      <c r="P34" s="29"/>
      <c r="Q34" s="29"/>
      <c r="S34" s="30"/>
    </row>
    <row r="35" spans="1:19" ht="13.2" x14ac:dyDescent="0.25">
      <c r="A35" s="16">
        <v>8</v>
      </c>
      <c r="B35" s="24" t="s">
        <v>108</v>
      </c>
      <c r="C35" s="26">
        <v>44769</v>
      </c>
      <c r="D35" s="26">
        <v>44770</v>
      </c>
      <c r="E35" s="16" t="s">
        <v>159</v>
      </c>
      <c r="F35" s="26"/>
      <c r="G35" s="27"/>
      <c r="J35" s="5"/>
      <c r="L35" s="29"/>
      <c r="M35" s="29"/>
      <c r="N35" s="29"/>
      <c r="O35" s="29"/>
      <c r="P35" s="29"/>
      <c r="Q35" s="29"/>
      <c r="S35" s="30"/>
    </row>
    <row r="36" spans="1:19" ht="13.2" x14ac:dyDescent="0.25">
      <c r="A36" s="16">
        <v>9</v>
      </c>
      <c r="B36" s="24" t="s">
        <v>110</v>
      </c>
      <c r="C36" s="26">
        <v>44769</v>
      </c>
      <c r="D36" s="26">
        <v>44770</v>
      </c>
      <c r="E36" s="16" t="s">
        <v>159</v>
      </c>
      <c r="F36" s="26"/>
      <c r="G36" s="27"/>
      <c r="J36" s="5"/>
      <c r="L36" s="29"/>
      <c r="M36" s="29"/>
      <c r="N36" s="29"/>
      <c r="O36" s="29"/>
      <c r="P36" s="29"/>
      <c r="Q36" s="29"/>
      <c r="S36" s="30"/>
    </row>
    <row r="37" spans="1:19" ht="13.2" x14ac:dyDescent="0.25">
      <c r="A37" s="16">
        <v>10</v>
      </c>
      <c r="B37" s="24" t="s">
        <v>112</v>
      </c>
      <c r="C37" s="26">
        <v>44769</v>
      </c>
      <c r="D37" s="26">
        <v>44770</v>
      </c>
      <c r="E37" s="16" t="s">
        <v>159</v>
      </c>
      <c r="F37" s="26"/>
      <c r="G37" s="27"/>
      <c r="J37" s="5"/>
      <c r="L37" s="29"/>
      <c r="M37" s="29"/>
      <c r="N37" s="29"/>
      <c r="O37" s="29"/>
      <c r="P37" s="29"/>
      <c r="Q37" s="29"/>
      <c r="S37" s="30"/>
    </row>
    <row r="38" spans="1:19" ht="13.2" x14ac:dyDescent="0.25">
      <c r="A38" s="16">
        <v>11</v>
      </c>
      <c r="B38" s="24" t="s">
        <v>114</v>
      </c>
      <c r="C38" s="26">
        <v>44769</v>
      </c>
      <c r="D38" s="26">
        <v>44770</v>
      </c>
      <c r="E38" s="16" t="s">
        <v>159</v>
      </c>
      <c r="F38" s="26"/>
      <c r="G38" s="27"/>
      <c r="J38" s="5"/>
      <c r="L38" s="29"/>
      <c r="M38" s="29"/>
      <c r="N38" s="29"/>
      <c r="O38" s="29"/>
      <c r="P38" s="29"/>
      <c r="Q38" s="29"/>
      <c r="S38" s="30"/>
    </row>
    <row r="39" spans="1:19" ht="13.2" x14ac:dyDescent="0.25">
      <c r="A39" s="16">
        <v>12</v>
      </c>
      <c r="B39" s="24" t="s">
        <v>116</v>
      </c>
      <c r="C39" s="26">
        <v>44769</v>
      </c>
      <c r="D39" s="26">
        <v>44770</v>
      </c>
      <c r="E39" s="16" t="s">
        <v>159</v>
      </c>
      <c r="F39" s="26"/>
      <c r="G39" s="27"/>
      <c r="J39" s="5"/>
      <c r="L39" s="29"/>
      <c r="M39" s="29"/>
      <c r="N39" s="29"/>
      <c r="O39" s="29"/>
      <c r="P39" s="29"/>
      <c r="Q39" s="29"/>
      <c r="S39" s="30"/>
    </row>
    <row r="40" spans="1:19" ht="13.2" x14ac:dyDescent="0.25">
      <c r="A40" s="16">
        <v>13</v>
      </c>
      <c r="B40" s="24" t="s">
        <v>118</v>
      </c>
      <c r="C40" s="26">
        <v>44769</v>
      </c>
      <c r="D40" s="26">
        <v>44770</v>
      </c>
      <c r="E40" s="16" t="s">
        <v>159</v>
      </c>
      <c r="F40" s="26"/>
      <c r="G40" s="27"/>
      <c r="J40" s="5"/>
      <c r="L40" s="29"/>
      <c r="M40" s="29"/>
      <c r="N40" s="29"/>
      <c r="O40" s="29"/>
      <c r="P40" s="29"/>
      <c r="Q40" s="29"/>
      <c r="S40" s="30"/>
    </row>
    <row r="41" spans="1:19" ht="13.2" x14ac:dyDescent="0.25">
      <c r="A41" s="16">
        <v>14</v>
      </c>
      <c r="B41" s="24" t="s">
        <v>120</v>
      </c>
      <c r="C41" s="26">
        <v>44769</v>
      </c>
      <c r="D41" s="26">
        <v>44770</v>
      </c>
      <c r="E41" s="16" t="s">
        <v>159</v>
      </c>
      <c r="F41" s="26"/>
      <c r="G41" s="27"/>
      <c r="J41" s="5"/>
      <c r="L41" s="29"/>
      <c r="M41" s="29"/>
      <c r="N41" s="29"/>
      <c r="O41" s="29"/>
      <c r="P41" s="29"/>
      <c r="Q41" s="29"/>
      <c r="S41" s="30"/>
    </row>
    <row r="42" spans="1:19" ht="13.2" x14ac:dyDescent="0.25">
      <c r="A42" s="16">
        <v>15</v>
      </c>
      <c r="B42" s="24" t="s">
        <v>122</v>
      </c>
      <c r="C42" s="26">
        <v>44769</v>
      </c>
      <c r="D42" s="26">
        <v>44770</v>
      </c>
      <c r="E42" s="16" t="s">
        <v>159</v>
      </c>
      <c r="F42" s="26"/>
      <c r="G42" s="27"/>
      <c r="J42" s="5"/>
      <c r="L42" s="29"/>
      <c r="M42" s="29"/>
      <c r="N42" s="29"/>
      <c r="O42" s="29"/>
      <c r="P42" s="29"/>
      <c r="Q42" s="29"/>
      <c r="S42" s="30"/>
    </row>
    <row r="43" spans="1:19" ht="13.2" x14ac:dyDescent="0.25">
      <c r="A43" s="16">
        <v>16</v>
      </c>
      <c r="B43" s="24" t="s">
        <v>124</v>
      </c>
      <c r="C43" s="26">
        <v>44769</v>
      </c>
      <c r="D43" s="26">
        <v>44770</v>
      </c>
      <c r="E43" s="16" t="s">
        <v>159</v>
      </c>
      <c r="F43" s="26"/>
      <c r="G43" s="27"/>
      <c r="J43" s="5"/>
      <c r="L43" s="29"/>
      <c r="M43" s="29"/>
      <c r="N43" s="29"/>
      <c r="O43" s="29"/>
      <c r="P43" s="29"/>
      <c r="Q43" s="29"/>
      <c r="S43" s="30"/>
    </row>
    <row r="44" spans="1:19" ht="13.2" x14ac:dyDescent="0.25">
      <c r="A44" s="16">
        <v>17</v>
      </c>
      <c r="B44" s="24" t="s">
        <v>126</v>
      </c>
      <c r="C44" s="26">
        <v>44769</v>
      </c>
      <c r="D44" s="26">
        <v>44770</v>
      </c>
      <c r="E44" s="16" t="s">
        <v>159</v>
      </c>
      <c r="F44" s="26"/>
      <c r="G44" s="27"/>
      <c r="J44" s="5"/>
      <c r="L44" s="29"/>
      <c r="M44" s="29"/>
      <c r="N44" s="29"/>
      <c r="O44" s="29"/>
      <c r="P44" s="29"/>
      <c r="Q44" s="29"/>
      <c r="S44" s="30"/>
    </row>
    <row r="45" spans="1:19" ht="13.2" x14ac:dyDescent="0.25">
      <c r="A45" s="16">
        <v>18</v>
      </c>
      <c r="B45" s="24" t="s">
        <v>128</v>
      </c>
      <c r="C45" s="26">
        <v>44769</v>
      </c>
      <c r="D45" s="26">
        <v>44770</v>
      </c>
      <c r="E45" s="16" t="s">
        <v>159</v>
      </c>
      <c r="F45" s="26"/>
      <c r="G45" s="27"/>
      <c r="J45" s="5"/>
      <c r="L45" s="29"/>
      <c r="M45" s="29"/>
      <c r="N45" s="29"/>
      <c r="O45" s="29"/>
      <c r="P45" s="29"/>
      <c r="Q45" s="29"/>
      <c r="S45" s="30"/>
    </row>
    <row r="46" spans="1:19" ht="13.2" x14ac:dyDescent="0.25">
      <c r="A46" s="16">
        <v>19</v>
      </c>
      <c r="B46" s="24" t="s">
        <v>130</v>
      </c>
      <c r="C46" s="26">
        <v>44769</v>
      </c>
      <c r="D46" s="26">
        <v>44770</v>
      </c>
      <c r="E46" s="16" t="s">
        <v>159</v>
      </c>
      <c r="F46" s="26"/>
      <c r="G46" s="27"/>
      <c r="J46" s="5"/>
      <c r="L46" s="29"/>
      <c r="M46" s="29"/>
      <c r="N46" s="29"/>
      <c r="O46" s="29"/>
      <c r="P46" s="29"/>
      <c r="Q46" s="29"/>
      <c r="S46" s="30"/>
    </row>
    <row r="47" spans="1:19" ht="13.2" x14ac:dyDescent="0.25">
      <c r="A47" s="16">
        <v>20</v>
      </c>
      <c r="B47" s="24" t="s">
        <v>132</v>
      </c>
      <c r="C47" s="26">
        <v>44769</v>
      </c>
      <c r="D47" s="26">
        <v>44770</v>
      </c>
      <c r="E47" s="16" t="s">
        <v>159</v>
      </c>
      <c r="F47" s="26"/>
      <c r="G47" s="27"/>
      <c r="J47" s="5"/>
      <c r="L47" s="29"/>
      <c r="M47" s="29"/>
      <c r="N47" s="29"/>
      <c r="O47" s="29"/>
      <c r="P47" s="29"/>
      <c r="Q47" s="29"/>
      <c r="S47" s="30"/>
    </row>
    <row r="48" spans="1:19" ht="13.2" x14ac:dyDescent="0.25">
      <c r="A48" s="16">
        <v>21</v>
      </c>
      <c r="B48" s="24" t="s">
        <v>134</v>
      </c>
      <c r="C48" s="26">
        <v>44769</v>
      </c>
      <c r="D48" s="26">
        <v>44770</v>
      </c>
      <c r="E48" s="16" t="s">
        <v>159</v>
      </c>
      <c r="F48" s="26"/>
      <c r="G48" s="27"/>
      <c r="J48" s="5"/>
      <c r="L48" s="29"/>
      <c r="M48" s="29"/>
      <c r="N48" s="29"/>
      <c r="O48" s="29"/>
      <c r="P48" s="29"/>
      <c r="Q48" s="29"/>
      <c r="S48" s="30"/>
    </row>
    <row r="49" spans="1:19" ht="13.2" x14ac:dyDescent="0.25">
      <c r="A49" s="16">
        <v>22</v>
      </c>
      <c r="B49" s="24" t="s">
        <v>137</v>
      </c>
      <c r="C49" s="26">
        <v>44769</v>
      </c>
      <c r="D49" s="26">
        <v>44770</v>
      </c>
      <c r="E49" s="16" t="s">
        <v>159</v>
      </c>
      <c r="F49" s="26"/>
      <c r="G49" s="27"/>
      <c r="J49" s="5"/>
      <c r="L49" s="29"/>
      <c r="M49" s="29"/>
      <c r="N49" s="29"/>
      <c r="O49" s="29"/>
      <c r="P49" s="29"/>
      <c r="Q49" s="29"/>
      <c r="S49" s="30"/>
    </row>
    <row r="50" spans="1:19" ht="13.2" x14ac:dyDescent="0.25">
      <c r="A50" s="16">
        <v>23</v>
      </c>
      <c r="B50" s="24" t="s">
        <v>139</v>
      </c>
      <c r="C50" s="26">
        <v>44769</v>
      </c>
      <c r="D50" s="26">
        <v>44770</v>
      </c>
      <c r="E50" s="16" t="s">
        <v>159</v>
      </c>
      <c r="F50" s="26"/>
      <c r="G50" s="27"/>
      <c r="J50" s="5"/>
      <c r="L50" s="29"/>
      <c r="M50" s="29"/>
      <c r="N50" s="29"/>
      <c r="O50" s="29"/>
      <c r="P50" s="29"/>
      <c r="Q50" s="29"/>
      <c r="S50" s="30"/>
    </row>
    <row r="51" spans="1:19" ht="13.2" x14ac:dyDescent="0.25">
      <c r="A51" s="16">
        <v>24</v>
      </c>
      <c r="B51" s="24" t="s">
        <v>141</v>
      </c>
      <c r="C51" s="26">
        <v>44769</v>
      </c>
      <c r="D51" s="26">
        <v>44770</v>
      </c>
      <c r="E51" s="16" t="s">
        <v>159</v>
      </c>
      <c r="F51" s="26"/>
      <c r="G51" s="27"/>
      <c r="J51" s="5"/>
      <c r="L51" s="29"/>
      <c r="M51" s="29"/>
      <c r="N51" s="29"/>
      <c r="O51" s="29"/>
      <c r="P51" s="29"/>
      <c r="Q51" s="29"/>
      <c r="S51" s="30"/>
    </row>
    <row r="52" spans="1:19" ht="13.2" x14ac:dyDescent="0.25">
      <c r="A52" s="24"/>
      <c r="B52" s="24"/>
      <c r="J52" s="5"/>
      <c r="L52" s="29"/>
      <c r="M52" s="29"/>
      <c r="N52" s="29"/>
      <c r="O52" s="29"/>
      <c r="P52" s="29"/>
      <c r="Q52" s="29"/>
      <c r="S52" s="30"/>
    </row>
    <row r="53" spans="1:19" ht="13.2" x14ac:dyDescent="0.25">
      <c r="A53" s="24"/>
      <c r="B53" s="24"/>
      <c r="J53" s="5"/>
      <c r="L53" s="29"/>
      <c r="M53" s="29"/>
      <c r="N53" s="29"/>
      <c r="O53" s="29"/>
      <c r="P53" s="29"/>
      <c r="Q53" s="29"/>
      <c r="S53" s="30"/>
    </row>
    <row r="54" spans="1:19" ht="13.2" x14ac:dyDescent="0.25">
      <c r="A54" s="24"/>
      <c r="B54" s="24"/>
      <c r="J54" s="5"/>
      <c r="L54" s="29"/>
      <c r="M54" s="29"/>
      <c r="N54" s="29"/>
      <c r="O54" s="29"/>
      <c r="P54" s="29"/>
      <c r="Q54" s="29"/>
      <c r="S54" s="30"/>
    </row>
    <row r="55" spans="1:19" ht="13.2" x14ac:dyDescent="0.25">
      <c r="A55" s="24"/>
      <c r="B55" s="24"/>
      <c r="J55" s="5"/>
      <c r="L55" s="29"/>
      <c r="M55" s="29"/>
      <c r="N55" s="29"/>
      <c r="O55" s="29"/>
      <c r="P55" s="29"/>
      <c r="Q55" s="29"/>
      <c r="S55" s="30"/>
    </row>
    <row r="56" spans="1:19" ht="13.2" x14ac:dyDescent="0.25">
      <c r="A56" s="24"/>
      <c r="B56" s="24"/>
      <c r="J56" s="5"/>
      <c r="L56" s="29"/>
      <c r="M56" s="29"/>
      <c r="N56" s="29"/>
      <c r="O56" s="29"/>
      <c r="P56" s="29"/>
      <c r="Q56" s="29"/>
      <c r="S56" s="30"/>
    </row>
    <row r="57" spans="1:19" ht="13.2" x14ac:dyDescent="0.25">
      <c r="A57" s="24"/>
      <c r="B57" s="24"/>
      <c r="J57" s="5"/>
      <c r="L57" s="29"/>
      <c r="M57" s="29"/>
      <c r="N57" s="29"/>
      <c r="O57" s="29"/>
      <c r="P57" s="29"/>
      <c r="Q57" s="29"/>
      <c r="S57" s="30"/>
    </row>
    <row r="58" spans="1:19" ht="13.2" x14ac:dyDescent="0.25">
      <c r="A58" s="24"/>
      <c r="B58" s="24"/>
      <c r="J58" s="5"/>
      <c r="L58" s="29"/>
      <c r="M58" s="29"/>
      <c r="N58" s="29"/>
      <c r="O58" s="29"/>
      <c r="P58" s="29"/>
      <c r="Q58" s="29"/>
      <c r="S58" s="30"/>
    </row>
    <row r="59" spans="1:19" ht="13.2" x14ac:dyDescent="0.25">
      <c r="A59" s="24"/>
      <c r="B59" s="24"/>
      <c r="J59" s="5"/>
      <c r="L59" s="29"/>
      <c r="M59" s="29"/>
      <c r="N59" s="29"/>
      <c r="O59" s="29"/>
      <c r="P59" s="29"/>
      <c r="Q59" s="29"/>
      <c r="S59" s="30"/>
    </row>
    <row r="60" spans="1:19" ht="13.2" x14ac:dyDescent="0.25">
      <c r="A60" s="24"/>
      <c r="B60" s="24"/>
      <c r="J60" s="5"/>
      <c r="L60" s="29"/>
      <c r="M60" s="29"/>
      <c r="N60" s="29"/>
      <c r="O60" s="29"/>
      <c r="P60" s="29"/>
      <c r="Q60" s="29"/>
      <c r="S60" s="30"/>
    </row>
    <row r="61" spans="1:19" ht="13.2" x14ac:dyDescent="0.25">
      <c r="J61" s="5"/>
      <c r="L61" s="29"/>
      <c r="M61" s="29"/>
      <c r="N61" s="29"/>
      <c r="O61" s="29"/>
      <c r="P61" s="29"/>
      <c r="Q61" s="29"/>
      <c r="S61" s="30"/>
    </row>
    <row r="62" spans="1:19" ht="13.2" x14ac:dyDescent="0.25">
      <c r="J62" s="5"/>
      <c r="L62" s="29"/>
      <c r="M62" s="29"/>
      <c r="N62" s="29"/>
      <c r="O62" s="29"/>
      <c r="P62" s="29"/>
      <c r="Q62" s="29"/>
      <c r="S62" s="30"/>
    </row>
    <row r="63" spans="1:19" ht="13.2" x14ac:dyDescent="0.25">
      <c r="J63" s="5"/>
      <c r="L63" s="29"/>
      <c r="M63" s="29"/>
      <c r="N63" s="29"/>
      <c r="O63" s="29"/>
      <c r="P63" s="29"/>
      <c r="Q63" s="29"/>
      <c r="S63" s="30"/>
    </row>
    <row r="64" spans="1:19" ht="13.2" x14ac:dyDescent="0.25">
      <c r="J64" s="5"/>
      <c r="L64" s="29"/>
      <c r="M64" s="29"/>
      <c r="N64" s="29"/>
      <c r="O64" s="29"/>
      <c r="P64" s="29"/>
      <c r="Q64" s="29"/>
      <c r="S64" s="30"/>
    </row>
    <row r="65" spans="10:19" ht="13.2" x14ac:dyDescent="0.25">
      <c r="J65" s="5"/>
      <c r="L65" s="29"/>
      <c r="M65" s="29"/>
      <c r="N65" s="29"/>
      <c r="O65" s="29"/>
      <c r="P65" s="29"/>
      <c r="Q65" s="29"/>
      <c r="S65" s="30"/>
    </row>
    <row r="66" spans="10:19" ht="13.2" x14ac:dyDescent="0.25">
      <c r="J66" s="5"/>
      <c r="L66" s="29"/>
      <c r="M66" s="29"/>
      <c r="N66" s="29"/>
      <c r="O66" s="29"/>
      <c r="P66" s="29"/>
      <c r="Q66" s="29"/>
      <c r="S66" s="30"/>
    </row>
    <row r="67" spans="10:19" ht="13.2" x14ac:dyDescent="0.25">
      <c r="J67" s="5"/>
      <c r="L67" s="29"/>
      <c r="M67" s="29"/>
      <c r="N67" s="29"/>
      <c r="O67" s="29"/>
      <c r="P67" s="29"/>
      <c r="Q67" s="29"/>
      <c r="S67" s="30"/>
    </row>
    <row r="68" spans="10:19" ht="13.2" x14ac:dyDescent="0.25">
      <c r="J68" s="5"/>
      <c r="L68" s="29"/>
      <c r="M68" s="29"/>
      <c r="N68" s="29"/>
      <c r="O68" s="29"/>
      <c r="P68" s="29"/>
      <c r="Q68" s="29"/>
      <c r="S68" s="30"/>
    </row>
    <row r="69" spans="10:19" ht="13.2" x14ac:dyDescent="0.25">
      <c r="J69" s="5"/>
      <c r="L69" s="29"/>
      <c r="M69" s="29"/>
      <c r="N69" s="29"/>
      <c r="O69" s="29"/>
      <c r="P69" s="29"/>
      <c r="Q69" s="29"/>
      <c r="S69" s="30"/>
    </row>
    <row r="70" spans="10:19" ht="13.2" x14ac:dyDescent="0.25">
      <c r="J70" s="5"/>
      <c r="L70" s="29"/>
      <c r="M70" s="29"/>
      <c r="N70" s="29"/>
      <c r="O70" s="29"/>
      <c r="P70" s="29"/>
      <c r="Q70" s="29"/>
      <c r="S70" s="30"/>
    </row>
    <row r="71" spans="10:19" ht="13.2" x14ac:dyDescent="0.25">
      <c r="J71" s="5"/>
      <c r="L71" s="29"/>
      <c r="M71" s="29"/>
      <c r="N71" s="29"/>
      <c r="O71" s="29"/>
      <c r="P71" s="29"/>
      <c r="Q71" s="29"/>
      <c r="S71" s="30"/>
    </row>
    <row r="72" spans="10:19" ht="13.2" x14ac:dyDescent="0.25">
      <c r="J72" s="5"/>
      <c r="L72" s="29"/>
      <c r="M72" s="29"/>
      <c r="N72" s="29"/>
      <c r="O72" s="29"/>
      <c r="P72" s="29"/>
      <c r="Q72" s="29"/>
      <c r="S72" s="30"/>
    </row>
    <row r="73" spans="10:19" ht="13.2" x14ac:dyDescent="0.25">
      <c r="J73" s="5"/>
      <c r="L73" s="29"/>
      <c r="M73" s="29"/>
      <c r="N73" s="29"/>
      <c r="O73" s="29"/>
      <c r="P73" s="29"/>
      <c r="Q73" s="29"/>
      <c r="S73" s="30"/>
    </row>
    <row r="74" spans="10:19" ht="13.2" x14ac:dyDescent="0.25">
      <c r="J74" s="5"/>
      <c r="L74" s="29"/>
      <c r="M74" s="29"/>
      <c r="N74" s="29"/>
      <c r="O74" s="29"/>
      <c r="P74" s="29"/>
      <c r="Q74" s="29"/>
      <c r="S74" s="30"/>
    </row>
    <row r="75" spans="10:19" ht="13.2" x14ac:dyDescent="0.25">
      <c r="J75" s="5"/>
      <c r="L75" s="29"/>
      <c r="M75" s="29"/>
      <c r="N75" s="29"/>
      <c r="O75" s="29"/>
      <c r="P75" s="29"/>
      <c r="Q75" s="29"/>
      <c r="S75" s="30"/>
    </row>
    <row r="76" spans="10:19" ht="13.2" x14ac:dyDescent="0.25">
      <c r="J76" s="5"/>
      <c r="L76" s="29"/>
      <c r="M76" s="29"/>
      <c r="N76" s="29"/>
      <c r="O76" s="29"/>
      <c r="P76" s="29"/>
      <c r="Q76" s="29"/>
      <c r="S76" s="30"/>
    </row>
    <row r="77" spans="10:19" ht="13.2" x14ac:dyDescent="0.25">
      <c r="J77" s="5"/>
      <c r="L77" s="29"/>
      <c r="M77" s="29"/>
      <c r="N77" s="29"/>
      <c r="O77" s="29"/>
      <c r="P77" s="29"/>
      <c r="Q77" s="29"/>
      <c r="S77" s="30"/>
    </row>
    <row r="78" spans="10:19" ht="13.2" x14ac:dyDescent="0.25">
      <c r="J78" s="5"/>
      <c r="L78" s="29"/>
      <c r="M78" s="29"/>
      <c r="N78" s="29"/>
      <c r="O78" s="29"/>
      <c r="P78" s="29"/>
      <c r="Q78" s="29"/>
      <c r="S78" s="30"/>
    </row>
    <row r="79" spans="10:19" ht="13.2" x14ac:dyDescent="0.25">
      <c r="J79" s="5"/>
      <c r="L79" s="29"/>
      <c r="M79" s="29"/>
      <c r="N79" s="29"/>
      <c r="O79" s="29"/>
      <c r="P79" s="29"/>
      <c r="Q79" s="29"/>
      <c r="S79" s="30"/>
    </row>
    <row r="80" spans="10:19" ht="13.2" x14ac:dyDescent="0.25">
      <c r="J80" s="5"/>
      <c r="L80" s="29"/>
      <c r="M80" s="29"/>
      <c r="N80" s="29"/>
      <c r="O80" s="29"/>
      <c r="P80" s="29"/>
      <c r="Q80" s="29"/>
      <c r="S80" s="30"/>
    </row>
    <row r="81" spans="10:19" ht="13.2" x14ac:dyDescent="0.25">
      <c r="J81" s="5"/>
      <c r="L81" s="29"/>
      <c r="M81" s="29"/>
      <c r="N81" s="29"/>
      <c r="O81" s="29"/>
      <c r="P81" s="29"/>
      <c r="Q81" s="29"/>
      <c r="S81" s="30"/>
    </row>
    <row r="82" spans="10:19" ht="13.2" x14ac:dyDescent="0.25">
      <c r="J82" s="5"/>
      <c r="L82" s="29"/>
      <c r="M82" s="29"/>
      <c r="N82" s="29"/>
      <c r="O82" s="29"/>
      <c r="P82" s="29"/>
      <c r="Q82" s="29"/>
      <c r="S82" s="30"/>
    </row>
    <row r="83" spans="10:19" ht="13.2" x14ac:dyDescent="0.25">
      <c r="J83" s="5"/>
      <c r="L83" s="29"/>
      <c r="M83" s="29"/>
      <c r="N83" s="29"/>
      <c r="O83" s="29"/>
      <c r="P83" s="29"/>
      <c r="Q83" s="29"/>
      <c r="S83" s="30"/>
    </row>
    <row r="84" spans="10:19" ht="13.2" x14ac:dyDescent="0.25">
      <c r="J84" s="5"/>
      <c r="L84" s="29"/>
      <c r="M84" s="29"/>
      <c r="N84" s="29"/>
      <c r="O84" s="29"/>
      <c r="P84" s="29"/>
      <c r="Q84" s="29"/>
      <c r="S84" s="30"/>
    </row>
    <row r="85" spans="10:19" ht="13.2" x14ac:dyDescent="0.25">
      <c r="J85" s="5"/>
      <c r="L85" s="29"/>
      <c r="M85" s="29"/>
      <c r="N85" s="29"/>
      <c r="O85" s="29"/>
      <c r="P85" s="29"/>
      <c r="Q85" s="29"/>
      <c r="S85" s="30"/>
    </row>
    <row r="86" spans="10:19" ht="13.2" x14ac:dyDescent="0.25">
      <c r="J86" s="5"/>
      <c r="L86" s="29"/>
      <c r="M86" s="29"/>
      <c r="N86" s="29"/>
      <c r="O86" s="29"/>
      <c r="P86" s="29"/>
      <c r="Q86" s="29"/>
      <c r="S86" s="30"/>
    </row>
    <row r="87" spans="10:19" ht="13.2" x14ac:dyDescent="0.25">
      <c r="J87" s="5"/>
      <c r="L87" s="29"/>
      <c r="M87" s="29"/>
      <c r="N87" s="29"/>
      <c r="O87" s="29"/>
      <c r="P87" s="29"/>
      <c r="Q87" s="29"/>
      <c r="S87" s="30"/>
    </row>
    <row r="88" spans="10:19" ht="13.2" x14ac:dyDescent="0.25">
      <c r="J88" s="5"/>
      <c r="L88" s="29"/>
      <c r="M88" s="29"/>
      <c r="N88" s="29"/>
      <c r="O88" s="29"/>
      <c r="P88" s="29"/>
      <c r="Q88" s="29"/>
      <c r="S88" s="30"/>
    </row>
    <row r="89" spans="10:19" ht="13.2" x14ac:dyDescent="0.25">
      <c r="J89" s="5"/>
      <c r="L89" s="29"/>
      <c r="M89" s="29"/>
      <c r="N89" s="29"/>
      <c r="O89" s="29"/>
      <c r="P89" s="29"/>
      <c r="Q89" s="29"/>
      <c r="S89" s="30"/>
    </row>
    <row r="90" spans="10:19" ht="13.2" x14ac:dyDescent="0.25">
      <c r="J90" s="5"/>
      <c r="L90" s="29"/>
      <c r="M90" s="29"/>
      <c r="N90" s="29"/>
      <c r="O90" s="29"/>
      <c r="P90" s="29"/>
      <c r="Q90" s="29"/>
      <c r="S90" s="30"/>
    </row>
    <row r="91" spans="10:19" ht="13.2" x14ac:dyDescent="0.25">
      <c r="J91" s="5"/>
      <c r="L91" s="29"/>
      <c r="M91" s="29"/>
      <c r="N91" s="29"/>
      <c r="O91" s="29"/>
      <c r="P91" s="29"/>
      <c r="Q91" s="29"/>
      <c r="S91" s="30"/>
    </row>
    <row r="92" spans="10:19" ht="13.2" x14ac:dyDescent="0.25">
      <c r="J92" s="5"/>
      <c r="L92" s="29"/>
      <c r="M92" s="29"/>
      <c r="N92" s="29"/>
      <c r="O92" s="29"/>
      <c r="P92" s="29"/>
      <c r="Q92" s="29"/>
      <c r="S92" s="30"/>
    </row>
    <row r="93" spans="10:19" ht="13.2" x14ac:dyDescent="0.25">
      <c r="J93" s="5"/>
      <c r="L93" s="29"/>
      <c r="M93" s="29"/>
      <c r="N93" s="29"/>
      <c r="O93" s="29"/>
      <c r="P93" s="29"/>
      <c r="Q93" s="29"/>
      <c r="S93" s="30"/>
    </row>
    <row r="94" spans="10:19" ht="13.2" x14ac:dyDescent="0.25">
      <c r="J94" s="5"/>
      <c r="L94" s="29"/>
      <c r="M94" s="29"/>
      <c r="N94" s="29"/>
      <c r="O94" s="29"/>
      <c r="P94" s="29"/>
      <c r="Q94" s="29"/>
      <c r="S94" s="30"/>
    </row>
    <row r="95" spans="10:19" ht="13.2" x14ac:dyDescent="0.25">
      <c r="J95" s="5"/>
      <c r="L95" s="29"/>
      <c r="M95" s="29"/>
      <c r="N95" s="29"/>
      <c r="O95" s="29"/>
      <c r="P95" s="29"/>
      <c r="Q95" s="29"/>
      <c r="S95" s="30"/>
    </row>
    <row r="96" spans="10:19" ht="13.2" x14ac:dyDescent="0.25">
      <c r="J96" s="5"/>
      <c r="L96" s="29"/>
      <c r="M96" s="29"/>
      <c r="N96" s="29"/>
      <c r="O96" s="29"/>
      <c r="P96" s="29"/>
      <c r="Q96" s="29"/>
      <c r="S96" s="30"/>
    </row>
    <row r="97" spans="10:19" ht="13.2" x14ac:dyDescent="0.25">
      <c r="J97" s="5"/>
      <c r="L97" s="29"/>
      <c r="M97" s="29"/>
      <c r="N97" s="29"/>
      <c r="O97" s="29"/>
      <c r="P97" s="29"/>
      <c r="Q97" s="29"/>
      <c r="S97" s="30"/>
    </row>
    <row r="98" spans="10:19" ht="13.2" x14ac:dyDescent="0.25">
      <c r="J98" s="5"/>
      <c r="L98" s="29"/>
      <c r="M98" s="29"/>
      <c r="N98" s="29"/>
      <c r="O98" s="29"/>
      <c r="P98" s="29"/>
      <c r="Q98" s="29"/>
      <c r="S98" s="30"/>
    </row>
    <row r="99" spans="10:19" ht="13.2" x14ac:dyDescent="0.25">
      <c r="J99" s="5"/>
      <c r="L99" s="29"/>
      <c r="M99" s="29"/>
      <c r="N99" s="29"/>
      <c r="O99" s="29"/>
      <c r="P99" s="29"/>
      <c r="Q99" s="29"/>
      <c r="S99" s="30"/>
    </row>
    <row r="100" spans="10:19" ht="13.2" x14ac:dyDescent="0.25">
      <c r="J100" s="5"/>
      <c r="L100" s="29"/>
      <c r="M100" s="29"/>
      <c r="N100" s="29"/>
      <c r="O100" s="29"/>
      <c r="P100" s="29"/>
      <c r="Q100" s="29"/>
      <c r="S100" s="30"/>
    </row>
    <row r="101" spans="10:19" ht="13.2" x14ac:dyDescent="0.25">
      <c r="J101" s="5"/>
      <c r="L101" s="29"/>
      <c r="M101" s="29"/>
      <c r="N101" s="29"/>
      <c r="O101" s="29"/>
      <c r="P101" s="29"/>
      <c r="Q101" s="29"/>
      <c r="S101" s="30"/>
    </row>
    <row r="102" spans="10:19" ht="13.2" x14ac:dyDescent="0.25">
      <c r="J102" s="5"/>
      <c r="L102" s="29"/>
      <c r="M102" s="29"/>
      <c r="N102" s="29"/>
      <c r="O102" s="29"/>
      <c r="P102" s="29"/>
      <c r="Q102" s="29"/>
      <c r="S102" s="30"/>
    </row>
    <row r="103" spans="10:19" ht="13.2" x14ac:dyDescent="0.25">
      <c r="J103" s="5"/>
      <c r="L103" s="29"/>
      <c r="M103" s="29"/>
      <c r="N103" s="29"/>
      <c r="O103" s="29"/>
      <c r="P103" s="29"/>
      <c r="Q103" s="29"/>
      <c r="S103" s="30"/>
    </row>
    <row r="104" spans="10:19" ht="13.2" x14ac:dyDescent="0.25">
      <c r="J104" s="5"/>
      <c r="L104" s="29"/>
      <c r="M104" s="29"/>
      <c r="N104" s="29"/>
      <c r="O104" s="29"/>
      <c r="P104" s="29"/>
      <c r="Q104" s="29"/>
      <c r="S104" s="30"/>
    </row>
    <row r="105" spans="10:19" ht="13.2" x14ac:dyDescent="0.25">
      <c r="J105" s="5"/>
      <c r="L105" s="29"/>
      <c r="M105" s="29"/>
      <c r="N105" s="29"/>
      <c r="O105" s="29"/>
      <c r="P105" s="29"/>
      <c r="Q105" s="29"/>
      <c r="S105" s="30"/>
    </row>
    <row r="106" spans="10:19" ht="13.2" x14ac:dyDescent="0.25">
      <c r="J106" s="5"/>
      <c r="L106" s="29"/>
      <c r="M106" s="29"/>
      <c r="N106" s="29"/>
      <c r="O106" s="29"/>
      <c r="P106" s="29"/>
      <c r="Q106" s="29"/>
      <c r="S106" s="30"/>
    </row>
    <row r="107" spans="10:19" ht="13.2" x14ac:dyDescent="0.25">
      <c r="J107" s="5"/>
      <c r="L107" s="29"/>
      <c r="M107" s="29"/>
      <c r="N107" s="29"/>
      <c r="O107" s="29"/>
      <c r="P107" s="29"/>
      <c r="Q107" s="29"/>
      <c r="S107" s="30"/>
    </row>
    <row r="108" spans="10:19" ht="13.2" x14ac:dyDescent="0.25">
      <c r="J108" s="5"/>
      <c r="L108" s="29"/>
      <c r="M108" s="29"/>
      <c r="N108" s="29"/>
      <c r="O108" s="29"/>
      <c r="P108" s="29"/>
      <c r="Q108" s="29"/>
      <c r="S108" s="30"/>
    </row>
    <row r="109" spans="10:19" ht="13.2" x14ac:dyDescent="0.25">
      <c r="J109" s="5"/>
      <c r="L109" s="29"/>
      <c r="M109" s="29"/>
      <c r="N109" s="29"/>
      <c r="O109" s="29"/>
      <c r="P109" s="29"/>
      <c r="Q109" s="29"/>
      <c r="S109" s="30"/>
    </row>
    <row r="110" spans="10:19" ht="13.2" x14ac:dyDescent="0.25">
      <c r="J110" s="5"/>
      <c r="L110" s="29"/>
      <c r="M110" s="29"/>
      <c r="N110" s="29"/>
      <c r="O110" s="29"/>
      <c r="P110" s="29"/>
      <c r="Q110" s="29"/>
      <c r="S110" s="30"/>
    </row>
    <row r="111" spans="10:19" ht="13.2" x14ac:dyDescent="0.25">
      <c r="J111" s="5"/>
      <c r="L111" s="29"/>
      <c r="M111" s="29"/>
      <c r="N111" s="29"/>
      <c r="O111" s="29"/>
      <c r="P111" s="29"/>
      <c r="Q111" s="29"/>
      <c r="S111" s="30"/>
    </row>
    <row r="112" spans="10:19" ht="13.2" x14ac:dyDescent="0.25">
      <c r="J112" s="5"/>
      <c r="L112" s="29"/>
      <c r="M112" s="29"/>
      <c r="N112" s="29"/>
      <c r="O112" s="29"/>
      <c r="P112" s="29"/>
      <c r="Q112" s="29"/>
      <c r="S112" s="30"/>
    </row>
    <row r="113" spans="10:19" ht="13.2" x14ac:dyDescent="0.25">
      <c r="J113" s="5"/>
      <c r="L113" s="29"/>
      <c r="M113" s="29"/>
      <c r="N113" s="29"/>
      <c r="O113" s="29"/>
      <c r="P113" s="29"/>
      <c r="Q113" s="29"/>
      <c r="S113" s="30"/>
    </row>
    <row r="114" spans="10:19" ht="13.2" x14ac:dyDescent="0.25">
      <c r="J114" s="5"/>
      <c r="L114" s="29"/>
      <c r="M114" s="29"/>
      <c r="N114" s="29"/>
      <c r="O114" s="29"/>
      <c r="P114" s="29"/>
      <c r="Q114" s="29"/>
      <c r="S114" s="30"/>
    </row>
    <row r="115" spans="10:19" ht="13.2" x14ac:dyDescent="0.25">
      <c r="J115" s="5"/>
      <c r="L115" s="29"/>
      <c r="M115" s="29"/>
      <c r="N115" s="29"/>
      <c r="O115" s="29"/>
      <c r="P115" s="29"/>
      <c r="Q115" s="29"/>
      <c r="S115" s="30"/>
    </row>
    <row r="116" spans="10:19" ht="13.2" x14ac:dyDescent="0.25">
      <c r="J116" s="5"/>
      <c r="L116" s="29"/>
      <c r="M116" s="29"/>
      <c r="N116" s="29"/>
      <c r="O116" s="29"/>
      <c r="P116" s="29"/>
      <c r="Q116" s="29"/>
      <c r="S116" s="30"/>
    </row>
    <row r="117" spans="10:19" ht="13.2" x14ac:dyDescent="0.25">
      <c r="J117" s="5"/>
      <c r="L117" s="29"/>
      <c r="M117" s="29"/>
      <c r="N117" s="29"/>
      <c r="O117" s="29"/>
      <c r="P117" s="29"/>
      <c r="Q117" s="29"/>
      <c r="S117" s="30"/>
    </row>
    <row r="118" spans="10:19" ht="13.2" x14ac:dyDescent="0.25">
      <c r="J118" s="5"/>
      <c r="L118" s="29"/>
      <c r="M118" s="29"/>
      <c r="N118" s="29"/>
      <c r="O118" s="29"/>
      <c r="P118" s="29"/>
      <c r="Q118" s="29"/>
      <c r="S118" s="30"/>
    </row>
    <row r="119" spans="10:19" ht="13.2" x14ac:dyDescent="0.25">
      <c r="J119" s="5"/>
      <c r="L119" s="29"/>
      <c r="M119" s="29"/>
      <c r="N119" s="29"/>
      <c r="O119" s="29"/>
      <c r="P119" s="29"/>
      <c r="Q119" s="29"/>
      <c r="S119" s="30"/>
    </row>
    <row r="120" spans="10:19" ht="13.2" x14ac:dyDescent="0.25">
      <c r="J120" s="5"/>
      <c r="L120" s="29"/>
      <c r="M120" s="29"/>
      <c r="N120" s="29"/>
      <c r="O120" s="29"/>
      <c r="P120" s="29"/>
      <c r="Q120" s="29"/>
      <c r="S120" s="30"/>
    </row>
    <row r="121" spans="10:19" ht="13.2" x14ac:dyDescent="0.25">
      <c r="J121" s="5"/>
      <c r="L121" s="29"/>
      <c r="M121" s="29"/>
      <c r="N121" s="29"/>
      <c r="O121" s="29"/>
      <c r="P121" s="29"/>
      <c r="Q121" s="29"/>
      <c r="S121" s="30"/>
    </row>
    <row r="122" spans="10:19" ht="13.2" x14ac:dyDescent="0.25">
      <c r="J122" s="5"/>
      <c r="L122" s="29"/>
      <c r="M122" s="29"/>
      <c r="N122" s="29"/>
      <c r="O122" s="29"/>
      <c r="P122" s="29"/>
      <c r="Q122" s="29"/>
      <c r="S122" s="30"/>
    </row>
    <row r="123" spans="10:19" ht="13.2" x14ac:dyDescent="0.25">
      <c r="J123" s="5"/>
      <c r="L123" s="29"/>
      <c r="M123" s="29"/>
      <c r="N123" s="29"/>
      <c r="O123" s="29"/>
      <c r="P123" s="29"/>
      <c r="Q123" s="29"/>
      <c r="S123" s="30"/>
    </row>
    <row r="124" spans="10:19" ht="13.2" x14ac:dyDescent="0.25">
      <c r="J124" s="5"/>
      <c r="L124" s="29"/>
      <c r="M124" s="29"/>
      <c r="N124" s="29"/>
      <c r="O124" s="29"/>
      <c r="P124" s="29"/>
      <c r="Q124" s="29"/>
      <c r="S124" s="30"/>
    </row>
    <row r="125" spans="10:19" ht="13.2" x14ac:dyDescent="0.25">
      <c r="J125" s="5"/>
      <c r="L125" s="29"/>
      <c r="M125" s="29"/>
      <c r="N125" s="29"/>
      <c r="O125" s="29"/>
      <c r="P125" s="29"/>
      <c r="Q125" s="29"/>
      <c r="S125" s="30"/>
    </row>
    <row r="126" spans="10:19" ht="13.2" x14ac:dyDescent="0.25">
      <c r="J126" s="5"/>
      <c r="L126" s="29"/>
      <c r="M126" s="29"/>
      <c r="N126" s="29"/>
      <c r="O126" s="29"/>
      <c r="P126" s="29"/>
      <c r="Q126" s="29"/>
      <c r="S126" s="30"/>
    </row>
    <row r="127" spans="10:19" ht="13.2" x14ac:dyDescent="0.25">
      <c r="J127" s="5"/>
      <c r="L127" s="29"/>
      <c r="M127" s="29"/>
      <c r="N127" s="29"/>
      <c r="O127" s="29"/>
      <c r="P127" s="29"/>
      <c r="Q127" s="29"/>
      <c r="S127" s="30"/>
    </row>
    <row r="128" spans="10:19" ht="13.2" x14ac:dyDescent="0.25">
      <c r="J128" s="5"/>
      <c r="L128" s="29"/>
      <c r="M128" s="29"/>
      <c r="N128" s="29"/>
      <c r="O128" s="29"/>
      <c r="P128" s="29"/>
      <c r="Q128" s="29"/>
      <c r="S128" s="30"/>
    </row>
    <row r="129" spans="10:19" ht="13.2" x14ac:dyDescent="0.25">
      <c r="J129" s="5"/>
      <c r="L129" s="29"/>
      <c r="M129" s="29"/>
      <c r="N129" s="29"/>
      <c r="O129" s="29"/>
      <c r="P129" s="29"/>
      <c r="Q129" s="29"/>
      <c r="S129" s="30"/>
    </row>
    <row r="130" spans="10:19" ht="13.2" x14ac:dyDescent="0.25">
      <c r="J130" s="5"/>
      <c r="L130" s="29"/>
      <c r="M130" s="29"/>
      <c r="N130" s="29"/>
      <c r="O130" s="29"/>
      <c r="P130" s="29"/>
      <c r="Q130" s="29"/>
      <c r="S130" s="30"/>
    </row>
    <row r="131" spans="10:19" ht="13.2" x14ac:dyDescent="0.25">
      <c r="J131" s="5"/>
      <c r="L131" s="29"/>
      <c r="M131" s="29"/>
      <c r="N131" s="29"/>
      <c r="O131" s="29"/>
      <c r="P131" s="29"/>
      <c r="Q131" s="29"/>
      <c r="S131" s="30"/>
    </row>
    <row r="132" spans="10:19" ht="13.2" x14ac:dyDescent="0.25">
      <c r="J132" s="5"/>
      <c r="L132" s="29"/>
      <c r="M132" s="29"/>
      <c r="N132" s="29"/>
      <c r="O132" s="29"/>
      <c r="P132" s="29"/>
      <c r="Q132" s="29"/>
      <c r="S132" s="30"/>
    </row>
    <row r="133" spans="10:19" ht="13.2" x14ac:dyDescent="0.25">
      <c r="J133" s="5"/>
      <c r="L133" s="29"/>
      <c r="M133" s="29"/>
      <c r="N133" s="29"/>
      <c r="O133" s="29"/>
      <c r="P133" s="29"/>
      <c r="Q133" s="29"/>
      <c r="S133" s="30"/>
    </row>
    <row r="134" spans="10:19" ht="13.2" x14ac:dyDescent="0.25">
      <c r="J134" s="5"/>
      <c r="L134" s="29"/>
      <c r="M134" s="29"/>
      <c r="N134" s="29"/>
      <c r="O134" s="29"/>
      <c r="P134" s="29"/>
      <c r="Q134" s="29"/>
      <c r="S134" s="30"/>
    </row>
    <row r="135" spans="10:19" ht="13.2" x14ac:dyDescent="0.25">
      <c r="J135" s="5"/>
      <c r="L135" s="29"/>
      <c r="M135" s="29"/>
      <c r="N135" s="29"/>
      <c r="O135" s="29"/>
      <c r="P135" s="29"/>
      <c r="Q135" s="29"/>
      <c r="S135" s="30"/>
    </row>
    <row r="136" spans="10:19" ht="13.2" x14ac:dyDescent="0.25">
      <c r="J136" s="5"/>
      <c r="L136" s="29"/>
      <c r="M136" s="29"/>
      <c r="N136" s="29"/>
      <c r="O136" s="29"/>
      <c r="P136" s="29"/>
      <c r="Q136" s="29"/>
      <c r="S136" s="30"/>
    </row>
    <row r="137" spans="10:19" ht="13.2" x14ac:dyDescent="0.25">
      <c r="J137" s="5"/>
      <c r="L137" s="29"/>
      <c r="M137" s="29"/>
      <c r="N137" s="29"/>
      <c r="O137" s="29"/>
      <c r="P137" s="29"/>
      <c r="Q137" s="29"/>
      <c r="S137" s="30"/>
    </row>
    <row r="138" spans="10:19" ht="13.2" x14ac:dyDescent="0.25">
      <c r="J138" s="5"/>
      <c r="L138" s="29"/>
      <c r="M138" s="29"/>
      <c r="N138" s="29"/>
      <c r="O138" s="29"/>
      <c r="P138" s="29"/>
      <c r="Q138" s="29"/>
      <c r="S138" s="30"/>
    </row>
    <row r="139" spans="10:19" ht="13.2" x14ac:dyDescent="0.25">
      <c r="J139" s="5"/>
      <c r="L139" s="29"/>
      <c r="M139" s="29"/>
      <c r="N139" s="29"/>
      <c r="O139" s="29"/>
      <c r="P139" s="29"/>
      <c r="Q139" s="29"/>
      <c r="S139" s="30"/>
    </row>
    <row r="140" spans="10:19" ht="13.2" x14ac:dyDescent="0.25">
      <c r="J140" s="5"/>
      <c r="L140" s="29"/>
      <c r="M140" s="29"/>
      <c r="N140" s="29"/>
      <c r="O140" s="29"/>
      <c r="P140" s="29"/>
      <c r="Q140" s="29"/>
      <c r="S140" s="30"/>
    </row>
    <row r="141" spans="10:19" ht="13.2" x14ac:dyDescent="0.25">
      <c r="J141" s="5"/>
      <c r="L141" s="29"/>
      <c r="M141" s="29"/>
      <c r="N141" s="29"/>
      <c r="O141" s="29"/>
      <c r="P141" s="29"/>
      <c r="Q141" s="29"/>
      <c r="S141" s="30"/>
    </row>
    <row r="142" spans="10:19" ht="13.2" x14ac:dyDescent="0.25">
      <c r="J142" s="5"/>
      <c r="L142" s="29"/>
      <c r="M142" s="29"/>
      <c r="N142" s="29"/>
      <c r="O142" s="29"/>
      <c r="P142" s="29"/>
      <c r="Q142" s="29"/>
      <c r="S142" s="30"/>
    </row>
    <row r="143" spans="10:19" ht="13.2" x14ac:dyDescent="0.25">
      <c r="J143" s="5"/>
      <c r="L143" s="29"/>
      <c r="M143" s="29"/>
      <c r="N143" s="29"/>
      <c r="O143" s="29"/>
      <c r="P143" s="29"/>
      <c r="Q143" s="29"/>
      <c r="S143" s="30"/>
    </row>
    <row r="144" spans="10:19" ht="13.2" x14ac:dyDescent="0.25">
      <c r="J144" s="5"/>
      <c r="L144" s="29"/>
      <c r="M144" s="29"/>
      <c r="N144" s="29"/>
      <c r="O144" s="29"/>
      <c r="P144" s="29"/>
      <c r="Q144" s="29"/>
      <c r="S144" s="30"/>
    </row>
    <row r="145" spans="10:19" ht="13.2" x14ac:dyDescent="0.25">
      <c r="J145" s="5"/>
      <c r="L145" s="29"/>
      <c r="M145" s="29"/>
      <c r="N145" s="29"/>
      <c r="O145" s="29"/>
      <c r="P145" s="29"/>
      <c r="Q145" s="29"/>
      <c r="S145" s="30"/>
    </row>
    <row r="146" spans="10:19" ht="13.2" x14ac:dyDescent="0.25">
      <c r="J146" s="5"/>
      <c r="L146" s="29"/>
      <c r="M146" s="29"/>
      <c r="N146" s="29"/>
      <c r="O146" s="29"/>
      <c r="P146" s="29"/>
      <c r="Q146" s="29"/>
      <c r="S146" s="30"/>
    </row>
    <row r="147" spans="10:19" ht="13.2" x14ac:dyDescent="0.25">
      <c r="J147" s="5"/>
      <c r="L147" s="29"/>
      <c r="M147" s="29"/>
      <c r="N147" s="29"/>
      <c r="O147" s="29"/>
      <c r="P147" s="29"/>
      <c r="Q147" s="29"/>
      <c r="S147" s="30"/>
    </row>
    <row r="148" spans="10:19" ht="13.2" x14ac:dyDescent="0.25">
      <c r="J148" s="5"/>
      <c r="L148" s="29"/>
      <c r="M148" s="29"/>
      <c r="N148" s="29"/>
      <c r="O148" s="29"/>
      <c r="P148" s="29"/>
      <c r="Q148" s="29"/>
      <c r="S148" s="30"/>
    </row>
    <row r="149" spans="10:19" ht="13.2" x14ac:dyDescent="0.25">
      <c r="J149" s="5"/>
      <c r="L149" s="29"/>
      <c r="M149" s="29"/>
      <c r="N149" s="29"/>
      <c r="O149" s="29"/>
      <c r="P149" s="29"/>
      <c r="Q149" s="29"/>
      <c r="S149" s="30"/>
    </row>
    <row r="150" spans="10:19" ht="13.2" x14ac:dyDescent="0.25">
      <c r="J150" s="5"/>
      <c r="L150" s="29"/>
      <c r="M150" s="29"/>
      <c r="N150" s="29"/>
      <c r="O150" s="29"/>
      <c r="P150" s="29"/>
      <c r="Q150" s="29"/>
      <c r="S150" s="30"/>
    </row>
    <row r="151" spans="10:19" ht="13.2" x14ac:dyDescent="0.25">
      <c r="J151" s="5"/>
      <c r="L151" s="29"/>
      <c r="M151" s="29"/>
      <c r="N151" s="29"/>
      <c r="O151" s="29"/>
      <c r="P151" s="29"/>
      <c r="Q151" s="29"/>
      <c r="S151" s="30"/>
    </row>
    <row r="152" spans="10:19" ht="13.2" x14ac:dyDescent="0.25">
      <c r="J152" s="5"/>
      <c r="L152" s="29"/>
      <c r="M152" s="29"/>
      <c r="N152" s="29"/>
      <c r="O152" s="29"/>
      <c r="P152" s="29"/>
      <c r="Q152" s="29"/>
      <c r="S152" s="30"/>
    </row>
    <row r="153" spans="10:19" ht="13.2" x14ac:dyDescent="0.25">
      <c r="J153" s="5"/>
      <c r="L153" s="29"/>
      <c r="M153" s="29"/>
      <c r="N153" s="29"/>
      <c r="O153" s="29"/>
      <c r="P153" s="29"/>
      <c r="Q153" s="29"/>
      <c r="S153" s="30"/>
    </row>
    <row r="154" spans="10:19" ht="13.2" x14ac:dyDescent="0.25">
      <c r="J154" s="5"/>
      <c r="L154" s="29"/>
      <c r="M154" s="29"/>
      <c r="N154" s="29"/>
      <c r="O154" s="29"/>
      <c r="P154" s="29"/>
      <c r="Q154" s="29"/>
      <c r="S154" s="30"/>
    </row>
    <row r="155" spans="10:19" ht="13.2" x14ac:dyDescent="0.25">
      <c r="J155" s="5"/>
      <c r="L155" s="29"/>
      <c r="M155" s="29"/>
      <c r="N155" s="29"/>
      <c r="O155" s="29"/>
      <c r="P155" s="29"/>
      <c r="Q155" s="29"/>
      <c r="S155" s="30"/>
    </row>
    <row r="156" spans="10:19" ht="13.2" x14ac:dyDescent="0.25">
      <c r="J156" s="5"/>
      <c r="L156" s="29"/>
      <c r="M156" s="29"/>
      <c r="N156" s="29"/>
      <c r="O156" s="29"/>
      <c r="P156" s="29"/>
      <c r="Q156" s="29"/>
      <c r="S156" s="30"/>
    </row>
    <row r="157" spans="10:19" ht="13.2" x14ac:dyDescent="0.25">
      <c r="J157" s="5"/>
      <c r="L157" s="29"/>
      <c r="M157" s="29"/>
      <c r="N157" s="29"/>
      <c r="O157" s="29"/>
      <c r="P157" s="29"/>
      <c r="Q157" s="29"/>
      <c r="S157" s="30"/>
    </row>
    <row r="158" spans="10:19" ht="13.2" x14ac:dyDescent="0.25">
      <c r="J158" s="5"/>
      <c r="L158" s="29"/>
      <c r="M158" s="29"/>
      <c r="N158" s="29"/>
      <c r="O158" s="29"/>
      <c r="P158" s="29"/>
      <c r="Q158" s="29"/>
      <c r="S158" s="30"/>
    </row>
    <row r="159" spans="10:19" ht="13.2" x14ac:dyDescent="0.25">
      <c r="J159" s="5"/>
      <c r="L159" s="29"/>
      <c r="M159" s="29"/>
      <c r="N159" s="29"/>
      <c r="O159" s="29"/>
      <c r="P159" s="29"/>
      <c r="Q159" s="29"/>
      <c r="S159" s="30"/>
    </row>
    <row r="160" spans="10:19" ht="13.2" x14ac:dyDescent="0.25">
      <c r="J160" s="5"/>
      <c r="L160" s="29"/>
      <c r="M160" s="29"/>
      <c r="N160" s="29"/>
      <c r="O160" s="29"/>
      <c r="P160" s="29"/>
      <c r="Q160" s="29"/>
      <c r="S160" s="30"/>
    </row>
    <row r="161" spans="10:19" ht="13.2" x14ac:dyDescent="0.25">
      <c r="J161" s="5"/>
      <c r="L161" s="29"/>
      <c r="M161" s="29"/>
      <c r="N161" s="29"/>
      <c r="O161" s="29"/>
      <c r="P161" s="29"/>
      <c r="Q161" s="29"/>
      <c r="S161" s="30"/>
    </row>
    <row r="162" spans="10:19" ht="13.2" x14ac:dyDescent="0.25">
      <c r="J162" s="5"/>
      <c r="L162" s="29"/>
      <c r="M162" s="29"/>
      <c r="N162" s="29"/>
      <c r="O162" s="29"/>
      <c r="P162" s="29"/>
      <c r="Q162" s="29"/>
      <c r="S162" s="30"/>
    </row>
    <row r="163" spans="10:19" ht="13.2" x14ac:dyDescent="0.25">
      <c r="J163" s="5"/>
      <c r="L163" s="29"/>
      <c r="M163" s="29"/>
      <c r="N163" s="29"/>
      <c r="O163" s="29"/>
      <c r="P163" s="29"/>
      <c r="Q163" s="29"/>
      <c r="S163" s="30"/>
    </row>
    <row r="164" spans="10:19" ht="13.2" x14ac:dyDescent="0.25">
      <c r="J164" s="5"/>
      <c r="L164" s="29"/>
      <c r="M164" s="29"/>
      <c r="N164" s="29"/>
      <c r="O164" s="29"/>
      <c r="P164" s="29"/>
      <c r="Q164" s="29"/>
      <c r="S164" s="30"/>
    </row>
    <row r="165" spans="10:19" ht="13.2" x14ac:dyDescent="0.25">
      <c r="J165" s="5"/>
      <c r="L165" s="29"/>
      <c r="M165" s="29"/>
      <c r="N165" s="29"/>
      <c r="O165" s="29"/>
      <c r="P165" s="29"/>
      <c r="Q165" s="29"/>
      <c r="S165" s="30"/>
    </row>
    <row r="166" spans="10:19" ht="13.2" x14ac:dyDescent="0.25">
      <c r="J166" s="5"/>
      <c r="L166" s="29"/>
      <c r="M166" s="29"/>
      <c r="N166" s="29"/>
      <c r="O166" s="29"/>
      <c r="P166" s="29"/>
      <c r="Q166" s="29"/>
      <c r="S166" s="30"/>
    </row>
    <row r="167" spans="10:19" ht="13.2" x14ac:dyDescent="0.25">
      <c r="J167" s="5"/>
      <c r="L167" s="29"/>
      <c r="M167" s="29"/>
      <c r="N167" s="29"/>
      <c r="O167" s="29"/>
      <c r="P167" s="29"/>
      <c r="Q167" s="29"/>
      <c r="S167" s="30"/>
    </row>
    <row r="168" spans="10:19" ht="13.2" x14ac:dyDescent="0.25">
      <c r="J168" s="5"/>
      <c r="L168" s="29"/>
      <c r="M168" s="29"/>
      <c r="N168" s="29"/>
      <c r="O168" s="29"/>
      <c r="P168" s="29"/>
      <c r="Q168" s="29"/>
      <c r="S168" s="30"/>
    </row>
    <row r="169" spans="10:19" ht="13.2" x14ac:dyDescent="0.25">
      <c r="J169" s="5"/>
      <c r="L169" s="29"/>
      <c r="M169" s="29"/>
      <c r="N169" s="29"/>
      <c r="O169" s="29"/>
      <c r="P169" s="29"/>
      <c r="Q169" s="29"/>
      <c r="S169" s="30"/>
    </row>
    <row r="170" spans="10:19" ht="13.2" x14ac:dyDescent="0.25">
      <c r="J170" s="5"/>
      <c r="L170" s="29"/>
      <c r="M170" s="29"/>
      <c r="N170" s="29"/>
      <c r="O170" s="29"/>
      <c r="P170" s="29"/>
      <c r="Q170" s="29"/>
      <c r="S170" s="30"/>
    </row>
    <row r="171" spans="10:19" ht="13.2" x14ac:dyDescent="0.25">
      <c r="J171" s="5"/>
      <c r="L171" s="29"/>
      <c r="M171" s="29"/>
      <c r="N171" s="29"/>
      <c r="O171" s="29"/>
      <c r="P171" s="29"/>
      <c r="Q171" s="29"/>
      <c r="S171" s="30"/>
    </row>
    <row r="172" spans="10:19" ht="13.2" x14ac:dyDescent="0.25">
      <c r="J172" s="5"/>
      <c r="L172" s="29"/>
      <c r="M172" s="29"/>
      <c r="N172" s="29"/>
      <c r="O172" s="29"/>
      <c r="P172" s="29"/>
      <c r="Q172" s="29"/>
      <c r="S172" s="30"/>
    </row>
    <row r="173" spans="10:19" ht="13.2" x14ac:dyDescent="0.25">
      <c r="J173" s="5"/>
      <c r="L173" s="29"/>
      <c r="M173" s="29"/>
      <c r="N173" s="29"/>
      <c r="O173" s="29"/>
      <c r="P173" s="29"/>
      <c r="Q173" s="29"/>
      <c r="S173" s="30"/>
    </row>
    <row r="174" spans="10:19" ht="13.2" x14ac:dyDescent="0.25">
      <c r="J174" s="5"/>
      <c r="L174" s="29"/>
      <c r="M174" s="29"/>
      <c r="N174" s="29"/>
      <c r="O174" s="29"/>
      <c r="P174" s="29"/>
      <c r="Q174" s="29"/>
      <c r="S174" s="30"/>
    </row>
    <row r="175" spans="10:19" ht="13.2" x14ac:dyDescent="0.25">
      <c r="J175" s="5"/>
      <c r="L175" s="29"/>
      <c r="M175" s="29"/>
      <c r="N175" s="29"/>
      <c r="O175" s="29"/>
      <c r="P175" s="29"/>
      <c r="Q175" s="29"/>
      <c r="S175" s="30"/>
    </row>
    <row r="176" spans="10:19" ht="13.2" x14ac:dyDescent="0.25">
      <c r="J176" s="5"/>
      <c r="L176" s="29"/>
      <c r="M176" s="29"/>
      <c r="N176" s="29"/>
      <c r="O176" s="29"/>
      <c r="P176" s="29"/>
      <c r="Q176" s="29"/>
      <c r="S176" s="30"/>
    </row>
    <row r="177" spans="10:19" ht="13.2" x14ac:dyDescent="0.25">
      <c r="J177" s="5"/>
      <c r="L177" s="29"/>
      <c r="M177" s="29"/>
      <c r="N177" s="29"/>
      <c r="O177" s="29"/>
      <c r="P177" s="29"/>
      <c r="Q177" s="29"/>
      <c r="S177" s="30"/>
    </row>
    <row r="178" spans="10:19" ht="13.2" x14ac:dyDescent="0.25">
      <c r="J178" s="5"/>
      <c r="L178" s="29"/>
      <c r="M178" s="29"/>
      <c r="N178" s="29"/>
      <c r="O178" s="29"/>
      <c r="P178" s="29"/>
      <c r="Q178" s="29"/>
      <c r="S178" s="30"/>
    </row>
    <row r="179" spans="10:19" ht="13.2" x14ac:dyDescent="0.25">
      <c r="J179" s="5"/>
      <c r="L179" s="29"/>
      <c r="M179" s="29"/>
      <c r="N179" s="29"/>
      <c r="O179" s="29"/>
      <c r="P179" s="29"/>
      <c r="Q179" s="29"/>
      <c r="S179" s="30"/>
    </row>
    <row r="180" spans="10:19" ht="13.2" x14ac:dyDescent="0.25">
      <c r="J180" s="5"/>
      <c r="L180" s="29"/>
      <c r="M180" s="29"/>
      <c r="N180" s="29"/>
      <c r="O180" s="29"/>
      <c r="P180" s="29"/>
      <c r="Q180" s="29"/>
      <c r="S180" s="30"/>
    </row>
    <row r="181" spans="10:19" ht="13.2" x14ac:dyDescent="0.25">
      <c r="J181" s="5"/>
      <c r="L181" s="29"/>
      <c r="M181" s="29"/>
      <c r="N181" s="29"/>
      <c r="O181" s="29"/>
      <c r="P181" s="29"/>
      <c r="Q181" s="29"/>
      <c r="S181" s="30"/>
    </row>
    <row r="182" spans="10:19" ht="13.2" x14ac:dyDescent="0.25">
      <c r="J182" s="5"/>
      <c r="L182" s="29"/>
      <c r="M182" s="29"/>
      <c r="N182" s="29"/>
      <c r="O182" s="29"/>
      <c r="P182" s="29"/>
      <c r="Q182" s="29"/>
      <c r="S182" s="30"/>
    </row>
    <row r="183" spans="10:19" ht="13.2" x14ac:dyDescent="0.25">
      <c r="J183" s="5"/>
      <c r="L183" s="29"/>
      <c r="M183" s="29"/>
      <c r="N183" s="29"/>
      <c r="O183" s="29"/>
      <c r="P183" s="29"/>
      <c r="Q183" s="29"/>
      <c r="S183" s="30"/>
    </row>
    <row r="184" spans="10:19" ht="13.2" x14ac:dyDescent="0.25">
      <c r="J184" s="5"/>
      <c r="L184" s="29"/>
      <c r="M184" s="29"/>
      <c r="N184" s="29"/>
      <c r="O184" s="29"/>
      <c r="P184" s="29"/>
      <c r="Q184" s="29"/>
      <c r="S184" s="30"/>
    </row>
    <row r="185" spans="10:19" ht="13.2" x14ac:dyDescent="0.25">
      <c r="J185" s="5"/>
      <c r="L185" s="29"/>
      <c r="M185" s="29"/>
      <c r="N185" s="29"/>
      <c r="O185" s="29"/>
      <c r="P185" s="29"/>
      <c r="Q185" s="29"/>
      <c r="S185" s="30"/>
    </row>
    <row r="186" spans="10:19" ht="13.2" x14ac:dyDescent="0.25">
      <c r="J186" s="5"/>
      <c r="L186" s="29"/>
      <c r="M186" s="29"/>
      <c r="N186" s="29"/>
      <c r="O186" s="29"/>
      <c r="P186" s="29"/>
      <c r="Q186" s="29"/>
      <c r="S186" s="30"/>
    </row>
    <row r="187" spans="10:19" ht="13.2" x14ac:dyDescent="0.25">
      <c r="J187" s="5"/>
      <c r="L187" s="29"/>
      <c r="M187" s="29"/>
      <c r="N187" s="29"/>
      <c r="O187" s="29"/>
      <c r="P187" s="29"/>
      <c r="Q187" s="29"/>
      <c r="S187" s="30"/>
    </row>
    <row r="188" spans="10:19" ht="13.2" x14ac:dyDescent="0.25">
      <c r="J188" s="5"/>
      <c r="L188" s="29"/>
      <c r="M188" s="29"/>
      <c r="N188" s="29"/>
      <c r="O188" s="29"/>
      <c r="P188" s="29"/>
      <c r="Q188" s="29"/>
      <c r="S188" s="30"/>
    </row>
    <row r="189" spans="10:19" ht="13.2" x14ac:dyDescent="0.25">
      <c r="J189" s="5"/>
      <c r="L189" s="29"/>
      <c r="M189" s="29"/>
      <c r="N189" s="29"/>
      <c r="O189" s="29"/>
      <c r="P189" s="29"/>
      <c r="Q189" s="29"/>
      <c r="S189" s="30"/>
    </row>
    <row r="190" spans="10:19" ht="13.2" x14ac:dyDescent="0.25">
      <c r="J190" s="5"/>
      <c r="L190" s="29"/>
      <c r="M190" s="29"/>
      <c r="N190" s="29"/>
      <c r="O190" s="29"/>
      <c r="P190" s="29"/>
      <c r="Q190" s="29"/>
      <c r="S190" s="30"/>
    </row>
    <row r="191" spans="10:19" ht="13.2" x14ac:dyDescent="0.25">
      <c r="J191" s="5"/>
      <c r="L191" s="29"/>
      <c r="M191" s="29"/>
      <c r="N191" s="29"/>
      <c r="O191" s="29"/>
      <c r="P191" s="29"/>
      <c r="Q191" s="29"/>
      <c r="S191" s="30"/>
    </row>
    <row r="192" spans="10:19" ht="13.2" x14ac:dyDescent="0.25">
      <c r="J192" s="5"/>
      <c r="L192" s="29"/>
      <c r="M192" s="29"/>
      <c r="N192" s="29"/>
      <c r="O192" s="29"/>
      <c r="P192" s="29"/>
      <c r="Q192" s="29"/>
      <c r="S192" s="30"/>
    </row>
    <row r="193" spans="10:19" ht="13.2" x14ac:dyDescent="0.25">
      <c r="J193" s="5"/>
      <c r="L193" s="29"/>
      <c r="M193" s="29"/>
      <c r="N193" s="29"/>
      <c r="O193" s="29"/>
      <c r="P193" s="29"/>
      <c r="Q193" s="29"/>
      <c r="S193" s="30"/>
    </row>
    <row r="194" spans="10:19" ht="13.2" x14ac:dyDescent="0.25">
      <c r="J194" s="5"/>
      <c r="L194" s="29"/>
      <c r="M194" s="29"/>
      <c r="N194" s="29"/>
      <c r="O194" s="29"/>
      <c r="P194" s="29"/>
      <c r="Q194" s="29"/>
      <c r="S194" s="30"/>
    </row>
    <row r="195" spans="10:19" ht="13.2" x14ac:dyDescent="0.25">
      <c r="J195" s="5"/>
      <c r="L195" s="29"/>
      <c r="M195" s="29"/>
      <c r="N195" s="29"/>
      <c r="O195" s="29"/>
      <c r="P195" s="29"/>
      <c r="Q195" s="29"/>
      <c r="S195" s="30"/>
    </row>
    <row r="196" spans="10:19" ht="13.2" x14ac:dyDescent="0.25">
      <c r="J196" s="5"/>
      <c r="L196" s="29"/>
      <c r="M196" s="29"/>
      <c r="N196" s="29"/>
      <c r="O196" s="29"/>
      <c r="P196" s="29"/>
      <c r="Q196" s="29"/>
      <c r="S196" s="30"/>
    </row>
    <row r="197" spans="10:19" ht="13.2" x14ac:dyDescent="0.25">
      <c r="J197" s="5"/>
      <c r="L197" s="29"/>
      <c r="M197" s="29"/>
      <c r="N197" s="29"/>
      <c r="O197" s="29"/>
      <c r="P197" s="29"/>
      <c r="Q197" s="29"/>
      <c r="S197" s="30"/>
    </row>
    <row r="198" spans="10:19" ht="13.2" x14ac:dyDescent="0.25">
      <c r="J198" s="5"/>
      <c r="L198" s="29"/>
      <c r="M198" s="29"/>
      <c r="N198" s="29"/>
      <c r="O198" s="29"/>
      <c r="P198" s="29"/>
      <c r="Q198" s="29"/>
      <c r="S198" s="30"/>
    </row>
    <row r="199" spans="10:19" ht="13.2" x14ac:dyDescent="0.25">
      <c r="J199" s="5"/>
      <c r="L199" s="29"/>
      <c r="M199" s="29"/>
      <c r="N199" s="29"/>
      <c r="O199" s="29"/>
      <c r="P199" s="29"/>
      <c r="Q199" s="29"/>
      <c r="S199" s="30"/>
    </row>
    <row r="200" spans="10:19" ht="13.2" x14ac:dyDescent="0.25">
      <c r="J200" s="5"/>
      <c r="L200" s="29"/>
      <c r="M200" s="29"/>
      <c r="N200" s="29"/>
      <c r="O200" s="29"/>
      <c r="P200" s="29"/>
      <c r="Q200" s="29"/>
      <c r="S200" s="30"/>
    </row>
    <row r="201" spans="10:19" ht="13.2" x14ac:dyDescent="0.25">
      <c r="J201" s="5"/>
      <c r="L201" s="29"/>
      <c r="M201" s="29"/>
      <c r="N201" s="29"/>
      <c r="O201" s="29"/>
      <c r="P201" s="29"/>
      <c r="Q201" s="29"/>
      <c r="S201" s="30"/>
    </row>
    <row r="202" spans="10:19" ht="13.2" x14ac:dyDescent="0.25">
      <c r="J202" s="5"/>
      <c r="L202" s="29"/>
      <c r="M202" s="29"/>
      <c r="N202" s="29"/>
      <c r="O202" s="29"/>
      <c r="P202" s="29"/>
      <c r="Q202" s="29"/>
      <c r="S202" s="30"/>
    </row>
    <row r="203" spans="10:19" ht="13.2" x14ac:dyDescent="0.25">
      <c r="J203" s="5"/>
      <c r="L203" s="29"/>
      <c r="M203" s="29"/>
      <c r="N203" s="29"/>
      <c r="O203" s="29"/>
      <c r="P203" s="29"/>
      <c r="Q203" s="29"/>
      <c r="S203" s="30"/>
    </row>
    <row r="204" spans="10:19" ht="13.2" x14ac:dyDescent="0.25">
      <c r="J204" s="5"/>
      <c r="L204" s="29"/>
      <c r="M204" s="29"/>
      <c r="N204" s="29"/>
      <c r="O204" s="29"/>
      <c r="P204" s="29"/>
      <c r="Q204" s="29"/>
      <c r="S204" s="30"/>
    </row>
    <row r="205" spans="10:19" ht="13.2" x14ac:dyDescent="0.25">
      <c r="J205" s="5"/>
      <c r="L205" s="29"/>
      <c r="M205" s="29"/>
      <c r="N205" s="29"/>
      <c r="O205" s="29"/>
      <c r="P205" s="29"/>
      <c r="Q205" s="29"/>
      <c r="S205" s="30"/>
    </row>
    <row r="206" spans="10:19" ht="13.2" x14ac:dyDescent="0.25">
      <c r="J206" s="5"/>
      <c r="L206" s="29"/>
      <c r="M206" s="29"/>
      <c r="N206" s="29"/>
      <c r="O206" s="29"/>
      <c r="P206" s="29"/>
      <c r="Q206" s="29"/>
      <c r="S206" s="30"/>
    </row>
    <row r="207" spans="10:19" ht="13.2" x14ac:dyDescent="0.25">
      <c r="J207" s="5"/>
      <c r="L207" s="29"/>
      <c r="M207" s="29"/>
      <c r="N207" s="29"/>
      <c r="O207" s="29"/>
      <c r="P207" s="29"/>
      <c r="Q207" s="29"/>
      <c r="S207" s="30"/>
    </row>
    <row r="208" spans="10:19" ht="13.2" x14ac:dyDescent="0.25">
      <c r="J208" s="5"/>
      <c r="L208" s="29"/>
      <c r="M208" s="29"/>
      <c r="N208" s="29"/>
      <c r="O208" s="29"/>
      <c r="P208" s="29"/>
      <c r="Q208" s="29"/>
      <c r="S208" s="30"/>
    </row>
    <row r="209" spans="10:19" ht="13.2" x14ac:dyDescent="0.25">
      <c r="J209" s="5"/>
      <c r="L209" s="29"/>
      <c r="M209" s="29"/>
      <c r="N209" s="29"/>
      <c r="O209" s="29"/>
      <c r="P209" s="29"/>
      <c r="Q209" s="29"/>
      <c r="S209" s="30"/>
    </row>
    <row r="210" spans="10:19" ht="13.2" x14ac:dyDescent="0.25">
      <c r="J210" s="5"/>
      <c r="L210" s="29"/>
      <c r="M210" s="29"/>
      <c r="N210" s="29"/>
      <c r="O210" s="29"/>
      <c r="P210" s="29"/>
      <c r="Q210" s="29"/>
      <c r="S210" s="30"/>
    </row>
    <row r="211" spans="10:19" ht="13.2" x14ac:dyDescent="0.25">
      <c r="J211" s="5"/>
      <c r="L211" s="29"/>
      <c r="M211" s="29"/>
      <c r="N211" s="29"/>
      <c r="O211" s="29"/>
      <c r="P211" s="29"/>
      <c r="Q211" s="29"/>
      <c r="S211" s="30"/>
    </row>
    <row r="212" spans="10:19" ht="13.2" x14ac:dyDescent="0.25">
      <c r="J212" s="5"/>
      <c r="L212" s="29"/>
      <c r="M212" s="29"/>
      <c r="N212" s="29"/>
      <c r="O212" s="29"/>
      <c r="P212" s="29"/>
      <c r="Q212" s="29"/>
      <c r="S212" s="30"/>
    </row>
    <row r="213" spans="10:19" ht="13.2" x14ac:dyDescent="0.25">
      <c r="J213" s="5"/>
      <c r="L213" s="29"/>
      <c r="M213" s="29"/>
      <c r="N213" s="29"/>
      <c r="O213" s="29"/>
      <c r="P213" s="29"/>
      <c r="Q213" s="29"/>
      <c r="S213" s="30"/>
    </row>
    <row r="214" spans="10:19" ht="13.2" x14ac:dyDescent="0.25">
      <c r="J214" s="5"/>
      <c r="L214" s="29"/>
      <c r="M214" s="29"/>
      <c r="N214" s="29"/>
      <c r="O214" s="29"/>
      <c r="P214" s="29"/>
      <c r="Q214" s="29"/>
      <c r="S214" s="30"/>
    </row>
    <row r="215" spans="10:19" ht="13.2" x14ac:dyDescent="0.25">
      <c r="J215" s="5"/>
      <c r="L215" s="29"/>
      <c r="M215" s="29"/>
      <c r="N215" s="29"/>
      <c r="O215" s="29"/>
      <c r="P215" s="29"/>
      <c r="Q215" s="29"/>
      <c r="S215" s="30"/>
    </row>
    <row r="216" spans="10:19" ht="13.2" x14ac:dyDescent="0.25">
      <c r="J216" s="5"/>
      <c r="L216" s="29"/>
      <c r="M216" s="29"/>
      <c r="N216" s="29"/>
      <c r="O216" s="29"/>
      <c r="P216" s="29"/>
      <c r="Q216" s="29"/>
      <c r="S216" s="30"/>
    </row>
    <row r="217" spans="10:19" ht="13.2" x14ac:dyDescent="0.25">
      <c r="J217" s="5"/>
      <c r="L217" s="29"/>
      <c r="M217" s="29"/>
      <c r="N217" s="29"/>
      <c r="O217" s="29"/>
      <c r="P217" s="29"/>
      <c r="Q217" s="29"/>
      <c r="S217" s="30"/>
    </row>
    <row r="218" spans="10:19" ht="13.2" x14ac:dyDescent="0.25">
      <c r="J218" s="5"/>
      <c r="L218" s="29"/>
      <c r="M218" s="29"/>
      <c r="N218" s="29"/>
      <c r="O218" s="29"/>
      <c r="P218" s="29"/>
      <c r="Q218" s="29"/>
      <c r="S218" s="30"/>
    </row>
    <row r="219" spans="10:19" ht="13.2" x14ac:dyDescent="0.25">
      <c r="J219" s="5"/>
      <c r="L219" s="29"/>
      <c r="M219" s="29"/>
      <c r="N219" s="29"/>
      <c r="O219" s="29"/>
      <c r="P219" s="29"/>
      <c r="Q219" s="29"/>
      <c r="S219" s="30"/>
    </row>
    <row r="220" spans="10:19" ht="13.2" x14ac:dyDescent="0.25">
      <c r="J220" s="5"/>
      <c r="L220" s="29"/>
      <c r="M220" s="29"/>
      <c r="N220" s="29"/>
      <c r="O220" s="29"/>
      <c r="P220" s="29"/>
      <c r="Q220" s="29"/>
      <c r="S220" s="30"/>
    </row>
    <row r="221" spans="10:19" ht="13.2" x14ac:dyDescent="0.25">
      <c r="J221" s="5"/>
      <c r="L221" s="29"/>
      <c r="M221" s="29"/>
      <c r="N221" s="29"/>
      <c r="O221" s="29"/>
      <c r="P221" s="29"/>
      <c r="Q221" s="29"/>
      <c r="S221" s="30"/>
    </row>
    <row r="222" spans="10:19" ht="13.2" x14ac:dyDescent="0.25">
      <c r="J222" s="5"/>
      <c r="L222" s="29"/>
      <c r="M222" s="29"/>
      <c r="N222" s="29"/>
      <c r="O222" s="29"/>
      <c r="P222" s="29"/>
      <c r="Q222" s="29"/>
      <c r="S222" s="30"/>
    </row>
    <row r="223" spans="10:19" ht="13.2" x14ac:dyDescent="0.25">
      <c r="J223" s="5"/>
      <c r="L223" s="29"/>
      <c r="M223" s="29"/>
      <c r="N223" s="29"/>
      <c r="O223" s="29"/>
      <c r="P223" s="29"/>
      <c r="Q223" s="29"/>
      <c r="S223" s="30"/>
    </row>
    <row r="224" spans="10:19" ht="13.2" x14ac:dyDescent="0.25">
      <c r="J224" s="5"/>
      <c r="L224" s="29"/>
      <c r="M224" s="29"/>
      <c r="N224" s="29"/>
      <c r="O224" s="29"/>
      <c r="P224" s="29"/>
      <c r="Q224" s="29"/>
      <c r="S224" s="30"/>
    </row>
    <row r="225" spans="10:19" ht="13.2" x14ac:dyDescent="0.25">
      <c r="J225" s="5"/>
      <c r="L225" s="29"/>
      <c r="M225" s="29"/>
      <c r="N225" s="29"/>
      <c r="O225" s="29"/>
      <c r="P225" s="29"/>
      <c r="Q225" s="29"/>
      <c r="S225" s="30"/>
    </row>
    <row r="226" spans="10:19" ht="13.2" x14ac:dyDescent="0.25">
      <c r="J226" s="5"/>
      <c r="L226" s="29"/>
      <c r="M226" s="29"/>
      <c r="N226" s="29"/>
      <c r="O226" s="29"/>
      <c r="P226" s="29"/>
      <c r="Q226" s="29"/>
      <c r="S226" s="30"/>
    </row>
    <row r="227" spans="10:19" ht="13.2" x14ac:dyDescent="0.25">
      <c r="J227" s="5"/>
      <c r="L227" s="29"/>
      <c r="M227" s="29"/>
      <c r="N227" s="29"/>
      <c r="O227" s="29"/>
      <c r="P227" s="29"/>
      <c r="Q227" s="29"/>
      <c r="S227" s="30"/>
    </row>
    <row r="228" spans="10:19" ht="13.2" x14ac:dyDescent="0.25">
      <c r="J228" s="5"/>
      <c r="L228" s="29"/>
      <c r="M228" s="29"/>
      <c r="N228" s="29"/>
      <c r="O228" s="29"/>
      <c r="P228" s="29"/>
      <c r="Q228" s="29"/>
      <c r="S228" s="30"/>
    </row>
    <row r="229" spans="10:19" ht="13.2" x14ac:dyDescent="0.25">
      <c r="J229" s="5"/>
      <c r="L229" s="29"/>
      <c r="M229" s="29"/>
      <c r="N229" s="29"/>
      <c r="O229" s="29"/>
      <c r="P229" s="29"/>
      <c r="Q229" s="29"/>
      <c r="S229" s="30"/>
    </row>
    <row r="230" spans="10:19" ht="13.2" x14ac:dyDescent="0.25">
      <c r="J230" s="5"/>
      <c r="L230" s="29"/>
      <c r="M230" s="29"/>
      <c r="N230" s="29"/>
      <c r="O230" s="29"/>
      <c r="P230" s="29"/>
      <c r="Q230" s="29"/>
      <c r="S230" s="30"/>
    </row>
    <row r="231" spans="10:19" ht="13.2" x14ac:dyDescent="0.25">
      <c r="J231" s="5"/>
      <c r="L231" s="29"/>
      <c r="M231" s="29"/>
      <c r="N231" s="29"/>
      <c r="O231" s="29"/>
      <c r="P231" s="29"/>
      <c r="Q231" s="29"/>
      <c r="S231" s="30"/>
    </row>
    <row r="232" spans="10:19" ht="13.2" x14ac:dyDescent="0.25">
      <c r="J232" s="5"/>
      <c r="L232" s="29"/>
      <c r="M232" s="29"/>
      <c r="N232" s="29"/>
      <c r="O232" s="29"/>
      <c r="P232" s="29"/>
      <c r="Q232" s="29"/>
      <c r="S232" s="30"/>
    </row>
    <row r="233" spans="10:19" ht="13.2" x14ac:dyDescent="0.25">
      <c r="J233" s="5"/>
      <c r="L233" s="29"/>
      <c r="M233" s="29"/>
      <c r="N233" s="29"/>
      <c r="O233" s="29"/>
      <c r="P233" s="29"/>
      <c r="Q233" s="29"/>
      <c r="S233" s="30"/>
    </row>
    <row r="234" spans="10:19" ht="13.2" x14ac:dyDescent="0.25">
      <c r="J234" s="5"/>
      <c r="L234" s="29"/>
      <c r="M234" s="29"/>
      <c r="N234" s="29"/>
      <c r="O234" s="29"/>
      <c r="P234" s="29"/>
      <c r="Q234" s="29"/>
      <c r="S234" s="30"/>
    </row>
    <row r="235" spans="10:19" ht="13.2" x14ac:dyDescent="0.25">
      <c r="J235" s="5"/>
      <c r="L235" s="29"/>
      <c r="M235" s="29"/>
      <c r="N235" s="29"/>
      <c r="O235" s="29"/>
      <c r="P235" s="29"/>
      <c r="Q235" s="29"/>
      <c r="S235" s="30"/>
    </row>
    <row r="236" spans="10:19" ht="13.2" x14ac:dyDescent="0.25">
      <c r="J236" s="5"/>
      <c r="L236" s="29"/>
      <c r="M236" s="29"/>
      <c r="N236" s="29"/>
      <c r="O236" s="29"/>
      <c r="P236" s="29"/>
      <c r="Q236" s="29"/>
      <c r="S236" s="30"/>
    </row>
    <row r="237" spans="10:19" ht="13.2" x14ac:dyDescent="0.25">
      <c r="J237" s="5"/>
      <c r="L237" s="29"/>
      <c r="M237" s="29"/>
      <c r="N237" s="29"/>
      <c r="O237" s="29"/>
      <c r="P237" s="29"/>
      <c r="Q237" s="29"/>
      <c r="S237" s="30"/>
    </row>
    <row r="238" spans="10:19" ht="13.2" x14ac:dyDescent="0.25">
      <c r="J238" s="5"/>
      <c r="L238" s="29"/>
      <c r="M238" s="29"/>
      <c r="N238" s="29"/>
      <c r="O238" s="29"/>
      <c r="P238" s="29"/>
      <c r="Q238" s="29"/>
      <c r="S238" s="30"/>
    </row>
    <row r="239" spans="10:19" ht="13.2" x14ac:dyDescent="0.25">
      <c r="J239" s="5"/>
      <c r="L239" s="29"/>
      <c r="M239" s="29"/>
      <c r="N239" s="29"/>
      <c r="O239" s="29"/>
      <c r="P239" s="29"/>
      <c r="Q239" s="29"/>
      <c r="S239" s="30"/>
    </row>
    <row r="240" spans="10:19" ht="13.2" x14ac:dyDescent="0.25">
      <c r="J240" s="5"/>
      <c r="L240" s="29"/>
      <c r="M240" s="29"/>
      <c r="N240" s="29"/>
      <c r="O240" s="29"/>
      <c r="P240" s="29"/>
      <c r="Q240" s="29"/>
      <c r="S240" s="30"/>
    </row>
    <row r="241" spans="10:19" ht="13.2" x14ac:dyDescent="0.25">
      <c r="J241" s="5"/>
      <c r="L241" s="29"/>
      <c r="M241" s="29"/>
      <c r="N241" s="29"/>
      <c r="O241" s="29"/>
      <c r="P241" s="29"/>
      <c r="Q241" s="29"/>
      <c r="S241" s="30"/>
    </row>
    <row r="242" spans="10:19" ht="13.2" x14ac:dyDescent="0.25">
      <c r="J242" s="5"/>
      <c r="L242" s="29"/>
      <c r="M242" s="29"/>
      <c r="N242" s="29"/>
      <c r="O242" s="29"/>
      <c r="P242" s="29"/>
      <c r="Q242" s="29"/>
      <c r="S242" s="30"/>
    </row>
    <row r="243" spans="10:19" ht="13.2" x14ac:dyDescent="0.25">
      <c r="J243" s="5"/>
      <c r="L243" s="29"/>
      <c r="M243" s="29"/>
      <c r="N243" s="29"/>
      <c r="O243" s="29"/>
      <c r="P243" s="29"/>
      <c r="Q243" s="29"/>
      <c r="S243" s="30"/>
    </row>
    <row r="244" spans="10:19" ht="13.2" x14ac:dyDescent="0.25">
      <c r="J244" s="5"/>
      <c r="L244" s="29"/>
      <c r="M244" s="29"/>
      <c r="N244" s="29"/>
      <c r="O244" s="29"/>
      <c r="P244" s="29"/>
      <c r="Q244" s="29"/>
      <c r="S244" s="30"/>
    </row>
    <row r="245" spans="10:19" ht="13.2" x14ac:dyDescent="0.25">
      <c r="J245" s="5"/>
      <c r="L245" s="29"/>
      <c r="M245" s="29"/>
      <c r="N245" s="29"/>
      <c r="O245" s="29"/>
      <c r="P245" s="29"/>
      <c r="Q245" s="29"/>
      <c r="S245" s="30"/>
    </row>
    <row r="246" spans="10:19" ht="13.2" x14ac:dyDescent="0.25">
      <c r="J246" s="5"/>
      <c r="L246" s="29"/>
      <c r="M246" s="29"/>
      <c r="N246" s="29"/>
      <c r="O246" s="29"/>
      <c r="P246" s="29"/>
      <c r="Q246" s="29"/>
      <c r="S246" s="30"/>
    </row>
    <row r="247" spans="10:19" ht="13.2" x14ac:dyDescent="0.25">
      <c r="J247" s="5"/>
      <c r="L247" s="29"/>
      <c r="M247" s="29"/>
      <c r="N247" s="29"/>
      <c r="O247" s="29"/>
      <c r="P247" s="29"/>
      <c r="Q247" s="29"/>
      <c r="S247" s="30"/>
    </row>
    <row r="248" spans="10:19" ht="13.2" x14ac:dyDescent="0.25">
      <c r="J248" s="5"/>
      <c r="L248" s="29"/>
      <c r="M248" s="29"/>
      <c r="N248" s="29"/>
      <c r="O248" s="29"/>
      <c r="P248" s="29"/>
      <c r="Q248" s="29"/>
      <c r="S248" s="30"/>
    </row>
    <row r="249" spans="10:19" ht="13.2" x14ac:dyDescent="0.25">
      <c r="J249" s="5"/>
      <c r="L249" s="29"/>
      <c r="M249" s="29"/>
      <c r="N249" s="29"/>
      <c r="O249" s="29"/>
      <c r="P249" s="29"/>
      <c r="Q249" s="29"/>
      <c r="S249" s="30"/>
    </row>
    <row r="250" spans="10:19" ht="13.2" x14ac:dyDescent="0.25">
      <c r="J250" s="5"/>
      <c r="L250" s="29"/>
      <c r="M250" s="29"/>
      <c r="N250" s="29"/>
      <c r="O250" s="29"/>
      <c r="P250" s="29"/>
      <c r="Q250" s="29"/>
      <c r="S250" s="30"/>
    </row>
    <row r="251" spans="10:19" ht="13.2" x14ac:dyDescent="0.25">
      <c r="J251" s="5"/>
      <c r="L251" s="29"/>
      <c r="M251" s="29"/>
      <c r="N251" s="29"/>
      <c r="O251" s="29"/>
      <c r="P251" s="29"/>
      <c r="Q251" s="29"/>
      <c r="S251" s="30"/>
    </row>
    <row r="252" spans="10:19" ht="13.2" x14ac:dyDescent="0.25">
      <c r="J252" s="5"/>
      <c r="L252" s="29"/>
      <c r="M252" s="29"/>
      <c r="N252" s="29"/>
      <c r="O252" s="29"/>
      <c r="P252" s="29"/>
      <c r="Q252" s="29"/>
      <c r="S252" s="30"/>
    </row>
    <row r="253" spans="10:19" ht="13.2" x14ac:dyDescent="0.25">
      <c r="J253" s="5"/>
      <c r="L253" s="29"/>
      <c r="M253" s="29"/>
      <c r="N253" s="29"/>
      <c r="O253" s="29"/>
      <c r="P253" s="29"/>
      <c r="Q253" s="29"/>
      <c r="S253" s="30"/>
    </row>
    <row r="254" spans="10:19" ht="13.2" x14ac:dyDescent="0.25">
      <c r="J254" s="5"/>
      <c r="L254" s="29"/>
      <c r="M254" s="29"/>
      <c r="N254" s="29"/>
      <c r="O254" s="29"/>
      <c r="P254" s="29"/>
      <c r="Q254" s="29"/>
      <c r="S254" s="30"/>
    </row>
    <row r="255" spans="10:19" ht="13.2" x14ac:dyDescent="0.25">
      <c r="J255" s="5"/>
      <c r="L255" s="29"/>
      <c r="M255" s="29"/>
      <c r="N255" s="29"/>
      <c r="O255" s="29"/>
      <c r="P255" s="29"/>
      <c r="Q255" s="29"/>
      <c r="S255" s="30"/>
    </row>
    <row r="256" spans="10:19" ht="13.2" x14ac:dyDescent="0.25">
      <c r="J256" s="5"/>
      <c r="L256" s="29"/>
      <c r="M256" s="29"/>
      <c r="N256" s="29"/>
      <c r="O256" s="29"/>
      <c r="P256" s="29"/>
      <c r="Q256" s="29"/>
      <c r="S256" s="30"/>
    </row>
    <row r="257" spans="10:19" ht="13.2" x14ac:dyDescent="0.25">
      <c r="J257" s="5"/>
      <c r="L257" s="29"/>
      <c r="M257" s="29"/>
      <c r="N257" s="29"/>
      <c r="O257" s="29"/>
      <c r="P257" s="29"/>
      <c r="Q257" s="29"/>
      <c r="S257" s="30"/>
    </row>
    <row r="258" spans="10:19" ht="13.2" x14ac:dyDescent="0.25">
      <c r="J258" s="5"/>
      <c r="L258" s="29"/>
      <c r="M258" s="29"/>
      <c r="N258" s="29"/>
      <c r="O258" s="29"/>
      <c r="P258" s="29"/>
      <c r="Q258" s="29"/>
      <c r="S258" s="30"/>
    </row>
    <row r="259" spans="10:19" ht="13.2" x14ac:dyDescent="0.25">
      <c r="J259" s="5"/>
      <c r="L259" s="29"/>
      <c r="M259" s="29"/>
      <c r="N259" s="29"/>
      <c r="O259" s="29"/>
      <c r="P259" s="29"/>
      <c r="Q259" s="29"/>
      <c r="S259" s="30"/>
    </row>
    <row r="260" spans="10:19" ht="13.2" x14ac:dyDescent="0.25">
      <c r="J260" s="5"/>
      <c r="L260" s="29"/>
      <c r="M260" s="29"/>
      <c r="N260" s="29"/>
      <c r="O260" s="29"/>
      <c r="P260" s="29"/>
      <c r="Q260" s="29"/>
      <c r="S260" s="30"/>
    </row>
    <row r="261" spans="10:19" ht="13.2" x14ac:dyDescent="0.25">
      <c r="J261" s="5"/>
      <c r="L261" s="29"/>
      <c r="M261" s="29"/>
      <c r="N261" s="29"/>
      <c r="O261" s="29"/>
      <c r="P261" s="29"/>
      <c r="Q261" s="29"/>
      <c r="S261" s="30"/>
    </row>
    <row r="262" spans="10:19" ht="13.2" x14ac:dyDescent="0.25">
      <c r="J262" s="5"/>
      <c r="L262" s="29"/>
      <c r="M262" s="29"/>
      <c r="N262" s="29"/>
      <c r="O262" s="29"/>
      <c r="P262" s="29"/>
      <c r="Q262" s="29"/>
      <c r="S262" s="30"/>
    </row>
    <row r="263" spans="10:19" ht="13.2" x14ac:dyDescent="0.25">
      <c r="J263" s="5"/>
      <c r="L263" s="29"/>
      <c r="M263" s="29"/>
      <c r="N263" s="29"/>
      <c r="O263" s="29"/>
      <c r="P263" s="29"/>
      <c r="Q263" s="29"/>
      <c r="S263" s="30"/>
    </row>
    <row r="264" spans="10:19" ht="13.2" x14ac:dyDescent="0.25">
      <c r="J264" s="5"/>
      <c r="L264" s="29"/>
      <c r="M264" s="29"/>
      <c r="N264" s="29"/>
      <c r="O264" s="29"/>
      <c r="P264" s="29"/>
      <c r="Q264" s="29"/>
      <c r="S264" s="30"/>
    </row>
    <row r="265" spans="10:19" ht="13.2" x14ac:dyDescent="0.25">
      <c r="J265" s="5"/>
      <c r="L265" s="29"/>
      <c r="M265" s="29"/>
      <c r="N265" s="29"/>
      <c r="O265" s="29"/>
      <c r="P265" s="29"/>
      <c r="Q265" s="29"/>
      <c r="S265" s="30"/>
    </row>
    <row r="266" spans="10:19" ht="13.2" x14ac:dyDescent="0.25">
      <c r="J266" s="5"/>
      <c r="L266" s="29"/>
      <c r="M266" s="29"/>
      <c r="N266" s="29"/>
      <c r="O266" s="29"/>
      <c r="P266" s="29"/>
      <c r="Q266" s="29"/>
      <c r="S266" s="30"/>
    </row>
    <row r="267" spans="10:19" ht="13.2" x14ac:dyDescent="0.25">
      <c r="J267" s="5"/>
      <c r="L267" s="29"/>
      <c r="M267" s="29"/>
      <c r="N267" s="29"/>
      <c r="O267" s="29"/>
      <c r="P267" s="29"/>
      <c r="Q267" s="29"/>
      <c r="S267" s="30"/>
    </row>
    <row r="268" spans="10:19" ht="13.2" x14ac:dyDescent="0.25">
      <c r="J268" s="5"/>
      <c r="L268" s="29"/>
      <c r="M268" s="29"/>
      <c r="N268" s="29"/>
      <c r="O268" s="29"/>
      <c r="P268" s="29"/>
      <c r="Q268" s="29"/>
      <c r="S268" s="30"/>
    </row>
    <row r="269" spans="10:19" ht="13.2" x14ac:dyDescent="0.25">
      <c r="J269" s="5"/>
      <c r="L269" s="29"/>
      <c r="M269" s="29"/>
      <c r="N269" s="29"/>
      <c r="O269" s="29"/>
      <c r="P269" s="29"/>
      <c r="Q269" s="29"/>
      <c r="S269" s="30"/>
    </row>
    <row r="270" spans="10:19" ht="13.2" x14ac:dyDescent="0.25">
      <c r="J270" s="5"/>
      <c r="L270" s="29"/>
      <c r="M270" s="29"/>
      <c r="N270" s="29"/>
      <c r="O270" s="29"/>
      <c r="P270" s="29"/>
      <c r="Q270" s="29"/>
      <c r="S270" s="30"/>
    </row>
    <row r="271" spans="10:19" ht="13.2" x14ac:dyDescent="0.25">
      <c r="J271" s="5"/>
      <c r="L271" s="29"/>
      <c r="M271" s="29"/>
      <c r="N271" s="29"/>
      <c r="O271" s="29"/>
      <c r="P271" s="29"/>
      <c r="Q271" s="29"/>
      <c r="S271" s="30"/>
    </row>
    <row r="272" spans="10:19" ht="13.2" x14ac:dyDescent="0.25">
      <c r="J272" s="5"/>
      <c r="L272" s="29"/>
      <c r="M272" s="29"/>
      <c r="N272" s="29"/>
      <c r="O272" s="29"/>
      <c r="P272" s="29"/>
      <c r="Q272" s="29"/>
      <c r="S272" s="30"/>
    </row>
    <row r="273" spans="10:19" ht="13.2" x14ac:dyDescent="0.25">
      <c r="J273" s="5"/>
      <c r="L273" s="29"/>
      <c r="M273" s="29"/>
      <c r="N273" s="29"/>
      <c r="O273" s="29"/>
      <c r="P273" s="29"/>
      <c r="Q273" s="29"/>
      <c r="S273" s="30"/>
    </row>
    <row r="274" spans="10:19" ht="13.2" x14ac:dyDescent="0.25">
      <c r="J274" s="5"/>
      <c r="L274" s="29"/>
      <c r="M274" s="29"/>
      <c r="N274" s="29"/>
      <c r="O274" s="29"/>
      <c r="P274" s="29"/>
      <c r="Q274" s="29"/>
      <c r="S274" s="30"/>
    </row>
    <row r="275" spans="10:19" ht="13.2" x14ac:dyDescent="0.25">
      <c r="J275" s="5"/>
      <c r="L275" s="29"/>
      <c r="M275" s="29"/>
      <c r="N275" s="29"/>
      <c r="O275" s="29"/>
      <c r="P275" s="29"/>
      <c r="Q275" s="29"/>
      <c r="S275" s="30"/>
    </row>
    <row r="276" spans="10:19" ht="13.2" x14ac:dyDescent="0.25">
      <c r="J276" s="5"/>
      <c r="L276" s="29"/>
      <c r="M276" s="29"/>
      <c r="N276" s="29"/>
      <c r="O276" s="29"/>
      <c r="P276" s="29"/>
      <c r="Q276" s="29"/>
      <c r="S276" s="30"/>
    </row>
    <row r="277" spans="10:19" ht="13.2" x14ac:dyDescent="0.25">
      <c r="J277" s="5"/>
      <c r="L277" s="29"/>
      <c r="M277" s="29"/>
      <c r="N277" s="29"/>
      <c r="O277" s="29"/>
      <c r="P277" s="29"/>
      <c r="Q277" s="29"/>
      <c r="S277" s="30"/>
    </row>
    <row r="278" spans="10:19" ht="13.2" x14ac:dyDescent="0.25">
      <c r="J278" s="5"/>
      <c r="L278" s="29"/>
      <c r="M278" s="29"/>
      <c r="N278" s="29"/>
      <c r="O278" s="29"/>
      <c r="P278" s="29"/>
      <c r="Q278" s="29"/>
      <c r="S278" s="30"/>
    </row>
    <row r="279" spans="10:19" ht="13.2" x14ac:dyDescent="0.25">
      <c r="J279" s="5"/>
      <c r="L279" s="29"/>
      <c r="M279" s="29"/>
      <c r="N279" s="29"/>
      <c r="O279" s="29"/>
      <c r="P279" s="29"/>
      <c r="Q279" s="29"/>
      <c r="S279" s="30"/>
    </row>
    <row r="280" spans="10:19" ht="13.2" x14ac:dyDescent="0.25">
      <c r="J280" s="5"/>
      <c r="L280" s="29"/>
      <c r="M280" s="29"/>
      <c r="N280" s="29"/>
      <c r="O280" s="29"/>
      <c r="P280" s="29"/>
      <c r="Q280" s="29"/>
      <c r="S280" s="30"/>
    </row>
    <row r="281" spans="10:19" ht="13.2" x14ac:dyDescent="0.25">
      <c r="J281" s="5"/>
      <c r="L281" s="29"/>
      <c r="M281" s="29"/>
      <c r="N281" s="29"/>
      <c r="O281" s="29"/>
      <c r="P281" s="29"/>
      <c r="Q281" s="29"/>
      <c r="S281" s="30"/>
    </row>
    <row r="282" spans="10:19" ht="13.2" x14ac:dyDescent="0.25">
      <c r="J282" s="5"/>
      <c r="L282" s="29"/>
      <c r="M282" s="29"/>
      <c r="N282" s="29"/>
      <c r="O282" s="29"/>
      <c r="P282" s="29"/>
      <c r="Q282" s="29"/>
      <c r="S282" s="30"/>
    </row>
    <row r="283" spans="10:19" ht="13.2" x14ac:dyDescent="0.25">
      <c r="J283" s="5"/>
      <c r="L283" s="29"/>
      <c r="M283" s="29"/>
      <c r="N283" s="29"/>
      <c r="O283" s="29"/>
      <c r="P283" s="29"/>
      <c r="Q283" s="29"/>
      <c r="S283" s="30"/>
    </row>
    <row r="284" spans="10:19" ht="13.2" x14ac:dyDescent="0.25">
      <c r="J284" s="5"/>
      <c r="L284" s="29"/>
      <c r="M284" s="29"/>
      <c r="N284" s="29"/>
      <c r="O284" s="29"/>
      <c r="P284" s="29"/>
      <c r="Q284" s="29"/>
      <c r="S284" s="30"/>
    </row>
    <row r="285" spans="10:19" ht="13.2" x14ac:dyDescent="0.25">
      <c r="J285" s="5"/>
      <c r="L285" s="29"/>
      <c r="M285" s="29"/>
      <c r="N285" s="29"/>
      <c r="O285" s="29"/>
      <c r="P285" s="29"/>
      <c r="Q285" s="29"/>
      <c r="S285" s="30"/>
    </row>
    <row r="286" spans="10:19" ht="13.2" x14ac:dyDescent="0.25">
      <c r="J286" s="5"/>
      <c r="L286" s="29"/>
      <c r="M286" s="29"/>
      <c r="N286" s="29"/>
      <c r="O286" s="29"/>
      <c r="P286" s="29"/>
      <c r="Q286" s="29"/>
      <c r="S286" s="30"/>
    </row>
    <row r="287" spans="10:19" ht="13.2" x14ac:dyDescent="0.25">
      <c r="J287" s="5"/>
      <c r="L287" s="29"/>
      <c r="M287" s="29"/>
      <c r="N287" s="29"/>
      <c r="O287" s="29"/>
      <c r="P287" s="29"/>
      <c r="Q287" s="29"/>
      <c r="S287" s="30"/>
    </row>
    <row r="288" spans="10:19" ht="13.2" x14ac:dyDescent="0.25">
      <c r="J288" s="5"/>
      <c r="L288" s="29"/>
      <c r="M288" s="29"/>
      <c r="N288" s="29"/>
      <c r="O288" s="29"/>
      <c r="P288" s="29"/>
      <c r="Q288" s="29"/>
      <c r="S288" s="30"/>
    </row>
    <row r="289" spans="10:19" ht="13.2" x14ac:dyDescent="0.25">
      <c r="J289" s="5"/>
      <c r="L289" s="29"/>
      <c r="M289" s="29"/>
      <c r="N289" s="29"/>
      <c r="O289" s="29"/>
      <c r="P289" s="29"/>
      <c r="Q289" s="29"/>
      <c r="S289" s="30"/>
    </row>
    <row r="290" spans="10:19" ht="13.2" x14ac:dyDescent="0.25">
      <c r="J290" s="5"/>
      <c r="L290" s="29"/>
      <c r="M290" s="29"/>
      <c r="N290" s="29"/>
      <c r="O290" s="29"/>
      <c r="P290" s="29"/>
      <c r="Q290" s="29"/>
      <c r="S290" s="30"/>
    </row>
    <row r="291" spans="10:19" ht="13.2" x14ac:dyDescent="0.25">
      <c r="J291" s="5"/>
      <c r="L291" s="29"/>
      <c r="M291" s="29"/>
      <c r="N291" s="29"/>
      <c r="O291" s="29"/>
      <c r="P291" s="29"/>
      <c r="Q291" s="29"/>
      <c r="S291" s="30"/>
    </row>
    <row r="292" spans="10:19" ht="13.2" x14ac:dyDescent="0.25">
      <c r="J292" s="5"/>
      <c r="L292" s="29"/>
      <c r="M292" s="29"/>
      <c r="N292" s="29"/>
      <c r="O292" s="29"/>
      <c r="P292" s="29"/>
      <c r="Q292" s="29"/>
      <c r="S292" s="30"/>
    </row>
    <row r="293" spans="10:19" ht="13.2" x14ac:dyDescent="0.25">
      <c r="J293" s="5"/>
      <c r="L293" s="29"/>
      <c r="M293" s="29"/>
      <c r="N293" s="29"/>
      <c r="O293" s="29"/>
      <c r="P293" s="29"/>
      <c r="Q293" s="29"/>
      <c r="S293" s="30"/>
    </row>
    <row r="294" spans="10:19" ht="13.2" x14ac:dyDescent="0.25">
      <c r="J294" s="5"/>
      <c r="L294" s="29"/>
      <c r="M294" s="29"/>
      <c r="N294" s="29"/>
      <c r="O294" s="29"/>
      <c r="P294" s="29"/>
      <c r="Q294" s="29"/>
      <c r="S294" s="30"/>
    </row>
    <row r="295" spans="10:19" ht="13.2" x14ac:dyDescent="0.25">
      <c r="J295" s="5"/>
      <c r="L295" s="29"/>
      <c r="M295" s="29"/>
      <c r="N295" s="29"/>
      <c r="O295" s="29"/>
      <c r="P295" s="29"/>
      <c r="Q295" s="29"/>
      <c r="S295" s="30"/>
    </row>
    <row r="296" spans="10:19" ht="13.2" x14ac:dyDescent="0.25">
      <c r="J296" s="5"/>
      <c r="L296" s="29"/>
      <c r="M296" s="29"/>
      <c r="N296" s="29"/>
      <c r="O296" s="29"/>
      <c r="P296" s="29"/>
      <c r="Q296" s="29"/>
      <c r="S296" s="30"/>
    </row>
    <row r="297" spans="10:19" ht="13.2" x14ac:dyDescent="0.25">
      <c r="J297" s="5"/>
      <c r="L297" s="29"/>
      <c r="M297" s="29"/>
      <c r="N297" s="29"/>
      <c r="O297" s="29"/>
      <c r="P297" s="29"/>
      <c r="Q297" s="29"/>
      <c r="S297" s="30"/>
    </row>
    <row r="298" spans="10:19" ht="13.2" x14ac:dyDescent="0.25">
      <c r="J298" s="5"/>
      <c r="L298" s="29"/>
      <c r="M298" s="29"/>
      <c r="N298" s="29"/>
      <c r="O298" s="29"/>
      <c r="P298" s="29"/>
      <c r="Q298" s="29"/>
      <c r="S298" s="30"/>
    </row>
    <row r="299" spans="10:19" ht="13.2" x14ac:dyDescent="0.25">
      <c r="J299" s="5"/>
      <c r="L299" s="29"/>
      <c r="M299" s="29"/>
      <c r="N299" s="29"/>
      <c r="O299" s="29"/>
      <c r="P299" s="29"/>
      <c r="Q299" s="29"/>
      <c r="S299" s="30"/>
    </row>
    <row r="300" spans="10:19" ht="13.2" x14ac:dyDescent="0.25">
      <c r="J300" s="5"/>
      <c r="L300" s="29"/>
      <c r="M300" s="29"/>
      <c r="N300" s="29"/>
      <c r="O300" s="29"/>
      <c r="P300" s="29"/>
      <c r="Q300" s="29"/>
      <c r="S300" s="30"/>
    </row>
    <row r="301" spans="10:19" ht="13.2" x14ac:dyDescent="0.25">
      <c r="J301" s="5"/>
      <c r="L301" s="29"/>
      <c r="M301" s="29"/>
      <c r="N301" s="29"/>
      <c r="O301" s="29"/>
      <c r="P301" s="29"/>
      <c r="Q301" s="29"/>
      <c r="S301" s="30"/>
    </row>
    <row r="302" spans="10:19" ht="13.2" x14ac:dyDescent="0.25">
      <c r="J302" s="5"/>
      <c r="L302" s="29"/>
      <c r="M302" s="29"/>
      <c r="N302" s="29"/>
      <c r="O302" s="29"/>
      <c r="P302" s="29"/>
      <c r="Q302" s="29"/>
      <c r="S302" s="30"/>
    </row>
    <row r="303" spans="10:19" ht="13.2" x14ac:dyDescent="0.25">
      <c r="J303" s="5"/>
      <c r="L303" s="29"/>
      <c r="M303" s="29"/>
      <c r="N303" s="29"/>
      <c r="O303" s="29"/>
      <c r="P303" s="29"/>
      <c r="Q303" s="29"/>
      <c r="S303" s="30"/>
    </row>
    <row r="304" spans="10:19" ht="13.2" x14ac:dyDescent="0.25">
      <c r="J304" s="5"/>
      <c r="L304" s="29"/>
      <c r="M304" s="29"/>
      <c r="N304" s="29"/>
      <c r="O304" s="29"/>
      <c r="P304" s="29"/>
      <c r="Q304" s="29"/>
      <c r="S304" s="30"/>
    </row>
    <row r="305" spans="10:19" ht="13.2" x14ac:dyDescent="0.25">
      <c r="J305" s="5"/>
      <c r="L305" s="29"/>
      <c r="M305" s="29"/>
      <c r="N305" s="29"/>
      <c r="O305" s="29"/>
      <c r="P305" s="29"/>
      <c r="Q305" s="29"/>
      <c r="S305" s="30"/>
    </row>
    <row r="306" spans="10:19" ht="13.2" x14ac:dyDescent="0.25">
      <c r="J306" s="5"/>
      <c r="L306" s="29"/>
      <c r="M306" s="29"/>
      <c r="N306" s="29"/>
      <c r="O306" s="29"/>
      <c r="P306" s="29"/>
      <c r="Q306" s="29"/>
      <c r="S306" s="30"/>
    </row>
    <row r="307" spans="10:19" ht="13.2" x14ac:dyDescent="0.25">
      <c r="J307" s="5"/>
      <c r="L307" s="29"/>
      <c r="M307" s="29"/>
      <c r="N307" s="29"/>
      <c r="O307" s="29"/>
      <c r="P307" s="29"/>
      <c r="Q307" s="29"/>
      <c r="S307" s="30"/>
    </row>
    <row r="308" spans="10:19" ht="13.2" x14ac:dyDescent="0.25">
      <c r="J308" s="5"/>
      <c r="L308" s="29"/>
      <c r="M308" s="29"/>
      <c r="N308" s="29"/>
      <c r="O308" s="29"/>
      <c r="P308" s="29"/>
      <c r="Q308" s="29"/>
      <c r="S308" s="30"/>
    </row>
    <row r="309" spans="10:19" ht="13.2" x14ac:dyDescent="0.25">
      <c r="J309" s="5"/>
      <c r="L309" s="29"/>
      <c r="M309" s="29"/>
      <c r="N309" s="29"/>
      <c r="O309" s="29"/>
      <c r="P309" s="29"/>
      <c r="Q309" s="29"/>
      <c r="S309" s="30"/>
    </row>
    <row r="310" spans="10:19" ht="13.2" x14ac:dyDescent="0.25">
      <c r="J310" s="5"/>
      <c r="L310" s="29"/>
      <c r="M310" s="29"/>
      <c r="N310" s="29"/>
      <c r="O310" s="29"/>
      <c r="P310" s="29"/>
      <c r="Q310" s="29"/>
      <c r="S310" s="30"/>
    </row>
    <row r="311" spans="10:19" ht="13.2" x14ac:dyDescent="0.25">
      <c r="J311" s="5"/>
      <c r="L311" s="29"/>
      <c r="M311" s="29"/>
      <c r="N311" s="29"/>
      <c r="O311" s="29"/>
      <c r="P311" s="29"/>
      <c r="Q311" s="29"/>
      <c r="S311" s="30"/>
    </row>
    <row r="312" spans="10:19" ht="13.2" x14ac:dyDescent="0.25">
      <c r="J312" s="5"/>
      <c r="L312" s="29"/>
      <c r="M312" s="29"/>
      <c r="N312" s="29"/>
      <c r="O312" s="29"/>
      <c r="P312" s="29"/>
      <c r="Q312" s="29"/>
      <c r="S312" s="30"/>
    </row>
    <row r="313" spans="10:19" ht="13.2" x14ac:dyDescent="0.25">
      <c r="J313" s="5"/>
      <c r="L313" s="29"/>
      <c r="M313" s="29"/>
      <c r="N313" s="29"/>
      <c r="O313" s="29"/>
      <c r="P313" s="29"/>
      <c r="Q313" s="29"/>
      <c r="S313" s="30"/>
    </row>
    <row r="314" spans="10:19" ht="13.2" x14ac:dyDescent="0.25">
      <c r="J314" s="5"/>
      <c r="L314" s="29"/>
      <c r="M314" s="29"/>
      <c r="N314" s="29"/>
      <c r="O314" s="29"/>
      <c r="P314" s="29"/>
      <c r="Q314" s="29"/>
      <c r="S314" s="30"/>
    </row>
    <row r="315" spans="10:19" ht="13.2" x14ac:dyDescent="0.25">
      <c r="J315" s="5"/>
      <c r="L315" s="29"/>
      <c r="M315" s="29"/>
      <c r="N315" s="29"/>
      <c r="O315" s="29"/>
      <c r="P315" s="29"/>
      <c r="Q315" s="29"/>
      <c r="S315" s="30"/>
    </row>
    <row r="316" spans="10:19" ht="13.2" x14ac:dyDescent="0.25">
      <c r="J316" s="5"/>
      <c r="L316" s="29"/>
      <c r="M316" s="29"/>
      <c r="N316" s="29"/>
      <c r="O316" s="29"/>
      <c r="P316" s="29"/>
      <c r="Q316" s="29"/>
      <c r="S316" s="30"/>
    </row>
    <row r="317" spans="10:19" ht="13.2" x14ac:dyDescent="0.25">
      <c r="J317" s="5"/>
      <c r="L317" s="29"/>
      <c r="M317" s="29"/>
      <c r="N317" s="29"/>
      <c r="O317" s="29"/>
      <c r="P317" s="29"/>
      <c r="Q317" s="29"/>
      <c r="S317" s="30"/>
    </row>
    <row r="318" spans="10:19" ht="13.2" x14ac:dyDescent="0.25">
      <c r="J318" s="5"/>
      <c r="L318" s="29"/>
      <c r="M318" s="29"/>
      <c r="N318" s="29"/>
      <c r="O318" s="29"/>
      <c r="P318" s="29"/>
      <c r="Q318" s="29"/>
      <c r="S318" s="30"/>
    </row>
    <row r="319" spans="10:19" ht="13.2" x14ac:dyDescent="0.25">
      <c r="J319" s="5"/>
      <c r="L319" s="29"/>
      <c r="M319" s="29"/>
      <c r="N319" s="29"/>
      <c r="O319" s="29"/>
      <c r="P319" s="29"/>
      <c r="Q319" s="29"/>
      <c r="S319" s="30"/>
    </row>
    <row r="320" spans="10:19" ht="13.2" x14ac:dyDescent="0.25">
      <c r="J320" s="5"/>
      <c r="L320" s="29"/>
      <c r="M320" s="29"/>
      <c r="N320" s="29"/>
      <c r="O320" s="29"/>
      <c r="P320" s="29"/>
      <c r="Q320" s="29"/>
      <c r="S320" s="30"/>
    </row>
    <row r="321" spans="10:19" ht="13.2" x14ac:dyDescent="0.25">
      <c r="J321" s="5"/>
      <c r="L321" s="29"/>
      <c r="M321" s="29"/>
      <c r="N321" s="29"/>
      <c r="O321" s="29"/>
      <c r="P321" s="29"/>
      <c r="Q321" s="29"/>
      <c r="S321" s="30"/>
    </row>
    <row r="322" spans="10:19" ht="13.2" x14ac:dyDescent="0.25">
      <c r="J322" s="5"/>
      <c r="L322" s="29"/>
      <c r="M322" s="29"/>
      <c r="N322" s="29"/>
      <c r="O322" s="29"/>
      <c r="P322" s="29"/>
      <c r="Q322" s="29"/>
      <c r="S322" s="30"/>
    </row>
    <row r="323" spans="10:19" ht="13.2" x14ac:dyDescent="0.25">
      <c r="J323" s="5"/>
      <c r="L323" s="29"/>
      <c r="M323" s="29"/>
      <c r="N323" s="29"/>
      <c r="O323" s="29"/>
      <c r="P323" s="29"/>
      <c r="Q323" s="29"/>
      <c r="S323" s="30"/>
    </row>
    <row r="324" spans="10:19" ht="13.2" x14ac:dyDescent="0.25">
      <c r="J324" s="5"/>
      <c r="L324" s="29"/>
      <c r="M324" s="29"/>
      <c r="N324" s="29"/>
      <c r="O324" s="29"/>
      <c r="P324" s="29"/>
      <c r="Q324" s="29"/>
      <c r="S324" s="30"/>
    </row>
    <row r="325" spans="10:19" ht="13.2" x14ac:dyDescent="0.25">
      <c r="J325" s="5"/>
      <c r="L325" s="29"/>
      <c r="M325" s="29"/>
      <c r="N325" s="29"/>
      <c r="O325" s="29"/>
      <c r="P325" s="29"/>
      <c r="Q325" s="29"/>
      <c r="S325" s="30"/>
    </row>
    <row r="326" spans="10:19" ht="13.2" x14ac:dyDescent="0.25">
      <c r="J326" s="5"/>
      <c r="L326" s="29"/>
      <c r="M326" s="29"/>
      <c r="N326" s="29"/>
      <c r="O326" s="29"/>
      <c r="P326" s="29"/>
      <c r="Q326" s="29"/>
      <c r="S326" s="30"/>
    </row>
    <row r="327" spans="10:19" ht="13.2" x14ac:dyDescent="0.25">
      <c r="J327" s="5"/>
      <c r="L327" s="29"/>
      <c r="M327" s="29"/>
      <c r="N327" s="29"/>
      <c r="O327" s="29"/>
      <c r="P327" s="29"/>
      <c r="Q327" s="29"/>
      <c r="S327" s="30"/>
    </row>
    <row r="328" spans="10:19" ht="13.2" x14ac:dyDescent="0.25">
      <c r="J328" s="5"/>
      <c r="L328" s="29"/>
      <c r="M328" s="29"/>
      <c r="N328" s="29"/>
      <c r="O328" s="29"/>
      <c r="P328" s="29"/>
      <c r="Q328" s="29"/>
      <c r="S328" s="30"/>
    </row>
    <row r="329" spans="10:19" ht="13.2" x14ac:dyDescent="0.25">
      <c r="J329" s="5"/>
      <c r="L329" s="29"/>
      <c r="M329" s="29"/>
      <c r="N329" s="29"/>
      <c r="O329" s="29"/>
      <c r="P329" s="29"/>
      <c r="Q329" s="29"/>
      <c r="S329" s="30"/>
    </row>
    <row r="330" spans="10:19" ht="13.2" x14ac:dyDescent="0.25">
      <c r="J330" s="5"/>
      <c r="L330" s="29"/>
      <c r="M330" s="29"/>
      <c r="N330" s="29"/>
      <c r="O330" s="29"/>
      <c r="P330" s="29"/>
      <c r="Q330" s="29"/>
      <c r="S330" s="30"/>
    </row>
    <row r="331" spans="10:19" ht="13.2" x14ac:dyDescent="0.25">
      <c r="J331" s="5"/>
      <c r="L331" s="29"/>
      <c r="M331" s="29"/>
      <c r="N331" s="29"/>
      <c r="O331" s="29"/>
      <c r="P331" s="29"/>
      <c r="Q331" s="29"/>
      <c r="S331" s="30"/>
    </row>
    <row r="332" spans="10:19" ht="13.2" x14ac:dyDescent="0.25">
      <c r="J332" s="5"/>
      <c r="L332" s="29"/>
      <c r="M332" s="29"/>
      <c r="N332" s="29"/>
      <c r="O332" s="29"/>
      <c r="P332" s="29"/>
      <c r="Q332" s="29"/>
      <c r="S332" s="30"/>
    </row>
    <row r="333" spans="10:19" ht="13.2" x14ac:dyDescent="0.25">
      <c r="J333" s="5"/>
      <c r="L333" s="29"/>
      <c r="M333" s="29"/>
      <c r="N333" s="29"/>
      <c r="O333" s="29"/>
      <c r="P333" s="29"/>
      <c r="Q333" s="29"/>
      <c r="S333" s="30"/>
    </row>
    <row r="334" spans="10:19" ht="13.2" x14ac:dyDescent="0.25">
      <c r="J334" s="5"/>
      <c r="L334" s="29"/>
      <c r="M334" s="29"/>
      <c r="N334" s="29"/>
      <c r="O334" s="29"/>
      <c r="P334" s="29"/>
      <c r="Q334" s="29"/>
      <c r="S334" s="30"/>
    </row>
    <row r="335" spans="10:19" ht="13.2" x14ac:dyDescent="0.25">
      <c r="J335" s="5"/>
      <c r="L335" s="29"/>
      <c r="M335" s="29"/>
      <c r="N335" s="29"/>
      <c r="O335" s="29"/>
      <c r="P335" s="29"/>
      <c r="Q335" s="29"/>
      <c r="S335" s="30"/>
    </row>
    <row r="336" spans="10:19" ht="13.2" x14ac:dyDescent="0.25">
      <c r="J336" s="5"/>
      <c r="L336" s="29"/>
      <c r="M336" s="29"/>
      <c r="N336" s="29"/>
      <c r="O336" s="29"/>
      <c r="P336" s="29"/>
      <c r="Q336" s="29"/>
      <c r="S336" s="30"/>
    </row>
    <row r="337" spans="10:19" ht="13.2" x14ac:dyDescent="0.25">
      <c r="J337" s="5"/>
      <c r="L337" s="29"/>
      <c r="M337" s="29"/>
      <c r="N337" s="29"/>
      <c r="O337" s="29"/>
      <c r="P337" s="29"/>
      <c r="Q337" s="29"/>
      <c r="S337" s="30"/>
    </row>
    <row r="338" spans="10:19" ht="13.2" x14ac:dyDescent="0.25">
      <c r="J338" s="5"/>
      <c r="L338" s="29"/>
      <c r="M338" s="29"/>
      <c r="N338" s="29"/>
      <c r="O338" s="29"/>
      <c r="P338" s="29"/>
      <c r="Q338" s="29"/>
      <c r="S338" s="30"/>
    </row>
    <row r="339" spans="10:19" ht="13.2" x14ac:dyDescent="0.25">
      <c r="J339" s="5"/>
      <c r="L339" s="29"/>
      <c r="M339" s="29"/>
      <c r="N339" s="29"/>
      <c r="O339" s="29"/>
      <c r="P339" s="29"/>
      <c r="Q339" s="29"/>
      <c r="S339" s="30"/>
    </row>
    <row r="340" spans="10:19" ht="13.2" x14ac:dyDescent="0.25">
      <c r="J340" s="5"/>
      <c r="L340" s="29"/>
      <c r="M340" s="29"/>
      <c r="N340" s="29"/>
      <c r="O340" s="29"/>
      <c r="P340" s="29"/>
      <c r="Q340" s="29"/>
      <c r="S340" s="30"/>
    </row>
    <row r="341" spans="10:19" ht="13.2" x14ac:dyDescent="0.25">
      <c r="J341" s="5"/>
      <c r="L341" s="29"/>
      <c r="M341" s="29"/>
      <c r="N341" s="29"/>
      <c r="O341" s="29"/>
      <c r="P341" s="29"/>
      <c r="Q341" s="29"/>
      <c r="S341" s="30"/>
    </row>
    <row r="342" spans="10:19" ht="13.2" x14ac:dyDescent="0.25">
      <c r="J342" s="5"/>
      <c r="L342" s="29"/>
      <c r="M342" s="29"/>
      <c r="N342" s="29"/>
      <c r="O342" s="29"/>
      <c r="P342" s="29"/>
      <c r="Q342" s="29"/>
      <c r="S342" s="30"/>
    </row>
    <row r="343" spans="10:19" ht="13.2" x14ac:dyDescent="0.25">
      <c r="J343" s="5"/>
      <c r="L343" s="29"/>
      <c r="M343" s="29"/>
      <c r="N343" s="29"/>
      <c r="O343" s="29"/>
      <c r="P343" s="29"/>
      <c r="Q343" s="29"/>
      <c r="S343" s="30"/>
    </row>
    <row r="344" spans="10:19" ht="13.2" x14ac:dyDescent="0.25">
      <c r="J344" s="5"/>
      <c r="L344" s="29"/>
      <c r="M344" s="29"/>
      <c r="N344" s="29"/>
      <c r="O344" s="29"/>
      <c r="P344" s="29"/>
      <c r="Q344" s="29"/>
      <c r="S344" s="30"/>
    </row>
    <row r="345" spans="10:19" ht="13.2" x14ac:dyDescent="0.25">
      <c r="J345" s="5"/>
      <c r="L345" s="29"/>
      <c r="M345" s="29"/>
      <c r="N345" s="29"/>
      <c r="O345" s="29"/>
      <c r="P345" s="29"/>
      <c r="Q345" s="29"/>
      <c r="S345" s="30"/>
    </row>
    <row r="346" spans="10:19" ht="13.2" x14ac:dyDescent="0.25">
      <c r="J346" s="5"/>
      <c r="L346" s="29"/>
      <c r="M346" s="29"/>
      <c r="N346" s="29"/>
      <c r="O346" s="29"/>
      <c r="P346" s="29"/>
      <c r="Q346" s="29"/>
      <c r="S346" s="30"/>
    </row>
    <row r="347" spans="10:19" ht="13.2" x14ac:dyDescent="0.25">
      <c r="J347" s="5"/>
      <c r="L347" s="29"/>
      <c r="M347" s="29"/>
      <c r="N347" s="29"/>
      <c r="O347" s="29"/>
      <c r="P347" s="29"/>
      <c r="Q347" s="29"/>
      <c r="S347" s="30"/>
    </row>
    <row r="348" spans="10:19" ht="13.2" x14ac:dyDescent="0.25">
      <c r="J348" s="5"/>
      <c r="L348" s="29"/>
      <c r="M348" s="29"/>
      <c r="N348" s="29"/>
      <c r="O348" s="29"/>
      <c r="P348" s="29"/>
      <c r="Q348" s="29"/>
      <c r="S348" s="30"/>
    </row>
    <row r="349" spans="10:19" ht="13.2" x14ac:dyDescent="0.25">
      <c r="J349" s="5"/>
      <c r="L349" s="29"/>
      <c r="M349" s="29"/>
      <c r="N349" s="29"/>
      <c r="O349" s="29"/>
      <c r="P349" s="29"/>
      <c r="Q349" s="29"/>
      <c r="S349" s="30"/>
    </row>
    <row r="350" spans="10:19" ht="13.2" x14ac:dyDescent="0.25">
      <c r="J350" s="5"/>
      <c r="L350" s="29"/>
      <c r="M350" s="29"/>
      <c r="N350" s="29"/>
      <c r="O350" s="29"/>
      <c r="P350" s="29"/>
      <c r="Q350" s="29"/>
      <c r="S350" s="30"/>
    </row>
    <row r="351" spans="10:19" ht="13.2" x14ac:dyDescent="0.25">
      <c r="J351" s="5"/>
      <c r="L351" s="29"/>
      <c r="M351" s="29"/>
      <c r="N351" s="29"/>
      <c r="O351" s="29"/>
      <c r="P351" s="29"/>
      <c r="Q351" s="29"/>
      <c r="S351" s="30"/>
    </row>
    <row r="352" spans="10:19" ht="13.2" x14ac:dyDescent="0.25">
      <c r="J352" s="5"/>
      <c r="L352" s="29"/>
      <c r="M352" s="29"/>
      <c r="N352" s="29"/>
      <c r="O352" s="29"/>
      <c r="P352" s="29"/>
      <c r="Q352" s="29"/>
      <c r="S352" s="30"/>
    </row>
    <row r="353" spans="10:19" ht="13.2" x14ac:dyDescent="0.25">
      <c r="J353" s="5"/>
      <c r="L353" s="29"/>
      <c r="M353" s="29"/>
      <c r="N353" s="29"/>
      <c r="O353" s="29"/>
      <c r="P353" s="29"/>
      <c r="Q353" s="29"/>
      <c r="S353" s="30"/>
    </row>
    <row r="354" spans="10:19" ht="13.2" x14ac:dyDescent="0.25">
      <c r="J354" s="5"/>
      <c r="L354" s="29"/>
      <c r="M354" s="29"/>
      <c r="N354" s="29"/>
      <c r="O354" s="29"/>
      <c r="P354" s="29"/>
      <c r="Q354" s="29"/>
      <c r="S354" s="30"/>
    </row>
    <row r="355" spans="10:19" ht="13.2" x14ac:dyDescent="0.25">
      <c r="J355" s="5"/>
      <c r="L355" s="29"/>
      <c r="M355" s="29"/>
      <c r="N355" s="29"/>
      <c r="O355" s="29"/>
      <c r="P355" s="29"/>
      <c r="Q355" s="29"/>
      <c r="S355" s="30"/>
    </row>
    <row r="356" spans="10:19" ht="13.2" x14ac:dyDescent="0.25">
      <c r="J356" s="5"/>
      <c r="L356" s="29"/>
      <c r="M356" s="29"/>
      <c r="N356" s="29"/>
      <c r="O356" s="29"/>
      <c r="P356" s="29"/>
      <c r="Q356" s="29"/>
      <c r="S356" s="30"/>
    </row>
    <row r="357" spans="10:19" ht="13.2" x14ac:dyDescent="0.25">
      <c r="J357" s="5"/>
      <c r="L357" s="29"/>
      <c r="M357" s="29"/>
      <c r="N357" s="29"/>
      <c r="O357" s="29"/>
      <c r="P357" s="29"/>
      <c r="Q357" s="29"/>
      <c r="S357" s="30"/>
    </row>
    <row r="358" spans="10:19" ht="13.2" x14ac:dyDescent="0.25">
      <c r="J358" s="5"/>
      <c r="L358" s="29"/>
      <c r="M358" s="29"/>
      <c r="N358" s="29"/>
      <c r="O358" s="29"/>
      <c r="P358" s="29"/>
      <c r="Q358" s="29"/>
      <c r="S358" s="30"/>
    </row>
    <row r="359" spans="10:19" ht="13.2" x14ac:dyDescent="0.25">
      <c r="J359" s="5"/>
      <c r="L359" s="29"/>
      <c r="M359" s="29"/>
      <c r="N359" s="29"/>
      <c r="O359" s="29"/>
      <c r="P359" s="29"/>
      <c r="Q359" s="29"/>
      <c r="S359" s="30"/>
    </row>
    <row r="360" spans="10:19" ht="13.2" x14ac:dyDescent="0.25">
      <c r="J360" s="5"/>
      <c r="L360" s="29"/>
      <c r="M360" s="29"/>
      <c r="N360" s="29"/>
      <c r="O360" s="29"/>
      <c r="P360" s="29"/>
      <c r="Q360" s="29"/>
      <c r="S360" s="30"/>
    </row>
    <row r="361" spans="10:19" ht="13.2" x14ac:dyDescent="0.25">
      <c r="J361" s="5"/>
      <c r="L361" s="29"/>
      <c r="M361" s="29"/>
      <c r="N361" s="29"/>
      <c r="O361" s="29"/>
      <c r="P361" s="29"/>
      <c r="Q361" s="29"/>
      <c r="S361" s="30"/>
    </row>
    <row r="362" spans="10:19" ht="13.2" x14ac:dyDescent="0.25">
      <c r="J362" s="5"/>
      <c r="L362" s="29"/>
      <c r="M362" s="29"/>
      <c r="N362" s="29"/>
      <c r="O362" s="29"/>
      <c r="P362" s="29"/>
      <c r="Q362" s="29"/>
      <c r="S362" s="30"/>
    </row>
    <row r="363" spans="10:19" ht="13.2" x14ac:dyDescent="0.25">
      <c r="J363" s="5"/>
      <c r="L363" s="29"/>
      <c r="M363" s="29"/>
      <c r="N363" s="29"/>
      <c r="O363" s="29"/>
      <c r="P363" s="29"/>
      <c r="Q363" s="29"/>
      <c r="S363" s="30"/>
    </row>
    <row r="364" spans="10:19" ht="13.2" x14ac:dyDescent="0.25">
      <c r="J364" s="5"/>
      <c r="L364" s="29"/>
      <c r="M364" s="29"/>
      <c r="N364" s="29"/>
      <c r="O364" s="29"/>
      <c r="P364" s="29"/>
      <c r="Q364" s="29"/>
      <c r="S364" s="30"/>
    </row>
    <row r="365" spans="10:19" ht="13.2" x14ac:dyDescent="0.25">
      <c r="J365" s="5"/>
      <c r="L365" s="29"/>
      <c r="M365" s="29"/>
      <c r="N365" s="29"/>
      <c r="O365" s="29"/>
      <c r="P365" s="29"/>
      <c r="Q365" s="29"/>
      <c r="S365" s="30"/>
    </row>
    <row r="366" spans="10:19" ht="13.2" x14ac:dyDescent="0.25">
      <c r="J366" s="5"/>
      <c r="L366" s="29"/>
      <c r="M366" s="29"/>
      <c r="N366" s="29"/>
      <c r="O366" s="29"/>
      <c r="P366" s="29"/>
      <c r="Q366" s="29"/>
      <c r="S366" s="30"/>
    </row>
    <row r="367" spans="10:19" ht="13.2" x14ac:dyDescent="0.25">
      <c r="J367" s="5"/>
      <c r="L367" s="29"/>
      <c r="M367" s="29"/>
      <c r="N367" s="29"/>
      <c r="O367" s="29"/>
      <c r="P367" s="29"/>
      <c r="Q367" s="29"/>
      <c r="S367" s="30"/>
    </row>
    <row r="368" spans="10:19" ht="13.2" x14ac:dyDescent="0.25">
      <c r="J368" s="5"/>
      <c r="L368" s="29"/>
      <c r="M368" s="29"/>
      <c r="N368" s="29"/>
      <c r="O368" s="29"/>
      <c r="P368" s="29"/>
      <c r="Q368" s="29"/>
      <c r="S368" s="30"/>
    </row>
    <row r="369" spans="10:19" ht="13.2" x14ac:dyDescent="0.25">
      <c r="J369" s="5"/>
      <c r="L369" s="29"/>
      <c r="M369" s="29"/>
      <c r="N369" s="29"/>
      <c r="O369" s="29"/>
      <c r="P369" s="29"/>
      <c r="Q369" s="29"/>
      <c r="S369" s="30"/>
    </row>
    <row r="370" spans="10:19" ht="13.2" x14ac:dyDescent="0.25">
      <c r="J370" s="5"/>
      <c r="L370" s="29"/>
      <c r="M370" s="29"/>
      <c r="N370" s="29"/>
      <c r="O370" s="29"/>
      <c r="P370" s="29"/>
      <c r="Q370" s="29"/>
      <c r="S370" s="30"/>
    </row>
    <row r="371" spans="10:19" ht="13.2" x14ac:dyDescent="0.25">
      <c r="J371" s="5"/>
      <c r="L371" s="29"/>
      <c r="M371" s="29"/>
      <c r="N371" s="29"/>
      <c r="O371" s="29"/>
      <c r="P371" s="29"/>
      <c r="Q371" s="29"/>
      <c r="S371" s="30"/>
    </row>
    <row r="372" spans="10:19" ht="13.2" x14ac:dyDescent="0.25">
      <c r="J372" s="5"/>
      <c r="L372" s="29"/>
      <c r="M372" s="29"/>
      <c r="N372" s="29"/>
      <c r="O372" s="29"/>
      <c r="P372" s="29"/>
      <c r="Q372" s="29"/>
      <c r="S372" s="30"/>
    </row>
    <row r="373" spans="10:19" ht="13.2" x14ac:dyDescent="0.25">
      <c r="J373" s="5"/>
      <c r="L373" s="29"/>
      <c r="M373" s="29"/>
      <c r="N373" s="29"/>
      <c r="O373" s="29"/>
      <c r="P373" s="29"/>
      <c r="Q373" s="29"/>
      <c r="S373" s="30"/>
    </row>
    <row r="374" spans="10:19" ht="13.2" x14ac:dyDescent="0.25">
      <c r="J374" s="5"/>
      <c r="L374" s="29"/>
      <c r="M374" s="29"/>
      <c r="N374" s="29"/>
      <c r="O374" s="29"/>
      <c r="P374" s="29"/>
      <c r="Q374" s="29"/>
      <c r="S374" s="30"/>
    </row>
    <row r="375" spans="10:19" ht="13.2" x14ac:dyDescent="0.25">
      <c r="J375" s="5"/>
      <c r="L375" s="29"/>
      <c r="M375" s="29"/>
      <c r="N375" s="29"/>
      <c r="O375" s="29"/>
      <c r="P375" s="29"/>
      <c r="Q375" s="29"/>
      <c r="S375" s="30"/>
    </row>
    <row r="376" spans="10:19" ht="13.2" x14ac:dyDescent="0.25">
      <c r="J376" s="5"/>
      <c r="L376" s="29"/>
      <c r="M376" s="29"/>
      <c r="N376" s="29"/>
      <c r="O376" s="29"/>
      <c r="P376" s="29"/>
      <c r="Q376" s="29"/>
      <c r="S376" s="30"/>
    </row>
    <row r="377" spans="10:19" ht="13.2" x14ac:dyDescent="0.25">
      <c r="J377" s="5"/>
      <c r="L377" s="29"/>
      <c r="M377" s="29"/>
      <c r="N377" s="29"/>
      <c r="O377" s="29"/>
      <c r="P377" s="29"/>
      <c r="Q377" s="29"/>
      <c r="S377" s="30"/>
    </row>
    <row r="378" spans="10:19" ht="13.2" x14ac:dyDescent="0.25">
      <c r="J378" s="5"/>
      <c r="L378" s="29"/>
      <c r="M378" s="29"/>
      <c r="N378" s="29"/>
      <c r="O378" s="29"/>
      <c r="P378" s="29"/>
      <c r="Q378" s="29"/>
      <c r="S378" s="30"/>
    </row>
    <row r="379" spans="10:19" ht="13.2" x14ac:dyDescent="0.25">
      <c r="J379" s="5"/>
      <c r="L379" s="29"/>
      <c r="M379" s="29"/>
      <c r="N379" s="29"/>
      <c r="O379" s="29"/>
      <c r="P379" s="29"/>
      <c r="Q379" s="29"/>
      <c r="S379" s="30"/>
    </row>
    <row r="380" spans="10:19" ht="13.2" x14ac:dyDescent="0.25">
      <c r="J380" s="5"/>
      <c r="L380" s="29"/>
      <c r="M380" s="29"/>
      <c r="N380" s="29"/>
      <c r="O380" s="29"/>
      <c r="P380" s="29"/>
      <c r="Q380" s="29"/>
      <c r="S380" s="30"/>
    </row>
    <row r="381" spans="10:19" ht="13.2" x14ac:dyDescent="0.25">
      <c r="J381" s="5"/>
      <c r="L381" s="29"/>
      <c r="M381" s="29"/>
      <c r="N381" s="29"/>
      <c r="O381" s="29"/>
      <c r="P381" s="29"/>
      <c r="Q381" s="29"/>
      <c r="S381" s="30"/>
    </row>
    <row r="382" spans="10:19" ht="13.2" x14ac:dyDescent="0.25">
      <c r="J382" s="5"/>
      <c r="L382" s="29"/>
      <c r="M382" s="29"/>
      <c r="N382" s="29"/>
      <c r="O382" s="29"/>
      <c r="P382" s="29"/>
      <c r="Q382" s="29"/>
      <c r="S382" s="30"/>
    </row>
    <row r="383" spans="10:19" ht="13.2" x14ac:dyDescent="0.25">
      <c r="J383" s="5"/>
      <c r="L383" s="29"/>
      <c r="M383" s="29"/>
      <c r="N383" s="29"/>
      <c r="O383" s="29"/>
      <c r="P383" s="29"/>
      <c r="Q383" s="29"/>
      <c r="S383" s="30"/>
    </row>
    <row r="384" spans="10:19" ht="13.2" x14ac:dyDescent="0.25">
      <c r="J384" s="5"/>
      <c r="L384" s="29"/>
      <c r="M384" s="29"/>
      <c r="N384" s="29"/>
      <c r="O384" s="29"/>
      <c r="P384" s="29"/>
      <c r="Q384" s="29"/>
      <c r="S384" s="30"/>
    </row>
    <row r="385" spans="10:19" ht="13.2" x14ac:dyDescent="0.25">
      <c r="J385" s="5"/>
      <c r="L385" s="29"/>
      <c r="M385" s="29"/>
      <c r="N385" s="29"/>
      <c r="O385" s="29"/>
      <c r="P385" s="29"/>
      <c r="Q385" s="29"/>
      <c r="S385" s="30"/>
    </row>
    <row r="386" spans="10:19" ht="13.2" x14ac:dyDescent="0.25">
      <c r="J386" s="5"/>
      <c r="L386" s="29"/>
      <c r="M386" s="29"/>
      <c r="N386" s="29"/>
      <c r="O386" s="29"/>
      <c r="P386" s="29"/>
      <c r="Q386" s="29"/>
      <c r="S386" s="30"/>
    </row>
    <row r="387" spans="10:19" ht="13.2" x14ac:dyDescent="0.25">
      <c r="J387" s="5"/>
      <c r="L387" s="29"/>
      <c r="M387" s="29"/>
      <c r="N387" s="29"/>
      <c r="O387" s="29"/>
      <c r="P387" s="29"/>
      <c r="Q387" s="29"/>
      <c r="S387" s="30"/>
    </row>
    <row r="388" spans="10:19" ht="13.2" x14ac:dyDescent="0.25">
      <c r="J388" s="5"/>
      <c r="L388" s="29"/>
      <c r="M388" s="29"/>
      <c r="N388" s="29"/>
      <c r="O388" s="29"/>
      <c r="P388" s="29"/>
      <c r="Q388" s="29"/>
      <c r="S388" s="30"/>
    </row>
    <row r="389" spans="10:19" ht="13.2" x14ac:dyDescent="0.25">
      <c r="J389" s="5"/>
      <c r="L389" s="29"/>
      <c r="M389" s="29"/>
      <c r="N389" s="29"/>
      <c r="O389" s="29"/>
      <c r="P389" s="29"/>
      <c r="Q389" s="29"/>
      <c r="S389" s="30"/>
    </row>
    <row r="390" spans="10:19" ht="13.2" x14ac:dyDescent="0.25">
      <c r="J390" s="5"/>
      <c r="L390" s="29"/>
      <c r="M390" s="29"/>
      <c r="N390" s="29"/>
      <c r="O390" s="29"/>
      <c r="P390" s="29"/>
      <c r="Q390" s="29"/>
      <c r="S390" s="30"/>
    </row>
    <row r="391" spans="10:19" ht="13.2" x14ac:dyDescent="0.25">
      <c r="J391" s="5"/>
      <c r="L391" s="29"/>
      <c r="M391" s="29"/>
      <c r="N391" s="29"/>
      <c r="O391" s="29"/>
      <c r="P391" s="29"/>
      <c r="Q391" s="29"/>
      <c r="S391" s="30"/>
    </row>
    <row r="392" spans="10:19" ht="13.2" x14ac:dyDescent="0.25">
      <c r="J392" s="5"/>
      <c r="L392" s="29"/>
      <c r="M392" s="29"/>
      <c r="N392" s="29"/>
      <c r="O392" s="29"/>
      <c r="P392" s="29"/>
      <c r="Q392" s="29"/>
      <c r="S392" s="30"/>
    </row>
    <row r="393" spans="10:19" ht="13.2" x14ac:dyDescent="0.25">
      <c r="J393" s="5"/>
      <c r="L393" s="29"/>
      <c r="M393" s="29"/>
      <c r="N393" s="29"/>
      <c r="O393" s="29"/>
      <c r="P393" s="29"/>
      <c r="Q393" s="29"/>
      <c r="S393" s="30"/>
    </row>
    <row r="394" spans="10:19" ht="13.2" x14ac:dyDescent="0.25">
      <c r="J394" s="5"/>
      <c r="L394" s="29"/>
      <c r="M394" s="29"/>
      <c r="N394" s="29"/>
      <c r="O394" s="29"/>
      <c r="P394" s="29"/>
      <c r="Q394" s="29"/>
      <c r="S394" s="30"/>
    </row>
    <row r="395" spans="10:19" ht="13.2" x14ac:dyDescent="0.25">
      <c r="J395" s="5"/>
      <c r="L395" s="29"/>
      <c r="M395" s="29"/>
      <c r="N395" s="29"/>
      <c r="O395" s="29"/>
      <c r="P395" s="29"/>
      <c r="Q395" s="29"/>
      <c r="S395" s="30"/>
    </row>
    <row r="396" spans="10:19" ht="13.2" x14ac:dyDescent="0.25">
      <c r="J396" s="5"/>
      <c r="L396" s="29"/>
      <c r="M396" s="29"/>
      <c r="N396" s="29"/>
      <c r="O396" s="29"/>
      <c r="P396" s="29"/>
      <c r="Q396" s="29"/>
      <c r="S396" s="30"/>
    </row>
    <row r="397" spans="10:19" ht="13.2" x14ac:dyDescent="0.25">
      <c r="J397" s="5"/>
      <c r="L397" s="29"/>
      <c r="M397" s="29"/>
      <c r="N397" s="29"/>
      <c r="O397" s="29"/>
      <c r="P397" s="29"/>
      <c r="Q397" s="29"/>
      <c r="S397" s="30"/>
    </row>
    <row r="398" spans="10:19" ht="13.2" x14ac:dyDescent="0.25">
      <c r="J398" s="5"/>
      <c r="L398" s="29"/>
      <c r="M398" s="29"/>
      <c r="N398" s="29"/>
      <c r="O398" s="29"/>
      <c r="P398" s="29"/>
      <c r="Q398" s="29"/>
      <c r="S398" s="30"/>
    </row>
    <row r="399" spans="10:19" ht="13.2" x14ac:dyDescent="0.25">
      <c r="J399" s="5"/>
      <c r="L399" s="29"/>
      <c r="M399" s="29"/>
      <c r="N399" s="29"/>
      <c r="O399" s="29"/>
      <c r="P399" s="29"/>
      <c r="Q399" s="29"/>
      <c r="S399" s="30"/>
    </row>
    <row r="400" spans="10:19" ht="13.2" x14ac:dyDescent="0.25">
      <c r="J400" s="5"/>
      <c r="L400" s="29"/>
      <c r="M400" s="29"/>
      <c r="N400" s="29"/>
      <c r="O400" s="29"/>
      <c r="P400" s="29"/>
      <c r="Q400" s="29"/>
      <c r="S400" s="30"/>
    </row>
    <row r="401" spans="10:19" ht="13.2" x14ac:dyDescent="0.25">
      <c r="J401" s="5"/>
      <c r="L401" s="29"/>
      <c r="M401" s="29"/>
      <c r="N401" s="29"/>
      <c r="O401" s="29"/>
      <c r="P401" s="29"/>
      <c r="Q401" s="29"/>
      <c r="S401" s="30"/>
    </row>
    <row r="402" spans="10:19" ht="13.2" x14ac:dyDescent="0.25">
      <c r="J402" s="5"/>
      <c r="L402" s="29"/>
      <c r="M402" s="29"/>
      <c r="N402" s="29"/>
      <c r="O402" s="29"/>
      <c r="P402" s="29"/>
      <c r="Q402" s="29"/>
      <c r="S402" s="30"/>
    </row>
    <row r="403" spans="10:19" ht="13.2" x14ac:dyDescent="0.25">
      <c r="J403" s="5"/>
      <c r="L403" s="29"/>
      <c r="M403" s="29"/>
      <c r="N403" s="29"/>
      <c r="O403" s="29"/>
      <c r="P403" s="29"/>
      <c r="Q403" s="29"/>
      <c r="S403" s="30"/>
    </row>
    <row r="404" spans="10:19" ht="13.2" x14ac:dyDescent="0.25">
      <c r="J404" s="5"/>
      <c r="L404" s="29"/>
      <c r="M404" s="29"/>
      <c r="N404" s="29"/>
      <c r="O404" s="29"/>
      <c r="P404" s="29"/>
      <c r="Q404" s="29"/>
      <c r="S404" s="30"/>
    </row>
    <row r="405" spans="10:19" ht="13.2" x14ac:dyDescent="0.25">
      <c r="J405" s="5"/>
      <c r="L405" s="29"/>
      <c r="M405" s="29"/>
      <c r="N405" s="29"/>
      <c r="O405" s="29"/>
      <c r="P405" s="29"/>
      <c r="Q405" s="29"/>
      <c r="S405" s="30"/>
    </row>
    <row r="406" spans="10:19" ht="13.2" x14ac:dyDescent="0.25">
      <c r="J406" s="5"/>
      <c r="L406" s="29"/>
      <c r="M406" s="29"/>
      <c r="N406" s="29"/>
      <c r="O406" s="29"/>
      <c r="P406" s="29"/>
      <c r="Q406" s="29"/>
      <c r="S406" s="30"/>
    </row>
    <row r="407" spans="10:19" ht="13.2" x14ac:dyDescent="0.25">
      <c r="J407" s="5"/>
      <c r="L407" s="29"/>
      <c r="M407" s="29"/>
      <c r="N407" s="29"/>
      <c r="O407" s="29"/>
      <c r="P407" s="29"/>
      <c r="Q407" s="29"/>
      <c r="S407" s="30"/>
    </row>
    <row r="408" spans="10:19" ht="13.2" x14ac:dyDescent="0.25">
      <c r="J408" s="5"/>
      <c r="L408" s="29"/>
      <c r="M408" s="29"/>
      <c r="N408" s="29"/>
      <c r="O408" s="29"/>
      <c r="P408" s="29"/>
      <c r="Q408" s="29"/>
      <c r="S408" s="30"/>
    </row>
    <row r="409" spans="10:19" ht="13.2" x14ac:dyDescent="0.25">
      <c r="J409" s="5"/>
      <c r="L409" s="29"/>
      <c r="M409" s="29"/>
      <c r="N409" s="29"/>
      <c r="O409" s="29"/>
      <c r="P409" s="29"/>
      <c r="Q409" s="29"/>
      <c r="S409" s="30"/>
    </row>
    <row r="410" spans="10:19" ht="13.2" x14ac:dyDescent="0.25">
      <c r="J410" s="5"/>
      <c r="L410" s="29"/>
      <c r="M410" s="29"/>
      <c r="N410" s="29"/>
      <c r="O410" s="29"/>
      <c r="P410" s="29"/>
      <c r="Q410" s="29"/>
      <c r="S410" s="30"/>
    </row>
    <row r="411" spans="10:19" ht="13.2" x14ac:dyDescent="0.25">
      <c r="J411" s="5"/>
      <c r="L411" s="29"/>
      <c r="M411" s="29"/>
      <c r="N411" s="29"/>
      <c r="O411" s="29"/>
      <c r="P411" s="29"/>
      <c r="Q411" s="29"/>
      <c r="S411" s="30"/>
    </row>
    <row r="412" spans="10:19" ht="13.2" x14ac:dyDescent="0.25">
      <c r="J412" s="5"/>
      <c r="L412" s="29"/>
      <c r="M412" s="29"/>
      <c r="N412" s="29"/>
      <c r="O412" s="29"/>
      <c r="P412" s="29"/>
      <c r="Q412" s="29"/>
      <c r="S412" s="30"/>
    </row>
    <row r="413" spans="10:19" ht="13.2" x14ac:dyDescent="0.25">
      <c r="J413" s="5"/>
      <c r="L413" s="29"/>
      <c r="M413" s="29"/>
      <c r="N413" s="29"/>
      <c r="O413" s="29"/>
      <c r="P413" s="29"/>
      <c r="Q413" s="29"/>
      <c r="S413" s="30"/>
    </row>
    <row r="414" spans="10:19" ht="13.2" x14ac:dyDescent="0.25">
      <c r="J414" s="5"/>
      <c r="L414" s="29"/>
      <c r="M414" s="29"/>
      <c r="N414" s="29"/>
      <c r="O414" s="29"/>
      <c r="P414" s="29"/>
      <c r="Q414" s="29"/>
      <c r="S414" s="30"/>
    </row>
    <row r="415" spans="10:19" ht="13.2" x14ac:dyDescent="0.25">
      <c r="J415" s="5"/>
      <c r="L415" s="29"/>
      <c r="M415" s="29"/>
      <c r="N415" s="29"/>
      <c r="O415" s="29"/>
      <c r="P415" s="29"/>
      <c r="Q415" s="29"/>
      <c r="S415" s="30"/>
    </row>
    <row r="416" spans="10:19" ht="13.2" x14ac:dyDescent="0.25">
      <c r="J416" s="5"/>
      <c r="L416" s="29"/>
      <c r="M416" s="29"/>
      <c r="N416" s="29"/>
      <c r="O416" s="29"/>
      <c r="P416" s="29"/>
      <c r="Q416" s="29"/>
      <c r="S416" s="30"/>
    </row>
    <row r="417" spans="10:19" ht="13.2" x14ac:dyDescent="0.25">
      <c r="J417" s="5"/>
      <c r="L417" s="29"/>
      <c r="M417" s="29"/>
      <c r="N417" s="29"/>
      <c r="O417" s="29"/>
      <c r="P417" s="29"/>
      <c r="Q417" s="29"/>
      <c r="S417" s="30"/>
    </row>
    <row r="418" spans="10:19" ht="13.2" x14ac:dyDescent="0.25">
      <c r="J418" s="5"/>
      <c r="L418" s="29"/>
      <c r="M418" s="29"/>
      <c r="N418" s="29"/>
      <c r="O418" s="29"/>
      <c r="P418" s="29"/>
      <c r="Q418" s="29"/>
      <c r="S418" s="30"/>
    </row>
    <row r="419" spans="10:19" ht="13.2" x14ac:dyDescent="0.25">
      <c r="J419" s="5"/>
      <c r="L419" s="29"/>
      <c r="M419" s="29"/>
      <c r="N419" s="29"/>
      <c r="O419" s="29"/>
      <c r="P419" s="29"/>
      <c r="Q419" s="29"/>
      <c r="S419" s="30"/>
    </row>
    <row r="420" spans="10:19" ht="13.2" x14ac:dyDescent="0.25">
      <c r="J420" s="5"/>
      <c r="L420" s="29"/>
      <c r="M420" s="29"/>
      <c r="N420" s="29"/>
      <c r="O420" s="29"/>
      <c r="P420" s="29"/>
      <c r="Q420" s="29"/>
      <c r="S420" s="30"/>
    </row>
    <row r="421" spans="10:19" ht="13.2" x14ac:dyDescent="0.25">
      <c r="J421" s="5"/>
      <c r="L421" s="29"/>
      <c r="M421" s="29"/>
      <c r="N421" s="29"/>
      <c r="O421" s="29"/>
      <c r="P421" s="29"/>
      <c r="Q421" s="29"/>
      <c r="S421" s="30"/>
    </row>
    <row r="422" spans="10:19" ht="13.2" x14ac:dyDescent="0.25">
      <c r="J422" s="5"/>
      <c r="L422" s="29"/>
      <c r="M422" s="29"/>
      <c r="N422" s="29"/>
      <c r="O422" s="29"/>
      <c r="P422" s="29"/>
      <c r="Q422" s="29"/>
      <c r="S422" s="30"/>
    </row>
    <row r="423" spans="10:19" ht="13.2" x14ac:dyDescent="0.25">
      <c r="J423" s="5"/>
      <c r="L423" s="29"/>
      <c r="M423" s="29"/>
      <c r="N423" s="29"/>
      <c r="O423" s="29"/>
      <c r="P423" s="29"/>
      <c r="Q423" s="29"/>
      <c r="S423" s="30"/>
    </row>
    <row r="424" spans="10:19" ht="13.2" x14ac:dyDescent="0.25">
      <c r="J424" s="5"/>
      <c r="L424" s="29"/>
      <c r="M424" s="29"/>
      <c r="N424" s="29"/>
      <c r="O424" s="29"/>
      <c r="P424" s="29"/>
      <c r="Q424" s="29"/>
      <c r="S424" s="30"/>
    </row>
    <row r="425" spans="10:19" ht="13.2" x14ac:dyDescent="0.25">
      <c r="J425" s="5"/>
      <c r="L425" s="29"/>
      <c r="M425" s="29"/>
      <c r="N425" s="29"/>
      <c r="O425" s="29"/>
      <c r="P425" s="29"/>
      <c r="Q425" s="29"/>
      <c r="S425" s="30"/>
    </row>
    <row r="426" spans="10:19" ht="13.2" x14ac:dyDescent="0.25">
      <c r="J426" s="5"/>
      <c r="L426" s="29"/>
      <c r="M426" s="29"/>
      <c r="N426" s="29"/>
      <c r="O426" s="29"/>
      <c r="P426" s="29"/>
      <c r="Q426" s="29"/>
      <c r="S426" s="30"/>
    </row>
    <row r="427" spans="10:19" ht="13.2" x14ac:dyDescent="0.25">
      <c r="J427" s="5"/>
      <c r="L427" s="29"/>
      <c r="M427" s="29"/>
      <c r="N427" s="29"/>
      <c r="O427" s="29"/>
      <c r="P427" s="29"/>
      <c r="Q427" s="29"/>
      <c r="S427" s="30"/>
    </row>
    <row r="428" spans="10:19" ht="13.2" x14ac:dyDescent="0.25">
      <c r="J428" s="5"/>
      <c r="L428" s="29"/>
      <c r="M428" s="29"/>
      <c r="N428" s="29"/>
      <c r="O428" s="29"/>
      <c r="P428" s="29"/>
      <c r="Q428" s="29"/>
      <c r="S428" s="30"/>
    </row>
    <row r="429" spans="10:19" ht="13.2" x14ac:dyDescent="0.25">
      <c r="J429" s="5"/>
      <c r="L429" s="29"/>
      <c r="M429" s="29"/>
      <c r="N429" s="29"/>
      <c r="O429" s="29"/>
      <c r="P429" s="29"/>
      <c r="Q429" s="29"/>
      <c r="S429" s="30"/>
    </row>
    <row r="430" spans="10:19" ht="13.2" x14ac:dyDescent="0.25">
      <c r="J430" s="5"/>
      <c r="L430" s="29"/>
      <c r="M430" s="29"/>
      <c r="N430" s="29"/>
      <c r="O430" s="29"/>
      <c r="P430" s="29"/>
      <c r="Q430" s="29"/>
      <c r="S430" s="30"/>
    </row>
    <row r="431" spans="10:19" ht="13.2" x14ac:dyDescent="0.25">
      <c r="J431" s="5"/>
      <c r="L431" s="29"/>
      <c r="M431" s="29"/>
      <c r="N431" s="29"/>
      <c r="O431" s="29"/>
      <c r="P431" s="29"/>
      <c r="Q431" s="29"/>
      <c r="S431" s="30"/>
    </row>
    <row r="432" spans="10:19" ht="13.2" x14ac:dyDescent="0.25">
      <c r="J432" s="5"/>
      <c r="L432" s="29"/>
      <c r="M432" s="29"/>
      <c r="N432" s="29"/>
      <c r="O432" s="29"/>
      <c r="P432" s="29"/>
      <c r="Q432" s="29"/>
      <c r="S432" s="30"/>
    </row>
    <row r="433" spans="10:19" ht="13.2" x14ac:dyDescent="0.25">
      <c r="J433" s="5"/>
      <c r="L433" s="29"/>
      <c r="M433" s="29"/>
      <c r="N433" s="29"/>
      <c r="O433" s="29"/>
      <c r="P433" s="29"/>
      <c r="Q433" s="29"/>
      <c r="S433" s="30"/>
    </row>
    <row r="434" spans="10:19" ht="13.2" x14ac:dyDescent="0.25">
      <c r="J434" s="5"/>
      <c r="L434" s="29"/>
      <c r="M434" s="29"/>
      <c r="N434" s="29"/>
      <c r="O434" s="29"/>
      <c r="P434" s="29"/>
      <c r="Q434" s="29"/>
      <c r="S434" s="30"/>
    </row>
    <row r="435" spans="10:19" ht="13.2" x14ac:dyDescent="0.25">
      <c r="J435" s="5"/>
      <c r="L435" s="29"/>
      <c r="M435" s="29"/>
      <c r="N435" s="29"/>
      <c r="O435" s="29"/>
      <c r="P435" s="29"/>
      <c r="Q435" s="29"/>
      <c r="S435" s="30"/>
    </row>
    <row r="436" spans="10:19" ht="13.2" x14ac:dyDescent="0.25">
      <c r="J436" s="5"/>
      <c r="L436" s="29"/>
      <c r="M436" s="29"/>
      <c r="N436" s="29"/>
      <c r="O436" s="29"/>
      <c r="P436" s="29"/>
      <c r="Q436" s="29"/>
      <c r="S436" s="30"/>
    </row>
    <row r="437" spans="10:19" ht="13.2" x14ac:dyDescent="0.25">
      <c r="J437" s="5"/>
      <c r="L437" s="29"/>
      <c r="M437" s="29"/>
      <c r="N437" s="29"/>
      <c r="O437" s="29"/>
      <c r="P437" s="29"/>
      <c r="Q437" s="29"/>
      <c r="S437" s="30"/>
    </row>
    <row r="438" spans="10:19" ht="13.2" x14ac:dyDescent="0.25">
      <c r="J438" s="5"/>
      <c r="L438" s="29"/>
      <c r="M438" s="29"/>
      <c r="N438" s="29"/>
      <c r="O438" s="29"/>
      <c r="P438" s="29"/>
      <c r="Q438" s="29"/>
      <c r="S438" s="30"/>
    </row>
    <row r="439" spans="10:19" ht="13.2" x14ac:dyDescent="0.25">
      <c r="J439" s="5"/>
      <c r="L439" s="29"/>
      <c r="M439" s="29"/>
      <c r="N439" s="29"/>
      <c r="O439" s="29"/>
      <c r="P439" s="29"/>
      <c r="Q439" s="29"/>
      <c r="S439" s="30"/>
    </row>
    <row r="440" spans="10:19" ht="13.2" x14ac:dyDescent="0.25">
      <c r="J440" s="5"/>
      <c r="L440" s="29"/>
      <c r="M440" s="29"/>
      <c r="N440" s="29"/>
      <c r="O440" s="29"/>
      <c r="P440" s="29"/>
      <c r="Q440" s="29"/>
      <c r="S440" s="30"/>
    </row>
    <row r="441" spans="10:19" ht="13.2" x14ac:dyDescent="0.25">
      <c r="J441" s="5"/>
      <c r="L441" s="29"/>
      <c r="M441" s="29"/>
      <c r="N441" s="29"/>
      <c r="O441" s="29"/>
      <c r="P441" s="29"/>
      <c r="Q441" s="29"/>
      <c r="S441" s="30"/>
    </row>
    <row r="442" spans="10:19" ht="13.2" x14ac:dyDescent="0.25">
      <c r="J442" s="5"/>
      <c r="L442" s="29"/>
      <c r="M442" s="29"/>
      <c r="N442" s="29"/>
      <c r="O442" s="29"/>
      <c r="P442" s="29"/>
      <c r="Q442" s="29"/>
      <c r="S442" s="30"/>
    </row>
    <row r="443" spans="10:19" ht="13.2" x14ac:dyDescent="0.25">
      <c r="J443" s="5"/>
      <c r="L443" s="29"/>
      <c r="M443" s="29"/>
      <c r="N443" s="29"/>
      <c r="O443" s="29"/>
      <c r="P443" s="29"/>
      <c r="Q443" s="29"/>
      <c r="S443" s="30"/>
    </row>
    <row r="444" spans="10:19" ht="13.2" x14ac:dyDescent="0.25">
      <c r="J444" s="5"/>
      <c r="L444" s="29"/>
      <c r="M444" s="29"/>
      <c r="N444" s="29"/>
      <c r="O444" s="29"/>
      <c r="P444" s="29"/>
      <c r="Q444" s="29"/>
      <c r="S444" s="30"/>
    </row>
    <row r="445" spans="10:19" ht="13.2" x14ac:dyDescent="0.25">
      <c r="J445" s="5"/>
      <c r="L445" s="29"/>
      <c r="M445" s="29"/>
      <c r="N445" s="29"/>
      <c r="O445" s="29"/>
      <c r="P445" s="29"/>
      <c r="Q445" s="29"/>
      <c r="S445" s="30"/>
    </row>
    <row r="446" spans="10:19" ht="13.2" x14ac:dyDescent="0.25">
      <c r="J446" s="5"/>
      <c r="L446" s="29"/>
      <c r="M446" s="29"/>
      <c r="N446" s="29"/>
      <c r="O446" s="29"/>
      <c r="P446" s="29"/>
      <c r="Q446" s="29"/>
      <c r="S446" s="30"/>
    </row>
    <row r="447" spans="10:19" ht="13.2" x14ac:dyDescent="0.25">
      <c r="J447" s="5"/>
      <c r="L447" s="29"/>
      <c r="M447" s="29"/>
      <c r="N447" s="29"/>
      <c r="O447" s="29"/>
      <c r="P447" s="29"/>
      <c r="Q447" s="29"/>
      <c r="S447" s="30"/>
    </row>
    <row r="448" spans="10:19" ht="13.2" x14ac:dyDescent="0.25">
      <c r="J448" s="5"/>
      <c r="L448" s="29"/>
      <c r="M448" s="29"/>
      <c r="N448" s="29"/>
      <c r="O448" s="29"/>
      <c r="P448" s="29"/>
      <c r="Q448" s="29"/>
      <c r="S448" s="30"/>
    </row>
    <row r="449" spans="10:19" ht="13.2" x14ac:dyDescent="0.25">
      <c r="J449" s="5"/>
      <c r="L449" s="29"/>
      <c r="M449" s="29"/>
      <c r="N449" s="29"/>
      <c r="O449" s="29"/>
      <c r="P449" s="29"/>
      <c r="Q449" s="29"/>
      <c r="S449" s="30"/>
    </row>
    <row r="450" spans="10:19" ht="13.2" x14ac:dyDescent="0.25">
      <c r="J450" s="5"/>
      <c r="L450" s="29"/>
      <c r="M450" s="29"/>
      <c r="N450" s="29"/>
      <c r="O450" s="29"/>
      <c r="P450" s="29"/>
      <c r="Q450" s="29"/>
      <c r="S450" s="30"/>
    </row>
    <row r="451" spans="10:19" ht="13.2" x14ac:dyDescent="0.25">
      <c r="J451" s="5"/>
      <c r="L451" s="29"/>
      <c r="M451" s="29"/>
      <c r="N451" s="29"/>
      <c r="O451" s="29"/>
      <c r="P451" s="29"/>
      <c r="Q451" s="29"/>
      <c r="S451" s="30"/>
    </row>
    <row r="452" spans="10:19" ht="13.2" x14ac:dyDescent="0.25">
      <c r="J452" s="5"/>
      <c r="L452" s="29"/>
      <c r="M452" s="29"/>
      <c r="N452" s="29"/>
      <c r="O452" s="29"/>
      <c r="P452" s="29"/>
      <c r="Q452" s="29"/>
      <c r="S452" s="30"/>
    </row>
    <row r="453" spans="10:19" ht="13.2" x14ac:dyDescent="0.25">
      <c r="J453" s="5"/>
      <c r="L453" s="29"/>
      <c r="M453" s="29"/>
      <c r="N453" s="29"/>
      <c r="O453" s="29"/>
      <c r="P453" s="29"/>
      <c r="Q453" s="29"/>
      <c r="S453" s="30"/>
    </row>
    <row r="454" spans="10:19" ht="13.2" x14ac:dyDescent="0.25">
      <c r="J454" s="5"/>
      <c r="L454" s="29"/>
      <c r="M454" s="29"/>
      <c r="N454" s="29"/>
      <c r="O454" s="29"/>
      <c r="P454" s="29"/>
      <c r="Q454" s="29"/>
      <c r="S454" s="30"/>
    </row>
    <row r="455" spans="10:19" ht="13.2" x14ac:dyDescent="0.25">
      <c r="J455" s="5"/>
      <c r="L455" s="29"/>
      <c r="M455" s="29"/>
      <c r="N455" s="29"/>
      <c r="O455" s="29"/>
      <c r="P455" s="29"/>
      <c r="Q455" s="29"/>
      <c r="S455" s="30"/>
    </row>
    <row r="456" spans="10:19" ht="13.2" x14ac:dyDescent="0.25">
      <c r="J456" s="5"/>
      <c r="L456" s="29"/>
      <c r="M456" s="29"/>
      <c r="N456" s="29"/>
      <c r="O456" s="29"/>
      <c r="P456" s="29"/>
      <c r="Q456" s="29"/>
      <c r="S456" s="30"/>
    </row>
    <row r="457" spans="10:19" ht="13.2" x14ac:dyDescent="0.25">
      <c r="J457" s="5"/>
      <c r="L457" s="29"/>
      <c r="M457" s="29"/>
      <c r="N457" s="29"/>
      <c r="O457" s="29"/>
      <c r="P457" s="29"/>
      <c r="Q457" s="29"/>
      <c r="S457" s="30"/>
    </row>
    <row r="458" spans="10:19" ht="13.2" x14ac:dyDescent="0.25">
      <c r="J458" s="5"/>
      <c r="L458" s="29"/>
      <c r="M458" s="29"/>
      <c r="N458" s="29"/>
      <c r="O458" s="29"/>
      <c r="P458" s="29"/>
      <c r="Q458" s="29"/>
      <c r="S458" s="30"/>
    </row>
    <row r="459" spans="10:19" ht="13.2" x14ac:dyDescent="0.25">
      <c r="J459" s="5"/>
      <c r="L459" s="29"/>
      <c r="M459" s="29"/>
      <c r="N459" s="29"/>
      <c r="O459" s="29"/>
      <c r="P459" s="29"/>
      <c r="Q459" s="29"/>
      <c r="S459" s="30"/>
    </row>
    <row r="460" spans="10:19" ht="13.2" x14ac:dyDescent="0.25">
      <c r="J460" s="5"/>
      <c r="L460" s="29"/>
      <c r="M460" s="29"/>
      <c r="N460" s="29"/>
      <c r="O460" s="29"/>
      <c r="P460" s="29"/>
      <c r="Q460" s="29"/>
      <c r="S460" s="30"/>
    </row>
    <row r="461" spans="10:19" ht="13.2" x14ac:dyDescent="0.25">
      <c r="J461" s="5"/>
      <c r="L461" s="29"/>
      <c r="M461" s="29"/>
      <c r="N461" s="29"/>
      <c r="O461" s="29"/>
      <c r="P461" s="29"/>
      <c r="Q461" s="29"/>
      <c r="S461" s="30"/>
    </row>
    <row r="462" spans="10:19" ht="13.2" x14ac:dyDescent="0.25">
      <c r="J462" s="5"/>
      <c r="L462" s="29"/>
      <c r="M462" s="29"/>
      <c r="N462" s="29"/>
      <c r="O462" s="29"/>
      <c r="P462" s="29"/>
      <c r="Q462" s="29"/>
      <c r="S462" s="30"/>
    </row>
    <row r="463" spans="10:19" ht="13.2" x14ac:dyDescent="0.25">
      <c r="J463" s="5"/>
      <c r="L463" s="29"/>
      <c r="M463" s="29"/>
      <c r="N463" s="29"/>
      <c r="O463" s="29"/>
      <c r="P463" s="29"/>
      <c r="Q463" s="29"/>
      <c r="S463" s="30"/>
    </row>
    <row r="464" spans="10:19" ht="13.2" x14ac:dyDescent="0.25">
      <c r="J464" s="5"/>
      <c r="L464" s="29"/>
      <c r="M464" s="29"/>
      <c r="N464" s="29"/>
      <c r="O464" s="29"/>
      <c r="P464" s="29"/>
      <c r="Q464" s="29"/>
      <c r="S464" s="30"/>
    </row>
    <row r="465" spans="10:19" ht="13.2" x14ac:dyDescent="0.25">
      <c r="J465" s="5"/>
      <c r="L465" s="29"/>
      <c r="M465" s="29"/>
      <c r="N465" s="29"/>
      <c r="O465" s="29"/>
      <c r="P465" s="29"/>
      <c r="Q465" s="29"/>
      <c r="S465" s="30"/>
    </row>
    <row r="466" spans="10:19" ht="13.2" x14ac:dyDescent="0.25">
      <c r="J466" s="5"/>
      <c r="L466" s="29"/>
      <c r="M466" s="29"/>
      <c r="N466" s="29"/>
      <c r="O466" s="29"/>
      <c r="P466" s="29"/>
      <c r="Q466" s="29"/>
      <c r="S466" s="30"/>
    </row>
    <row r="467" spans="10:19" ht="13.2" x14ac:dyDescent="0.25">
      <c r="J467" s="5"/>
      <c r="L467" s="29"/>
      <c r="M467" s="29"/>
      <c r="N467" s="29"/>
      <c r="O467" s="29"/>
      <c r="P467" s="29"/>
      <c r="Q467" s="29"/>
      <c r="S467" s="30"/>
    </row>
    <row r="468" spans="10:19" ht="13.2" x14ac:dyDescent="0.25">
      <c r="J468" s="5"/>
      <c r="L468" s="29"/>
      <c r="M468" s="29"/>
      <c r="N468" s="29"/>
      <c r="O468" s="29"/>
      <c r="P468" s="29"/>
      <c r="Q468" s="29"/>
      <c r="S468" s="30"/>
    </row>
    <row r="469" spans="10:19" ht="13.2" x14ac:dyDescent="0.25">
      <c r="J469" s="5"/>
      <c r="L469" s="29"/>
      <c r="M469" s="29"/>
      <c r="N469" s="29"/>
      <c r="O469" s="29"/>
      <c r="P469" s="29"/>
      <c r="Q469" s="29"/>
      <c r="S469" s="30"/>
    </row>
    <row r="470" spans="10:19" ht="13.2" x14ac:dyDescent="0.25">
      <c r="J470" s="5"/>
      <c r="L470" s="29"/>
      <c r="M470" s="29"/>
      <c r="N470" s="29"/>
      <c r="O470" s="29"/>
      <c r="P470" s="29"/>
      <c r="Q470" s="29"/>
      <c r="S470" s="30"/>
    </row>
    <row r="471" spans="10:19" ht="13.2" x14ac:dyDescent="0.25">
      <c r="J471" s="5"/>
      <c r="L471" s="29"/>
      <c r="M471" s="29"/>
      <c r="N471" s="29"/>
      <c r="O471" s="29"/>
      <c r="P471" s="29"/>
      <c r="Q471" s="29"/>
      <c r="S471" s="30"/>
    </row>
    <row r="472" spans="10:19" ht="13.2" x14ac:dyDescent="0.25">
      <c r="J472" s="5"/>
      <c r="L472" s="29"/>
      <c r="M472" s="29"/>
      <c r="N472" s="29"/>
      <c r="O472" s="29"/>
      <c r="P472" s="29"/>
      <c r="Q472" s="29"/>
      <c r="S472" s="30"/>
    </row>
    <row r="473" spans="10:19" ht="13.2" x14ac:dyDescent="0.25">
      <c r="J473" s="5"/>
      <c r="L473" s="29"/>
      <c r="M473" s="29"/>
      <c r="N473" s="29"/>
      <c r="O473" s="29"/>
      <c r="P473" s="29"/>
      <c r="Q473" s="29"/>
      <c r="S473" s="30"/>
    </row>
    <row r="474" spans="10:19" ht="13.2" x14ac:dyDescent="0.25">
      <c r="J474" s="5"/>
      <c r="L474" s="29"/>
      <c r="M474" s="29"/>
      <c r="N474" s="29"/>
      <c r="O474" s="29"/>
      <c r="P474" s="29"/>
      <c r="Q474" s="29"/>
      <c r="S474" s="30"/>
    </row>
    <row r="475" spans="10:19" ht="13.2" x14ac:dyDescent="0.25">
      <c r="J475" s="5"/>
      <c r="L475" s="29"/>
      <c r="M475" s="29"/>
      <c r="N475" s="29"/>
      <c r="O475" s="29"/>
      <c r="P475" s="29"/>
      <c r="Q475" s="29"/>
      <c r="S475" s="30"/>
    </row>
    <row r="476" spans="10:19" ht="13.2" x14ac:dyDescent="0.25">
      <c r="J476" s="5"/>
      <c r="L476" s="29"/>
      <c r="M476" s="29"/>
      <c r="N476" s="29"/>
      <c r="O476" s="29"/>
      <c r="P476" s="29"/>
      <c r="Q476" s="29"/>
      <c r="S476" s="30"/>
    </row>
    <row r="477" spans="10:19" ht="13.2" x14ac:dyDescent="0.25">
      <c r="J477" s="5"/>
      <c r="L477" s="29"/>
      <c r="M477" s="29"/>
      <c r="N477" s="29"/>
      <c r="O477" s="29"/>
      <c r="P477" s="29"/>
      <c r="Q477" s="29"/>
      <c r="S477" s="30"/>
    </row>
    <row r="478" spans="10:19" ht="13.2" x14ac:dyDescent="0.25">
      <c r="J478" s="5"/>
      <c r="L478" s="29"/>
      <c r="M478" s="29"/>
      <c r="N478" s="29"/>
      <c r="O478" s="29"/>
      <c r="P478" s="29"/>
      <c r="Q478" s="29"/>
      <c r="S478" s="30"/>
    </row>
    <row r="479" spans="10:19" ht="13.2" x14ac:dyDescent="0.25">
      <c r="J479" s="5"/>
      <c r="L479" s="29"/>
      <c r="M479" s="29"/>
      <c r="N479" s="29"/>
      <c r="O479" s="29"/>
      <c r="P479" s="29"/>
      <c r="Q479" s="29"/>
      <c r="S479" s="30"/>
    </row>
    <row r="480" spans="10:19" ht="13.2" x14ac:dyDescent="0.25">
      <c r="J480" s="5"/>
      <c r="L480" s="29"/>
      <c r="M480" s="29"/>
      <c r="N480" s="29"/>
      <c r="O480" s="29"/>
      <c r="P480" s="29"/>
      <c r="Q480" s="29"/>
      <c r="S480" s="30"/>
    </row>
    <row r="481" spans="10:19" ht="13.2" x14ac:dyDescent="0.25">
      <c r="J481" s="5"/>
      <c r="L481" s="29"/>
      <c r="M481" s="29"/>
      <c r="N481" s="29"/>
      <c r="O481" s="29"/>
      <c r="P481" s="29"/>
      <c r="Q481" s="29"/>
      <c r="S481" s="30"/>
    </row>
    <row r="482" spans="10:19" ht="13.2" x14ac:dyDescent="0.25">
      <c r="J482" s="5"/>
      <c r="L482" s="29"/>
      <c r="M482" s="29"/>
      <c r="N482" s="29"/>
      <c r="O482" s="29"/>
      <c r="P482" s="29"/>
      <c r="Q482" s="29"/>
      <c r="S482" s="30"/>
    </row>
    <row r="483" spans="10:19" ht="13.2" x14ac:dyDescent="0.25">
      <c r="J483" s="5"/>
      <c r="L483" s="29"/>
      <c r="M483" s="29"/>
      <c r="N483" s="29"/>
      <c r="O483" s="29"/>
      <c r="P483" s="29"/>
      <c r="Q483" s="29"/>
      <c r="S483" s="30"/>
    </row>
    <row r="484" spans="10:19" ht="13.2" x14ac:dyDescent="0.25">
      <c r="J484" s="5"/>
      <c r="L484" s="29"/>
      <c r="M484" s="29"/>
      <c r="N484" s="29"/>
      <c r="O484" s="29"/>
      <c r="P484" s="29"/>
      <c r="Q484" s="29"/>
      <c r="S484" s="30"/>
    </row>
    <row r="485" spans="10:19" ht="13.2" x14ac:dyDescent="0.25">
      <c r="J485" s="5"/>
      <c r="L485" s="29"/>
      <c r="M485" s="29"/>
      <c r="N485" s="29"/>
      <c r="O485" s="29"/>
      <c r="P485" s="29"/>
      <c r="Q485" s="29"/>
      <c r="S485" s="30"/>
    </row>
    <row r="486" spans="10:19" ht="13.2" x14ac:dyDescent="0.25">
      <c r="J486" s="5"/>
      <c r="L486" s="29"/>
      <c r="M486" s="29"/>
      <c r="N486" s="29"/>
      <c r="O486" s="29"/>
      <c r="P486" s="29"/>
      <c r="Q486" s="29"/>
      <c r="S486" s="30"/>
    </row>
    <row r="487" spans="10:19" ht="13.2" x14ac:dyDescent="0.25">
      <c r="J487" s="5"/>
      <c r="L487" s="29"/>
      <c r="M487" s="29"/>
      <c r="N487" s="29"/>
      <c r="O487" s="29"/>
      <c r="P487" s="29"/>
      <c r="Q487" s="29"/>
      <c r="S487" s="30"/>
    </row>
    <row r="488" spans="10:19" ht="13.2" x14ac:dyDescent="0.25">
      <c r="J488" s="5"/>
      <c r="L488" s="29"/>
      <c r="M488" s="29"/>
      <c r="N488" s="29"/>
      <c r="O488" s="29"/>
      <c r="P488" s="29"/>
      <c r="Q488" s="29"/>
      <c r="S488" s="30"/>
    </row>
    <row r="489" spans="10:19" ht="13.2" x14ac:dyDescent="0.25">
      <c r="J489" s="5"/>
      <c r="L489" s="29"/>
      <c r="M489" s="29"/>
      <c r="N489" s="29"/>
      <c r="O489" s="29"/>
      <c r="P489" s="29"/>
      <c r="Q489" s="29"/>
      <c r="S489" s="30"/>
    </row>
    <row r="490" spans="10:19" ht="13.2" x14ac:dyDescent="0.25">
      <c r="J490" s="5"/>
      <c r="L490" s="29"/>
      <c r="M490" s="29"/>
      <c r="N490" s="29"/>
      <c r="O490" s="29"/>
      <c r="P490" s="29"/>
      <c r="Q490" s="29"/>
      <c r="S490" s="30"/>
    </row>
    <row r="491" spans="10:19" ht="13.2" x14ac:dyDescent="0.25">
      <c r="J491" s="5"/>
      <c r="L491" s="29"/>
      <c r="M491" s="29"/>
      <c r="N491" s="29"/>
      <c r="O491" s="29"/>
      <c r="P491" s="29"/>
      <c r="Q491" s="29"/>
      <c r="S491" s="30"/>
    </row>
    <row r="492" spans="10:19" ht="13.2" x14ac:dyDescent="0.25">
      <c r="J492" s="5"/>
      <c r="L492" s="29"/>
      <c r="M492" s="29"/>
      <c r="N492" s="29"/>
      <c r="O492" s="29"/>
      <c r="P492" s="29"/>
      <c r="Q492" s="29"/>
      <c r="S492" s="30"/>
    </row>
    <row r="493" spans="10:19" ht="13.2" x14ac:dyDescent="0.25">
      <c r="J493" s="5"/>
      <c r="L493" s="29"/>
      <c r="M493" s="29"/>
      <c r="N493" s="29"/>
      <c r="O493" s="29"/>
      <c r="P493" s="29"/>
      <c r="Q493" s="29"/>
      <c r="S493" s="30"/>
    </row>
    <row r="494" spans="10:19" ht="13.2" x14ac:dyDescent="0.25">
      <c r="J494" s="5"/>
      <c r="L494" s="29"/>
      <c r="M494" s="29"/>
      <c r="N494" s="29"/>
      <c r="O494" s="29"/>
      <c r="P494" s="29"/>
      <c r="Q494" s="29"/>
      <c r="S494" s="30"/>
    </row>
    <row r="495" spans="10:19" ht="13.2" x14ac:dyDescent="0.25">
      <c r="J495" s="5"/>
      <c r="L495" s="29"/>
      <c r="M495" s="29"/>
      <c r="N495" s="29"/>
      <c r="O495" s="29"/>
      <c r="P495" s="29"/>
      <c r="Q495" s="29"/>
      <c r="S495" s="30"/>
    </row>
    <row r="496" spans="10:19" ht="13.2" x14ac:dyDescent="0.25">
      <c r="J496" s="5"/>
      <c r="L496" s="29"/>
      <c r="M496" s="29"/>
      <c r="N496" s="29"/>
      <c r="O496" s="29"/>
      <c r="P496" s="29"/>
      <c r="Q496" s="29"/>
      <c r="S496" s="30"/>
    </row>
    <row r="497" spans="10:19" ht="13.2" x14ac:dyDescent="0.25">
      <c r="J497" s="5"/>
      <c r="L497" s="29"/>
      <c r="M497" s="29"/>
      <c r="N497" s="29"/>
      <c r="O497" s="29"/>
      <c r="P497" s="29"/>
      <c r="Q497" s="29"/>
      <c r="S497" s="30"/>
    </row>
    <row r="498" spans="10:19" ht="13.2" x14ac:dyDescent="0.25">
      <c r="J498" s="5"/>
      <c r="L498" s="29"/>
      <c r="M498" s="29"/>
      <c r="N498" s="29"/>
      <c r="O498" s="29"/>
      <c r="P498" s="29"/>
      <c r="Q498" s="29"/>
      <c r="S498" s="30"/>
    </row>
    <row r="499" spans="10:19" ht="13.2" x14ac:dyDescent="0.25">
      <c r="J499" s="5"/>
      <c r="L499" s="29"/>
      <c r="M499" s="29"/>
      <c r="N499" s="29"/>
      <c r="O499" s="29"/>
      <c r="P499" s="29"/>
      <c r="Q499" s="29"/>
      <c r="S499" s="30"/>
    </row>
    <row r="500" spans="10:19" ht="13.2" x14ac:dyDescent="0.25">
      <c r="J500" s="5"/>
      <c r="L500" s="29"/>
      <c r="M500" s="29"/>
      <c r="N500" s="29"/>
      <c r="O500" s="29"/>
      <c r="P500" s="29"/>
      <c r="Q500" s="29"/>
      <c r="S500" s="30"/>
    </row>
    <row r="501" spans="10:19" ht="13.2" x14ac:dyDescent="0.25">
      <c r="J501" s="5"/>
      <c r="L501" s="29"/>
      <c r="M501" s="29"/>
      <c r="N501" s="29"/>
      <c r="O501" s="29"/>
      <c r="P501" s="29"/>
      <c r="Q501" s="29"/>
      <c r="S501" s="30"/>
    </row>
    <row r="502" spans="10:19" ht="13.2" x14ac:dyDescent="0.25">
      <c r="J502" s="5"/>
      <c r="L502" s="29"/>
      <c r="M502" s="29"/>
      <c r="N502" s="29"/>
      <c r="O502" s="29"/>
      <c r="P502" s="29"/>
      <c r="Q502" s="29"/>
      <c r="S502" s="30"/>
    </row>
    <row r="503" spans="10:19" ht="13.2" x14ac:dyDescent="0.25">
      <c r="J503" s="5"/>
      <c r="L503" s="29"/>
      <c r="M503" s="29"/>
      <c r="N503" s="29"/>
      <c r="O503" s="29"/>
      <c r="P503" s="29"/>
      <c r="Q503" s="29"/>
      <c r="S503" s="30"/>
    </row>
    <row r="504" spans="10:19" ht="13.2" x14ac:dyDescent="0.25">
      <c r="J504" s="5"/>
      <c r="L504" s="29"/>
      <c r="M504" s="29"/>
      <c r="N504" s="29"/>
      <c r="O504" s="29"/>
      <c r="P504" s="29"/>
      <c r="Q504" s="29"/>
      <c r="S504" s="30"/>
    </row>
    <row r="505" spans="10:19" ht="13.2" x14ac:dyDescent="0.25">
      <c r="J505" s="5"/>
      <c r="L505" s="29"/>
      <c r="M505" s="29"/>
      <c r="N505" s="29"/>
      <c r="O505" s="29"/>
      <c r="P505" s="29"/>
      <c r="Q505" s="29"/>
      <c r="S505" s="30"/>
    </row>
    <row r="506" spans="10:19" ht="13.2" x14ac:dyDescent="0.25">
      <c r="J506" s="5"/>
      <c r="L506" s="29"/>
      <c r="M506" s="29"/>
      <c r="N506" s="29"/>
      <c r="O506" s="29"/>
      <c r="P506" s="29"/>
      <c r="Q506" s="29"/>
      <c r="S506" s="30"/>
    </row>
    <row r="507" spans="10:19" ht="13.2" x14ac:dyDescent="0.25">
      <c r="J507" s="5"/>
      <c r="L507" s="29"/>
      <c r="M507" s="29"/>
      <c r="N507" s="29"/>
      <c r="O507" s="29"/>
      <c r="P507" s="29"/>
      <c r="Q507" s="29"/>
      <c r="S507" s="30"/>
    </row>
    <row r="508" spans="10:19" ht="13.2" x14ac:dyDescent="0.25">
      <c r="J508" s="5"/>
      <c r="L508" s="29"/>
      <c r="M508" s="29"/>
      <c r="N508" s="29"/>
      <c r="O508" s="29"/>
      <c r="P508" s="29"/>
      <c r="Q508" s="29"/>
      <c r="S508" s="30"/>
    </row>
    <row r="509" spans="10:19" ht="13.2" x14ac:dyDescent="0.25">
      <c r="J509" s="5"/>
      <c r="L509" s="29"/>
      <c r="M509" s="29"/>
      <c r="N509" s="29"/>
      <c r="O509" s="29"/>
      <c r="P509" s="29"/>
      <c r="Q509" s="29"/>
      <c r="S509" s="30"/>
    </row>
    <row r="510" spans="10:19" ht="13.2" x14ac:dyDescent="0.25">
      <c r="J510" s="5"/>
      <c r="L510" s="29"/>
      <c r="M510" s="29"/>
      <c r="N510" s="29"/>
      <c r="O510" s="29"/>
      <c r="P510" s="29"/>
      <c r="Q510" s="29"/>
      <c r="S510" s="30"/>
    </row>
    <row r="511" spans="10:19" ht="13.2" x14ac:dyDescent="0.25">
      <c r="J511" s="5"/>
      <c r="L511" s="29"/>
      <c r="M511" s="29"/>
      <c r="N511" s="29"/>
      <c r="O511" s="29"/>
      <c r="P511" s="29"/>
      <c r="Q511" s="29"/>
      <c r="S511" s="30"/>
    </row>
    <row r="512" spans="10:19" ht="13.2" x14ac:dyDescent="0.25">
      <c r="J512" s="5"/>
      <c r="L512" s="29"/>
      <c r="M512" s="29"/>
      <c r="N512" s="29"/>
      <c r="O512" s="29"/>
      <c r="P512" s="29"/>
      <c r="Q512" s="29"/>
      <c r="S512" s="30"/>
    </row>
    <row r="513" spans="10:19" ht="13.2" x14ac:dyDescent="0.25">
      <c r="J513" s="5"/>
      <c r="L513" s="29"/>
      <c r="M513" s="29"/>
      <c r="N513" s="29"/>
      <c r="O513" s="29"/>
      <c r="P513" s="29"/>
      <c r="Q513" s="29"/>
      <c r="S513" s="30"/>
    </row>
    <row r="514" spans="10:19" ht="13.2" x14ac:dyDescent="0.25">
      <c r="J514" s="5"/>
      <c r="L514" s="29"/>
      <c r="M514" s="29"/>
      <c r="N514" s="29"/>
      <c r="O514" s="29"/>
      <c r="P514" s="29"/>
      <c r="Q514" s="29"/>
      <c r="S514" s="30"/>
    </row>
    <row r="515" spans="10:19" ht="13.2" x14ac:dyDescent="0.25">
      <c r="J515" s="5"/>
      <c r="L515" s="29"/>
      <c r="M515" s="29"/>
      <c r="N515" s="29"/>
      <c r="O515" s="29"/>
      <c r="P515" s="29"/>
      <c r="Q515" s="29"/>
      <c r="S515" s="30"/>
    </row>
    <row r="516" spans="10:19" ht="13.2" x14ac:dyDescent="0.25">
      <c r="J516" s="5"/>
      <c r="L516" s="29"/>
      <c r="M516" s="29"/>
      <c r="N516" s="29"/>
      <c r="O516" s="29"/>
      <c r="P516" s="29"/>
      <c r="Q516" s="29"/>
      <c r="S516" s="30"/>
    </row>
    <row r="517" spans="10:19" ht="13.2" x14ac:dyDescent="0.25">
      <c r="J517" s="5"/>
      <c r="L517" s="29"/>
      <c r="M517" s="29"/>
      <c r="N517" s="29"/>
      <c r="O517" s="29"/>
      <c r="P517" s="29"/>
      <c r="Q517" s="29"/>
      <c r="S517" s="30"/>
    </row>
    <row r="518" spans="10:19" ht="13.2" x14ac:dyDescent="0.25">
      <c r="J518" s="5"/>
      <c r="L518" s="29"/>
      <c r="M518" s="29"/>
      <c r="N518" s="29"/>
      <c r="O518" s="29"/>
      <c r="P518" s="29"/>
      <c r="Q518" s="29"/>
      <c r="S518" s="30"/>
    </row>
    <row r="519" spans="10:19" ht="13.2" x14ac:dyDescent="0.25">
      <c r="J519" s="5"/>
      <c r="L519" s="29"/>
      <c r="M519" s="29"/>
      <c r="N519" s="29"/>
      <c r="O519" s="29"/>
      <c r="P519" s="29"/>
      <c r="Q519" s="29"/>
      <c r="S519" s="30"/>
    </row>
    <row r="520" spans="10:19" ht="13.2" x14ac:dyDescent="0.25">
      <c r="J520" s="5"/>
      <c r="L520" s="29"/>
      <c r="M520" s="29"/>
      <c r="N520" s="29"/>
      <c r="O520" s="29"/>
      <c r="P520" s="29"/>
      <c r="Q520" s="29"/>
      <c r="S520" s="30"/>
    </row>
    <row r="521" spans="10:19" ht="13.2" x14ac:dyDescent="0.25">
      <c r="J521" s="5"/>
      <c r="L521" s="29"/>
      <c r="M521" s="29"/>
      <c r="N521" s="29"/>
      <c r="O521" s="29"/>
      <c r="P521" s="29"/>
      <c r="Q521" s="29"/>
      <c r="S521" s="30"/>
    </row>
    <row r="522" spans="10:19" ht="13.2" x14ac:dyDescent="0.25">
      <c r="J522" s="5"/>
      <c r="L522" s="29"/>
      <c r="M522" s="29"/>
      <c r="N522" s="29"/>
      <c r="O522" s="29"/>
      <c r="P522" s="29"/>
      <c r="Q522" s="29"/>
      <c r="S522" s="30"/>
    </row>
    <row r="523" spans="10:19" ht="13.2" x14ac:dyDescent="0.25">
      <c r="J523" s="5"/>
      <c r="L523" s="29"/>
      <c r="M523" s="29"/>
      <c r="N523" s="29"/>
      <c r="O523" s="29"/>
      <c r="P523" s="29"/>
      <c r="Q523" s="29"/>
      <c r="S523" s="30"/>
    </row>
    <row r="524" spans="10:19" ht="13.2" x14ac:dyDescent="0.25">
      <c r="J524" s="5"/>
      <c r="L524" s="29"/>
      <c r="M524" s="29"/>
      <c r="N524" s="29"/>
      <c r="O524" s="29"/>
      <c r="P524" s="29"/>
      <c r="Q524" s="29"/>
      <c r="S524" s="30"/>
    </row>
    <row r="525" spans="10:19" ht="13.2" x14ac:dyDescent="0.25">
      <c r="J525" s="5"/>
      <c r="L525" s="29"/>
      <c r="M525" s="29"/>
      <c r="N525" s="29"/>
      <c r="O525" s="29"/>
      <c r="P525" s="29"/>
      <c r="Q525" s="29"/>
      <c r="S525" s="30"/>
    </row>
    <row r="526" spans="10:19" ht="13.2" x14ac:dyDescent="0.25">
      <c r="J526" s="5"/>
      <c r="L526" s="29"/>
      <c r="M526" s="29"/>
      <c r="N526" s="29"/>
      <c r="O526" s="29"/>
      <c r="P526" s="29"/>
      <c r="Q526" s="29"/>
      <c r="S526" s="30"/>
    </row>
    <row r="527" spans="10:19" ht="13.2" x14ac:dyDescent="0.25">
      <c r="J527" s="5"/>
      <c r="L527" s="29"/>
      <c r="M527" s="29"/>
      <c r="N527" s="29"/>
      <c r="O527" s="29"/>
      <c r="P527" s="29"/>
      <c r="Q527" s="29"/>
      <c r="S527" s="30"/>
    </row>
    <row r="528" spans="10:19" ht="13.2" x14ac:dyDescent="0.25">
      <c r="J528" s="5"/>
      <c r="L528" s="29"/>
      <c r="M528" s="29"/>
      <c r="N528" s="29"/>
      <c r="O528" s="29"/>
      <c r="P528" s="29"/>
      <c r="Q528" s="29"/>
      <c r="S528" s="30"/>
    </row>
    <row r="529" spans="10:19" ht="13.2" x14ac:dyDescent="0.25">
      <c r="J529" s="5"/>
      <c r="L529" s="29"/>
      <c r="M529" s="29"/>
      <c r="N529" s="29"/>
      <c r="O529" s="29"/>
      <c r="P529" s="29"/>
      <c r="Q529" s="29"/>
      <c r="S529" s="30"/>
    </row>
    <row r="530" spans="10:19" ht="13.2" x14ac:dyDescent="0.25">
      <c r="J530" s="5"/>
      <c r="L530" s="29"/>
      <c r="M530" s="29"/>
      <c r="N530" s="29"/>
      <c r="O530" s="29"/>
      <c r="P530" s="29"/>
      <c r="Q530" s="29"/>
      <c r="S530" s="30"/>
    </row>
    <row r="531" spans="10:19" ht="13.2" x14ac:dyDescent="0.25">
      <c r="J531" s="5"/>
      <c r="L531" s="29"/>
      <c r="M531" s="29"/>
      <c r="N531" s="29"/>
      <c r="O531" s="29"/>
      <c r="P531" s="29"/>
      <c r="Q531" s="29"/>
      <c r="S531" s="30"/>
    </row>
    <row r="532" spans="10:19" ht="13.2" x14ac:dyDescent="0.25">
      <c r="J532" s="5"/>
      <c r="L532" s="29"/>
      <c r="M532" s="29"/>
      <c r="N532" s="29"/>
      <c r="O532" s="29"/>
      <c r="P532" s="29"/>
      <c r="Q532" s="29"/>
      <c r="S532" s="30"/>
    </row>
    <row r="533" spans="10:19" ht="13.2" x14ac:dyDescent="0.25">
      <c r="J533" s="5"/>
      <c r="L533" s="29"/>
      <c r="M533" s="29"/>
      <c r="N533" s="29"/>
      <c r="O533" s="29"/>
      <c r="P533" s="29"/>
      <c r="Q533" s="29"/>
      <c r="S533" s="30"/>
    </row>
    <row r="534" spans="10:19" ht="13.2" x14ac:dyDescent="0.25">
      <c r="J534" s="5"/>
      <c r="L534" s="29"/>
      <c r="M534" s="29"/>
      <c r="N534" s="29"/>
      <c r="O534" s="29"/>
      <c r="P534" s="29"/>
      <c r="Q534" s="29"/>
      <c r="S534" s="30"/>
    </row>
    <row r="535" spans="10:19" ht="13.2" x14ac:dyDescent="0.25">
      <c r="J535" s="5"/>
      <c r="L535" s="29"/>
      <c r="M535" s="29"/>
      <c r="N535" s="29"/>
      <c r="O535" s="29"/>
      <c r="P535" s="29"/>
      <c r="Q535" s="29"/>
      <c r="S535" s="30"/>
    </row>
    <row r="536" spans="10:19" ht="13.2" x14ac:dyDescent="0.25">
      <c r="J536" s="5"/>
      <c r="L536" s="29"/>
      <c r="M536" s="29"/>
      <c r="N536" s="29"/>
      <c r="O536" s="29"/>
      <c r="P536" s="29"/>
      <c r="Q536" s="29"/>
      <c r="S536" s="30"/>
    </row>
    <row r="537" spans="10:19" ht="13.2" x14ac:dyDescent="0.25">
      <c r="J537" s="5"/>
      <c r="L537" s="29"/>
      <c r="M537" s="29"/>
      <c r="N537" s="29"/>
      <c r="O537" s="29"/>
      <c r="P537" s="29"/>
      <c r="Q537" s="29"/>
      <c r="S537" s="30"/>
    </row>
    <row r="538" spans="10:19" ht="13.2" x14ac:dyDescent="0.25">
      <c r="J538" s="5"/>
      <c r="L538" s="29"/>
      <c r="M538" s="29"/>
      <c r="N538" s="29"/>
      <c r="O538" s="29"/>
      <c r="P538" s="29"/>
      <c r="Q538" s="29"/>
      <c r="S538" s="30"/>
    </row>
    <row r="539" spans="10:19" ht="13.2" x14ac:dyDescent="0.25">
      <c r="J539" s="5"/>
      <c r="L539" s="29"/>
      <c r="M539" s="29"/>
      <c r="N539" s="29"/>
      <c r="O539" s="29"/>
      <c r="P539" s="29"/>
      <c r="Q539" s="29"/>
      <c r="S539" s="30"/>
    </row>
    <row r="540" spans="10:19" ht="13.2" x14ac:dyDescent="0.25">
      <c r="J540" s="5"/>
      <c r="L540" s="29"/>
      <c r="M540" s="29"/>
      <c r="N540" s="29"/>
      <c r="O540" s="29"/>
      <c r="P540" s="29"/>
      <c r="Q540" s="29"/>
      <c r="S540" s="30"/>
    </row>
    <row r="541" spans="10:19" ht="13.2" x14ac:dyDescent="0.25">
      <c r="J541" s="5"/>
      <c r="L541" s="29"/>
      <c r="M541" s="29"/>
      <c r="N541" s="29"/>
      <c r="O541" s="29"/>
      <c r="P541" s="29"/>
      <c r="Q541" s="29"/>
      <c r="S541" s="30"/>
    </row>
    <row r="542" spans="10:19" ht="13.2" x14ac:dyDescent="0.25">
      <c r="J542" s="5"/>
      <c r="L542" s="29"/>
      <c r="M542" s="29"/>
      <c r="N542" s="29"/>
      <c r="O542" s="29"/>
      <c r="P542" s="29"/>
      <c r="Q542" s="29"/>
      <c r="S542" s="30"/>
    </row>
    <row r="543" spans="10:19" ht="13.2" x14ac:dyDescent="0.25">
      <c r="J543" s="5"/>
      <c r="L543" s="29"/>
      <c r="M543" s="29"/>
      <c r="N543" s="29"/>
      <c r="O543" s="29"/>
      <c r="P543" s="29"/>
      <c r="Q543" s="29"/>
      <c r="S543" s="30"/>
    </row>
    <row r="544" spans="10:19" ht="13.2" x14ac:dyDescent="0.25">
      <c r="J544" s="5"/>
      <c r="L544" s="29"/>
      <c r="M544" s="29"/>
      <c r="N544" s="29"/>
      <c r="O544" s="29"/>
      <c r="P544" s="29"/>
      <c r="Q544" s="29"/>
      <c r="S544" s="30"/>
    </row>
    <row r="545" spans="10:19" ht="13.2" x14ac:dyDescent="0.25">
      <c r="J545" s="5"/>
      <c r="L545" s="29"/>
      <c r="M545" s="29"/>
      <c r="N545" s="29"/>
      <c r="O545" s="29"/>
      <c r="P545" s="29"/>
      <c r="Q545" s="29"/>
      <c r="S545" s="30"/>
    </row>
    <row r="546" spans="10:19" ht="13.2" x14ac:dyDescent="0.25">
      <c r="J546" s="5"/>
      <c r="L546" s="29"/>
      <c r="M546" s="29"/>
      <c r="N546" s="29"/>
      <c r="O546" s="29"/>
      <c r="P546" s="29"/>
      <c r="Q546" s="29"/>
      <c r="S546" s="30"/>
    </row>
    <row r="547" spans="10:19" ht="13.2" x14ac:dyDescent="0.25">
      <c r="J547" s="5"/>
      <c r="L547" s="29"/>
      <c r="M547" s="29"/>
      <c r="N547" s="29"/>
      <c r="O547" s="29"/>
      <c r="P547" s="29"/>
      <c r="Q547" s="29"/>
      <c r="S547" s="30"/>
    </row>
    <row r="548" spans="10:19" ht="13.2" x14ac:dyDescent="0.25">
      <c r="J548" s="5"/>
      <c r="L548" s="29"/>
      <c r="M548" s="29"/>
      <c r="N548" s="29"/>
      <c r="O548" s="29"/>
      <c r="P548" s="29"/>
      <c r="Q548" s="29"/>
      <c r="S548" s="30"/>
    </row>
    <row r="549" spans="10:19" ht="13.2" x14ac:dyDescent="0.25">
      <c r="J549" s="5"/>
      <c r="L549" s="29"/>
      <c r="M549" s="29"/>
      <c r="N549" s="29"/>
      <c r="O549" s="29"/>
      <c r="P549" s="29"/>
      <c r="Q549" s="29"/>
      <c r="S549" s="30"/>
    </row>
    <row r="550" spans="10:19" ht="13.2" x14ac:dyDescent="0.25">
      <c r="J550" s="5"/>
      <c r="L550" s="29"/>
      <c r="M550" s="29"/>
      <c r="N550" s="29"/>
      <c r="O550" s="29"/>
      <c r="P550" s="29"/>
      <c r="Q550" s="29"/>
      <c r="S550" s="30"/>
    </row>
    <row r="551" spans="10:19" ht="13.2" x14ac:dyDescent="0.25">
      <c r="J551" s="5"/>
      <c r="L551" s="29"/>
      <c r="M551" s="29"/>
      <c r="N551" s="29"/>
      <c r="O551" s="29"/>
      <c r="P551" s="29"/>
      <c r="Q551" s="29"/>
      <c r="S551" s="30"/>
    </row>
    <row r="552" spans="10:19" ht="13.2" x14ac:dyDescent="0.25">
      <c r="J552" s="5"/>
      <c r="L552" s="29"/>
      <c r="M552" s="29"/>
      <c r="N552" s="29"/>
      <c r="O552" s="29"/>
      <c r="P552" s="29"/>
      <c r="Q552" s="29"/>
      <c r="S552" s="30"/>
    </row>
    <row r="553" spans="10:19" ht="13.2" x14ac:dyDescent="0.25">
      <c r="J553" s="5"/>
      <c r="L553" s="29"/>
      <c r="M553" s="29"/>
      <c r="N553" s="29"/>
      <c r="O553" s="29"/>
      <c r="P553" s="29"/>
      <c r="Q553" s="29"/>
      <c r="S553" s="30"/>
    </row>
    <row r="554" spans="10:19" ht="13.2" x14ac:dyDescent="0.25">
      <c r="J554" s="5"/>
      <c r="L554" s="29"/>
      <c r="M554" s="29"/>
      <c r="N554" s="29"/>
      <c r="O554" s="29"/>
      <c r="P554" s="29"/>
      <c r="Q554" s="29"/>
      <c r="S554" s="30"/>
    </row>
    <row r="555" spans="10:19" ht="13.2" x14ac:dyDescent="0.25">
      <c r="J555" s="5"/>
      <c r="L555" s="29"/>
      <c r="M555" s="29"/>
      <c r="N555" s="29"/>
      <c r="O555" s="29"/>
      <c r="P555" s="29"/>
      <c r="Q555" s="29"/>
      <c r="S555" s="30"/>
    </row>
    <row r="556" spans="10:19" ht="13.2" x14ac:dyDescent="0.25">
      <c r="J556" s="5"/>
      <c r="L556" s="29"/>
      <c r="M556" s="29"/>
      <c r="N556" s="29"/>
      <c r="O556" s="29"/>
      <c r="P556" s="29"/>
      <c r="Q556" s="29"/>
      <c r="S556" s="30"/>
    </row>
    <row r="557" spans="10:19" ht="13.2" x14ac:dyDescent="0.25">
      <c r="J557" s="5"/>
      <c r="L557" s="29"/>
      <c r="M557" s="29"/>
      <c r="N557" s="29"/>
      <c r="O557" s="29"/>
      <c r="P557" s="29"/>
      <c r="Q557" s="29"/>
      <c r="S557" s="30"/>
    </row>
    <row r="558" spans="10:19" ht="13.2" x14ac:dyDescent="0.25">
      <c r="J558" s="5"/>
      <c r="L558" s="29"/>
      <c r="M558" s="29"/>
      <c r="N558" s="29"/>
      <c r="O558" s="29"/>
      <c r="P558" s="29"/>
      <c r="Q558" s="29"/>
      <c r="S558" s="30"/>
    </row>
    <row r="559" spans="10:19" ht="13.2" x14ac:dyDescent="0.25">
      <c r="J559" s="5"/>
      <c r="L559" s="29"/>
      <c r="M559" s="29"/>
      <c r="N559" s="29"/>
      <c r="O559" s="29"/>
      <c r="P559" s="29"/>
      <c r="Q559" s="29"/>
      <c r="S559" s="30"/>
    </row>
    <row r="560" spans="10:19" ht="13.2" x14ac:dyDescent="0.25">
      <c r="J560" s="5"/>
      <c r="L560" s="29"/>
      <c r="M560" s="29"/>
      <c r="N560" s="29"/>
      <c r="O560" s="29"/>
      <c r="P560" s="29"/>
      <c r="Q560" s="29"/>
      <c r="S560" s="30"/>
    </row>
    <row r="561" spans="10:19" ht="13.2" x14ac:dyDescent="0.25">
      <c r="J561" s="5"/>
      <c r="L561" s="29"/>
      <c r="M561" s="29"/>
      <c r="N561" s="29"/>
      <c r="O561" s="29"/>
      <c r="P561" s="29"/>
      <c r="Q561" s="29"/>
      <c r="S561" s="30"/>
    </row>
    <row r="562" spans="10:19" ht="13.2" x14ac:dyDescent="0.25">
      <c r="J562" s="5"/>
      <c r="L562" s="29"/>
      <c r="M562" s="29"/>
      <c r="N562" s="29"/>
      <c r="O562" s="29"/>
      <c r="P562" s="29"/>
      <c r="Q562" s="29"/>
      <c r="S562" s="30"/>
    </row>
    <row r="563" spans="10:19" ht="13.2" x14ac:dyDescent="0.25">
      <c r="J563" s="5"/>
      <c r="L563" s="29"/>
      <c r="M563" s="29"/>
      <c r="N563" s="29"/>
      <c r="O563" s="29"/>
      <c r="P563" s="29"/>
      <c r="Q563" s="29"/>
      <c r="S563" s="30"/>
    </row>
    <row r="564" spans="10:19" ht="13.2" x14ac:dyDescent="0.25">
      <c r="J564" s="5"/>
      <c r="L564" s="29"/>
      <c r="M564" s="29"/>
      <c r="N564" s="29"/>
      <c r="O564" s="29"/>
      <c r="P564" s="29"/>
      <c r="Q564" s="29"/>
      <c r="S564" s="30"/>
    </row>
    <row r="565" spans="10:19" ht="13.2" x14ac:dyDescent="0.25">
      <c r="J565" s="5"/>
      <c r="L565" s="29"/>
      <c r="M565" s="29"/>
      <c r="N565" s="29"/>
      <c r="O565" s="29"/>
      <c r="P565" s="29"/>
      <c r="Q565" s="29"/>
      <c r="S565" s="30"/>
    </row>
    <row r="566" spans="10:19" ht="13.2" x14ac:dyDescent="0.25">
      <c r="J566" s="5"/>
      <c r="L566" s="29"/>
      <c r="M566" s="29"/>
      <c r="N566" s="29"/>
      <c r="O566" s="29"/>
      <c r="P566" s="29"/>
      <c r="Q566" s="29"/>
      <c r="S566" s="30"/>
    </row>
    <row r="567" spans="10:19" ht="13.2" x14ac:dyDescent="0.25">
      <c r="J567" s="5"/>
      <c r="L567" s="29"/>
      <c r="M567" s="29"/>
      <c r="N567" s="29"/>
      <c r="O567" s="29"/>
      <c r="P567" s="29"/>
      <c r="Q567" s="29"/>
      <c r="S567" s="30"/>
    </row>
    <row r="568" spans="10:19" ht="13.2" x14ac:dyDescent="0.25">
      <c r="J568" s="5"/>
      <c r="L568" s="29"/>
      <c r="M568" s="29"/>
      <c r="N568" s="29"/>
      <c r="O568" s="29"/>
      <c r="P568" s="29"/>
      <c r="Q568" s="29"/>
      <c r="S568" s="30"/>
    </row>
    <row r="569" spans="10:19" ht="13.2" x14ac:dyDescent="0.25">
      <c r="J569" s="5"/>
      <c r="L569" s="29"/>
      <c r="M569" s="29"/>
      <c r="N569" s="29"/>
      <c r="O569" s="29"/>
      <c r="P569" s="29"/>
      <c r="Q569" s="29"/>
      <c r="S569" s="30"/>
    </row>
    <row r="570" spans="10:19" ht="13.2" x14ac:dyDescent="0.25">
      <c r="J570" s="5"/>
      <c r="L570" s="29"/>
      <c r="M570" s="29"/>
      <c r="N570" s="29"/>
      <c r="O570" s="29"/>
      <c r="P570" s="29"/>
      <c r="Q570" s="29"/>
      <c r="S570" s="30"/>
    </row>
    <row r="571" spans="10:19" ht="13.2" x14ac:dyDescent="0.25">
      <c r="J571" s="5"/>
      <c r="L571" s="29"/>
      <c r="M571" s="29"/>
      <c r="N571" s="29"/>
      <c r="O571" s="29"/>
      <c r="P571" s="29"/>
      <c r="Q571" s="29"/>
      <c r="S571" s="30"/>
    </row>
    <row r="572" spans="10:19" ht="13.2" x14ac:dyDescent="0.25">
      <c r="J572" s="5"/>
      <c r="L572" s="29"/>
      <c r="M572" s="29"/>
      <c r="N572" s="29"/>
      <c r="O572" s="29"/>
      <c r="P572" s="29"/>
      <c r="Q572" s="29"/>
      <c r="S572" s="30"/>
    </row>
    <row r="573" spans="10:19" ht="13.2" x14ac:dyDescent="0.25">
      <c r="J573" s="5"/>
      <c r="L573" s="29"/>
      <c r="M573" s="29"/>
      <c r="N573" s="29"/>
      <c r="O573" s="29"/>
      <c r="P573" s="29"/>
      <c r="Q573" s="29"/>
      <c r="S573" s="30"/>
    </row>
    <row r="574" spans="10:19" ht="13.2" x14ac:dyDescent="0.25">
      <c r="J574" s="5"/>
      <c r="L574" s="29"/>
      <c r="M574" s="29"/>
      <c r="N574" s="29"/>
      <c r="O574" s="29"/>
      <c r="P574" s="29"/>
      <c r="Q574" s="29"/>
      <c r="S574" s="30"/>
    </row>
    <row r="575" spans="10:19" ht="13.2" x14ac:dyDescent="0.25">
      <c r="J575" s="5"/>
      <c r="L575" s="29"/>
      <c r="M575" s="29"/>
      <c r="N575" s="29"/>
      <c r="O575" s="29"/>
      <c r="P575" s="29"/>
      <c r="Q575" s="29"/>
      <c r="S575" s="30"/>
    </row>
    <row r="576" spans="10:19" ht="13.2" x14ac:dyDescent="0.25">
      <c r="J576" s="5"/>
      <c r="L576" s="29"/>
      <c r="M576" s="29"/>
      <c r="N576" s="29"/>
      <c r="O576" s="29"/>
      <c r="P576" s="29"/>
      <c r="Q576" s="29"/>
      <c r="S576" s="30"/>
    </row>
    <row r="577" spans="10:19" ht="13.2" x14ac:dyDescent="0.25">
      <c r="J577" s="5"/>
      <c r="L577" s="29"/>
      <c r="M577" s="29"/>
      <c r="N577" s="29"/>
      <c r="O577" s="29"/>
      <c r="P577" s="29"/>
      <c r="Q577" s="29"/>
      <c r="S577" s="30"/>
    </row>
    <row r="578" spans="10:19" ht="13.2" x14ac:dyDescent="0.25">
      <c r="J578" s="5"/>
      <c r="L578" s="29"/>
      <c r="M578" s="29"/>
      <c r="N578" s="29"/>
      <c r="O578" s="29"/>
      <c r="P578" s="29"/>
      <c r="Q578" s="29"/>
      <c r="S578" s="30"/>
    </row>
    <row r="579" spans="10:19" ht="13.2" x14ac:dyDescent="0.25">
      <c r="J579" s="5"/>
      <c r="L579" s="29"/>
      <c r="M579" s="29"/>
      <c r="N579" s="29"/>
      <c r="O579" s="29"/>
      <c r="P579" s="29"/>
      <c r="Q579" s="29"/>
      <c r="S579" s="30"/>
    </row>
    <row r="580" spans="10:19" ht="13.2" x14ac:dyDescent="0.25">
      <c r="J580" s="5"/>
      <c r="L580" s="29"/>
      <c r="M580" s="29"/>
      <c r="N580" s="29"/>
      <c r="O580" s="29"/>
      <c r="P580" s="29"/>
      <c r="Q580" s="29"/>
      <c r="S580" s="30"/>
    </row>
    <row r="581" spans="10:19" ht="13.2" x14ac:dyDescent="0.25">
      <c r="J581" s="5"/>
      <c r="L581" s="29"/>
      <c r="M581" s="29"/>
      <c r="N581" s="29"/>
      <c r="O581" s="29"/>
      <c r="P581" s="29"/>
      <c r="Q581" s="29"/>
      <c r="S581" s="30"/>
    </row>
    <row r="582" spans="10:19" ht="13.2" x14ac:dyDescent="0.25">
      <c r="J582" s="5"/>
      <c r="L582" s="29"/>
      <c r="M582" s="29"/>
      <c r="N582" s="29"/>
      <c r="O582" s="29"/>
      <c r="P582" s="29"/>
      <c r="Q582" s="29"/>
      <c r="S582" s="30"/>
    </row>
    <row r="583" spans="10:19" ht="13.2" x14ac:dyDescent="0.25">
      <c r="J583" s="5"/>
      <c r="L583" s="29"/>
      <c r="M583" s="29"/>
      <c r="N583" s="29"/>
      <c r="O583" s="29"/>
      <c r="P583" s="29"/>
      <c r="Q583" s="29"/>
      <c r="S583" s="30"/>
    </row>
    <row r="584" spans="10:19" ht="13.2" x14ac:dyDescent="0.25">
      <c r="J584" s="5"/>
      <c r="L584" s="29"/>
      <c r="M584" s="29"/>
      <c r="N584" s="29"/>
      <c r="O584" s="29"/>
      <c r="P584" s="29"/>
      <c r="Q584" s="29"/>
      <c r="S584" s="30"/>
    </row>
    <row r="585" spans="10:19" ht="13.2" x14ac:dyDescent="0.25">
      <c r="J585" s="5"/>
      <c r="L585" s="29"/>
      <c r="M585" s="29"/>
      <c r="N585" s="29"/>
      <c r="O585" s="29"/>
      <c r="P585" s="29"/>
      <c r="Q585" s="29"/>
      <c r="S585" s="30"/>
    </row>
    <row r="586" spans="10:19" ht="13.2" x14ac:dyDescent="0.25">
      <c r="J586" s="5"/>
      <c r="L586" s="29"/>
      <c r="M586" s="29"/>
      <c r="N586" s="29"/>
      <c r="O586" s="29"/>
      <c r="P586" s="29"/>
      <c r="Q586" s="29"/>
      <c r="S586" s="30"/>
    </row>
    <row r="587" spans="10:19" ht="13.2" x14ac:dyDescent="0.25">
      <c r="J587" s="5"/>
      <c r="L587" s="29"/>
      <c r="M587" s="29"/>
      <c r="N587" s="29"/>
      <c r="O587" s="29"/>
      <c r="P587" s="29"/>
      <c r="Q587" s="29"/>
      <c r="S587" s="30"/>
    </row>
    <row r="588" spans="10:19" ht="13.2" x14ac:dyDescent="0.25">
      <c r="J588" s="5"/>
      <c r="L588" s="29"/>
      <c r="M588" s="29"/>
      <c r="N588" s="29"/>
      <c r="O588" s="29"/>
      <c r="P588" s="29"/>
      <c r="Q588" s="29"/>
      <c r="S588" s="30"/>
    </row>
    <row r="589" spans="10:19" ht="13.2" x14ac:dyDescent="0.25">
      <c r="J589" s="5"/>
      <c r="L589" s="29"/>
      <c r="M589" s="29"/>
      <c r="N589" s="29"/>
      <c r="O589" s="29"/>
      <c r="P589" s="29"/>
      <c r="Q589" s="29"/>
      <c r="S589" s="30"/>
    </row>
    <row r="590" spans="10:19" ht="13.2" x14ac:dyDescent="0.25">
      <c r="J590" s="5"/>
      <c r="L590" s="29"/>
      <c r="M590" s="29"/>
      <c r="N590" s="29"/>
      <c r="O590" s="29"/>
      <c r="P590" s="29"/>
      <c r="Q590" s="29"/>
      <c r="S590" s="30"/>
    </row>
    <row r="591" spans="10:19" ht="13.2" x14ac:dyDescent="0.25">
      <c r="J591" s="5"/>
      <c r="L591" s="29"/>
      <c r="M591" s="29"/>
      <c r="N591" s="29"/>
      <c r="O591" s="29"/>
      <c r="P591" s="29"/>
      <c r="Q591" s="29"/>
      <c r="S591" s="30"/>
    </row>
    <row r="592" spans="10:19" ht="13.2" x14ac:dyDescent="0.25">
      <c r="J592" s="5"/>
      <c r="L592" s="29"/>
      <c r="M592" s="29"/>
      <c r="N592" s="29"/>
      <c r="O592" s="29"/>
      <c r="P592" s="29"/>
      <c r="Q592" s="29"/>
      <c r="S592" s="30"/>
    </row>
    <row r="593" spans="10:19" ht="13.2" x14ac:dyDescent="0.25">
      <c r="J593" s="5"/>
      <c r="L593" s="29"/>
      <c r="M593" s="29"/>
      <c r="N593" s="29"/>
      <c r="O593" s="29"/>
      <c r="P593" s="29"/>
      <c r="Q593" s="29"/>
      <c r="S593" s="30"/>
    </row>
    <row r="594" spans="10:19" ht="13.2" x14ac:dyDescent="0.25">
      <c r="J594" s="5"/>
      <c r="L594" s="29"/>
      <c r="M594" s="29"/>
      <c r="N594" s="29"/>
      <c r="O594" s="29"/>
      <c r="P594" s="29"/>
      <c r="Q594" s="29"/>
      <c r="S594" s="30"/>
    </row>
    <row r="595" spans="10:19" ht="13.2" x14ac:dyDescent="0.25">
      <c r="J595" s="5"/>
      <c r="L595" s="29"/>
      <c r="M595" s="29"/>
      <c r="N595" s="29"/>
      <c r="O595" s="29"/>
      <c r="P595" s="29"/>
      <c r="Q595" s="29"/>
      <c r="S595" s="30"/>
    </row>
    <row r="596" spans="10:19" ht="13.2" x14ac:dyDescent="0.25">
      <c r="J596" s="5"/>
      <c r="L596" s="29"/>
      <c r="M596" s="29"/>
      <c r="N596" s="29"/>
      <c r="O596" s="29"/>
      <c r="P596" s="29"/>
      <c r="Q596" s="29"/>
      <c r="S596" s="30"/>
    </row>
    <row r="597" spans="10:19" ht="13.2" x14ac:dyDescent="0.25">
      <c r="J597" s="5"/>
      <c r="L597" s="29"/>
      <c r="M597" s="29"/>
      <c r="N597" s="29"/>
      <c r="O597" s="29"/>
      <c r="P597" s="29"/>
      <c r="Q597" s="29"/>
      <c r="S597" s="30"/>
    </row>
    <row r="598" spans="10:19" ht="13.2" x14ac:dyDescent="0.25">
      <c r="J598" s="5"/>
      <c r="L598" s="29"/>
      <c r="M598" s="29"/>
      <c r="N598" s="29"/>
      <c r="O598" s="29"/>
      <c r="P598" s="29"/>
      <c r="Q598" s="29"/>
      <c r="S598" s="30"/>
    </row>
    <row r="599" spans="10:19" ht="13.2" x14ac:dyDescent="0.25">
      <c r="J599" s="5"/>
      <c r="L599" s="29"/>
      <c r="M599" s="29"/>
      <c r="N599" s="29"/>
      <c r="O599" s="29"/>
      <c r="P599" s="29"/>
      <c r="Q599" s="29"/>
      <c r="S599" s="30"/>
    </row>
    <row r="600" spans="10:19" ht="13.2" x14ac:dyDescent="0.25">
      <c r="J600" s="5"/>
      <c r="L600" s="29"/>
      <c r="M600" s="29"/>
      <c r="N600" s="29"/>
      <c r="O600" s="29"/>
      <c r="P600" s="29"/>
      <c r="Q600" s="29"/>
      <c r="S600" s="30"/>
    </row>
    <row r="601" spans="10:19" ht="13.2" x14ac:dyDescent="0.25">
      <c r="J601" s="5"/>
      <c r="L601" s="29"/>
      <c r="M601" s="29"/>
      <c r="N601" s="29"/>
      <c r="O601" s="29"/>
      <c r="P601" s="29"/>
      <c r="Q601" s="29"/>
      <c r="S601" s="30"/>
    </row>
    <row r="602" spans="10:19" ht="13.2" x14ac:dyDescent="0.25">
      <c r="J602" s="5"/>
      <c r="L602" s="29"/>
      <c r="M602" s="29"/>
      <c r="N602" s="29"/>
      <c r="O602" s="29"/>
      <c r="P602" s="29"/>
      <c r="Q602" s="29"/>
      <c r="S602" s="30"/>
    </row>
    <row r="603" spans="10:19" ht="13.2" x14ac:dyDescent="0.25">
      <c r="J603" s="5"/>
      <c r="L603" s="29"/>
      <c r="M603" s="29"/>
      <c r="N603" s="29"/>
      <c r="O603" s="29"/>
      <c r="P603" s="29"/>
      <c r="Q603" s="29"/>
      <c r="S603" s="30"/>
    </row>
    <row r="604" spans="10:19" ht="13.2" x14ac:dyDescent="0.25">
      <c r="J604" s="5"/>
      <c r="L604" s="29"/>
      <c r="M604" s="29"/>
      <c r="N604" s="29"/>
      <c r="O604" s="29"/>
      <c r="P604" s="29"/>
      <c r="Q604" s="29"/>
      <c r="S604" s="30"/>
    </row>
    <row r="605" spans="10:19" ht="13.2" x14ac:dyDescent="0.25">
      <c r="J605" s="5"/>
      <c r="L605" s="29"/>
      <c r="M605" s="29"/>
      <c r="N605" s="29"/>
      <c r="O605" s="29"/>
      <c r="P605" s="29"/>
      <c r="Q605" s="29"/>
      <c r="S605" s="30"/>
    </row>
    <row r="606" spans="10:19" ht="13.2" x14ac:dyDescent="0.25">
      <c r="J606" s="5"/>
      <c r="L606" s="29"/>
      <c r="M606" s="29"/>
      <c r="N606" s="29"/>
      <c r="O606" s="29"/>
      <c r="P606" s="29"/>
      <c r="Q606" s="29"/>
      <c r="S606" s="30"/>
    </row>
    <row r="607" spans="10:19" ht="13.2" x14ac:dyDescent="0.25">
      <c r="J607" s="5"/>
      <c r="L607" s="29"/>
      <c r="M607" s="29"/>
      <c r="N607" s="29"/>
      <c r="O607" s="29"/>
      <c r="P607" s="29"/>
      <c r="Q607" s="29"/>
      <c r="S607" s="30"/>
    </row>
    <row r="608" spans="10:19" ht="13.2" x14ac:dyDescent="0.25">
      <c r="J608" s="5"/>
      <c r="L608" s="29"/>
      <c r="M608" s="29"/>
      <c r="N608" s="29"/>
      <c r="O608" s="29"/>
      <c r="P608" s="29"/>
      <c r="Q608" s="29"/>
      <c r="S608" s="30"/>
    </row>
    <row r="609" spans="10:19" ht="13.2" x14ac:dyDescent="0.25">
      <c r="J609" s="5"/>
      <c r="L609" s="29"/>
      <c r="M609" s="29"/>
      <c r="N609" s="29"/>
      <c r="O609" s="29"/>
      <c r="P609" s="29"/>
      <c r="Q609" s="29"/>
      <c r="S609" s="30"/>
    </row>
    <row r="610" spans="10:19" ht="13.2" x14ac:dyDescent="0.25">
      <c r="J610" s="5"/>
      <c r="L610" s="29"/>
      <c r="M610" s="29"/>
      <c r="N610" s="29"/>
      <c r="O610" s="29"/>
      <c r="P610" s="29"/>
      <c r="Q610" s="29"/>
      <c r="S610" s="30"/>
    </row>
    <row r="611" spans="10:19" ht="13.2" x14ac:dyDescent="0.25">
      <c r="J611" s="5"/>
      <c r="L611" s="29"/>
      <c r="M611" s="29"/>
      <c r="N611" s="29"/>
      <c r="O611" s="29"/>
      <c r="P611" s="29"/>
      <c r="Q611" s="29"/>
      <c r="S611" s="30"/>
    </row>
    <row r="612" spans="10:19" ht="13.2" x14ac:dyDescent="0.25">
      <c r="J612" s="5"/>
      <c r="L612" s="29"/>
      <c r="M612" s="29"/>
      <c r="N612" s="29"/>
      <c r="O612" s="29"/>
      <c r="P612" s="29"/>
      <c r="Q612" s="29"/>
      <c r="S612" s="30"/>
    </row>
    <row r="613" spans="10:19" ht="13.2" x14ac:dyDescent="0.25">
      <c r="J613" s="5"/>
      <c r="L613" s="29"/>
      <c r="M613" s="29"/>
      <c r="N613" s="29"/>
      <c r="O613" s="29"/>
      <c r="P613" s="29"/>
      <c r="Q613" s="29"/>
      <c r="S613" s="30"/>
    </row>
    <row r="614" spans="10:19" ht="13.2" x14ac:dyDescent="0.25">
      <c r="J614" s="5"/>
      <c r="L614" s="29"/>
      <c r="M614" s="29"/>
      <c r="N614" s="29"/>
      <c r="O614" s="29"/>
      <c r="P614" s="29"/>
      <c r="Q614" s="29"/>
      <c r="S614" s="30"/>
    </row>
    <row r="615" spans="10:19" ht="13.2" x14ac:dyDescent="0.25">
      <c r="J615" s="5"/>
      <c r="L615" s="29"/>
      <c r="M615" s="29"/>
      <c r="N615" s="29"/>
      <c r="O615" s="29"/>
      <c r="P615" s="29"/>
      <c r="Q615" s="29"/>
      <c r="S615" s="30"/>
    </row>
    <row r="616" spans="10:19" ht="13.2" x14ac:dyDescent="0.25">
      <c r="J616" s="5"/>
      <c r="L616" s="29"/>
      <c r="M616" s="29"/>
      <c r="N616" s="29"/>
      <c r="O616" s="29"/>
      <c r="P616" s="29"/>
      <c r="Q616" s="29"/>
      <c r="S616" s="30"/>
    </row>
    <row r="617" spans="10:19" ht="13.2" x14ac:dyDescent="0.25">
      <c r="J617" s="5"/>
      <c r="L617" s="29"/>
      <c r="M617" s="29"/>
      <c r="N617" s="29"/>
      <c r="O617" s="29"/>
      <c r="P617" s="29"/>
      <c r="Q617" s="29"/>
      <c r="S617" s="30"/>
    </row>
    <row r="618" spans="10:19" ht="13.2" x14ac:dyDescent="0.25">
      <c r="J618" s="5"/>
      <c r="L618" s="29"/>
      <c r="M618" s="29"/>
      <c r="N618" s="29"/>
      <c r="O618" s="29"/>
      <c r="P618" s="29"/>
      <c r="Q618" s="29"/>
      <c r="S618" s="30"/>
    </row>
    <row r="619" spans="10:19" ht="13.2" x14ac:dyDescent="0.25">
      <c r="J619" s="5"/>
      <c r="L619" s="29"/>
      <c r="M619" s="29"/>
      <c r="N619" s="29"/>
      <c r="O619" s="29"/>
      <c r="P619" s="29"/>
      <c r="Q619" s="29"/>
      <c r="S619" s="30"/>
    </row>
    <row r="620" spans="10:19" ht="13.2" x14ac:dyDescent="0.25">
      <c r="J620" s="5"/>
      <c r="L620" s="29"/>
      <c r="M620" s="29"/>
      <c r="N620" s="29"/>
      <c r="O620" s="29"/>
      <c r="P620" s="29"/>
      <c r="Q620" s="29"/>
      <c r="S620" s="30"/>
    </row>
    <row r="621" spans="10:19" ht="13.2" x14ac:dyDescent="0.25">
      <c r="J621" s="5"/>
      <c r="L621" s="29"/>
      <c r="M621" s="29"/>
      <c r="N621" s="29"/>
      <c r="O621" s="29"/>
      <c r="P621" s="29"/>
      <c r="Q621" s="29"/>
      <c r="S621" s="30"/>
    </row>
    <row r="622" spans="10:19" ht="13.2" x14ac:dyDescent="0.25">
      <c r="J622" s="5"/>
      <c r="L622" s="29"/>
      <c r="M622" s="29"/>
      <c r="N622" s="29"/>
      <c r="O622" s="29"/>
      <c r="P622" s="29"/>
      <c r="Q622" s="29"/>
      <c r="S622" s="30"/>
    </row>
    <row r="623" spans="10:19" ht="13.2" x14ac:dyDescent="0.25">
      <c r="J623" s="5"/>
      <c r="L623" s="29"/>
      <c r="M623" s="29"/>
      <c r="N623" s="29"/>
      <c r="O623" s="29"/>
      <c r="P623" s="29"/>
      <c r="Q623" s="29"/>
      <c r="S623" s="30"/>
    </row>
    <row r="624" spans="10:19" ht="13.2" x14ac:dyDescent="0.25">
      <c r="J624" s="5"/>
      <c r="L624" s="29"/>
      <c r="M624" s="29"/>
      <c r="N624" s="29"/>
      <c r="O624" s="29"/>
      <c r="P624" s="29"/>
      <c r="Q624" s="29"/>
      <c r="S624" s="30"/>
    </row>
    <row r="625" spans="10:19" ht="13.2" x14ac:dyDescent="0.25">
      <c r="J625" s="5"/>
      <c r="L625" s="29"/>
      <c r="M625" s="29"/>
      <c r="N625" s="29"/>
      <c r="O625" s="29"/>
      <c r="P625" s="29"/>
      <c r="Q625" s="29"/>
      <c r="S625" s="30"/>
    </row>
    <row r="626" spans="10:19" ht="13.2" x14ac:dyDescent="0.25">
      <c r="J626" s="5"/>
      <c r="L626" s="29"/>
      <c r="M626" s="29"/>
      <c r="N626" s="29"/>
      <c r="O626" s="29"/>
      <c r="P626" s="29"/>
      <c r="Q626" s="29"/>
      <c r="S626" s="30"/>
    </row>
    <row r="627" spans="10:19" ht="13.2" x14ac:dyDescent="0.25">
      <c r="J627" s="5"/>
      <c r="L627" s="29"/>
      <c r="M627" s="29"/>
      <c r="N627" s="29"/>
      <c r="O627" s="29"/>
      <c r="P627" s="29"/>
      <c r="Q627" s="29"/>
      <c r="S627" s="30"/>
    </row>
    <row r="628" spans="10:19" ht="13.2" x14ac:dyDescent="0.25">
      <c r="J628" s="5"/>
      <c r="L628" s="29"/>
      <c r="M628" s="29"/>
      <c r="N628" s="29"/>
      <c r="O628" s="29"/>
      <c r="P628" s="29"/>
      <c r="Q628" s="29"/>
      <c r="S628" s="30"/>
    </row>
    <row r="629" spans="10:19" ht="13.2" x14ac:dyDescent="0.25">
      <c r="J629" s="5"/>
      <c r="L629" s="29"/>
      <c r="M629" s="29"/>
      <c r="N629" s="29"/>
      <c r="O629" s="29"/>
      <c r="P629" s="29"/>
      <c r="Q629" s="29"/>
      <c r="S629" s="30"/>
    </row>
    <row r="630" spans="10:19" ht="13.2" x14ac:dyDescent="0.25">
      <c r="J630" s="5"/>
      <c r="L630" s="29"/>
      <c r="M630" s="29"/>
      <c r="N630" s="29"/>
      <c r="O630" s="29"/>
      <c r="P630" s="29"/>
      <c r="Q630" s="29"/>
      <c r="S630" s="30"/>
    </row>
    <row r="631" spans="10:19" ht="13.2" x14ac:dyDescent="0.25">
      <c r="J631" s="5"/>
      <c r="L631" s="29"/>
      <c r="M631" s="29"/>
      <c r="N631" s="29"/>
      <c r="O631" s="29"/>
      <c r="P631" s="29"/>
      <c r="Q631" s="29"/>
      <c r="S631" s="30"/>
    </row>
    <row r="632" spans="10:19" ht="13.2" x14ac:dyDescent="0.25">
      <c r="J632" s="5"/>
      <c r="L632" s="29"/>
      <c r="M632" s="29"/>
      <c r="N632" s="29"/>
      <c r="O632" s="29"/>
      <c r="P632" s="29"/>
      <c r="Q632" s="29"/>
      <c r="S632" s="30"/>
    </row>
    <row r="633" spans="10:19" ht="13.2" x14ac:dyDescent="0.25">
      <c r="J633" s="5"/>
      <c r="L633" s="29"/>
      <c r="M633" s="29"/>
      <c r="N633" s="29"/>
      <c r="O633" s="29"/>
      <c r="P633" s="29"/>
      <c r="Q633" s="29"/>
      <c r="S633" s="30"/>
    </row>
    <row r="634" spans="10:19" ht="13.2" x14ac:dyDescent="0.25">
      <c r="J634" s="5"/>
      <c r="L634" s="29"/>
      <c r="M634" s="29"/>
      <c r="N634" s="29"/>
      <c r="O634" s="29"/>
      <c r="P634" s="29"/>
      <c r="Q634" s="29"/>
      <c r="S634" s="30"/>
    </row>
    <row r="635" spans="10:19" ht="13.2" x14ac:dyDescent="0.25">
      <c r="J635" s="5"/>
      <c r="L635" s="29"/>
      <c r="M635" s="29"/>
      <c r="N635" s="29"/>
      <c r="O635" s="29"/>
      <c r="P635" s="29"/>
      <c r="Q635" s="29"/>
      <c r="S635" s="30"/>
    </row>
    <row r="636" spans="10:19" ht="13.2" x14ac:dyDescent="0.25">
      <c r="J636" s="5"/>
      <c r="L636" s="29"/>
      <c r="M636" s="29"/>
      <c r="N636" s="29"/>
      <c r="O636" s="29"/>
      <c r="P636" s="29"/>
      <c r="Q636" s="29"/>
      <c r="S636" s="30"/>
    </row>
    <row r="637" spans="10:19" ht="13.2" x14ac:dyDescent="0.25">
      <c r="J637" s="5"/>
      <c r="L637" s="29"/>
      <c r="M637" s="29"/>
      <c r="N637" s="29"/>
      <c r="O637" s="29"/>
      <c r="P637" s="29"/>
      <c r="Q637" s="29"/>
      <c r="S637" s="30"/>
    </row>
    <row r="638" spans="10:19" ht="13.2" x14ac:dyDescent="0.25">
      <c r="J638" s="5"/>
      <c r="L638" s="29"/>
      <c r="M638" s="29"/>
      <c r="N638" s="29"/>
      <c r="O638" s="29"/>
      <c r="P638" s="29"/>
      <c r="Q638" s="29"/>
      <c r="S638" s="30"/>
    </row>
    <row r="639" spans="10:19" ht="13.2" x14ac:dyDescent="0.25">
      <c r="J639" s="5"/>
      <c r="L639" s="29"/>
      <c r="M639" s="29"/>
      <c r="N639" s="29"/>
      <c r="O639" s="29"/>
      <c r="P639" s="29"/>
      <c r="Q639" s="29"/>
      <c r="S639" s="30"/>
    </row>
    <row r="640" spans="10:19" ht="13.2" x14ac:dyDescent="0.25">
      <c r="J640" s="5"/>
      <c r="L640" s="29"/>
      <c r="M640" s="29"/>
      <c r="N640" s="29"/>
      <c r="O640" s="29"/>
      <c r="P640" s="29"/>
      <c r="Q640" s="29"/>
      <c r="S640" s="30"/>
    </row>
    <row r="641" spans="10:19" ht="13.2" x14ac:dyDescent="0.25">
      <c r="J641" s="5"/>
      <c r="L641" s="29"/>
      <c r="M641" s="29"/>
      <c r="N641" s="29"/>
      <c r="O641" s="29"/>
      <c r="P641" s="29"/>
      <c r="Q641" s="29"/>
      <c r="S641" s="30"/>
    </row>
    <row r="642" spans="10:19" ht="13.2" x14ac:dyDescent="0.25">
      <c r="J642" s="5"/>
      <c r="L642" s="29"/>
      <c r="M642" s="29"/>
      <c r="N642" s="29"/>
      <c r="O642" s="29"/>
      <c r="P642" s="29"/>
      <c r="Q642" s="29"/>
      <c r="S642" s="30"/>
    </row>
    <row r="643" spans="10:19" ht="13.2" x14ac:dyDescent="0.25">
      <c r="J643" s="5"/>
      <c r="L643" s="29"/>
      <c r="M643" s="29"/>
      <c r="N643" s="29"/>
      <c r="O643" s="29"/>
      <c r="P643" s="29"/>
      <c r="Q643" s="29"/>
      <c r="S643" s="30"/>
    </row>
    <row r="644" spans="10:19" ht="13.2" x14ac:dyDescent="0.25">
      <c r="J644" s="5"/>
      <c r="L644" s="29"/>
      <c r="M644" s="29"/>
      <c r="N644" s="29"/>
      <c r="O644" s="29"/>
      <c r="P644" s="29"/>
      <c r="Q644" s="29"/>
      <c r="S644" s="30"/>
    </row>
    <row r="645" spans="10:19" ht="13.2" x14ac:dyDescent="0.25">
      <c r="J645" s="5"/>
      <c r="L645" s="29"/>
      <c r="M645" s="29"/>
      <c r="N645" s="29"/>
      <c r="O645" s="29"/>
      <c r="P645" s="29"/>
      <c r="Q645" s="29"/>
      <c r="S645" s="30"/>
    </row>
    <row r="646" spans="10:19" ht="13.2" x14ac:dyDescent="0.25">
      <c r="J646" s="5"/>
      <c r="L646" s="29"/>
      <c r="M646" s="29"/>
      <c r="N646" s="29"/>
      <c r="O646" s="29"/>
      <c r="P646" s="29"/>
      <c r="Q646" s="29"/>
      <c r="S646" s="30"/>
    </row>
    <row r="647" spans="10:19" ht="13.2" x14ac:dyDescent="0.25">
      <c r="J647" s="5"/>
      <c r="L647" s="29"/>
      <c r="M647" s="29"/>
      <c r="N647" s="29"/>
      <c r="O647" s="29"/>
      <c r="P647" s="29"/>
      <c r="Q647" s="29"/>
      <c r="S647" s="30"/>
    </row>
    <row r="648" spans="10:19" ht="13.2" x14ac:dyDescent="0.25">
      <c r="J648" s="5"/>
      <c r="L648" s="29"/>
      <c r="M648" s="29"/>
      <c r="N648" s="29"/>
      <c r="O648" s="29"/>
      <c r="P648" s="29"/>
      <c r="Q648" s="29"/>
      <c r="S648" s="30"/>
    </row>
    <row r="649" spans="10:19" ht="13.2" x14ac:dyDescent="0.25">
      <c r="J649" s="5"/>
      <c r="L649" s="29"/>
      <c r="M649" s="29"/>
      <c r="N649" s="29"/>
      <c r="O649" s="29"/>
      <c r="P649" s="29"/>
      <c r="Q649" s="29"/>
      <c r="S649" s="30"/>
    </row>
    <row r="650" spans="10:19" ht="13.2" x14ac:dyDescent="0.25">
      <c r="J650" s="5"/>
      <c r="L650" s="29"/>
      <c r="M650" s="29"/>
      <c r="N650" s="29"/>
      <c r="O650" s="29"/>
      <c r="P650" s="29"/>
      <c r="Q650" s="29"/>
      <c r="S650" s="30"/>
    </row>
    <row r="651" spans="10:19" ht="13.2" x14ac:dyDescent="0.25">
      <c r="J651" s="5"/>
      <c r="L651" s="29"/>
      <c r="M651" s="29"/>
      <c r="N651" s="29"/>
      <c r="O651" s="29"/>
      <c r="P651" s="29"/>
      <c r="Q651" s="29"/>
      <c r="S651" s="30"/>
    </row>
    <row r="652" spans="10:19" ht="13.2" x14ac:dyDescent="0.25">
      <c r="J652" s="5"/>
      <c r="L652" s="29"/>
      <c r="M652" s="29"/>
      <c r="N652" s="29"/>
      <c r="O652" s="29"/>
      <c r="P652" s="29"/>
      <c r="Q652" s="29"/>
      <c r="S652" s="30"/>
    </row>
    <row r="653" spans="10:19" ht="13.2" x14ac:dyDescent="0.25">
      <c r="J653" s="5"/>
      <c r="L653" s="29"/>
      <c r="M653" s="29"/>
      <c r="N653" s="29"/>
      <c r="O653" s="29"/>
      <c r="P653" s="29"/>
      <c r="Q653" s="29"/>
      <c r="S653" s="30"/>
    </row>
    <row r="654" spans="10:19" ht="13.2" x14ac:dyDescent="0.25">
      <c r="J654" s="5"/>
      <c r="L654" s="29"/>
      <c r="M654" s="29"/>
      <c r="N654" s="29"/>
      <c r="O654" s="29"/>
      <c r="P654" s="29"/>
      <c r="Q654" s="29"/>
      <c r="S654" s="30"/>
    </row>
    <row r="655" spans="10:19" ht="13.2" x14ac:dyDescent="0.25">
      <c r="J655" s="5"/>
      <c r="L655" s="29"/>
      <c r="M655" s="29"/>
      <c r="N655" s="29"/>
      <c r="O655" s="29"/>
      <c r="P655" s="29"/>
      <c r="Q655" s="29"/>
      <c r="S655" s="30"/>
    </row>
    <row r="656" spans="10:19" ht="13.2" x14ac:dyDescent="0.25">
      <c r="J656" s="5"/>
      <c r="L656" s="29"/>
      <c r="M656" s="29"/>
      <c r="N656" s="29"/>
      <c r="O656" s="29"/>
      <c r="P656" s="29"/>
      <c r="Q656" s="29"/>
      <c r="S656" s="30"/>
    </row>
    <row r="657" spans="10:19" ht="13.2" x14ac:dyDescent="0.25">
      <c r="J657" s="5"/>
      <c r="L657" s="29"/>
      <c r="M657" s="29"/>
      <c r="N657" s="29"/>
      <c r="O657" s="29"/>
      <c r="P657" s="29"/>
      <c r="Q657" s="29"/>
      <c r="S657" s="30"/>
    </row>
    <row r="658" spans="10:19" ht="13.2" x14ac:dyDescent="0.25">
      <c r="J658" s="5"/>
      <c r="L658" s="29"/>
      <c r="M658" s="29"/>
      <c r="N658" s="29"/>
      <c r="O658" s="29"/>
      <c r="P658" s="29"/>
      <c r="Q658" s="29"/>
      <c r="S658" s="30"/>
    </row>
    <row r="659" spans="10:19" ht="13.2" x14ac:dyDescent="0.25">
      <c r="J659" s="5"/>
      <c r="L659" s="29"/>
      <c r="M659" s="29"/>
      <c r="N659" s="29"/>
      <c r="O659" s="29"/>
      <c r="P659" s="29"/>
      <c r="Q659" s="29"/>
      <c r="S659" s="30"/>
    </row>
    <row r="660" spans="10:19" ht="13.2" x14ac:dyDescent="0.25">
      <c r="J660" s="5"/>
      <c r="L660" s="29"/>
      <c r="M660" s="29"/>
      <c r="N660" s="29"/>
      <c r="O660" s="29"/>
      <c r="P660" s="29"/>
      <c r="Q660" s="29"/>
      <c r="S660" s="30"/>
    </row>
    <row r="661" spans="10:19" ht="13.2" x14ac:dyDescent="0.25">
      <c r="J661" s="5"/>
      <c r="L661" s="29"/>
      <c r="M661" s="29"/>
      <c r="N661" s="29"/>
      <c r="O661" s="29"/>
      <c r="P661" s="29"/>
      <c r="Q661" s="29"/>
      <c r="S661" s="30"/>
    </row>
    <row r="662" spans="10:19" ht="13.2" x14ac:dyDescent="0.25">
      <c r="J662" s="5"/>
      <c r="L662" s="29"/>
      <c r="M662" s="29"/>
      <c r="N662" s="29"/>
      <c r="O662" s="29"/>
      <c r="P662" s="29"/>
      <c r="Q662" s="29"/>
      <c r="S662" s="30"/>
    </row>
    <row r="663" spans="10:19" ht="13.2" x14ac:dyDescent="0.25">
      <c r="J663" s="5"/>
      <c r="L663" s="29"/>
      <c r="M663" s="29"/>
      <c r="N663" s="29"/>
      <c r="O663" s="29"/>
      <c r="P663" s="29"/>
      <c r="Q663" s="29"/>
      <c r="S663" s="30"/>
    </row>
    <row r="664" spans="10:19" ht="13.2" x14ac:dyDescent="0.25">
      <c r="J664" s="5"/>
      <c r="L664" s="29"/>
      <c r="M664" s="29"/>
      <c r="N664" s="29"/>
      <c r="O664" s="29"/>
      <c r="P664" s="29"/>
      <c r="Q664" s="29"/>
      <c r="S664" s="30"/>
    </row>
    <row r="665" spans="10:19" ht="13.2" x14ac:dyDescent="0.25">
      <c r="J665" s="5"/>
      <c r="L665" s="29"/>
      <c r="M665" s="29"/>
      <c r="N665" s="29"/>
      <c r="O665" s="29"/>
      <c r="P665" s="29"/>
      <c r="Q665" s="29"/>
      <c r="S665" s="30"/>
    </row>
    <row r="666" spans="10:19" ht="13.2" x14ac:dyDescent="0.25">
      <c r="J666" s="5"/>
      <c r="L666" s="29"/>
      <c r="M666" s="29"/>
      <c r="N666" s="29"/>
      <c r="O666" s="29"/>
      <c r="P666" s="29"/>
      <c r="Q666" s="29"/>
      <c r="S666" s="30"/>
    </row>
    <row r="667" spans="10:19" ht="13.2" x14ac:dyDescent="0.25">
      <c r="J667" s="5"/>
      <c r="L667" s="29"/>
      <c r="M667" s="29"/>
      <c r="N667" s="29"/>
      <c r="O667" s="29"/>
      <c r="P667" s="29"/>
      <c r="Q667" s="29"/>
      <c r="S667" s="30"/>
    </row>
    <row r="668" spans="10:19" ht="13.2" x14ac:dyDescent="0.25">
      <c r="J668" s="5"/>
      <c r="L668" s="29"/>
      <c r="M668" s="29"/>
      <c r="N668" s="29"/>
      <c r="O668" s="29"/>
      <c r="P668" s="29"/>
      <c r="Q668" s="29"/>
      <c r="S668" s="30"/>
    </row>
    <row r="669" spans="10:19" ht="13.2" x14ac:dyDescent="0.25">
      <c r="J669" s="5"/>
      <c r="L669" s="29"/>
      <c r="M669" s="29"/>
      <c r="N669" s="29"/>
      <c r="O669" s="29"/>
      <c r="P669" s="29"/>
      <c r="Q669" s="29"/>
      <c r="S669" s="30"/>
    </row>
    <row r="670" spans="10:19" ht="13.2" x14ac:dyDescent="0.25">
      <c r="J670" s="5"/>
      <c r="L670" s="29"/>
      <c r="M670" s="29"/>
      <c r="N670" s="29"/>
      <c r="O670" s="29"/>
      <c r="P670" s="29"/>
      <c r="Q670" s="29"/>
      <c r="S670" s="30"/>
    </row>
    <row r="671" spans="10:19" ht="13.2" x14ac:dyDescent="0.25">
      <c r="J671" s="5"/>
      <c r="L671" s="29"/>
      <c r="M671" s="29"/>
      <c r="N671" s="29"/>
      <c r="O671" s="29"/>
      <c r="P671" s="29"/>
      <c r="Q671" s="29"/>
      <c r="S671" s="30"/>
    </row>
    <row r="672" spans="10:19" ht="13.2" x14ac:dyDescent="0.25">
      <c r="J672" s="5"/>
      <c r="L672" s="29"/>
      <c r="M672" s="29"/>
      <c r="N672" s="29"/>
      <c r="O672" s="29"/>
      <c r="P672" s="29"/>
      <c r="Q672" s="29"/>
      <c r="S672" s="30"/>
    </row>
    <row r="673" spans="10:19" ht="13.2" x14ac:dyDescent="0.25">
      <c r="J673" s="5"/>
      <c r="L673" s="29"/>
      <c r="M673" s="29"/>
      <c r="N673" s="29"/>
      <c r="O673" s="29"/>
      <c r="P673" s="29"/>
      <c r="Q673" s="29"/>
      <c r="S673" s="30"/>
    </row>
    <row r="674" spans="10:19" ht="13.2" x14ac:dyDescent="0.25">
      <c r="J674" s="5"/>
      <c r="L674" s="29"/>
      <c r="M674" s="29"/>
      <c r="N674" s="29"/>
      <c r="O674" s="29"/>
      <c r="P674" s="29"/>
      <c r="Q674" s="29"/>
      <c r="S674" s="30"/>
    </row>
    <row r="675" spans="10:19" ht="13.2" x14ac:dyDescent="0.25">
      <c r="J675" s="5"/>
      <c r="L675" s="29"/>
      <c r="M675" s="29"/>
      <c r="N675" s="29"/>
      <c r="O675" s="29"/>
      <c r="P675" s="29"/>
      <c r="Q675" s="29"/>
      <c r="S675" s="30"/>
    </row>
    <row r="676" spans="10:19" ht="13.2" x14ac:dyDescent="0.25">
      <c r="J676" s="5"/>
      <c r="L676" s="29"/>
      <c r="M676" s="29"/>
      <c r="N676" s="29"/>
      <c r="O676" s="29"/>
      <c r="P676" s="29"/>
      <c r="Q676" s="29"/>
      <c r="S676" s="30"/>
    </row>
    <row r="677" spans="10:19" ht="13.2" x14ac:dyDescent="0.25">
      <c r="J677" s="5"/>
      <c r="L677" s="29"/>
      <c r="M677" s="29"/>
      <c r="N677" s="29"/>
      <c r="O677" s="29"/>
      <c r="P677" s="29"/>
      <c r="Q677" s="29"/>
      <c r="S677" s="30"/>
    </row>
    <row r="678" spans="10:19" ht="13.2" x14ac:dyDescent="0.25">
      <c r="J678" s="5"/>
      <c r="L678" s="29"/>
      <c r="M678" s="29"/>
      <c r="N678" s="29"/>
      <c r="O678" s="29"/>
      <c r="P678" s="29"/>
      <c r="Q678" s="29"/>
      <c r="S678" s="30"/>
    </row>
    <row r="679" spans="10:19" ht="13.2" x14ac:dyDescent="0.25">
      <c r="J679" s="5"/>
      <c r="L679" s="29"/>
      <c r="M679" s="29"/>
      <c r="N679" s="29"/>
      <c r="O679" s="29"/>
      <c r="P679" s="29"/>
      <c r="Q679" s="29"/>
      <c r="S679" s="30"/>
    </row>
    <row r="680" spans="10:19" ht="13.2" x14ac:dyDescent="0.25">
      <c r="J680" s="5"/>
      <c r="L680" s="29"/>
      <c r="M680" s="29"/>
      <c r="N680" s="29"/>
      <c r="O680" s="29"/>
      <c r="P680" s="29"/>
      <c r="Q680" s="29"/>
      <c r="S680" s="30"/>
    </row>
    <row r="681" spans="10:19" ht="13.2" x14ac:dyDescent="0.25">
      <c r="J681" s="5"/>
      <c r="L681" s="29"/>
      <c r="M681" s="29"/>
      <c r="N681" s="29"/>
      <c r="O681" s="29"/>
      <c r="P681" s="29"/>
      <c r="Q681" s="29"/>
      <c r="S681" s="30"/>
    </row>
    <row r="682" spans="10:19" ht="13.2" x14ac:dyDescent="0.25">
      <c r="J682" s="5"/>
      <c r="L682" s="29"/>
      <c r="M682" s="29"/>
      <c r="N682" s="29"/>
      <c r="O682" s="29"/>
      <c r="P682" s="29"/>
      <c r="Q682" s="29"/>
      <c r="S682" s="30"/>
    </row>
    <row r="683" spans="10:19" ht="13.2" x14ac:dyDescent="0.25">
      <c r="J683" s="5"/>
      <c r="L683" s="29"/>
      <c r="M683" s="29"/>
      <c r="N683" s="29"/>
      <c r="O683" s="29"/>
      <c r="P683" s="29"/>
      <c r="Q683" s="29"/>
      <c r="S683" s="30"/>
    </row>
    <row r="684" spans="10:19" ht="13.2" x14ac:dyDescent="0.25">
      <c r="J684" s="5"/>
      <c r="L684" s="29"/>
      <c r="M684" s="29"/>
      <c r="N684" s="29"/>
      <c r="O684" s="29"/>
      <c r="P684" s="29"/>
      <c r="Q684" s="29"/>
      <c r="S684" s="30"/>
    </row>
    <row r="685" spans="10:19" ht="13.2" x14ac:dyDescent="0.25">
      <c r="J685" s="5"/>
      <c r="L685" s="29"/>
      <c r="M685" s="29"/>
      <c r="N685" s="29"/>
      <c r="O685" s="29"/>
      <c r="P685" s="29"/>
      <c r="Q685" s="29"/>
      <c r="S685" s="30"/>
    </row>
    <row r="686" spans="10:19" ht="13.2" x14ac:dyDescent="0.25">
      <c r="J686" s="5"/>
      <c r="L686" s="29"/>
      <c r="M686" s="29"/>
      <c r="N686" s="29"/>
      <c r="O686" s="29"/>
      <c r="P686" s="29"/>
      <c r="Q686" s="29"/>
      <c r="S686" s="30"/>
    </row>
    <row r="687" spans="10:19" ht="13.2" x14ac:dyDescent="0.25">
      <c r="J687" s="5"/>
      <c r="L687" s="29"/>
      <c r="M687" s="29"/>
      <c r="N687" s="29"/>
      <c r="O687" s="29"/>
      <c r="P687" s="29"/>
      <c r="Q687" s="29"/>
      <c r="S687" s="30"/>
    </row>
    <row r="688" spans="10:19" ht="13.2" x14ac:dyDescent="0.25">
      <c r="J688" s="5"/>
      <c r="L688" s="29"/>
      <c r="M688" s="29"/>
      <c r="N688" s="29"/>
      <c r="O688" s="29"/>
      <c r="P688" s="29"/>
      <c r="Q688" s="29"/>
      <c r="S688" s="30"/>
    </row>
    <row r="689" spans="10:19" ht="13.2" x14ac:dyDescent="0.25">
      <c r="J689" s="5"/>
      <c r="L689" s="29"/>
      <c r="M689" s="29"/>
      <c r="N689" s="29"/>
      <c r="O689" s="29"/>
      <c r="P689" s="29"/>
      <c r="Q689" s="29"/>
      <c r="S689" s="30"/>
    </row>
    <row r="690" spans="10:19" ht="13.2" x14ac:dyDescent="0.25">
      <c r="J690" s="5"/>
      <c r="L690" s="29"/>
      <c r="M690" s="29"/>
      <c r="N690" s="29"/>
      <c r="O690" s="29"/>
      <c r="P690" s="29"/>
      <c r="Q690" s="29"/>
      <c r="S690" s="30"/>
    </row>
    <row r="691" spans="10:19" ht="13.2" x14ac:dyDescent="0.25">
      <c r="J691" s="5"/>
      <c r="L691" s="29"/>
      <c r="M691" s="29"/>
      <c r="N691" s="29"/>
      <c r="O691" s="29"/>
      <c r="P691" s="29"/>
      <c r="Q691" s="29"/>
      <c r="S691" s="30"/>
    </row>
    <row r="692" spans="10:19" ht="13.2" x14ac:dyDescent="0.25">
      <c r="J692" s="5"/>
      <c r="L692" s="29"/>
      <c r="M692" s="29"/>
      <c r="N692" s="29"/>
      <c r="O692" s="29"/>
      <c r="P692" s="29"/>
      <c r="Q692" s="29"/>
      <c r="S692" s="30"/>
    </row>
    <row r="693" spans="10:19" ht="13.2" x14ac:dyDescent="0.25">
      <c r="J693" s="5"/>
      <c r="L693" s="29"/>
      <c r="M693" s="29"/>
      <c r="N693" s="29"/>
      <c r="O693" s="29"/>
      <c r="P693" s="29"/>
      <c r="Q693" s="29"/>
      <c r="S693" s="30"/>
    </row>
    <row r="694" spans="10:19" ht="13.2" x14ac:dyDescent="0.25">
      <c r="J694" s="5"/>
      <c r="L694" s="29"/>
      <c r="M694" s="29"/>
      <c r="N694" s="29"/>
      <c r="O694" s="29"/>
      <c r="P694" s="29"/>
      <c r="Q694" s="29"/>
      <c r="S694" s="30"/>
    </row>
    <row r="695" spans="10:19" ht="13.2" x14ac:dyDescent="0.25">
      <c r="J695" s="5"/>
      <c r="L695" s="29"/>
      <c r="M695" s="29"/>
      <c r="N695" s="29"/>
      <c r="O695" s="29"/>
      <c r="P695" s="29"/>
      <c r="Q695" s="29"/>
      <c r="S695" s="30"/>
    </row>
    <row r="696" spans="10:19" ht="13.2" x14ac:dyDescent="0.25">
      <c r="J696" s="5"/>
      <c r="L696" s="29"/>
      <c r="M696" s="29"/>
      <c r="N696" s="29"/>
      <c r="O696" s="29"/>
      <c r="P696" s="29"/>
      <c r="Q696" s="29"/>
      <c r="S696" s="30"/>
    </row>
    <row r="697" spans="10:19" ht="13.2" x14ac:dyDescent="0.25">
      <c r="J697" s="5"/>
      <c r="L697" s="29"/>
      <c r="M697" s="29"/>
      <c r="N697" s="29"/>
      <c r="O697" s="29"/>
      <c r="P697" s="29"/>
      <c r="Q697" s="29"/>
      <c r="S697" s="30"/>
    </row>
    <row r="698" spans="10:19" ht="13.2" x14ac:dyDescent="0.25">
      <c r="J698" s="5"/>
      <c r="L698" s="29"/>
      <c r="M698" s="29"/>
      <c r="N698" s="29"/>
      <c r="O698" s="29"/>
      <c r="P698" s="29"/>
      <c r="Q698" s="29"/>
      <c r="S698" s="30"/>
    </row>
    <row r="699" spans="10:19" ht="13.2" x14ac:dyDescent="0.25">
      <c r="J699" s="5"/>
      <c r="L699" s="29"/>
      <c r="M699" s="29"/>
      <c r="N699" s="29"/>
      <c r="O699" s="29"/>
      <c r="P699" s="29"/>
      <c r="Q699" s="29"/>
      <c r="S699" s="30"/>
    </row>
    <row r="700" spans="10:19" ht="13.2" x14ac:dyDescent="0.25">
      <c r="J700" s="5"/>
      <c r="L700" s="29"/>
      <c r="M700" s="29"/>
      <c r="N700" s="29"/>
      <c r="O700" s="29"/>
      <c r="P700" s="29"/>
      <c r="Q700" s="29"/>
      <c r="S700" s="30"/>
    </row>
    <row r="701" spans="10:19" ht="13.2" x14ac:dyDescent="0.25">
      <c r="J701" s="5"/>
      <c r="L701" s="29"/>
      <c r="M701" s="29"/>
      <c r="N701" s="29"/>
      <c r="O701" s="29"/>
      <c r="P701" s="29"/>
      <c r="Q701" s="29"/>
      <c r="S701" s="30"/>
    </row>
    <row r="702" spans="10:19" ht="13.2" x14ac:dyDescent="0.25">
      <c r="J702" s="5"/>
      <c r="L702" s="29"/>
      <c r="M702" s="29"/>
      <c r="N702" s="29"/>
      <c r="O702" s="29"/>
      <c r="P702" s="29"/>
      <c r="Q702" s="29"/>
      <c r="S702" s="30"/>
    </row>
    <row r="703" spans="10:19" ht="13.2" x14ac:dyDescent="0.25">
      <c r="J703" s="5"/>
      <c r="L703" s="29"/>
      <c r="M703" s="29"/>
      <c r="N703" s="29"/>
      <c r="O703" s="29"/>
      <c r="P703" s="29"/>
      <c r="Q703" s="29"/>
      <c r="S703" s="30"/>
    </row>
    <row r="704" spans="10:19" ht="13.2" x14ac:dyDescent="0.25">
      <c r="J704" s="5"/>
      <c r="L704" s="29"/>
      <c r="M704" s="29"/>
      <c r="N704" s="29"/>
      <c r="O704" s="29"/>
      <c r="P704" s="29"/>
      <c r="Q704" s="29"/>
      <c r="S704" s="30"/>
    </row>
    <row r="705" spans="10:19" ht="13.2" x14ac:dyDescent="0.25">
      <c r="J705" s="5"/>
      <c r="L705" s="29"/>
      <c r="M705" s="29"/>
      <c r="N705" s="29"/>
      <c r="O705" s="29"/>
      <c r="P705" s="29"/>
      <c r="Q705" s="29"/>
      <c r="S705" s="30"/>
    </row>
    <row r="706" spans="10:19" ht="13.2" x14ac:dyDescent="0.25">
      <c r="J706" s="5"/>
      <c r="L706" s="29"/>
      <c r="M706" s="29"/>
      <c r="N706" s="29"/>
      <c r="O706" s="29"/>
      <c r="P706" s="29"/>
      <c r="Q706" s="29"/>
      <c r="S706" s="30"/>
    </row>
    <row r="707" spans="10:19" ht="13.2" x14ac:dyDescent="0.25">
      <c r="J707" s="5"/>
      <c r="L707" s="29"/>
      <c r="M707" s="29"/>
      <c r="N707" s="29"/>
      <c r="O707" s="29"/>
      <c r="P707" s="29"/>
      <c r="Q707" s="29"/>
      <c r="S707" s="30"/>
    </row>
    <row r="708" spans="10:19" ht="13.2" x14ac:dyDescent="0.25">
      <c r="J708" s="5"/>
      <c r="L708" s="29"/>
      <c r="M708" s="29"/>
      <c r="N708" s="29"/>
      <c r="O708" s="29"/>
      <c r="P708" s="29"/>
      <c r="Q708" s="29"/>
      <c r="S708" s="30"/>
    </row>
    <row r="709" spans="10:19" ht="13.2" x14ac:dyDescent="0.25">
      <c r="J709" s="5"/>
      <c r="L709" s="29"/>
      <c r="M709" s="29"/>
      <c r="N709" s="29"/>
      <c r="O709" s="29"/>
      <c r="P709" s="29"/>
      <c r="Q709" s="29"/>
      <c r="S709" s="30"/>
    </row>
    <row r="710" spans="10:19" ht="13.2" x14ac:dyDescent="0.25">
      <c r="J710" s="5"/>
      <c r="L710" s="29"/>
      <c r="M710" s="29"/>
      <c r="N710" s="29"/>
      <c r="O710" s="29"/>
      <c r="P710" s="29"/>
      <c r="Q710" s="29"/>
      <c r="S710" s="30"/>
    </row>
    <row r="711" spans="10:19" ht="13.2" x14ac:dyDescent="0.25">
      <c r="J711" s="5"/>
      <c r="L711" s="29"/>
      <c r="M711" s="29"/>
      <c r="N711" s="29"/>
      <c r="O711" s="29"/>
      <c r="P711" s="29"/>
      <c r="Q711" s="29"/>
      <c r="S711" s="30"/>
    </row>
    <row r="712" spans="10:19" ht="13.2" x14ac:dyDescent="0.25">
      <c r="J712" s="5"/>
      <c r="L712" s="29"/>
      <c r="M712" s="29"/>
      <c r="N712" s="29"/>
      <c r="O712" s="29"/>
      <c r="P712" s="29"/>
      <c r="Q712" s="29"/>
      <c r="S712" s="30"/>
    </row>
    <row r="713" spans="10:19" ht="13.2" x14ac:dyDescent="0.25">
      <c r="J713" s="5"/>
      <c r="L713" s="29"/>
      <c r="M713" s="29"/>
      <c r="N713" s="29"/>
      <c r="O713" s="29"/>
      <c r="P713" s="29"/>
      <c r="Q713" s="29"/>
      <c r="S713" s="30"/>
    </row>
    <row r="714" spans="10:19" ht="13.2" x14ac:dyDescent="0.25">
      <c r="J714" s="5"/>
      <c r="L714" s="29"/>
      <c r="M714" s="29"/>
      <c r="N714" s="29"/>
      <c r="O714" s="29"/>
      <c r="P714" s="29"/>
      <c r="Q714" s="29"/>
      <c r="S714" s="30"/>
    </row>
    <row r="715" spans="10:19" ht="13.2" x14ac:dyDescent="0.25">
      <c r="J715" s="5"/>
      <c r="L715" s="29"/>
      <c r="M715" s="29"/>
      <c r="N715" s="29"/>
      <c r="O715" s="29"/>
      <c r="P715" s="29"/>
      <c r="Q715" s="29"/>
      <c r="S715" s="30"/>
    </row>
    <row r="716" spans="10:19" ht="13.2" x14ac:dyDescent="0.25">
      <c r="J716" s="5"/>
      <c r="L716" s="29"/>
      <c r="M716" s="29"/>
      <c r="N716" s="29"/>
      <c r="O716" s="29"/>
      <c r="P716" s="29"/>
      <c r="Q716" s="29"/>
      <c r="S716" s="30"/>
    </row>
    <row r="717" spans="10:19" ht="13.2" x14ac:dyDescent="0.25">
      <c r="J717" s="5"/>
      <c r="L717" s="29"/>
      <c r="M717" s="29"/>
      <c r="N717" s="29"/>
      <c r="O717" s="29"/>
      <c r="P717" s="29"/>
      <c r="Q717" s="29"/>
      <c r="S717" s="30"/>
    </row>
    <row r="718" spans="10:19" ht="13.2" x14ac:dyDescent="0.25">
      <c r="J718" s="5"/>
      <c r="L718" s="29"/>
      <c r="M718" s="29"/>
      <c r="N718" s="29"/>
      <c r="O718" s="29"/>
      <c r="P718" s="29"/>
      <c r="Q718" s="29"/>
      <c r="S718" s="30"/>
    </row>
    <row r="719" spans="10:19" ht="13.2" x14ac:dyDescent="0.25">
      <c r="J719" s="5"/>
      <c r="L719" s="29"/>
      <c r="M719" s="29"/>
      <c r="N719" s="29"/>
      <c r="O719" s="29"/>
      <c r="P719" s="29"/>
      <c r="Q719" s="29"/>
      <c r="S719" s="30"/>
    </row>
    <row r="720" spans="10:19" ht="13.2" x14ac:dyDescent="0.25">
      <c r="J720" s="5"/>
      <c r="L720" s="29"/>
      <c r="M720" s="29"/>
      <c r="N720" s="29"/>
      <c r="O720" s="29"/>
      <c r="P720" s="29"/>
      <c r="Q720" s="29"/>
      <c r="S720" s="30"/>
    </row>
    <row r="721" spans="10:19" ht="13.2" x14ac:dyDescent="0.25">
      <c r="J721" s="5"/>
      <c r="L721" s="29"/>
      <c r="M721" s="29"/>
      <c r="N721" s="29"/>
      <c r="O721" s="29"/>
      <c r="P721" s="29"/>
      <c r="Q721" s="29"/>
      <c r="S721" s="30"/>
    </row>
    <row r="722" spans="10:19" ht="13.2" x14ac:dyDescent="0.25">
      <c r="J722" s="5"/>
      <c r="L722" s="29"/>
      <c r="M722" s="29"/>
      <c r="N722" s="29"/>
      <c r="O722" s="29"/>
      <c r="P722" s="29"/>
      <c r="Q722" s="29"/>
      <c r="S722" s="30"/>
    </row>
    <row r="723" spans="10:19" ht="13.2" x14ac:dyDescent="0.25">
      <c r="J723" s="5"/>
      <c r="L723" s="29"/>
      <c r="M723" s="29"/>
      <c r="N723" s="29"/>
      <c r="O723" s="29"/>
      <c r="P723" s="29"/>
      <c r="Q723" s="29"/>
      <c r="S723" s="30"/>
    </row>
    <row r="724" spans="10:19" ht="13.2" x14ac:dyDescent="0.25">
      <c r="J724" s="5"/>
      <c r="L724" s="29"/>
      <c r="M724" s="29"/>
      <c r="N724" s="29"/>
      <c r="O724" s="29"/>
      <c r="P724" s="29"/>
      <c r="Q724" s="29"/>
      <c r="S724" s="30"/>
    </row>
    <row r="725" spans="10:19" ht="13.2" x14ac:dyDescent="0.25">
      <c r="J725" s="5"/>
      <c r="L725" s="29"/>
      <c r="M725" s="29"/>
      <c r="N725" s="29"/>
      <c r="O725" s="29"/>
      <c r="P725" s="29"/>
      <c r="Q725" s="29"/>
      <c r="S725" s="30"/>
    </row>
    <row r="726" spans="10:19" ht="13.2" x14ac:dyDescent="0.25">
      <c r="J726" s="5"/>
      <c r="L726" s="29"/>
      <c r="M726" s="29"/>
      <c r="N726" s="29"/>
      <c r="O726" s="29"/>
      <c r="P726" s="29"/>
      <c r="Q726" s="29"/>
      <c r="S726" s="30"/>
    </row>
    <row r="727" spans="10:19" ht="13.2" x14ac:dyDescent="0.25">
      <c r="J727" s="5"/>
      <c r="L727" s="29"/>
      <c r="M727" s="29"/>
      <c r="N727" s="29"/>
      <c r="O727" s="29"/>
      <c r="P727" s="29"/>
      <c r="Q727" s="29"/>
      <c r="S727" s="30"/>
    </row>
    <row r="728" spans="10:19" ht="13.2" x14ac:dyDescent="0.25">
      <c r="J728" s="5"/>
      <c r="L728" s="29"/>
      <c r="M728" s="29"/>
      <c r="N728" s="29"/>
      <c r="O728" s="29"/>
      <c r="P728" s="29"/>
      <c r="Q728" s="29"/>
      <c r="S728" s="30"/>
    </row>
    <row r="729" spans="10:19" ht="13.2" x14ac:dyDescent="0.25">
      <c r="J729" s="5"/>
      <c r="L729" s="29"/>
      <c r="M729" s="29"/>
      <c r="N729" s="29"/>
      <c r="O729" s="29"/>
      <c r="P729" s="29"/>
      <c r="Q729" s="29"/>
      <c r="S729" s="30"/>
    </row>
    <row r="730" spans="10:19" ht="13.2" x14ac:dyDescent="0.25">
      <c r="J730" s="5"/>
      <c r="L730" s="29"/>
      <c r="M730" s="29"/>
      <c r="N730" s="29"/>
      <c r="O730" s="29"/>
      <c r="P730" s="29"/>
      <c r="Q730" s="29"/>
      <c r="S730" s="30"/>
    </row>
    <row r="731" spans="10:19" ht="13.2" x14ac:dyDescent="0.25">
      <c r="J731" s="5"/>
      <c r="L731" s="29"/>
      <c r="M731" s="29"/>
      <c r="N731" s="29"/>
      <c r="O731" s="29"/>
      <c r="P731" s="29"/>
      <c r="Q731" s="29"/>
      <c r="S731" s="30"/>
    </row>
    <row r="732" spans="10:19" ht="13.2" x14ac:dyDescent="0.25">
      <c r="J732" s="5"/>
      <c r="L732" s="29"/>
      <c r="M732" s="29"/>
      <c r="N732" s="29"/>
      <c r="O732" s="29"/>
      <c r="P732" s="29"/>
      <c r="Q732" s="29"/>
      <c r="S732" s="30"/>
    </row>
    <row r="733" spans="10:19" ht="13.2" x14ac:dyDescent="0.25">
      <c r="J733" s="5"/>
      <c r="L733" s="29"/>
      <c r="M733" s="29"/>
      <c r="N733" s="29"/>
      <c r="O733" s="29"/>
      <c r="P733" s="29"/>
      <c r="Q733" s="29"/>
      <c r="S733" s="30"/>
    </row>
    <row r="734" spans="10:19" ht="13.2" x14ac:dyDescent="0.25">
      <c r="J734" s="5"/>
      <c r="L734" s="29"/>
      <c r="M734" s="29"/>
      <c r="N734" s="29"/>
      <c r="O734" s="29"/>
      <c r="P734" s="29"/>
      <c r="Q734" s="29"/>
      <c r="S734" s="30"/>
    </row>
    <row r="735" spans="10:19" ht="13.2" x14ac:dyDescent="0.25">
      <c r="J735" s="5"/>
      <c r="L735" s="29"/>
      <c r="M735" s="29"/>
      <c r="N735" s="29"/>
      <c r="O735" s="29"/>
      <c r="P735" s="29"/>
      <c r="Q735" s="29"/>
      <c r="S735" s="30"/>
    </row>
    <row r="736" spans="10:19" ht="13.2" x14ac:dyDescent="0.25">
      <c r="J736" s="5"/>
      <c r="L736" s="29"/>
      <c r="M736" s="29"/>
      <c r="N736" s="29"/>
      <c r="O736" s="29"/>
      <c r="P736" s="29"/>
      <c r="Q736" s="29"/>
      <c r="S736" s="30"/>
    </row>
    <row r="737" spans="10:19" ht="13.2" x14ac:dyDescent="0.25">
      <c r="J737" s="5"/>
      <c r="L737" s="29"/>
      <c r="M737" s="29"/>
      <c r="N737" s="29"/>
      <c r="O737" s="29"/>
      <c r="P737" s="29"/>
      <c r="Q737" s="29"/>
      <c r="S737" s="30"/>
    </row>
    <row r="738" spans="10:19" ht="13.2" x14ac:dyDescent="0.25">
      <c r="J738" s="5"/>
      <c r="L738" s="29"/>
      <c r="M738" s="29"/>
      <c r="N738" s="29"/>
      <c r="O738" s="29"/>
      <c r="P738" s="29"/>
      <c r="Q738" s="29"/>
      <c r="S738" s="30"/>
    </row>
    <row r="739" spans="10:19" ht="13.2" x14ac:dyDescent="0.25">
      <c r="J739" s="5"/>
      <c r="L739" s="29"/>
      <c r="M739" s="29"/>
      <c r="N739" s="29"/>
      <c r="O739" s="29"/>
      <c r="P739" s="29"/>
      <c r="Q739" s="29"/>
      <c r="S739" s="30"/>
    </row>
    <row r="740" spans="10:19" ht="13.2" x14ac:dyDescent="0.25">
      <c r="J740" s="5"/>
      <c r="L740" s="29"/>
      <c r="M740" s="29"/>
      <c r="N740" s="29"/>
      <c r="O740" s="29"/>
      <c r="P740" s="29"/>
      <c r="Q740" s="29"/>
      <c r="S740" s="30"/>
    </row>
    <row r="741" spans="10:19" ht="13.2" x14ac:dyDescent="0.25">
      <c r="J741" s="5"/>
      <c r="L741" s="29"/>
      <c r="M741" s="29"/>
      <c r="N741" s="29"/>
      <c r="O741" s="29"/>
      <c r="P741" s="29"/>
      <c r="Q741" s="29"/>
      <c r="S741" s="30"/>
    </row>
    <row r="742" spans="10:19" ht="13.2" x14ac:dyDescent="0.25">
      <c r="J742" s="5"/>
      <c r="L742" s="29"/>
      <c r="M742" s="29"/>
      <c r="N742" s="29"/>
      <c r="O742" s="29"/>
      <c r="P742" s="29"/>
      <c r="Q742" s="29"/>
      <c r="S742" s="30"/>
    </row>
    <row r="743" spans="10:19" ht="13.2" x14ac:dyDescent="0.25">
      <c r="J743" s="5"/>
      <c r="L743" s="29"/>
      <c r="M743" s="29"/>
      <c r="N743" s="29"/>
      <c r="O743" s="29"/>
      <c r="P743" s="29"/>
      <c r="Q743" s="29"/>
      <c r="S743" s="30"/>
    </row>
    <row r="744" spans="10:19" ht="13.2" x14ac:dyDescent="0.25">
      <c r="J744" s="5"/>
      <c r="L744" s="29"/>
      <c r="M744" s="29"/>
      <c r="N744" s="29"/>
      <c r="O744" s="29"/>
      <c r="P744" s="29"/>
      <c r="Q744" s="29"/>
      <c r="S744" s="30"/>
    </row>
    <row r="745" spans="10:19" ht="13.2" x14ac:dyDescent="0.25">
      <c r="J745" s="5"/>
      <c r="L745" s="29"/>
      <c r="M745" s="29"/>
      <c r="N745" s="29"/>
      <c r="O745" s="29"/>
      <c r="P745" s="29"/>
      <c r="Q745" s="29"/>
      <c r="S745" s="30"/>
    </row>
    <row r="746" spans="10:19" ht="13.2" x14ac:dyDescent="0.25">
      <c r="J746" s="5"/>
      <c r="L746" s="29"/>
      <c r="M746" s="29"/>
      <c r="N746" s="29"/>
      <c r="O746" s="29"/>
      <c r="P746" s="29"/>
      <c r="Q746" s="29"/>
      <c r="S746" s="30"/>
    </row>
    <row r="747" spans="10:19" ht="13.2" x14ac:dyDescent="0.25">
      <c r="J747" s="5"/>
      <c r="L747" s="29"/>
      <c r="M747" s="29"/>
      <c r="N747" s="29"/>
      <c r="O747" s="29"/>
      <c r="P747" s="29"/>
      <c r="Q747" s="29"/>
      <c r="S747" s="30"/>
    </row>
    <row r="748" spans="10:19" ht="13.2" x14ac:dyDescent="0.25">
      <c r="J748" s="5"/>
      <c r="L748" s="29"/>
      <c r="M748" s="29"/>
      <c r="N748" s="29"/>
      <c r="O748" s="29"/>
      <c r="P748" s="29"/>
      <c r="Q748" s="29"/>
      <c r="S748" s="30"/>
    </row>
    <row r="749" spans="10:19" ht="13.2" x14ac:dyDescent="0.25">
      <c r="J749" s="5"/>
      <c r="L749" s="29"/>
      <c r="M749" s="29"/>
      <c r="N749" s="29"/>
      <c r="O749" s="29"/>
      <c r="P749" s="29"/>
      <c r="Q749" s="29"/>
      <c r="S749" s="30"/>
    </row>
    <row r="750" spans="10:19" ht="13.2" x14ac:dyDescent="0.25">
      <c r="J750" s="5"/>
      <c r="L750" s="29"/>
      <c r="M750" s="29"/>
      <c r="N750" s="29"/>
      <c r="O750" s="29"/>
      <c r="P750" s="29"/>
      <c r="Q750" s="29"/>
      <c r="S750" s="30"/>
    </row>
    <row r="751" spans="10:19" ht="13.2" x14ac:dyDescent="0.25">
      <c r="J751" s="5"/>
      <c r="L751" s="29"/>
      <c r="M751" s="29"/>
      <c r="N751" s="29"/>
      <c r="O751" s="29"/>
      <c r="P751" s="29"/>
      <c r="Q751" s="29"/>
      <c r="S751" s="30"/>
    </row>
    <row r="752" spans="10:19" ht="13.2" x14ac:dyDescent="0.25">
      <c r="J752" s="5"/>
      <c r="L752" s="29"/>
      <c r="M752" s="29"/>
      <c r="N752" s="29"/>
      <c r="O752" s="29"/>
      <c r="P752" s="29"/>
      <c r="Q752" s="29"/>
      <c r="S752" s="30"/>
    </row>
    <row r="753" spans="10:19" ht="13.2" x14ac:dyDescent="0.25">
      <c r="J753" s="5"/>
      <c r="L753" s="29"/>
      <c r="M753" s="29"/>
      <c r="N753" s="29"/>
      <c r="O753" s="29"/>
      <c r="P753" s="29"/>
      <c r="Q753" s="29"/>
      <c r="S753" s="30"/>
    </row>
    <row r="754" spans="10:19" ht="13.2" x14ac:dyDescent="0.25">
      <c r="J754" s="5"/>
      <c r="L754" s="29"/>
      <c r="M754" s="29"/>
      <c r="N754" s="29"/>
      <c r="O754" s="29"/>
      <c r="P754" s="29"/>
      <c r="Q754" s="29"/>
      <c r="S754" s="30"/>
    </row>
    <row r="755" spans="10:19" ht="13.2" x14ac:dyDescent="0.25">
      <c r="J755" s="5"/>
      <c r="L755" s="29"/>
      <c r="M755" s="29"/>
      <c r="N755" s="29"/>
      <c r="O755" s="29"/>
      <c r="P755" s="29"/>
      <c r="Q755" s="29"/>
      <c r="S755" s="30"/>
    </row>
    <row r="756" spans="10:19" ht="13.2" x14ac:dyDescent="0.25">
      <c r="J756" s="5"/>
      <c r="L756" s="29"/>
      <c r="M756" s="29"/>
      <c r="N756" s="29"/>
      <c r="O756" s="29"/>
      <c r="P756" s="29"/>
      <c r="Q756" s="29"/>
      <c r="S756" s="30"/>
    </row>
    <row r="757" spans="10:19" ht="13.2" x14ac:dyDescent="0.25">
      <c r="J757" s="5"/>
      <c r="L757" s="29"/>
      <c r="M757" s="29"/>
      <c r="N757" s="29"/>
      <c r="O757" s="29"/>
      <c r="P757" s="29"/>
      <c r="Q757" s="29"/>
      <c r="S757" s="30"/>
    </row>
    <row r="758" spans="10:19" ht="13.2" x14ac:dyDescent="0.25">
      <c r="J758" s="5"/>
      <c r="L758" s="29"/>
      <c r="M758" s="29"/>
      <c r="N758" s="29"/>
      <c r="O758" s="29"/>
      <c r="P758" s="29"/>
      <c r="Q758" s="29"/>
      <c r="S758" s="30"/>
    </row>
    <row r="759" spans="10:19" ht="13.2" x14ac:dyDescent="0.25">
      <c r="J759" s="5"/>
      <c r="L759" s="29"/>
      <c r="M759" s="29"/>
      <c r="N759" s="29"/>
      <c r="O759" s="29"/>
      <c r="P759" s="29"/>
      <c r="Q759" s="29"/>
      <c r="S759" s="30"/>
    </row>
    <row r="760" spans="10:19" ht="13.2" x14ac:dyDescent="0.25">
      <c r="J760" s="5"/>
      <c r="L760" s="29"/>
      <c r="M760" s="29"/>
      <c r="N760" s="29"/>
      <c r="O760" s="29"/>
      <c r="P760" s="29"/>
      <c r="Q760" s="29"/>
      <c r="S760" s="30"/>
    </row>
    <row r="761" spans="10:19" ht="13.2" x14ac:dyDescent="0.25">
      <c r="J761" s="5"/>
      <c r="L761" s="29"/>
      <c r="M761" s="29"/>
      <c r="N761" s="29"/>
      <c r="O761" s="29"/>
      <c r="P761" s="29"/>
      <c r="Q761" s="29"/>
      <c r="S761" s="30"/>
    </row>
    <row r="762" spans="10:19" ht="13.2" x14ac:dyDescent="0.25">
      <c r="J762" s="5"/>
      <c r="L762" s="29"/>
      <c r="M762" s="29"/>
      <c r="N762" s="29"/>
      <c r="O762" s="29"/>
      <c r="P762" s="29"/>
      <c r="Q762" s="29"/>
      <c r="S762" s="30"/>
    </row>
    <row r="763" spans="10:19" ht="13.2" x14ac:dyDescent="0.25">
      <c r="J763" s="5"/>
      <c r="L763" s="29"/>
      <c r="M763" s="29"/>
      <c r="N763" s="29"/>
      <c r="O763" s="29"/>
      <c r="P763" s="29"/>
      <c r="Q763" s="29"/>
      <c r="S763" s="30"/>
    </row>
    <row r="764" spans="10:19" ht="13.2" x14ac:dyDescent="0.25">
      <c r="J764" s="5"/>
      <c r="L764" s="29"/>
      <c r="M764" s="29"/>
      <c r="N764" s="29"/>
      <c r="O764" s="29"/>
      <c r="P764" s="29"/>
      <c r="Q764" s="29"/>
      <c r="S764" s="30"/>
    </row>
    <row r="765" spans="10:19" ht="13.2" x14ac:dyDescent="0.25">
      <c r="J765" s="5"/>
      <c r="L765" s="29"/>
      <c r="M765" s="29"/>
      <c r="N765" s="29"/>
      <c r="O765" s="29"/>
      <c r="P765" s="29"/>
      <c r="Q765" s="29"/>
      <c r="S765" s="30"/>
    </row>
    <row r="766" spans="10:19" ht="13.2" x14ac:dyDescent="0.25">
      <c r="J766" s="5"/>
      <c r="L766" s="29"/>
      <c r="M766" s="29"/>
      <c r="N766" s="29"/>
      <c r="O766" s="29"/>
      <c r="P766" s="29"/>
      <c r="Q766" s="29"/>
      <c r="S766" s="30"/>
    </row>
    <row r="767" spans="10:19" ht="13.2" x14ac:dyDescent="0.25">
      <c r="J767" s="5"/>
      <c r="L767" s="29"/>
      <c r="M767" s="29"/>
      <c r="N767" s="29"/>
      <c r="O767" s="29"/>
      <c r="P767" s="29"/>
      <c r="Q767" s="29"/>
      <c r="S767" s="30"/>
    </row>
    <row r="768" spans="10:19" ht="13.2" x14ac:dyDescent="0.25">
      <c r="J768" s="5"/>
      <c r="L768" s="29"/>
      <c r="M768" s="29"/>
      <c r="N768" s="29"/>
      <c r="O768" s="29"/>
      <c r="P768" s="29"/>
      <c r="Q768" s="29"/>
      <c r="S768" s="30"/>
    </row>
    <row r="769" spans="10:19" ht="13.2" x14ac:dyDescent="0.25">
      <c r="J769" s="5"/>
      <c r="L769" s="29"/>
      <c r="M769" s="29"/>
      <c r="N769" s="29"/>
      <c r="O769" s="29"/>
      <c r="P769" s="29"/>
      <c r="Q769" s="29"/>
      <c r="S769" s="30"/>
    </row>
    <row r="770" spans="10:19" ht="13.2" x14ac:dyDescent="0.25">
      <c r="J770" s="5"/>
      <c r="L770" s="29"/>
      <c r="M770" s="29"/>
      <c r="N770" s="29"/>
      <c r="O770" s="29"/>
      <c r="P770" s="29"/>
      <c r="Q770" s="29"/>
      <c r="S770" s="30"/>
    </row>
    <row r="771" spans="10:19" ht="13.2" x14ac:dyDescent="0.25">
      <c r="J771" s="5"/>
      <c r="L771" s="29"/>
      <c r="M771" s="29"/>
      <c r="N771" s="29"/>
      <c r="O771" s="29"/>
      <c r="P771" s="29"/>
      <c r="Q771" s="29"/>
      <c r="S771" s="30"/>
    </row>
    <row r="772" spans="10:19" ht="13.2" x14ac:dyDescent="0.25">
      <c r="J772" s="5"/>
      <c r="L772" s="29"/>
      <c r="M772" s="29"/>
      <c r="N772" s="29"/>
      <c r="O772" s="29"/>
      <c r="P772" s="29"/>
      <c r="Q772" s="29"/>
      <c r="S772" s="30"/>
    </row>
    <row r="773" spans="10:19" ht="13.2" x14ac:dyDescent="0.25">
      <c r="J773" s="5"/>
      <c r="L773" s="29"/>
      <c r="M773" s="29"/>
      <c r="N773" s="29"/>
      <c r="O773" s="29"/>
      <c r="P773" s="29"/>
      <c r="Q773" s="29"/>
      <c r="S773" s="30"/>
    </row>
    <row r="774" spans="10:19" ht="13.2" x14ac:dyDescent="0.25">
      <c r="J774" s="5"/>
      <c r="L774" s="29"/>
      <c r="M774" s="29"/>
      <c r="N774" s="29"/>
      <c r="O774" s="29"/>
      <c r="P774" s="29"/>
      <c r="Q774" s="29"/>
      <c r="S774" s="30"/>
    </row>
    <row r="775" spans="10:19" ht="13.2" x14ac:dyDescent="0.25">
      <c r="J775" s="5"/>
      <c r="L775" s="29"/>
      <c r="M775" s="29"/>
      <c r="N775" s="29"/>
      <c r="O775" s="29"/>
      <c r="P775" s="29"/>
      <c r="Q775" s="29"/>
      <c r="S775" s="30"/>
    </row>
    <row r="776" spans="10:19" ht="13.2" x14ac:dyDescent="0.25">
      <c r="J776" s="5"/>
      <c r="L776" s="29"/>
      <c r="M776" s="29"/>
      <c r="N776" s="29"/>
      <c r="O776" s="29"/>
      <c r="P776" s="29"/>
      <c r="Q776" s="29"/>
      <c r="S776" s="30"/>
    </row>
    <row r="777" spans="10:19" ht="13.2" x14ac:dyDescent="0.25">
      <c r="J777" s="5"/>
      <c r="L777" s="29"/>
      <c r="M777" s="29"/>
      <c r="N777" s="29"/>
      <c r="O777" s="29"/>
      <c r="P777" s="29"/>
      <c r="Q777" s="29"/>
      <c r="S777" s="30"/>
    </row>
    <row r="778" spans="10:19" ht="13.2" x14ac:dyDescent="0.25">
      <c r="J778" s="5"/>
      <c r="L778" s="29"/>
      <c r="M778" s="29"/>
      <c r="N778" s="29"/>
      <c r="O778" s="29"/>
      <c r="P778" s="29"/>
      <c r="Q778" s="29"/>
      <c r="S778" s="30"/>
    </row>
    <row r="779" spans="10:19" ht="13.2" x14ac:dyDescent="0.25">
      <c r="J779" s="5"/>
      <c r="L779" s="29"/>
      <c r="M779" s="29"/>
      <c r="N779" s="29"/>
      <c r="O779" s="29"/>
      <c r="P779" s="29"/>
      <c r="Q779" s="29"/>
      <c r="S779" s="30"/>
    </row>
    <row r="780" spans="10:19" ht="13.2" x14ac:dyDescent="0.25">
      <c r="J780" s="5"/>
      <c r="L780" s="29"/>
      <c r="M780" s="29"/>
      <c r="N780" s="29"/>
      <c r="O780" s="29"/>
      <c r="P780" s="29"/>
      <c r="Q780" s="29"/>
      <c r="S780" s="30"/>
    </row>
    <row r="781" spans="10:19" ht="13.2" x14ac:dyDescent="0.25">
      <c r="J781" s="5"/>
      <c r="L781" s="29"/>
      <c r="M781" s="29"/>
      <c r="N781" s="29"/>
      <c r="O781" s="29"/>
      <c r="P781" s="29"/>
      <c r="Q781" s="29"/>
      <c r="S781" s="30"/>
    </row>
    <row r="782" spans="10:19" ht="13.2" x14ac:dyDescent="0.25">
      <c r="J782" s="5"/>
      <c r="L782" s="29"/>
      <c r="M782" s="29"/>
      <c r="N782" s="29"/>
      <c r="O782" s="29"/>
      <c r="P782" s="29"/>
      <c r="Q782" s="29"/>
      <c r="S782" s="30"/>
    </row>
    <row r="783" spans="10:19" ht="13.2" x14ac:dyDescent="0.25">
      <c r="J783" s="5"/>
      <c r="L783" s="29"/>
      <c r="M783" s="29"/>
      <c r="N783" s="29"/>
      <c r="O783" s="29"/>
      <c r="P783" s="29"/>
      <c r="Q783" s="29"/>
      <c r="S783" s="30"/>
    </row>
    <row r="784" spans="10:19" ht="13.2" x14ac:dyDescent="0.25">
      <c r="J784" s="5"/>
      <c r="L784" s="29"/>
      <c r="M784" s="29"/>
      <c r="N784" s="29"/>
      <c r="O784" s="29"/>
      <c r="P784" s="29"/>
      <c r="Q784" s="29"/>
      <c r="S784" s="30"/>
    </row>
    <row r="785" spans="10:19" ht="13.2" x14ac:dyDescent="0.25">
      <c r="J785" s="5"/>
      <c r="L785" s="29"/>
      <c r="M785" s="29"/>
      <c r="N785" s="29"/>
      <c r="O785" s="29"/>
      <c r="P785" s="29"/>
      <c r="Q785" s="29"/>
      <c r="S785" s="30"/>
    </row>
    <row r="786" spans="10:19" ht="13.2" x14ac:dyDescent="0.25">
      <c r="J786" s="5"/>
      <c r="L786" s="29"/>
      <c r="M786" s="29"/>
      <c r="N786" s="29"/>
      <c r="O786" s="29"/>
      <c r="P786" s="29"/>
      <c r="Q786" s="29"/>
      <c r="S786" s="30"/>
    </row>
    <row r="787" spans="10:19" ht="13.2" x14ac:dyDescent="0.25">
      <c r="J787" s="5"/>
      <c r="L787" s="29"/>
      <c r="M787" s="29"/>
      <c r="N787" s="29"/>
      <c r="O787" s="29"/>
      <c r="P787" s="29"/>
      <c r="Q787" s="29"/>
      <c r="S787" s="30"/>
    </row>
    <row r="788" spans="10:19" ht="13.2" x14ac:dyDescent="0.25">
      <c r="J788" s="5"/>
      <c r="L788" s="29"/>
      <c r="M788" s="29"/>
      <c r="N788" s="29"/>
      <c r="O788" s="29"/>
      <c r="P788" s="29"/>
      <c r="Q788" s="29"/>
      <c r="S788" s="30"/>
    </row>
    <row r="789" spans="10:19" ht="13.2" x14ac:dyDescent="0.25">
      <c r="J789" s="5"/>
      <c r="L789" s="29"/>
      <c r="M789" s="29"/>
      <c r="N789" s="29"/>
      <c r="O789" s="29"/>
      <c r="P789" s="29"/>
      <c r="Q789" s="29"/>
      <c r="S789" s="30"/>
    </row>
    <row r="790" spans="10:19" ht="13.2" x14ac:dyDescent="0.25">
      <c r="J790" s="5"/>
      <c r="L790" s="29"/>
      <c r="M790" s="29"/>
      <c r="N790" s="29"/>
      <c r="O790" s="29"/>
      <c r="P790" s="29"/>
      <c r="Q790" s="29"/>
      <c r="S790" s="30"/>
    </row>
    <row r="791" spans="10:19" ht="13.2" x14ac:dyDescent="0.25">
      <c r="J791" s="5"/>
      <c r="L791" s="29"/>
      <c r="M791" s="29"/>
      <c r="N791" s="29"/>
      <c r="O791" s="29"/>
      <c r="P791" s="29"/>
      <c r="Q791" s="29"/>
      <c r="S791" s="30"/>
    </row>
    <row r="792" spans="10:19" ht="13.2" x14ac:dyDescent="0.25">
      <c r="J792" s="5"/>
      <c r="L792" s="29"/>
      <c r="M792" s="29"/>
      <c r="N792" s="29"/>
      <c r="O792" s="29"/>
      <c r="P792" s="29"/>
      <c r="Q792" s="29"/>
      <c r="S792" s="30"/>
    </row>
    <row r="793" spans="10:19" ht="13.2" x14ac:dyDescent="0.25">
      <c r="J793" s="5"/>
      <c r="L793" s="29"/>
      <c r="M793" s="29"/>
      <c r="N793" s="29"/>
      <c r="O793" s="29"/>
      <c r="P793" s="29"/>
      <c r="Q793" s="29"/>
      <c r="S793" s="30"/>
    </row>
    <row r="794" spans="10:19" ht="13.2" x14ac:dyDescent="0.25">
      <c r="J794" s="5"/>
      <c r="L794" s="29"/>
      <c r="M794" s="29"/>
      <c r="N794" s="29"/>
      <c r="O794" s="29"/>
      <c r="P794" s="29"/>
      <c r="Q794" s="29"/>
      <c r="S794" s="30"/>
    </row>
    <row r="795" spans="10:19" ht="13.2" x14ac:dyDescent="0.25">
      <c r="J795" s="5"/>
      <c r="L795" s="29"/>
      <c r="M795" s="29"/>
      <c r="N795" s="29"/>
      <c r="O795" s="29"/>
      <c r="P795" s="29"/>
      <c r="Q795" s="29"/>
      <c r="S795" s="30"/>
    </row>
    <row r="796" spans="10:19" ht="13.2" x14ac:dyDescent="0.25">
      <c r="J796" s="5"/>
      <c r="L796" s="29"/>
      <c r="M796" s="29"/>
      <c r="N796" s="29"/>
      <c r="O796" s="29"/>
      <c r="P796" s="29"/>
      <c r="Q796" s="29"/>
      <c r="S796" s="30"/>
    </row>
    <row r="797" spans="10:19" ht="13.2" x14ac:dyDescent="0.25">
      <c r="J797" s="5"/>
      <c r="L797" s="29"/>
      <c r="M797" s="29"/>
      <c r="N797" s="29"/>
      <c r="O797" s="29"/>
      <c r="P797" s="29"/>
      <c r="Q797" s="29"/>
      <c r="S797" s="30"/>
    </row>
    <row r="798" spans="10:19" ht="13.2" x14ac:dyDescent="0.25">
      <c r="J798" s="5"/>
      <c r="L798" s="29"/>
      <c r="M798" s="29"/>
      <c r="N798" s="29"/>
      <c r="O798" s="29"/>
      <c r="P798" s="29"/>
      <c r="Q798" s="29"/>
      <c r="S798" s="30"/>
    </row>
    <row r="799" spans="10:19" ht="13.2" x14ac:dyDescent="0.25">
      <c r="J799" s="5"/>
      <c r="L799" s="29"/>
      <c r="M799" s="29"/>
      <c r="N799" s="29"/>
      <c r="O799" s="29"/>
      <c r="P799" s="29"/>
      <c r="Q799" s="29"/>
      <c r="S799" s="30"/>
    </row>
    <row r="800" spans="10:19" ht="13.2" x14ac:dyDescent="0.25">
      <c r="J800" s="5"/>
      <c r="L800" s="29"/>
      <c r="M800" s="29"/>
      <c r="N800" s="29"/>
      <c r="O800" s="29"/>
      <c r="P800" s="29"/>
      <c r="Q800" s="29"/>
      <c r="S800" s="30"/>
    </row>
    <row r="801" spans="10:19" ht="13.2" x14ac:dyDescent="0.25">
      <c r="J801" s="5"/>
      <c r="L801" s="29"/>
      <c r="M801" s="29"/>
      <c r="N801" s="29"/>
      <c r="O801" s="29"/>
      <c r="P801" s="29"/>
      <c r="Q801" s="29"/>
      <c r="S801" s="30"/>
    </row>
    <row r="802" spans="10:19" ht="13.2" x14ac:dyDescent="0.25">
      <c r="J802" s="5"/>
      <c r="L802" s="29"/>
      <c r="M802" s="29"/>
      <c r="N802" s="29"/>
      <c r="O802" s="29"/>
      <c r="P802" s="29"/>
      <c r="Q802" s="29"/>
      <c r="S802" s="30"/>
    </row>
    <row r="803" spans="10:19" ht="13.2" x14ac:dyDescent="0.25">
      <c r="J803" s="5"/>
      <c r="L803" s="29"/>
      <c r="M803" s="29"/>
      <c r="N803" s="29"/>
      <c r="O803" s="29"/>
      <c r="P803" s="29"/>
      <c r="Q803" s="29"/>
      <c r="S803" s="30"/>
    </row>
    <row r="804" spans="10:19" ht="13.2" x14ac:dyDescent="0.25">
      <c r="J804" s="5"/>
      <c r="L804" s="29"/>
      <c r="M804" s="29"/>
      <c r="N804" s="29"/>
      <c r="O804" s="29"/>
      <c r="P804" s="29"/>
      <c r="Q804" s="29"/>
      <c r="S804" s="30"/>
    </row>
    <row r="805" spans="10:19" ht="13.2" x14ac:dyDescent="0.25">
      <c r="J805" s="5"/>
      <c r="L805" s="29"/>
      <c r="M805" s="29"/>
      <c r="N805" s="29"/>
      <c r="O805" s="29"/>
      <c r="P805" s="29"/>
      <c r="Q805" s="29"/>
      <c r="S805" s="30"/>
    </row>
    <row r="806" spans="10:19" ht="13.2" x14ac:dyDescent="0.25">
      <c r="J806" s="5"/>
      <c r="L806" s="29"/>
      <c r="M806" s="29"/>
      <c r="N806" s="29"/>
      <c r="O806" s="29"/>
      <c r="P806" s="29"/>
      <c r="Q806" s="29"/>
      <c r="S806" s="30"/>
    </row>
    <row r="807" spans="10:19" ht="13.2" x14ac:dyDescent="0.25">
      <c r="J807" s="5"/>
      <c r="L807" s="29"/>
      <c r="M807" s="29"/>
      <c r="N807" s="29"/>
      <c r="O807" s="29"/>
      <c r="P807" s="29"/>
      <c r="Q807" s="29"/>
      <c r="S807" s="30"/>
    </row>
    <row r="808" spans="10:19" ht="13.2" x14ac:dyDescent="0.25">
      <c r="J808" s="5"/>
      <c r="L808" s="29"/>
      <c r="M808" s="29"/>
      <c r="N808" s="29"/>
      <c r="O808" s="29"/>
      <c r="P808" s="29"/>
      <c r="Q808" s="29"/>
      <c r="S808" s="30"/>
    </row>
    <row r="809" spans="10:19" ht="13.2" x14ac:dyDescent="0.25">
      <c r="J809" s="5"/>
      <c r="L809" s="29"/>
      <c r="M809" s="29"/>
      <c r="N809" s="29"/>
      <c r="O809" s="29"/>
      <c r="P809" s="29"/>
      <c r="Q809" s="29"/>
      <c r="S809" s="30"/>
    </row>
    <row r="810" spans="10:19" ht="13.2" x14ac:dyDescent="0.25">
      <c r="J810" s="5"/>
      <c r="L810" s="29"/>
      <c r="M810" s="29"/>
      <c r="N810" s="29"/>
      <c r="O810" s="29"/>
      <c r="P810" s="29"/>
      <c r="Q810" s="29"/>
      <c r="S810" s="30"/>
    </row>
    <row r="811" spans="10:19" ht="13.2" x14ac:dyDescent="0.25">
      <c r="J811" s="5"/>
      <c r="L811" s="29"/>
      <c r="M811" s="29"/>
      <c r="N811" s="29"/>
      <c r="O811" s="29"/>
      <c r="P811" s="29"/>
      <c r="Q811" s="29"/>
      <c r="S811" s="30"/>
    </row>
    <row r="812" spans="10:19" ht="13.2" x14ac:dyDescent="0.25">
      <c r="J812" s="5"/>
      <c r="L812" s="29"/>
      <c r="M812" s="29"/>
      <c r="N812" s="29"/>
      <c r="O812" s="29"/>
      <c r="P812" s="29"/>
      <c r="Q812" s="29"/>
      <c r="S812" s="30"/>
    </row>
    <row r="813" spans="10:19" ht="13.2" x14ac:dyDescent="0.25">
      <c r="J813" s="5"/>
      <c r="L813" s="29"/>
      <c r="M813" s="29"/>
      <c r="N813" s="29"/>
      <c r="O813" s="29"/>
      <c r="P813" s="29"/>
      <c r="Q813" s="29"/>
      <c r="S813" s="30"/>
    </row>
    <row r="814" spans="10:19" ht="13.2" x14ac:dyDescent="0.25">
      <c r="J814" s="5"/>
      <c r="L814" s="29"/>
      <c r="M814" s="29"/>
      <c r="N814" s="29"/>
      <c r="O814" s="29"/>
      <c r="P814" s="29"/>
      <c r="Q814" s="29"/>
      <c r="S814" s="30"/>
    </row>
    <row r="815" spans="10:19" ht="13.2" x14ac:dyDescent="0.25">
      <c r="J815" s="5"/>
      <c r="L815" s="29"/>
      <c r="M815" s="29"/>
      <c r="N815" s="29"/>
      <c r="O815" s="29"/>
      <c r="P815" s="29"/>
      <c r="Q815" s="29"/>
      <c r="S815" s="30"/>
    </row>
    <row r="816" spans="10:19" ht="13.2" x14ac:dyDescent="0.25">
      <c r="J816" s="5"/>
      <c r="L816" s="29"/>
      <c r="M816" s="29"/>
      <c r="N816" s="29"/>
      <c r="O816" s="29"/>
      <c r="P816" s="29"/>
      <c r="Q816" s="29"/>
      <c r="S816" s="30"/>
    </row>
    <row r="817" spans="10:19" ht="13.2" x14ac:dyDescent="0.25">
      <c r="J817" s="5"/>
      <c r="L817" s="29"/>
      <c r="M817" s="29"/>
      <c r="N817" s="29"/>
      <c r="O817" s="29"/>
      <c r="P817" s="29"/>
      <c r="Q817" s="29"/>
      <c r="S817" s="30"/>
    </row>
    <row r="818" spans="10:19" ht="13.2" x14ac:dyDescent="0.25">
      <c r="J818" s="5"/>
      <c r="L818" s="29"/>
      <c r="M818" s="29"/>
      <c r="N818" s="29"/>
      <c r="O818" s="29"/>
      <c r="P818" s="29"/>
      <c r="Q818" s="29"/>
      <c r="S818" s="30"/>
    </row>
    <row r="819" spans="10:19" ht="13.2" x14ac:dyDescent="0.25">
      <c r="J819" s="5"/>
      <c r="L819" s="29"/>
      <c r="M819" s="29"/>
      <c r="N819" s="29"/>
      <c r="O819" s="29"/>
      <c r="P819" s="29"/>
      <c r="Q819" s="29"/>
      <c r="S819" s="30"/>
    </row>
    <row r="820" spans="10:19" ht="13.2" x14ac:dyDescent="0.25">
      <c r="J820" s="5"/>
      <c r="L820" s="29"/>
      <c r="M820" s="29"/>
      <c r="N820" s="29"/>
      <c r="O820" s="29"/>
      <c r="P820" s="29"/>
      <c r="Q820" s="29"/>
      <c r="S820" s="30"/>
    </row>
    <row r="821" spans="10:19" ht="13.2" x14ac:dyDescent="0.25">
      <c r="J821" s="5"/>
      <c r="L821" s="29"/>
      <c r="M821" s="29"/>
      <c r="N821" s="29"/>
      <c r="O821" s="29"/>
      <c r="P821" s="29"/>
      <c r="Q821" s="29"/>
      <c r="S821" s="30"/>
    </row>
    <row r="822" spans="10:19" ht="13.2" x14ac:dyDescent="0.25">
      <c r="J822" s="5"/>
      <c r="L822" s="29"/>
      <c r="M822" s="29"/>
      <c r="N822" s="29"/>
      <c r="O822" s="29"/>
      <c r="P822" s="29"/>
      <c r="Q822" s="29"/>
      <c r="S822" s="30"/>
    </row>
    <row r="823" spans="10:19" ht="13.2" x14ac:dyDescent="0.25">
      <c r="J823" s="5"/>
      <c r="L823" s="29"/>
      <c r="M823" s="29"/>
      <c r="N823" s="29"/>
      <c r="O823" s="29"/>
      <c r="P823" s="29"/>
      <c r="Q823" s="29"/>
      <c r="S823" s="30"/>
    </row>
    <row r="824" spans="10:19" ht="13.2" x14ac:dyDescent="0.25">
      <c r="J824" s="5"/>
      <c r="L824" s="29"/>
      <c r="M824" s="29"/>
      <c r="N824" s="29"/>
      <c r="O824" s="29"/>
      <c r="P824" s="29"/>
      <c r="Q824" s="29"/>
      <c r="S824" s="30"/>
    </row>
    <row r="825" spans="10:19" ht="13.2" x14ac:dyDescent="0.25">
      <c r="J825" s="5"/>
      <c r="L825" s="29"/>
      <c r="M825" s="29"/>
      <c r="N825" s="29"/>
      <c r="O825" s="29"/>
      <c r="P825" s="29"/>
      <c r="Q825" s="29"/>
      <c r="S825" s="30"/>
    </row>
    <row r="826" spans="10:19" ht="13.2" x14ac:dyDescent="0.25">
      <c r="J826" s="5"/>
      <c r="L826" s="29"/>
      <c r="M826" s="29"/>
      <c r="N826" s="29"/>
      <c r="O826" s="29"/>
      <c r="P826" s="29"/>
      <c r="Q826" s="29"/>
      <c r="S826" s="30"/>
    </row>
    <row r="827" spans="10:19" ht="13.2" x14ac:dyDescent="0.25">
      <c r="J827" s="5"/>
      <c r="L827" s="29"/>
      <c r="M827" s="29"/>
      <c r="N827" s="29"/>
      <c r="O827" s="29"/>
      <c r="P827" s="29"/>
      <c r="Q827" s="29"/>
      <c r="S827" s="30"/>
    </row>
    <row r="828" spans="10:19" ht="13.2" x14ac:dyDescent="0.25">
      <c r="J828" s="5"/>
      <c r="L828" s="29"/>
      <c r="M828" s="29"/>
      <c r="N828" s="29"/>
      <c r="O828" s="29"/>
      <c r="P828" s="29"/>
      <c r="Q828" s="29"/>
      <c r="S828" s="30"/>
    </row>
    <row r="829" spans="10:19" ht="13.2" x14ac:dyDescent="0.25">
      <c r="J829" s="5"/>
      <c r="L829" s="29"/>
      <c r="M829" s="29"/>
      <c r="N829" s="29"/>
      <c r="O829" s="29"/>
      <c r="P829" s="29"/>
      <c r="Q829" s="29"/>
      <c r="S829" s="30"/>
    </row>
    <row r="830" spans="10:19" ht="13.2" x14ac:dyDescent="0.25">
      <c r="J830" s="5"/>
      <c r="L830" s="29"/>
      <c r="M830" s="29"/>
      <c r="N830" s="29"/>
      <c r="O830" s="29"/>
      <c r="P830" s="29"/>
      <c r="Q830" s="29"/>
      <c r="S830" s="30"/>
    </row>
    <row r="831" spans="10:19" ht="13.2" x14ac:dyDescent="0.25">
      <c r="J831" s="5"/>
      <c r="L831" s="29"/>
      <c r="M831" s="29"/>
      <c r="N831" s="29"/>
      <c r="O831" s="29"/>
      <c r="P831" s="29"/>
      <c r="Q831" s="29"/>
      <c r="S831" s="30"/>
    </row>
    <row r="832" spans="10:19" ht="13.2" x14ac:dyDescent="0.25">
      <c r="J832" s="5"/>
      <c r="L832" s="29"/>
      <c r="M832" s="29"/>
      <c r="N832" s="29"/>
      <c r="O832" s="29"/>
      <c r="P832" s="29"/>
      <c r="Q832" s="29"/>
      <c r="S832" s="30"/>
    </row>
    <row r="833" spans="10:19" ht="13.2" x14ac:dyDescent="0.25">
      <c r="J833" s="5"/>
      <c r="L833" s="29"/>
      <c r="M833" s="29"/>
      <c r="N833" s="29"/>
      <c r="O833" s="29"/>
      <c r="P833" s="29"/>
      <c r="Q833" s="29"/>
      <c r="S833" s="30"/>
    </row>
    <row r="834" spans="10:19" ht="13.2" x14ac:dyDescent="0.25">
      <c r="J834" s="5"/>
      <c r="L834" s="29"/>
      <c r="M834" s="29"/>
      <c r="N834" s="29"/>
      <c r="O834" s="29"/>
      <c r="P834" s="29"/>
      <c r="Q834" s="29"/>
      <c r="S834" s="30"/>
    </row>
    <row r="835" spans="10:19" ht="13.2" x14ac:dyDescent="0.25">
      <c r="J835" s="5"/>
      <c r="L835" s="29"/>
      <c r="M835" s="29"/>
      <c r="N835" s="29"/>
      <c r="O835" s="29"/>
      <c r="P835" s="29"/>
      <c r="Q835" s="29"/>
      <c r="S835" s="30"/>
    </row>
    <row r="836" spans="10:19" ht="13.2" x14ac:dyDescent="0.25">
      <c r="J836" s="5"/>
      <c r="L836" s="29"/>
      <c r="M836" s="29"/>
      <c r="N836" s="29"/>
      <c r="O836" s="29"/>
      <c r="P836" s="29"/>
      <c r="Q836" s="29"/>
      <c r="S836" s="30"/>
    </row>
    <row r="837" spans="10:19" ht="13.2" x14ac:dyDescent="0.25">
      <c r="J837" s="5"/>
      <c r="L837" s="29"/>
      <c r="M837" s="29"/>
      <c r="N837" s="29"/>
      <c r="O837" s="29"/>
      <c r="P837" s="29"/>
      <c r="Q837" s="29"/>
      <c r="S837" s="30"/>
    </row>
    <row r="838" spans="10:19" ht="13.2" x14ac:dyDescent="0.25">
      <c r="J838" s="5"/>
      <c r="L838" s="29"/>
      <c r="M838" s="29"/>
      <c r="N838" s="29"/>
      <c r="O838" s="29"/>
      <c r="P838" s="29"/>
      <c r="Q838" s="29"/>
      <c r="S838" s="30"/>
    </row>
    <row r="839" spans="10:19" ht="13.2" x14ac:dyDescent="0.25">
      <c r="J839" s="5"/>
      <c r="L839" s="29"/>
      <c r="M839" s="29"/>
      <c r="N839" s="29"/>
      <c r="O839" s="29"/>
      <c r="P839" s="29"/>
      <c r="Q839" s="29"/>
      <c r="S839" s="30"/>
    </row>
    <row r="840" spans="10:19" ht="13.2" x14ac:dyDescent="0.25">
      <c r="J840" s="5"/>
      <c r="L840" s="29"/>
      <c r="M840" s="29"/>
      <c r="N840" s="29"/>
      <c r="O840" s="29"/>
      <c r="P840" s="29"/>
      <c r="Q840" s="29"/>
      <c r="S840" s="30"/>
    </row>
    <row r="841" spans="10:19" ht="13.2" x14ac:dyDescent="0.25">
      <c r="J841" s="5"/>
      <c r="L841" s="29"/>
      <c r="M841" s="29"/>
      <c r="N841" s="29"/>
      <c r="O841" s="29"/>
      <c r="P841" s="29"/>
      <c r="Q841" s="29"/>
      <c r="S841" s="30"/>
    </row>
    <row r="842" spans="10:19" ht="13.2" x14ac:dyDescent="0.25">
      <c r="J842" s="5"/>
      <c r="L842" s="29"/>
      <c r="M842" s="29"/>
      <c r="N842" s="29"/>
      <c r="O842" s="29"/>
      <c r="P842" s="29"/>
      <c r="Q842" s="29"/>
      <c r="S842" s="30"/>
    </row>
    <row r="843" spans="10:19" ht="13.2" x14ac:dyDescent="0.25">
      <c r="J843" s="5"/>
      <c r="L843" s="29"/>
      <c r="M843" s="29"/>
      <c r="N843" s="29"/>
      <c r="O843" s="29"/>
      <c r="P843" s="29"/>
      <c r="Q843" s="29"/>
      <c r="S843" s="30"/>
    </row>
    <row r="844" spans="10:19" ht="13.2" x14ac:dyDescent="0.25">
      <c r="J844" s="5"/>
      <c r="L844" s="29"/>
      <c r="M844" s="29"/>
      <c r="N844" s="29"/>
      <c r="O844" s="29"/>
      <c r="P844" s="29"/>
      <c r="Q844" s="29"/>
      <c r="S844" s="30"/>
    </row>
    <row r="845" spans="10:19" ht="13.2" x14ac:dyDescent="0.25">
      <c r="J845" s="5"/>
      <c r="L845" s="29"/>
      <c r="M845" s="29"/>
      <c r="N845" s="29"/>
      <c r="O845" s="29"/>
      <c r="P845" s="29"/>
      <c r="Q845" s="29"/>
      <c r="S845" s="30"/>
    </row>
    <row r="846" spans="10:19" ht="13.2" x14ac:dyDescent="0.25">
      <c r="J846" s="5"/>
      <c r="L846" s="29"/>
      <c r="M846" s="29"/>
      <c r="N846" s="29"/>
      <c r="O846" s="29"/>
      <c r="P846" s="29"/>
      <c r="Q846" s="29"/>
      <c r="S846" s="30"/>
    </row>
    <row r="847" spans="10:19" ht="13.2" x14ac:dyDescent="0.25">
      <c r="J847" s="5"/>
      <c r="L847" s="29"/>
      <c r="M847" s="29"/>
      <c r="N847" s="29"/>
      <c r="O847" s="29"/>
      <c r="P847" s="29"/>
      <c r="Q847" s="29"/>
      <c r="S847" s="30"/>
    </row>
    <row r="848" spans="10:19" ht="13.2" x14ac:dyDescent="0.25">
      <c r="J848" s="5"/>
      <c r="L848" s="29"/>
      <c r="M848" s="29"/>
      <c r="N848" s="29"/>
      <c r="O848" s="29"/>
      <c r="P848" s="29"/>
      <c r="Q848" s="29"/>
      <c r="S848" s="30"/>
    </row>
    <row r="849" spans="10:19" ht="13.2" x14ac:dyDescent="0.25">
      <c r="J849" s="5"/>
      <c r="L849" s="29"/>
      <c r="M849" s="29"/>
      <c r="N849" s="29"/>
      <c r="O849" s="29"/>
      <c r="P849" s="29"/>
      <c r="Q849" s="29"/>
      <c r="S849" s="30"/>
    </row>
    <row r="850" spans="10:19" ht="13.2" x14ac:dyDescent="0.25">
      <c r="J850" s="5"/>
      <c r="L850" s="29"/>
      <c r="M850" s="29"/>
      <c r="N850" s="29"/>
      <c r="O850" s="29"/>
      <c r="P850" s="29"/>
      <c r="Q850" s="29"/>
      <c r="S850" s="30"/>
    </row>
    <row r="851" spans="10:19" ht="13.2" x14ac:dyDescent="0.25">
      <c r="J851" s="5"/>
      <c r="L851" s="29"/>
      <c r="M851" s="29"/>
      <c r="N851" s="29"/>
      <c r="O851" s="29"/>
      <c r="P851" s="29"/>
      <c r="Q851" s="29"/>
      <c r="S851" s="30"/>
    </row>
    <row r="852" spans="10:19" ht="13.2" x14ac:dyDescent="0.25">
      <c r="J852" s="5"/>
      <c r="L852" s="29"/>
      <c r="M852" s="29"/>
      <c r="N852" s="29"/>
      <c r="O852" s="29"/>
      <c r="P852" s="29"/>
      <c r="Q852" s="29"/>
      <c r="S852" s="30"/>
    </row>
    <row r="853" spans="10:19" ht="13.2" x14ac:dyDescent="0.25">
      <c r="J853" s="5"/>
      <c r="L853" s="29"/>
      <c r="M853" s="29"/>
      <c r="N853" s="29"/>
      <c r="O853" s="29"/>
      <c r="P853" s="29"/>
      <c r="Q853" s="29"/>
      <c r="S853" s="30"/>
    </row>
    <row r="854" spans="10:19" ht="13.2" x14ac:dyDescent="0.25">
      <c r="J854" s="5"/>
      <c r="L854" s="29"/>
      <c r="M854" s="29"/>
      <c r="N854" s="29"/>
      <c r="O854" s="29"/>
      <c r="P854" s="29"/>
      <c r="Q854" s="29"/>
      <c r="S854" s="30"/>
    </row>
    <row r="855" spans="10:19" ht="13.2" x14ac:dyDescent="0.25">
      <c r="J855" s="5"/>
      <c r="L855" s="29"/>
      <c r="M855" s="29"/>
      <c r="N855" s="29"/>
      <c r="O855" s="29"/>
      <c r="P855" s="29"/>
      <c r="Q855" s="29"/>
      <c r="S855" s="30"/>
    </row>
    <row r="856" spans="10:19" ht="13.2" x14ac:dyDescent="0.25">
      <c r="J856" s="5"/>
      <c r="L856" s="29"/>
      <c r="M856" s="29"/>
      <c r="N856" s="29"/>
      <c r="O856" s="29"/>
      <c r="P856" s="29"/>
      <c r="Q856" s="29"/>
      <c r="S856" s="30"/>
    </row>
    <row r="857" spans="10:19" ht="13.2" x14ac:dyDescent="0.25">
      <c r="J857" s="5"/>
      <c r="L857" s="29"/>
      <c r="M857" s="29"/>
      <c r="N857" s="29"/>
      <c r="O857" s="29"/>
      <c r="P857" s="29"/>
      <c r="Q857" s="29"/>
      <c r="S857" s="30"/>
    </row>
    <row r="858" spans="10:19" ht="13.2" x14ac:dyDescent="0.25">
      <c r="J858" s="5"/>
      <c r="L858" s="29"/>
      <c r="M858" s="29"/>
      <c r="N858" s="29"/>
      <c r="O858" s="29"/>
      <c r="P858" s="29"/>
      <c r="Q858" s="29"/>
      <c r="S858" s="30"/>
    </row>
    <row r="859" spans="10:19" ht="13.2" x14ac:dyDescent="0.25">
      <c r="J859" s="5"/>
      <c r="L859" s="29"/>
      <c r="M859" s="29"/>
      <c r="N859" s="29"/>
      <c r="O859" s="29"/>
      <c r="P859" s="29"/>
      <c r="Q859" s="29"/>
      <c r="S859" s="30"/>
    </row>
    <row r="860" spans="10:19" ht="13.2" x14ac:dyDescent="0.25">
      <c r="J860" s="5"/>
      <c r="L860" s="29"/>
      <c r="M860" s="29"/>
      <c r="N860" s="29"/>
      <c r="O860" s="29"/>
      <c r="P860" s="29"/>
      <c r="Q860" s="29"/>
      <c r="S860" s="30"/>
    </row>
    <row r="861" spans="10:19" ht="13.2" x14ac:dyDescent="0.25">
      <c r="J861" s="5"/>
      <c r="L861" s="29"/>
      <c r="M861" s="29"/>
      <c r="N861" s="29"/>
      <c r="O861" s="29"/>
      <c r="P861" s="29"/>
      <c r="Q861" s="29"/>
      <c r="S861" s="30"/>
    </row>
    <row r="862" spans="10:19" ht="13.2" x14ac:dyDescent="0.25">
      <c r="J862" s="5"/>
      <c r="L862" s="29"/>
      <c r="M862" s="29"/>
      <c r="N862" s="29"/>
      <c r="O862" s="29"/>
      <c r="P862" s="29"/>
      <c r="Q862" s="29"/>
      <c r="S862" s="30"/>
    </row>
    <row r="863" spans="10:19" ht="13.2" x14ac:dyDescent="0.25">
      <c r="J863" s="5"/>
      <c r="L863" s="29"/>
      <c r="M863" s="29"/>
      <c r="N863" s="29"/>
      <c r="O863" s="29"/>
      <c r="P863" s="29"/>
      <c r="Q863" s="29"/>
      <c r="S863" s="30"/>
    </row>
    <row r="864" spans="10:19" ht="13.2" x14ac:dyDescent="0.25">
      <c r="J864" s="5"/>
      <c r="L864" s="29"/>
      <c r="M864" s="29"/>
      <c r="N864" s="29"/>
      <c r="O864" s="29"/>
      <c r="P864" s="29"/>
      <c r="Q864" s="29"/>
      <c r="S864" s="30"/>
    </row>
    <row r="865" spans="10:19" ht="13.2" x14ac:dyDescent="0.25">
      <c r="J865" s="5"/>
      <c r="L865" s="29"/>
      <c r="M865" s="29"/>
      <c r="N865" s="29"/>
      <c r="O865" s="29"/>
      <c r="P865" s="29"/>
      <c r="Q865" s="29"/>
      <c r="S865" s="30"/>
    </row>
    <row r="866" spans="10:19" ht="13.2" x14ac:dyDescent="0.25">
      <c r="J866" s="5"/>
      <c r="L866" s="29"/>
      <c r="M866" s="29"/>
      <c r="N866" s="29"/>
      <c r="O866" s="29"/>
      <c r="P866" s="29"/>
      <c r="Q866" s="29"/>
      <c r="S866" s="30"/>
    </row>
    <row r="867" spans="10:19" ht="13.2" x14ac:dyDescent="0.25">
      <c r="J867" s="5"/>
      <c r="L867" s="29"/>
      <c r="M867" s="29"/>
      <c r="N867" s="29"/>
      <c r="O867" s="29"/>
      <c r="P867" s="29"/>
      <c r="Q867" s="29"/>
      <c r="S867" s="30"/>
    </row>
    <row r="868" spans="10:19" ht="13.2" x14ac:dyDescent="0.25">
      <c r="J868" s="5"/>
      <c r="L868" s="29"/>
      <c r="M868" s="29"/>
      <c r="N868" s="29"/>
      <c r="O868" s="29"/>
      <c r="P868" s="29"/>
      <c r="Q868" s="29"/>
      <c r="S868" s="30"/>
    </row>
    <row r="869" spans="10:19" ht="13.2" x14ac:dyDescent="0.25">
      <c r="J869" s="5"/>
      <c r="L869" s="29"/>
      <c r="M869" s="29"/>
      <c r="N869" s="29"/>
      <c r="O869" s="29"/>
      <c r="P869" s="29"/>
      <c r="Q869" s="29"/>
      <c r="S869" s="30"/>
    </row>
    <row r="870" spans="10:19" ht="13.2" x14ac:dyDescent="0.25">
      <c r="J870" s="5"/>
      <c r="L870" s="29"/>
      <c r="M870" s="29"/>
      <c r="N870" s="29"/>
      <c r="O870" s="29"/>
      <c r="P870" s="29"/>
      <c r="Q870" s="29"/>
      <c r="S870" s="30"/>
    </row>
    <row r="871" spans="10:19" ht="13.2" x14ac:dyDescent="0.25">
      <c r="J871" s="5"/>
      <c r="L871" s="29"/>
      <c r="M871" s="29"/>
      <c r="N871" s="29"/>
      <c r="O871" s="29"/>
      <c r="P871" s="29"/>
      <c r="Q871" s="29"/>
      <c r="S871" s="30"/>
    </row>
    <row r="872" spans="10:19" ht="13.2" x14ac:dyDescent="0.25">
      <c r="J872" s="5"/>
      <c r="L872" s="29"/>
      <c r="M872" s="29"/>
      <c r="N872" s="29"/>
      <c r="O872" s="29"/>
      <c r="P872" s="29"/>
      <c r="Q872" s="29"/>
      <c r="S872" s="30"/>
    </row>
    <row r="873" spans="10:19" ht="13.2" x14ac:dyDescent="0.25">
      <c r="J873" s="5"/>
      <c r="L873" s="29"/>
      <c r="M873" s="29"/>
      <c r="N873" s="29"/>
      <c r="O873" s="29"/>
      <c r="P873" s="29"/>
      <c r="Q873" s="29"/>
      <c r="S873" s="30"/>
    </row>
    <row r="874" spans="10:19" ht="13.2" x14ac:dyDescent="0.25">
      <c r="J874" s="5"/>
      <c r="L874" s="29"/>
      <c r="M874" s="29"/>
      <c r="N874" s="29"/>
      <c r="O874" s="29"/>
      <c r="P874" s="29"/>
      <c r="Q874" s="29"/>
      <c r="S874" s="30"/>
    </row>
    <row r="875" spans="10:19" ht="13.2" x14ac:dyDescent="0.25">
      <c r="J875" s="5"/>
      <c r="L875" s="29"/>
      <c r="M875" s="29"/>
      <c r="N875" s="29"/>
      <c r="O875" s="29"/>
      <c r="P875" s="29"/>
      <c r="Q875" s="29"/>
      <c r="S875" s="30"/>
    </row>
    <row r="876" spans="10:19" ht="13.2" x14ac:dyDescent="0.25">
      <c r="J876" s="5"/>
      <c r="L876" s="29"/>
      <c r="M876" s="29"/>
      <c r="N876" s="29"/>
      <c r="O876" s="29"/>
      <c r="P876" s="29"/>
      <c r="Q876" s="29"/>
      <c r="S876" s="30"/>
    </row>
    <row r="877" spans="10:19" ht="13.2" x14ac:dyDescent="0.25">
      <c r="J877" s="5"/>
      <c r="L877" s="29"/>
      <c r="M877" s="29"/>
      <c r="N877" s="29"/>
      <c r="O877" s="29"/>
      <c r="P877" s="29"/>
      <c r="Q877" s="29"/>
      <c r="S877" s="30"/>
    </row>
    <row r="878" spans="10:19" ht="13.2" x14ac:dyDescent="0.25">
      <c r="J878" s="5"/>
      <c r="L878" s="29"/>
      <c r="M878" s="29"/>
      <c r="N878" s="29"/>
      <c r="O878" s="29"/>
      <c r="P878" s="29"/>
      <c r="Q878" s="29"/>
      <c r="S878" s="30"/>
    </row>
    <row r="879" spans="10:19" ht="13.2" x14ac:dyDescent="0.25">
      <c r="J879" s="5"/>
      <c r="L879" s="29"/>
      <c r="M879" s="29"/>
      <c r="N879" s="29"/>
      <c r="O879" s="29"/>
      <c r="P879" s="29"/>
      <c r="Q879" s="29"/>
      <c r="S879" s="30"/>
    </row>
    <row r="880" spans="10:19" ht="13.2" x14ac:dyDescent="0.25">
      <c r="J880" s="5"/>
      <c r="L880" s="29"/>
      <c r="M880" s="29"/>
      <c r="N880" s="29"/>
      <c r="O880" s="29"/>
      <c r="P880" s="29"/>
      <c r="Q880" s="29"/>
      <c r="S880" s="30"/>
    </row>
    <row r="881" spans="10:19" ht="13.2" x14ac:dyDescent="0.25">
      <c r="J881" s="5"/>
      <c r="L881" s="29"/>
      <c r="M881" s="29"/>
      <c r="N881" s="29"/>
      <c r="O881" s="29"/>
      <c r="P881" s="29"/>
      <c r="Q881" s="29"/>
      <c r="S881" s="30"/>
    </row>
    <row r="882" spans="10:19" ht="13.2" x14ac:dyDescent="0.25">
      <c r="J882" s="5"/>
      <c r="L882" s="29"/>
      <c r="M882" s="29"/>
      <c r="N882" s="29"/>
      <c r="O882" s="29"/>
      <c r="P882" s="29"/>
      <c r="Q882" s="29"/>
      <c r="S882" s="30"/>
    </row>
    <row r="883" spans="10:19" ht="13.2" x14ac:dyDescent="0.25">
      <c r="J883" s="5"/>
      <c r="L883" s="29"/>
      <c r="M883" s="29"/>
      <c r="N883" s="29"/>
      <c r="O883" s="29"/>
      <c r="P883" s="29"/>
      <c r="Q883" s="29"/>
      <c r="S883" s="30"/>
    </row>
    <row r="884" spans="10:19" ht="13.2" x14ac:dyDescent="0.25">
      <c r="J884" s="5"/>
      <c r="L884" s="29"/>
      <c r="M884" s="29"/>
      <c r="N884" s="29"/>
      <c r="O884" s="29"/>
      <c r="P884" s="29"/>
      <c r="Q884" s="29"/>
      <c r="S884" s="30"/>
    </row>
    <row r="885" spans="10:19" ht="13.2" x14ac:dyDescent="0.25">
      <c r="J885" s="5"/>
      <c r="L885" s="29"/>
      <c r="M885" s="29"/>
      <c r="N885" s="29"/>
      <c r="O885" s="29"/>
      <c r="P885" s="29"/>
      <c r="Q885" s="29"/>
      <c r="S885" s="30"/>
    </row>
    <row r="886" spans="10:19" ht="13.2" x14ac:dyDescent="0.25">
      <c r="J886" s="5"/>
      <c r="L886" s="29"/>
      <c r="M886" s="29"/>
      <c r="N886" s="29"/>
      <c r="O886" s="29"/>
      <c r="P886" s="29"/>
      <c r="Q886" s="29"/>
      <c r="S886" s="30"/>
    </row>
    <row r="887" spans="10:19" ht="13.2" x14ac:dyDescent="0.25">
      <c r="J887" s="5"/>
      <c r="L887" s="29"/>
      <c r="M887" s="29"/>
      <c r="N887" s="29"/>
      <c r="O887" s="29"/>
      <c r="P887" s="29"/>
      <c r="Q887" s="29"/>
      <c r="S887" s="30"/>
    </row>
    <row r="888" spans="10:19" ht="13.2" x14ac:dyDescent="0.25">
      <c r="J888" s="5"/>
      <c r="L888" s="29"/>
      <c r="M888" s="29"/>
      <c r="N888" s="29"/>
      <c r="O888" s="29"/>
      <c r="P888" s="29"/>
      <c r="Q888" s="29"/>
      <c r="S888" s="30"/>
    </row>
    <row r="889" spans="10:19" ht="13.2" x14ac:dyDescent="0.25">
      <c r="J889" s="5"/>
      <c r="L889" s="29"/>
      <c r="M889" s="29"/>
      <c r="N889" s="29"/>
      <c r="O889" s="29"/>
      <c r="P889" s="29"/>
      <c r="Q889" s="29"/>
      <c r="S889" s="30"/>
    </row>
    <row r="890" spans="10:19" ht="13.2" x14ac:dyDescent="0.25">
      <c r="J890" s="5"/>
      <c r="L890" s="29"/>
      <c r="M890" s="29"/>
      <c r="N890" s="29"/>
      <c r="O890" s="29"/>
      <c r="P890" s="29"/>
      <c r="Q890" s="29"/>
      <c r="S890" s="30"/>
    </row>
    <row r="891" spans="10:19" ht="13.2" x14ac:dyDescent="0.25">
      <c r="J891" s="5"/>
      <c r="L891" s="29"/>
      <c r="M891" s="29"/>
      <c r="N891" s="29"/>
      <c r="O891" s="29"/>
      <c r="P891" s="29"/>
      <c r="Q891" s="29"/>
      <c r="S891" s="30"/>
    </row>
    <row r="892" spans="10:19" ht="13.2" x14ac:dyDescent="0.25">
      <c r="J892" s="5"/>
      <c r="L892" s="29"/>
      <c r="M892" s="29"/>
      <c r="N892" s="29"/>
      <c r="O892" s="29"/>
      <c r="P892" s="29"/>
      <c r="Q892" s="29"/>
      <c r="S892" s="30"/>
    </row>
    <row r="893" spans="10:19" ht="13.2" x14ac:dyDescent="0.25">
      <c r="J893" s="5"/>
      <c r="L893" s="29"/>
      <c r="M893" s="29"/>
      <c r="N893" s="29"/>
      <c r="O893" s="29"/>
      <c r="P893" s="29"/>
      <c r="Q893" s="29"/>
      <c r="S893" s="30"/>
    </row>
    <row r="894" spans="10:19" ht="13.2" x14ac:dyDescent="0.25">
      <c r="J894" s="5"/>
      <c r="L894" s="29"/>
      <c r="M894" s="29"/>
      <c r="N894" s="29"/>
      <c r="O894" s="29"/>
      <c r="P894" s="29"/>
      <c r="Q894" s="29"/>
      <c r="S894" s="30"/>
    </row>
    <row r="895" spans="10:19" ht="13.2" x14ac:dyDescent="0.25">
      <c r="J895" s="5"/>
      <c r="L895" s="29"/>
      <c r="M895" s="29"/>
      <c r="N895" s="29"/>
      <c r="O895" s="29"/>
      <c r="P895" s="29"/>
      <c r="Q895" s="29"/>
      <c r="S895" s="30"/>
    </row>
    <row r="896" spans="10:19" ht="13.2" x14ac:dyDescent="0.25">
      <c r="J896" s="5"/>
      <c r="L896" s="29"/>
      <c r="M896" s="29"/>
      <c r="N896" s="29"/>
      <c r="O896" s="29"/>
      <c r="P896" s="29"/>
      <c r="Q896" s="29"/>
      <c r="S896" s="30"/>
    </row>
    <row r="897" spans="10:19" ht="13.2" x14ac:dyDescent="0.25">
      <c r="J897" s="5"/>
      <c r="L897" s="29"/>
      <c r="M897" s="29"/>
      <c r="N897" s="29"/>
      <c r="O897" s="29"/>
      <c r="P897" s="29"/>
      <c r="Q897" s="29"/>
      <c r="S897" s="30"/>
    </row>
    <row r="898" spans="10:19" ht="13.2" x14ac:dyDescent="0.25">
      <c r="J898" s="5"/>
      <c r="L898" s="29"/>
      <c r="M898" s="29"/>
      <c r="N898" s="29"/>
      <c r="O898" s="29"/>
      <c r="P898" s="29"/>
      <c r="Q898" s="29"/>
      <c r="S898" s="30"/>
    </row>
    <row r="899" spans="10:19" ht="13.2" x14ac:dyDescent="0.25">
      <c r="J899" s="5"/>
      <c r="L899" s="29"/>
      <c r="M899" s="29"/>
      <c r="N899" s="29"/>
      <c r="O899" s="29"/>
      <c r="P899" s="29"/>
      <c r="Q899" s="29"/>
      <c r="S899" s="30"/>
    </row>
    <row r="900" spans="10:19" ht="13.2" x14ac:dyDescent="0.25">
      <c r="J900" s="5"/>
      <c r="L900" s="29"/>
      <c r="M900" s="29"/>
      <c r="N900" s="29"/>
      <c r="O900" s="29"/>
      <c r="P900" s="29"/>
      <c r="Q900" s="29"/>
      <c r="S900" s="30"/>
    </row>
    <row r="901" spans="10:19" ht="13.2" x14ac:dyDescent="0.25">
      <c r="J901" s="5"/>
      <c r="L901" s="29"/>
      <c r="M901" s="29"/>
      <c r="N901" s="29"/>
      <c r="O901" s="29"/>
      <c r="P901" s="29"/>
      <c r="Q901" s="29"/>
      <c r="S901" s="30"/>
    </row>
    <row r="902" spans="10:19" ht="13.2" x14ac:dyDescent="0.25">
      <c r="J902" s="5"/>
      <c r="L902" s="29"/>
      <c r="M902" s="29"/>
      <c r="N902" s="29"/>
      <c r="O902" s="29"/>
      <c r="P902" s="29"/>
      <c r="Q902" s="29"/>
      <c r="S902" s="30"/>
    </row>
    <row r="903" spans="10:19" ht="13.2" x14ac:dyDescent="0.25">
      <c r="J903" s="5"/>
      <c r="L903" s="29"/>
      <c r="M903" s="29"/>
      <c r="N903" s="29"/>
      <c r="O903" s="29"/>
      <c r="P903" s="29"/>
      <c r="Q903" s="29"/>
      <c r="S903" s="30"/>
    </row>
    <row r="904" spans="10:19" ht="13.2" x14ac:dyDescent="0.25">
      <c r="J904" s="5"/>
      <c r="L904" s="29"/>
      <c r="M904" s="29"/>
      <c r="N904" s="29"/>
      <c r="O904" s="29"/>
      <c r="P904" s="29"/>
      <c r="Q904" s="29"/>
      <c r="S904" s="30"/>
    </row>
    <row r="905" spans="10:19" ht="13.2" x14ac:dyDescent="0.25">
      <c r="J905" s="5"/>
      <c r="L905" s="29"/>
      <c r="M905" s="29"/>
      <c r="N905" s="29"/>
      <c r="O905" s="29"/>
      <c r="P905" s="29"/>
      <c r="Q905" s="29"/>
      <c r="S905" s="30"/>
    </row>
    <row r="906" spans="10:19" ht="13.2" x14ac:dyDescent="0.25">
      <c r="J906" s="5"/>
      <c r="L906" s="29"/>
      <c r="M906" s="29"/>
      <c r="N906" s="29"/>
      <c r="O906" s="29"/>
      <c r="P906" s="29"/>
      <c r="Q906" s="29"/>
      <c r="S906" s="30"/>
    </row>
    <row r="907" spans="10:19" ht="13.2" x14ac:dyDescent="0.25">
      <c r="J907" s="5"/>
      <c r="L907" s="29"/>
      <c r="M907" s="29"/>
      <c r="N907" s="29"/>
      <c r="O907" s="29"/>
      <c r="P907" s="29"/>
      <c r="Q907" s="29"/>
      <c r="S907" s="30"/>
    </row>
    <row r="908" spans="10:19" ht="13.2" x14ac:dyDescent="0.25">
      <c r="J908" s="5"/>
      <c r="L908" s="29"/>
      <c r="M908" s="29"/>
      <c r="N908" s="29"/>
      <c r="O908" s="29"/>
      <c r="P908" s="29"/>
      <c r="Q908" s="29"/>
      <c r="S908" s="30"/>
    </row>
    <row r="909" spans="10:19" ht="13.2" x14ac:dyDescent="0.25">
      <c r="J909" s="5"/>
      <c r="L909" s="29"/>
      <c r="M909" s="29"/>
      <c r="N909" s="29"/>
      <c r="O909" s="29"/>
      <c r="P909" s="29"/>
      <c r="Q909" s="29"/>
      <c r="S909" s="30"/>
    </row>
    <row r="910" spans="10:19" ht="13.2" x14ac:dyDescent="0.25">
      <c r="J910" s="5"/>
      <c r="L910" s="29"/>
      <c r="M910" s="29"/>
      <c r="N910" s="29"/>
      <c r="O910" s="29"/>
      <c r="P910" s="29"/>
      <c r="Q910" s="29"/>
      <c r="S910" s="30"/>
    </row>
    <row r="911" spans="10:19" ht="13.2" x14ac:dyDescent="0.25">
      <c r="J911" s="5"/>
      <c r="L911" s="29"/>
      <c r="M911" s="29"/>
      <c r="N911" s="29"/>
      <c r="O911" s="29"/>
      <c r="P911" s="29"/>
      <c r="Q911" s="29"/>
      <c r="S911" s="30"/>
    </row>
    <row r="912" spans="10:19" ht="13.2" x14ac:dyDescent="0.25">
      <c r="J912" s="5"/>
      <c r="L912" s="29"/>
      <c r="M912" s="29"/>
      <c r="N912" s="29"/>
      <c r="O912" s="29"/>
      <c r="P912" s="29"/>
      <c r="Q912" s="29"/>
      <c r="S912" s="30"/>
    </row>
    <row r="913" spans="10:19" ht="13.2" x14ac:dyDescent="0.25">
      <c r="J913" s="5"/>
      <c r="L913" s="29"/>
      <c r="M913" s="29"/>
      <c r="N913" s="29"/>
      <c r="O913" s="29"/>
      <c r="P913" s="29"/>
      <c r="Q913" s="29"/>
      <c r="S913" s="30"/>
    </row>
    <row r="914" spans="10:19" ht="13.2" x14ac:dyDescent="0.25">
      <c r="J914" s="5"/>
      <c r="L914" s="29"/>
      <c r="M914" s="29"/>
      <c r="N914" s="29"/>
      <c r="O914" s="29"/>
      <c r="P914" s="29"/>
      <c r="Q914" s="29"/>
      <c r="S914" s="30"/>
    </row>
    <row r="915" spans="10:19" ht="13.2" x14ac:dyDescent="0.25">
      <c r="J915" s="5"/>
      <c r="L915" s="29"/>
      <c r="M915" s="29"/>
      <c r="N915" s="29"/>
      <c r="O915" s="29"/>
      <c r="P915" s="29"/>
      <c r="Q915" s="29"/>
      <c r="S915" s="30"/>
    </row>
    <row r="916" spans="10:19" ht="13.2" x14ac:dyDescent="0.25">
      <c r="J916" s="5"/>
      <c r="L916" s="29"/>
      <c r="M916" s="29"/>
      <c r="N916" s="29"/>
      <c r="O916" s="29"/>
      <c r="P916" s="29"/>
      <c r="Q916" s="29"/>
      <c r="S916" s="30"/>
    </row>
    <row r="917" spans="10:19" ht="13.2" x14ac:dyDescent="0.25">
      <c r="J917" s="5"/>
      <c r="L917" s="29"/>
      <c r="M917" s="29"/>
      <c r="N917" s="29"/>
      <c r="O917" s="29"/>
      <c r="P917" s="29"/>
      <c r="Q917" s="29"/>
      <c r="S917" s="30"/>
    </row>
    <row r="918" spans="10:19" ht="13.2" x14ac:dyDescent="0.25">
      <c r="J918" s="5"/>
      <c r="L918" s="29"/>
      <c r="M918" s="29"/>
      <c r="N918" s="29"/>
      <c r="O918" s="29"/>
      <c r="P918" s="29"/>
      <c r="Q918" s="29"/>
      <c r="S918" s="30"/>
    </row>
    <row r="919" spans="10:19" ht="13.2" x14ac:dyDescent="0.25">
      <c r="J919" s="5"/>
      <c r="L919" s="29"/>
      <c r="M919" s="29"/>
      <c r="N919" s="29"/>
      <c r="O919" s="29"/>
      <c r="P919" s="29"/>
      <c r="Q919" s="29"/>
      <c r="S919" s="30"/>
    </row>
    <row r="920" spans="10:19" ht="13.2" x14ac:dyDescent="0.25">
      <c r="J920" s="5"/>
      <c r="L920" s="29"/>
      <c r="M920" s="29"/>
      <c r="N920" s="29"/>
      <c r="O920" s="29"/>
      <c r="P920" s="29"/>
      <c r="Q920" s="29"/>
      <c r="S920" s="30"/>
    </row>
    <row r="921" spans="10:19" ht="13.2" x14ac:dyDescent="0.25">
      <c r="J921" s="5"/>
      <c r="L921" s="29"/>
      <c r="M921" s="29"/>
      <c r="N921" s="29"/>
      <c r="O921" s="29"/>
      <c r="P921" s="29"/>
      <c r="Q921" s="29"/>
      <c r="S921" s="30"/>
    </row>
    <row r="922" spans="10:19" ht="13.2" x14ac:dyDescent="0.25">
      <c r="J922" s="5"/>
      <c r="L922" s="29"/>
      <c r="M922" s="29"/>
      <c r="N922" s="29"/>
      <c r="O922" s="29"/>
      <c r="P922" s="29"/>
      <c r="Q922" s="29"/>
      <c r="S922" s="30"/>
    </row>
    <row r="923" spans="10:19" ht="13.2" x14ac:dyDescent="0.25">
      <c r="J923" s="5"/>
      <c r="L923" s="29"/>
      <c r="M923" s="29"/>
      <c r="N923" s="29"/>
      <c r="O923" s="29"/>
      <c r="P923" s="29"/>
      <c r="Q923" s="29"/>
      <c r="S923" s="30"/>
    </row>
    <row r="924" spans="10:19" ht="13.2" x14ac:dyDescent="0.25">
      <c r="J924" s="5"/>
      <c r="L924" s="29"/>
      <c r="M924" s="29"/>
      <c r="N924" s="29"/>
      <c r="O924" s="29"/>
      <c r="P924" s="29"/>
      <c r="Q924" s="29"/>
      <c r="S924" s="30"/>
    </row>
    <row r="925" spans="10:19" ht="13.2" x14ac:dyDescent="0.25">
      <c r="J925" s="5"/>
      <c r="L925" s="29"/>
      <c r="M925" s="29"/>
      <c r="N925" s="29"/>
      <c r="O925" s="29"/>
      <c r="P925" s="29"/>
      <c r="Q925" s="29"/>
      <c r="S925" s="30"/>
    </row>
    <row r="926" spans="10:19" ht="13.2" x14ac:dyDescent="0.25">
      <c r="J926" s="5"/>
      <c r="L926" s="29"/>
      <c r="M926" s="29"/>
      <c r="N926" s="29"/>
      <c r="O926" s="29"/>
      <c r="P926" s="29"/>
      <c r="Q926" s="29"/>
      <c r="S926" s="30"/>
    </row>
    <row r="927" spans="10:19" ht="13.2" x14ac:dyDescent="0.25">
      <c r="J927" s="5"/>
      <c r="L927" s="29"/>
      <c r="M927" s="29"/>
      <c r="N927" s="29"/>
      <c r="O927" s="29"/>
      <c r="P927" s="29"/>
      <c r="Q927" s="29"/>
      <c r="S927" s="30"/>
    </row>
    <row r="928" spans="10:19" ht="13.2" x14ac:dyDescent="0.25">
      <c r="J928" s="5"/>
      <c r="L928" s="29"/>
      <c r="M928" s="29"/>
      <c r="N928" s="29"/>
      <c r="O928" s="29"/>
      <c r="P928" s="29"/>
      <c r="Q928" s="29"/>
      <c r="S928" s="30"/>
    </row>
    <row r="929" spans="10:19" ht="13.2" x14ac:dyDescent="0.25">
      <c r="J929" s="5"/>
      <c r="L929" s="29"/>
      <c r="M929" s="29"/>
      <c r="N929" s="29"/>
      <c r="O929" s="29"/>
      <c r="P929" s="29"/>
      <c r="Q929" s="29"/>
      <c r="S929" s="30"/>
    </row>
    <row r="930" spans="10:19" ht="13.2" x14ac:dyDescent="0.25">
      <c r="J930" s="5"/>
      <c r="L930" s="29"/>
      <c r="M930" s="29"/>
      <c r="N930" s="29"/>
      <c r="O930" s="29"/>
      <c r="P930" s="29"/>
      <c r="Q930" s="29"/>
      <c r="S930" s="30"/>
    </row>
    <row r="931" spans="10:19" ht="13.2" x14ac:dyDescent="0.25">
      <c r="J931" s="5"/>
      <c r="L931" s="29"/>
      <c r="M931" s="29"/>
      <c r="N931" s="29"/>
      <c r="O931" s="29"/>
      <c r="P931" s="29"/>
      <c r="Q931" s="29"/>
      <c r="S931" s="30"/>
    </row>
    <row r="932" spans="10:19" ht="13.2" x14ac:dyDescent="0.25">
      <c r="J932" s="5"/>
      <c r="L932" s="29"/>
      <c r="M932" s="29"/>
      <c r="N932" s="29"/>
      <c r="O932" s="29"/>
      <c r="P932" s="29"/>
      <c r="Q932" s="29"/>
      <c r="S932" s="30"/>
    </row>
    <row r="933" spans="10:19" ht="13.2" x14ac:dyDescent="0.25">
      <c r="J933" s="5"/>
      <c r="L933" s="29"/>
      <c r="M933" s="29"/>
      <c r="N933" s="29"/>
      <c r="O933" s="29"/>
      <c r="P933" s="29"/>
      <c r="Q933" s="29"/>
      <c r="S933" s="30"/>
    </row>
    <row r="934" spans="10:19" ht="13.2" x14ac:dyDescent="0.25">
      <c r="J934" s="5"/>
      <c r="L934" s="29"/>
      <c r="M934" s="29"/>
      <c r="N934" s="29"/>
      <c r="O934" s="29"/>
      <c r="P934" s="29"/>
      <c r="Q934" s="29"/>
      <c r="S934" s="30"/>
    </row>
    <row r="935" spans="10:19" ht="13.2" x14ac:dyDescent="0.25">
      <c r="J935" s="5"/>
      <c r="L935" s="29"/>
      <c r="M935" s="29"/>
      <c r="N935" s="29"/>
      <c r="O935" s="29"/>
      <c r="P935" s="29"/>
      <c r="Q935" s="29"/>
      <c r="S935" s="30"/>
    </row>
    <row r="936" spans="10:19" ht="13.2" x14ac:dyDescent="0.25">
      <c r="J936" s="5"/>
      <c r="L936" s="29"/>
      <c r="M936" s="29"/>
      <c r="N936" s="29"/>
      <c r="O936" s="29"/>
      <c r="P936" s="29"/>
      <c r="Q936" s="29"/>
      <c r="S936" s="30"/>
    </row>
    <row r="937" spans="10:19" ht="13.2" x14ac:dyDescent="0.25">
      <c r="J937" s="5"/>
      <c r="L937" s="29"/>
      <c r="M937" s="29"/>
      <c r="N937" s="29"/>
      <c r="O937" s="29"/>
      <c r="P937" s="29"/>
      <c r="Q937" s="29"/>
      <c r="S937" s="30"/>
    </row>
    <row r="938" spans="10:19" ht="13.2" x14ac:dyDescent="0.25">
      <c r="J938" s="5"/>
      <c r="L938" s="29"/>
      <c r="M938" s="29"/>
      <c r="N938" s="29"/>
      <c r="O938" s="29"/>
      <c r="P938" s="29"/>
      <c r="Q938" s="29"/>
      <c r="S938" s="30"/>
    </row>
    <row r="939" spans="10:19" ht="13.2" x14ac:dyDescent="0.25">
      <c r="J939" s="5"/>
      <c r="L939" s="29"/>
      <c r="M939" s="29"/>
      <c r="N939" s="29"/>
      <c r="O939" s="29"/>
      <c r="P939" s="29"/>
      <c r="Q939" s="29"/>
      <c r="S939" s="30"/>
    </row>
    <row r="940" spans="10:19" ht="13.2" x14ac:dyDescent="0.25">
      <c r="J940" s="5"/>
      <c r="L940" s="29"/>
      <c r="M940" s="29"/>
      <c r="N940" s="29"/>
      <c r="O940" s="29"/>
      <c r="P940" s="29"/>
      <c r="Q940" s="29"/>
      <c r="S940" s="30"/>
    </row>
    <row r="941" spans="10:19" ht="13.2" x14ac:dyDescent="0.25">
      <c r="J941" s="5"/>
      <c r="L941" s="29"/>
      <c r="M941" s="29"/>
      <c r="N941" s="29"/>
      <c r="O941" s="29"/>
      <c r="P941" s="29"/>
      <c r="Q941" s="29"/>
      <c r="S941" s="30"/>
    </row>
    <row r="942" spans="10:19" ht="13.2" x14ac:dyDescent="0.25">
      <c r="J942" s="5"/>
      <c r="L942" s="29"/>
      <c r="M942" s="29"/>
      <c r="N942" s="29"/>
      <c r="O942" s="29"/>
      <c r="P942" s="29"/>
      <c r="Q942" s="29"/>
      <c r="S942" s="30"/>
    </row>
    <row r="943" spans="10:19" ht="13.2" x14ac:dyDescent="0.25">
      <c r="J943" s="5"/>
      <c r="L943" s="29"/>
      <c r="M943" s="29"/>
      <c r="N943" s="29"/>
      <c r="O943" s="29"/>
      <c r="P943" s="29"/>
      <c r="Q943" s="29"/>
      <c r="S943" s="30"/>
    </row>
    <row r="944" spans="10:19" ht="13.2" x14ac:dyDescent="0.25">
      <c r="J944" s="5"/>
      <c r="L944" s="29"/>
      <c r="M944" s="29"/>
      <c r="N944" s="29"/>
      <c r="O944" s="29"/>
      <c r="P944" s="29"/>
      <c r="Q944" s="29"/>
      <c r="S944" s="30"/>
    </row>
    <row r="945" spans="10:19" ht="13.2" x14ac:dyDescent="0.25">
      <c r="J945" s="5"/>
      <c r="L945" s="29"/>
      <c r="M945" s="29"/>
      <c r="N945" s="29"/>
      <c r="O945" s="29"/>
      <c r="P945" s="29"/>
      <c r="Q945" s="29"/>
      <c r="S945" s="30"/>
    </row>
    <row r="946" spans="10:19" ht="13.2" x14ac:dyDescent="0.25">
      <c r="J946" s="5"/>
      <c r="L946" s="29"/>
      <c r="M946" s="29"/>
      <c r="N946" s="29"/>
      <c r="O946" s="29"/>
      <c r="P946" s="29"/>
      <c r="Q946" s="29"/>
      <c r="S946" s="30"/>
    </row>
    <row r="947" spans="10:19" ht="13.2" x14ac:dyDescent="0.25">
      <c r="J947" s="5"/>
      <c r="L947" s="29"/>
      <c r="M947" s="29"/>
      <c r="N947" s="29"/>
      <c r="O947" s="29"/>
      <c r="P947" s="29"/>
      <c r="Q947" s="29"/>
      <c r="S947" s="30"/>
    </row>
    <row r="948" spans="10:19" ht="13.2" x14ac:dyDescent="0.25">
      <c r="J948" s="5"/>
      <c r="L948" s="29"/>
      <c r="M948" s="29"/>
      <c r="N948" s="29"/>
      <c r="O948" s="29"/>
      <c r="P948" s="29"/>
      <c r="Q948" s="29"/>
      <c r="S948" s="30"/>
    </row>
    <row r="949" spans="10:19" ht="13.2" x14ac:dyDescent="0.25">
      <c r="J949" s="5"/>
      <c r="L949" s="29"/>
      <c r="M949" s="29"/>
      <c r="N949" s="29"/>
      <c r="O949" s="29"/>
      <c r="P949" s="29"/>
      <c r="Q949" s="29"/>
      <c r="S949" s="30"/>
    </row>
    <row r="950" spans="10:19" ht="13.2" x14ac:dyDescent="0.25">
      <c r="J950" s="5"/>
      <c r="L950" s="29"/>
      <c r="M950" s="29"/>
      <c r="N950" s="29"/>
      <c r="O950" s="29"/>
      <c r="P950" s="29"/>
      <c r="Q950" s="29"/>
      <c r="S950" s="30"/>
    </row>
    <row r="951" spans="10:19" ht="13.2" x14ac:dyDescent="0.25">
      <c r="J951" s="5"/>
      <c r="L951" s="29"/>
      <c r="M951" s="29"/>
      <c r="N951" s="29"/>
      <c r="O951" s="29"/>
      <c r="P951" s="29"/>
      <c r="Q951" s="29"/>
      <c r="S951" s="30"/>
    </row>
    <row r="952" spans="10:19" ht="13.2" x14ac:dyDescent="0.25">
      <c r="J952" s="5"/>
      <c r="L952" s="29"/>
      <c r="M952" s="29"/>
      <c r="N952" s="29"/>
      <c r="O952" s="29"/>
      <c r="P952" s="29"/>
      <c r="Q952" s="29"/>
      <c r="S952" s="30"/>
    </row>
    <row r="953" spans="10:19" ht="13.2" x14ac:dyDescent="0.25">
      <c r="J953" s="5"/>
      <c r="L953" s="29"/>
      <c r="M953" s="29"/>
      <c r="N953" s="29"/>
      <c r="O953" s="29"/>
      <c r="P953" s="29"/>
      <c r="Q953" s="29"/>
      <c r="S953" s="30"/>
    </row>
    <row r="954" spans="10:19" ht="13.2" x14ac:dyDescent="0.25">
      <c r="J954" s="5"/>
      <c r="L954" s="29"/>
      <c r="M954" s="29"/>
      <c r="N954" s="29"/>
      <c r="O954" s="29"/>
      <c r="P954" s="29"/>
      <c r="Q954" s="29"/>
      <c r="S954" s="30"/>
    </row>
    <row r="955" spans="10:19" ht="13.2" x14ac:dyDescent="0.25">
      <c r="J955" s="5"/>
      <c r="L955" s="29"/>
      <c r="M955" s="29"/>
      <c r="N955" s="29"/>
      <c r="O955" s="29"/>
      <c r="P955" s="29"/>
      <c r="Q955" s="29"/>
      <c r="S955" s="30"/>
    </row>
    <row r="956" spans="10:19" ht="13.2" x14ac:dyDescent="0.25">
      <c r="J956" s="5"/>
      <c r="L956" s="29"/>
      <c r="M956" s="29"/>
      <c r="N956" s="29"/>
      <c r="O956" s="29"/>
      <c r="P956" s="29"/>
      <c r="Q956" s="29"/>
      <c r="S956" s="30"/>
    </row>
    <row r="957" spans="10:19" ht="13.2" x14ac:dyDescent="0.25">
      <c r="J957" s="5"/>
      <c r="L957" s="29"/>
      <c r="M957" s="29"/>
      <c r="N957" s="29"/>
      <c r="O957" s="29"/>
      <c r="P957" s="29"/>
      <c r="Q957" s="29"/>
      <c r="S957" s="30"/>
    </row>
    <row r="958" spans="10:19" ht="13.2" x14ac:dyDescent="0.25">
      <c r="J958" s="5"/>
      <c r="L958" s="29"/>
      <c r="M958" s="29"/>
      <c r="N958" s="29"/>
      <c r="O958" s="29"/>
      <c r="P958" s="29"/>
      <c r="Q958" s="29"/>
      <c r="S958" s="30"/>
    </row>
    <row r="959" spans="10:19" ht="13.2" x14ac:dyDescent="0.25">
      <c r="J959" s="5"/>
      <c r="L959" s="29"/>
      <c r="M959" s="29"/>
      <c r="N959" s="29"/>
      <c r="O959" s="29"/>
      <c r="P959" s="29"/>
      <c r="Q959" s="29"/>
      <c r="S959" s="30"/>
    </row>
    <row r="960" spans="10:19" ht="13.2" x14ac:dyDescent="0.25">
      <c r="J960" s="5"/>
      <c r="L960" s="29"/>
      <c r="M960" s="29"/>
      <c r="N960" s="29"/>
      <c r="O960" s="29"/>
      <c r="P960" s="29"/>
      <c r="Q960" s="29"/>
      <c r="S960" s="30"/>
    </row>
    <row r="961" spans="10:19" ht="13.2" x14ac:dyDescent="0.25">
      <c r="J961" s="5"/>
      <c r="L961" s="29"/>
      <c r="M961" s="29"/>
      <c r="N961" s="29"/>
      <c r="O961" s="29"/>
      <c r="P961" s="29"/>
      <c r="Q961" s="29"/>
      <c r="S961" s="30"/>
    </row>
    <row r="962" spans="10:19" ht="13.2" x14ac:dyDescent="0.25">
      <c r="J962" s="5"/>
      <c r="L962" s="29"/>
      <c r="M962" s="29"/>
      <c r="N962" s="29"/>
      <c r="O962" s="29"/>
      <c r="P962" s="29"/>
      <c r="Q962" s="29"/>
      <c r="S962" s="30"/>
    </row>
    <row r="963" spans="10:19" ht="13.2" x14ac:dyDescent="0.25">
      <c r="J963" s="5"/>
      <c r="L963" s="29"/>
      <c r="M963" s="29"/>
      <c r="N963" s="29"/>
      <c r="O963" s="29"/>
      <c r="P963" s="29"/>
      <c r="Q963" s="29"/>
      <c r="S963" s="30"/>
    </row>
    <row r="964" spans="10:19" ht="13.2" x14ac:dyDescent="0.25">
      <c r="J964" s="5"/>
      <c r="L964" s="29"/>
      <c r="M964" s="29"/>
      <c r="N964" s="29"/>
      <c r="O964" s="29"/>
      <c r="P964" s="29"/>
      <c r="Q964" s="29"/>
      <c r="S964" s="30"/>
    </row>
    <row r="965" spans="10:19" ht="13.2" x14ac:dyDescent="0.25">
      <c r="J965" s="5"/>
      <c r="L965" s="29"/>
      <c r="M965" s="29"/>
      <c r="N965" s="29"/>
      <c r="O965" s="29"/>
      <c r="P965" s="29"/>
      <c r="Q965" s="29"/>
      <c r="S965" s="30"/>
    </row>
    <row r="966" spans="10:19" ht="13.2" x14ac:dyDescent="0.25">
      <c r="J966" s="5"/>
      <c r="L966" s="29"/>
      <c r="M966" s="29"/>
      <c r="N966" s="29"/>
      <c r="O966" s="29"/>
      <c r="P966" s="29"/>
      <c r="Q966" s="29"/>
      <c r="S966" s="30"/>
    </row>
    <row r="967" spans="10:19" ht="13.2" x14ac:dyDescent="0.25">
      <c r="J967" s="5"/>
      <c r="L967" s="29"/>
      <c r="M967" s="29"/>
      <c r="N967" s="29"/>
      <c r="O967" s="29"/>
      <c r="P967" s="29"/>
      <c r="Q967" s="29"/>
      <c r="S967" s="30"/>
    </row>
    <row r="968" spans="10:19" ht="13.2" x14ac:dyDescent="0.25">
      <c r="J968" s="5"/>
      <c r="L968" s="29"/>
      <c r="M968" s="29"/>
      <c r="N968" s="29"/>
      <c r="O968" s="29"/>
      <c r="P968" s="29"/>
      <c r="Q968" s="29"/>
      <c r="S968" s="30"/>
    </row>
    <row r="969" spans="10:19" ht="13.2" x14ac:dyDescent="0.25">
      <c r="J969" s="5"/>
      <c r="L969" s="29"/>
      <c r="M969" s="29"/>
      <c r="N969" s="29"/>
      <c r="O969" s="29"/>
      <c r="P969" s="29"/>
      <c r="Q969" s="29"/>
      <c r="S969" s="30"/>
    </row>
    <row r="970" spans="10:19" ht="13.2" x14ac:dyDescent="0.25">
      <c r="J970" s="5"/>
      <c r="L970" s="29"/>
      <c r="M970" s="29"/>
      <c r="N970" s="29"/>
      <c r="O970" s="29"/>
      <c r="P970" s="29"/>
      <c r="Q970" s="29"/>
      <c r="S970" s="30"/>
    </row>
    <row r="971" spans="10:19" ht="13.2" x14ac:dyDescent="0.25">
      <c r="J971" s="5"/>
      <c r="L971" s="29"/>
      <c r="M971" s="29"/>
      <c r="N971" s="29"/>
      <c r="O971" s="29"/>
      <c r="P971" s="29"/>
      <c r="Q971" s="29"/>
      <c r="S971" s="30"/>
    </row>
    <row r="972" spans="10:19" ht="13.2" x14ac:dyDescent="0.25">
      <c r="J972" s="5"/>
      <c r="L972" s="29"/>
      <c r="M972" s="29"/>
      <c r="N972" s="29"/>
      <c r="O972" s="29"/>
      <c r="P972" s="29"/>
      <c r="Q972" s="29"/>
      <c r="S972" s="30"/>
    </row>
    <row r="973" spans="10:19" ht="13.2" x14ac:dyDescent="0.25">
      <c r="J973" s="5"/>
      <c r="L973" s="29"/>
      <c r="M973" s="29"/>
      <c r="N973" s="29"/>
      <c r="O973" s="29"/>
      <c r="P973" s="29"/>
      <c r="Q973" s="29"/>
      <c r="S973" s="30"/>
    </row>
    <row r="974" spans="10:19" ht="13.2" x14ac:dyDescent="0.25">
      <c r="J974" s="5"/>
      <c r="L974" s="29"/>
      <c r="M974" s="29"/>
      <c r="N974" s="29"/>
      <c r="O974" s="29"/>
      <c r="P974" s="29"/>
      <c r="Q974" s="29"/>
      <c r="S974" s="30"/>
    </row>
    <row r="975" spans="10:19" ht="13.2" x14ac:dyDescent="0.25">
      <c r="J975" s="5"/>
      <c r="L975" s="29"/>
      <c r="M975" s="29"/>
      <c r="N975" s="29"/>
      <c r="O975" s="29"/>
      <c r="P975" s="29"/>
      <c r="Q975" s="29"/>
      <c r="S975" s="30"/>
    </row>
    <row r="976" spans="10:19" ht="13.2" x14ac:dyDescent="0.25">
      <c r="J976" s="5"/>
      <c r="L976" s="29"/>
      <c r="M976" s="29"/>
      <c r="N976" s="29"/>
      <c r="O976" s="29"/>
      <c r="P976" s="29"/>
      <c r="Q976" s="29"/>
      <c r="S976" s="30"/>
    </row>
    <row r="977" spans="10:19" ht="13.2" x14ac:dyDescent="0.25">
      <c r="J977" s="5"/>
      <c r="L977" s="29"/>
      <c r="M977" s="29"/>
      <c r="N977" s="29"/>
      <c r="O977" s="29"/>
      <c r="P977" s="29"/>
      <c r="Q977" s="29"/>
      <c r="S977" s="30"/>
    </row>
    <row r="978" spans="10:19" ht="13.2" x14ac:dyDescent="0.25">
      <c r="J978" s="5"/>
      <c r="L978" s="29"/>
      <c r="M978" s="29"/>
      <c r="N978" s="29"/>
      <c r="O978" s="29"/>
      <c r="P978" s="29"/>
      <c r="Q978" s="29"/>
      <c r="S978" s="30"/>
    </row>
    <row r="979" spans="10:19" ht="13.2" x14ac:dyDescent="0.25">
      <c r="J979" s="5"/>
      <c r="L979" s="29"/>
      <c r="M979" s="29"/>
      <c r="N979" s="29"/>
      <c r="O979" s="29"/>
      <c r="P979" s="29"/>
      <c r="Q979" s="29"/>
      <c r="S979" s="30"/>
    </row>
    <row r="980" spans="10:19" ht="13.2" x14ac:dyDescent="0.25">
      <c r="J980" s="5"/>
      <c r="L980" s="29"/>
      <c r="M980" s="29"/>
      <c r="N980" s="29"/>
      <c r="O980" s="29"/>
      <c r="P980" s="29"/>
      <c r="Q980" s="29"/>
      <c r="S980" s="30"/>
    </row>
    <row r="981" spans="10:19" ht="13.2" x14ac:dyDescent="0.25">
      <c r="J981" s="5"/>
      <c r="L981" s="29"/>
      <c r="M981" s="29"/>
      <c r="N981" s="29"/>
      <c r="O981" s="29"/>
      <c r="P981" s="29"/>
      <c r="Q981" s="29"/>
      <c r="S981" s="30"/>
    </row>
    <row r="982" spans="10:19" ht="13.2" x14ac:dyDescent="0.25">
      <c r="J982" s="5"/>
      <c r="L982" s="29"/>
      <c r="M982" s="29"/>
      <c r="N982" s="29"/>
      <c r="O982" s="29"/>
      <c r="P982" s="29"/>
      <c r="Q982" s="29"/>
      <c r="S982" s="30"/>
    </row>
    <row r="983" spans="10:19" ht="13.2" x14ac:dyDescent="0.25">
      <c r="J983" s="5"/>
      <c r="L983" s="29"/>
      <c r="M983" s="29"/>
      <c r="N983" s="29"/>
      <c r="O983" s="29"/>
      <c r="P983" s="29"/>
      <c r="Q983" s="29"/>
      <c r="S983" s="30"/>
    </row>
    <row r="984" spans="10:19" ht="13.2" x14ac:dyDescent="0.25">
      <c r="J984" s="5"/>
      <c r="L984" s="29"/>
      <c r="M984" s="29"/>
      <c r="N984" s="29"/>
      <c r="O984" s="29"/>
      <c r="P984" s="29"/>
      <c r="Q984" s="29"/>
      <c r="S984" s="30"/>
    </row>
    <row r="985" spans="10:19" ht="13.2" x14ac:dyDescent="0.25">
      <c r="J985" s="5"/>
      <c r="L985" s="29"/>
      <c r="M985" s="29"/>
      <c r="N985" s="29"/>
      <c r="O985" s="29"/>
      <c r="P985" s="29"/>
      <c r="Q985" s="29"/>
      <c r="S985" s="30"/>
    </row>
    <row r="986" spans="10:19" ht="13.2" x14ac:dyDescent="0.25">
      <c r="J986" s="5"/>
      <c r="L986" s="29"/>
      <c r="M986" s="29"/>
      <c r="N986" s="29"/>
      <c r="O986" s="29"/>
      <c r="P986" s="29"/>
      <c r="Q986" s="29"/>
      <c r="S986" s="30"/>
    </row>
    <row r="987" spans="10:19" ht="13.2" x14ac:dyDescent="0.25">
      <c r="J987" s="5"/>
      <c r="L987" s="29"/>
      <c r="M987" s="29"/>
      <c r="N987" s="29"/>
      <c r="O987" s="29"/>
      <c r="P987" s="29"/>
      <c r="Q987" s="29"/>
      <c r="S987" s="30"/>
    </row>
    <row r="988" spans="10:19" ht="13.2" x14ac:dyDescent="0.25">
      <c r="J988" s="5"/>
      <c r="L988" s="29"/>
      <c r="M988" s="29"/>
      <c r="N988" s="29"/>
      <c r="O988" s="29"/>
      <c r="P988" s="29"/>
      <c r="Q988" s="29"/>
      <c r="S988" s="30"/>
    </row>
    <row r="989" spans="10:19" ht="13.2" x14ac:dyDescent="0.25">
      <c r="J989" s="5"/>
      <c r="L989" s="29"/>
      <c r="M989" s="29"/>
      <c r="N989" s="29"/>
      <c r="O989" s="29"/>
      <c r="P989" s="29"/>
      <c r="Q989" s="29"/>
      <c r="S989" s="30"/>
    </row>
    <row r="990" spans="10:19" ht="13.2" x14ac:dyDescent="0.25">
      <c r="J990" s="5"/>
      <c r="L990" s="29"/>
      <c r="M990" s="29"/>
      <c r="N990" s="29"/>
      <c r="O990" s="29"/>
      <c r="P990" s="29"/>
      <c r="Q990" s="29"/>
      <c r="S990" s="30"/>
    </row>
    <row r="991" spans="10:19" ht="13.2" x14ac:dyDescent="0.25">
      <c r="J991" s="5"/>
      <c r="L991" s="29"/>
      <c r="M991" s="29"/>
      <c r="N991" s="29"/>
      <c r="O991" s="29"/>
      <c r="P991" s="29"/>
      <c r="Q991" s="29"/>
      <c r="S991" s="30"/>
    </row>
    <row r="992" spans="10:19" ht="13.2" x14ac:dyDescent="0.25">
      <c r="J992" s="5"/>
      <c r="L992" s="29"/>
      <c r="M992" s="29"/>
      <c r="N992" s="29"/>
      <c r="O992" s="29"/>
      <c r="P992" s="29"/>
      <c r="Q992" s="29"/>
      <c r="S992" s="30"/>
    </row>
    <row r="993" spans="10:19" ht="13.2" x14ac:dyDescent="0.25">
      <c r="J993" s="5"/>
      <c r="L993" s="29"/>
      <c r="M993" s="29"/>
      <c r="N993" s="29"/>
      <c r="O993" s="29"/>
      <c r="P993" s="29"/>
      <c r="Q993" s="29"/>
      <c r="S993" s="30"/>
    </row>
    <row r="994" spans="10:19" ht="13.2" x14ac:dyDescent="0.25">
      <c r="J994" s="5"/>
      <c r="L994" s="29"/>
      <c r="M994" s="29"/>
      <c r="N994" s="29"/>
      <c r="O994" s="29"/>
      <c r="P994" s="29"/>
      <c r="Q994" s="29"/>
      <c r="S994" s="30"/>
    </row>
    <row r="995" spans="10:19" ht="13.2" x14ac:dyDescent="0.25">
      <c r="J995" s="5"/>
      <c r="L995" s="29"/>
      <c r="M995" s="29"/>
      <c r="N995" s="29"/>
      <c r="O995" s="29"/>
      <c r="P995" s="29"/>
      <c r="Q995" s="29"/>
      <c r="S995" s="30"/>
    </row>
    <row r="996" spans="10:19" ht="13.2" x14ac:dyDescent="0.25">
      <c r="J996" s="5"/>
      <c r="L996" s="29"/>
      <c r="M996" s="29"/>
      <c r="N996" s="29"/>
      <c r="O996" s="29"/>
      <c r="P996" s="29"/>
      <c r="Q996" s="29"/>
      <c r="S996" s="30"/>
    </row>
    <row r="997" spans="10:19" ht="13.2" x14ac:dyDescent="0.25">
      <c r="J997" s="5"/>
      <c r="L997" s="29"/>
      <c r="M997" s="29"/>
      <c r="N997" s="29"/>
      <c r="O997" s="29"/>
      <c r="P997" s="29"/>
      <c r="Q997" s="29"/>
      <c r="S997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6"/>
  <sheetViews>
    <sheetView workbookViewId="0">
      <pane xSplit="2" topLeftCell="C1" activePane="topRight" state="frozen"/>
      <selection pane="topRight" activeCell="N8" sqref="N8"/>
    </sheetView>
  </sheetViews>
  <sheetFormatPr defaultColWidth="12.6640625" defaultRowHeight="15.75" customHeight="1" x14ac:dyDescent="0.25"/>
  <cols>
    <col min="5" max="5" width="15.77734375" customWidth="1"/>
    <col min="10" max="10" width="14.33203125" customWidth="1"/>
  </cols>
  <sheetData>
    <row r="1" spans="1:17" x14ac:dyDescent="0.25">
      <c r="A1" s="22"/>
      <c r="B1" s="22" t="s">
        <v>29</v>
      </c>
      <c r="C1" s="22" t="s">
        <v>168</v>
      </c>
      <c r="D1" s="22" t="s">
        <v>30</v>
      </c>
      <c r="E1" s="22" t="s">
        <v>31</v>
      </c>
      <c r="F1" s="22" t="s">
        <v>4</v>
      </c>
      <c r="G1" s="22" t="s">
        <v>32</v>
      </c>
      <c r="H1" s="22" t="s">
        <v>33</v>
      </c>
      <c r="I1" s="22" t="s">
        <v>6</v>
      </c>
      <c r="J1" s="22" t="s">
        <v>34</v>
      </c>
      <c r="K1" s="23" t="s">
        <v>35</v>
      </c>
      <c r="L1" s="31" t="s">
        <v>36</v>
      </c>
      <c r="M1" s="31" t="s">
        <v>37</v>
      </c>
      <c r="N1" s="31" t="s">
        <v>38</v>
      </c>
      <c r="O1" s="31" t="s">
        <v>39</v>
      </c>
      <c r="P1" s="31" t="s">
        <v>40</v>
      </c>
      <c r="Q1" s="31" t="s">
        <v>41</v>
      </c>
    </row>
    <row r="2" spans="1:17" x14ac:dyDescent="0.25">
      <c r="A2" s="24">
        <v>1</v>
      </c>
      <c r="B2" s="24" t="s">
        <v>83</v>
      </c>
      <c r="C2" s="26">
        <v>44763</v>
      </c>
      <c r="D2" s="26">
        <v>44763</v>
      </c>
      <c r="E2" s="24"/>
      <c r="F2" s="26">
        <v>44904</v>
      </c>
      <c r="G2" s="27">
        <v>2</v>
      </c>
      <c r="H2" s="16" t="s">
        <v>99</v>
      </c>
      <c r="I2" s="28">
        <v>44929</v>
      </c>
      <c r="K2" s="16">
        <v>2</v>
      </c>
      <c r="L2" s="16">
        <v>2.075628048E-2</v>
      </c>
      <c r="M2" s="16">
        <v>1.4818505369999999</v>
      </c>
      <c r="N2" s="16">
        <f t="shared" ref="N2:N17" si="0">M2/K2</f>
        <v>0.74092526849999996</v>
      </c>
      <c r="O2" s="16">
        <v>0.1654516979</v>
      </c>
      <c r="P2" s="16">
        <v>13.786492620000001</v>
      </c>
      <c r="Q2" s="16">
        <f t="shared" ref="Q2:Q17" si="1">P2/K2</f>
        <v>6.8932463100000003</v>
      </c>
    </row>
    <row r="3" spans="1:17" x14ac:dyDescent="0.25">
      <c r="A3" s="24">
        <v>2</v>
      </c>
      <c r="B3" s="24" t="s">
        <v>62</v>
      </c>
      <c r="C3" s="26">
        <v>44763</v>
      </c>
      <c r="D3" s="26">
        <v>44763</v>
      </c>
      <c r="F3" s="26">
        <v>44904</v>
      </c>
      <c r="G3" s="27">
        <v>2</v>
      </c>
      <c r="H3" s="16" t="s">
        <v>101</v>
      </c>
      <c r="I3" s="28">
        <v>44929</v>
      </c>
      <c r="K3" s="16">
        <v>2</v>
      </c>
      <c r="L3" s="16">
        <v>3.1129075119999999E-2</v>
      </c>
      <c r="M3" s="16">
        <v>2.2223941690000002</v>
      </c>
      <c r="N3" s="16">
        <f t="shared" si="0"/>
        <v>1.1111970845000001</v>
      </c>
      <c r="O3" s="16">
        <v>0.28869169189999999</v>
      </c>
      <c r="P3" s="16">
        <v>24.05563635</v>
      </c>
      <c r="Q3" s="16">
        <f t="shared" si="1"/>
        <v>12.027818175</v>
      </c>
    </row>
    <row r="4" spans="1:17" x14ac:dyDescent="0.25">
      <c r="A4" s="24">
        <v>3</v>
      </c>
      <c r="B4" s="24" t="s">
        <v>64</v>
      </c>
      <c r="C4" s="26">
        <v>44763</v>
      </c>
      <c r="D4" s="26">
        <v>44763</v>
      </c>
      <c r="F4" s="26">
        <v>44904</v>
      </c>
      <c r="G4" s="27">
        <v>2</v>
      </c>
      <c r="H4" s="16" t="s">
        <v>103</v>
      </c>
      <c r="I4" s="28">
        <v>44929</v>
      </c>
      <c r="K4" s="16">
        <v>2</v>
      </c>
      <c r="L4" s="16">
        <v>1.3732631889999999E-2</v>
      </c>
      <c r="M4" s="16">
        <v>0.98041207190000002</v>
      </c>
      <c r="N4" s="16">
        <f t="shared" si="0"/>
        <v>0.49020603595000001</v>
      </c>
      <c r="O4" s="16">
        <v>0.11596596939999999</v>
      </c>
      <c r="P4" s="16">
        <v>9.6630255340000009</v>
      </c>
      <c r="Q4" s="16">
        <f t="shared" si="1"/>
        <v>4.8315127670000004</v>
      </c>
    </row>
    <row r="5" spans="1:17" x14ac:dyDescent="0.25">
      <c r="A5" s="24">
        <v>4</v>
      </c>
      <c r="B5" s="24" t="s">
        <v>173</v>
      </c>
      <c r="C5" s="26">
        <v>44763</v>
      </c>
      <c r="D5" s="26">
        <v>44763</v>
      </c>
      <c r="F5" s="26">
        <v>44904</v>
      </c>
      <c r="G5" s="27">
        <v>2</v>
      </c>
      <c r="H5" s="16" t="s">
        <v>105</v>
      </c>
      <c r="I5" s="28">
        <v>44929</v>
      </c>
      <c r="K5" s="16">
        <v>2</v>
      </c>
      <c r="L5" s="16">
        <v>1.3569320669999999E-2</v>
      </c>
      <c r="M5" s="16">
        <v>0.96875281410000003</v>
      </c>
      <c r="N5" s="16">
        <f t="shared" si="0"/>
        <v>0.48437640705000001</v>
      </c>
      <c r="O5" s="16">
        <v>0.14200565130000001</v>
      </c>
      <c r="P5" s="16">
        <v>11.8328182</v>
      </c>
      <c r="Q5" s="16">
        <f t="shared" si="1"/>
        <v>5.9164091000000001</v>
      </c>
    </row>
    <row r="6" spans="1:17" x14ac:dyDescent="0.25">
      <c r="A6" s="16">
        <v>5</v>
      </c>
      <c r="B6" s="16" t="s">
        <v>66</v>
      </c>
      <c r="C6" s="26">
        <v>44763</v>
      </c>
      <c r="D6" s="26">
        <v>44763</v>
      </c>
      <c r="F6" s="26">
        <v>44904</v>
      </c>
      <c r="G6" s="27">
        <v>2</v>
      </c>
      <c r="H6" s="16" t="s">
        <v>107</v>
      </c>
      <c r="I6" s="28">
        <v>44929</v>
      </c>
      <c r="K6" s="16">
        <v>2</v>
      </c>
      <c r="L6" s="16">
        <v>2.018469119E-2</v>
      </c>
      <c r="M6" s="16">
        <v>1.4410431349999999</v>
      </c>
      <c r="N6" s="16">
        <f t="shared" si="0"/>
        <v>0.72052156749999996</v>
      </c>
      <c r="O6" s="16">
        <v>0.15444241440000001</v>
      </c>
      <c r="P6" s="16">
        <v>12.86912877</v>
      </c>
      <c r="Q6" s="16">
        <f t="shared" si="1"/>
        <v>6.4345643849999998</v>
      </c>
    </row>
    <row r="7" spans="1:17" x14ac:dyDescent="0.25">
      <c r="A7" s="16">
        <v>6</v>
      </c>
      <c r="B7" s="16" t="s">
        <v>68</v>
      </c>
      <c r="C7" s="26">
        <v>44763</v>
      </c>
      <c r="D7" s="26">
        <v>44763</v>
      </c>
      <c r="F7" s="26">
        <v>44904</v>
      </c>
      <c r="G7" s="27">
        <v>2</v>
      </c>
      <c r="H7" s="16" t="s">
        <v>109</v>
      </c>
      <c r="I7" s="28">
        <v>44929</v>
      </c>
      <c r="K7" s="16">
        <v>2</v>
      </c>
      <c r="L7" s="16">
        <v>1.708051197E-2</v>
      </c>
      <c r="M7" s="16">
        <v>1.2194268559999999</v>
      </c>
      <c r="N7" s="16">
        <f t="shared" si="0"/>
        <v>0.60971342799999995</v>
      </c>
      <c r="O7" s="16">
        <v>0.15317615770000001</v>
      </c>
      <c r="P7" s="16">
        <v>12.763616170000001</v>
      </c>
      <c r="Q7" s="16">
        <f t="shared" si="1"/>
        <v>6.3818080850000003</v>
      </c>
    </row>
    <row r="8" spans="1:17" x14ac:dyDescent="0.25">
      <c r="A8" s="16">
        <v>7</v>
      </c>
      <c r="B8" s="16" t="s">
        <v>180</v>
      </c>
      <c r="C8" s="26">
        <v>44763</v>
      </c>
      <c r="D8" s="26">
        <v>44763</v>
      </c>
      <c r="F8" s="26">
        <v>44904</v>
      </c>
      <c r="G8" s="27">
        <v>2</v>
      </c>
      <c r="H8" s="16" t="s">
        <v>111</v>
      </c>
      <c r="I8" s="28">
        <v>44929</v>
      </c>
      <c r="K8" s="16">
        <v>2</v>
      </c>
      <c r="L8" s="16">
        <v>2.3654105210000002E-2</v>
      </c>
      <c r="M8" s="16">
        <v>1.6887345760000001</v>
      </c>
      <c r="N8" s="16">
        <f t="shared" si="0"/>
        <v>0.84436728800000005</v>
      </c>
      <c r="O8" s="16">
        <v>0.2188909614</v>
      </c>
      <c r="P8" s="16">
        <v>18.239393499999998</v>
      </c>
      <c r="Q8" s="16">
        <f t="shared" si="1"/>
        <v>9.1196967499999992</v>
      </c>
    </row>
    <row r="9" spans="1:17" x14ac:dyDescent="0.25">
      <c r="A9" s="16">
        <v>8</v>
      </c>
      <c r="B9" s="16" t="s">
        <v>70</v>
      </c>
      <c r="C9" s="26">
        <v>44763</v>
      </c>
      <c r="D9" s="26">
        <v>44763</v>
      </c>
      <c r="F9" s="26">
        <v>44904</v>
      </c>
      <c r="G9" s="27">
        <v>2</v>
      </c>
      <c r="H9" s="16" t="s">
        <v>113</v>
      </c>
      <c r="I9" s="28">
        <v>44929</v>
      </c>
      <c r="K9" s="16">
        <v>2</v>
      </c>
      <c r="L9" s="16">
        <v>2.1362051180000001E-2</v>
      </c>
      <c r="M9" s="16">
        <v>1.525098249</v>
      </c>
      <c r="N9" s="16">
        <f t="shared" si="0"/>
        <v>0.76254912450000001</v>
      </c>
      <c r="O9" s="16">
        <v>0.22177198379999999</v>
      </c>
      <c r="P9" s="16">
        <v>18.479458690000001</v>
      </c>
      <c r="Q9" s="16">
        <f t="shared" si="1"/>
        <v>9.2397293450000006</v>
      </c>
    </row>
    <row r="10" spans="1:17" x14ac:dyDescent="0.25">
      <c r="A10" s="16">
        <v>9</v>
      </c>
      <c r="B10" s="16" t="s">
        <v>72</v>
      </c>
      <c r="C10" s="26">
        <v>44763</v>
      </c>
      <c r="D10" s="26">
        <v>44763</v>
      </c>
      <c r="F10" s="26">
        <v>44904</v>
      </c>
      <c r="G10" s="27">
        <v>2</v>
      </c>
      <c r="H10" s="16" t="s">
        <v>117</v>
      </c>
      <c r="I10" s="28">
        <v>44929</v>
      </c>
      <c r="K10" s="16">
        <v>2</v>
      </c>
      <c r="L10" s="16">
        <v>2.6479136180000001E-2</v>
      </c>
      <c r="M10" s="16">
        <v>1.890421659</v>
      </c>
      <c r="N10" s="16">
        <f t="shared" si="0"/>
        <v>0.94521082950000002</v>
      </c>
      <c r="O10" s="16">
        <v>0.1694552835</v>
      </c>
      <c r="P10" s="16">
        <v>14.120096950000001</v>
      </c>
      <c r="Q10" s="16">
        <f t="shared" si="1"/>
        <v>7.0600484750000003</v>
      </c>
    </row>
    <row r="11" spans="1:17" x14ac:dyDescent="0.25">
      <c r="A11" s="16">
        <v>10</v>
      </c>
      <c r="B11" s="16" t="s">
        <v>184</v>
      </c>
      <c r="C11" s="26">
        <v>44763</v>
      </c>
      <c r="D11" s="26">
        <v>44763</v>
      </c>
      <c r="F11" s="26">
        <v>44904</v>
      </c>
      <c r="G11" s="27">
        <v>2</v>
      </c>
      <c r="H11" s="16" t="s">
        <v>119</v>
      </c>
      <c r="I11" s="28">
        <v>44929</v>
      </c>
      <c r="K11" s="16">
        <v>2</v>
      </c>
      <c r="L11" s="16">
        <v>1.6715910170000001E-2</v>
      </c>
      <c r="M11" s="16">
        <v>1.1933968850000001</v>
      </c>
      <c r="N11" s="16">
        <f t="shared" si="0"/>
        <v>0.59669844250000004</v>
      </c>
      <c r="O11" s="16">
        <v>0.14671202080000001</v>
      </c>
      <c r="P11" s="16">
        <v>12.22498298</v>
      </c>
      <c r="Q11" s="16">
        <f t="shared" si="1"/>
        <v>6.11249149</v>
      </c>
    </row>
    <row r="12" spans="1:17" x14ac:dyDescent="0.25">
      <c r="A12" s="16">
        <v>11</v>
      </c>
      <c r="B12" s="16" t="s">
        <v>74</v>
      </c>
      <c r="C12" s="26">
        <v>44763</v>
      </c>
      <c r="D12" s="26">
        <v>44763</v>
      </c>
      <c r="F12" s="26">
        <v>44904</v>
      </c>
      <c r="G12" s="27">
        <v>2</v>
      </c>
      <c r="H12" s="16" t="s">
        <v>121</v>
      </c>
      <c r="I12" s="28">
        <v>44929</v>
      </c>
      <c r="K12" s="16">
        <v>1.95</v>
      </c>
      <c r="L12" s="16">
        <v>2.3364829130000001E-2</v>
      </c>
      <c r="M12" s="16">
        <v>1.6680823250000001</v>
      </c>
      <c r="N12" s="16">
        <f t="shared" si="0"/>
        <v>0.85542683333333336</v>
      </c>
      <c r="O12" s="16">
        <v>0.14287473240000001</v>
      </c>
      <c r="P12" s="16">
        <v>11.905235599999999</v>
      </c>
      <c r="Q12" s="16">
        <f t="shared" si="1"/>
        <v>6.105249025641025</v>
      </c>
    </row>
    <row r="13" spans="1:17" x14ac:dyDescent="0.25">
      <c r="A13" s="16">
        <v>12</v>
      </c>
      <c r="B13" s="16" t="s">
        <v>76</v>
      </c>
      <c r="C13" s="26">
        <v>44763</v>
      </c>
      <c r="D13" s="26">
        <v>44763</v>
      </c>
      <c r="F13" s="26">
        <v>44904</v>
      </c>
      <c r="G13" s="27">
        <v>2</v>
      </c>
      <c r="H13" s="16" t="s">
        <v>123</v>
      </c>
      <c r="I13" s="28">
        <v>44929</v>
      </c>
      <c r="K13" s="16">
        <v>2</v>
      </c>
      <c r="L13" s="16">
        <v>1.64025805E-2</v>
      </c>
      <c r="M13" s="16">
        <v>1.1710273790000001</v>
      </c>
      <c r="N13" s="16">
        <f t="shared" si="0"/>
        <v>0.58551368950000005</v>
      </c>
      <c r="O13" s="16">
        <v>0.13647263979999999</v>
      </c>
      <c r="P13" s="16">
        <v>11.37177234</v>
      </c>
      <c r="Q13" s="16">
        <f t="shared" si="1"/>
        <v>5.6858861699999999</v>
      </c>
    </row>
    <row r="14" spans="1:17" x14ac:dyDescent="0.25">
      <c r="A14" s="16">
        <v>13</v>
      </c>
      <c r="B14" s="16" t="s">
        <v>188</v>
      </c>
      <c r="C14" s="26">
        <v>44763</v>
      </c>
      <c r="D14" s="26">
        <v>44763</v>
      </c>
      <c r="F14" s="26">
        <v>44904</v>
      </c>
      <c r="G14" s="27">
        <v>2</v>
      </c>
      <c r="H14" s="16" t="s">
        <v>125</v>
      </c>
      <c r="I14" s="28">
        <v>44929</v>
      </c>
      <c r="K14" s="16">
        <v>2</v>
      </c>
      <c r="L14" s="16">
        <v>3.3231865370000002E-2</v>
      </c>
      <c r="M14" s="16">
        <v>2.3725184100000001</v>
      </c>
      <c r="N14" s="16">
        <f t="shared" si="0"/>
        <v>1.186259205</v>
      </c>
      <c r="O14" s="16">
        <v>0.29174016460000002</v>
      </c>
      <c r="P14" s="16">
        <v>24.30965458</v>
      </c>
      <c r="Q14" s="16">
        <f t="shared" si="1"/>
        <v>12.15482729</v>
      </c>
    </row>
    <row r="15" spans="1:17" x14ac:dyDescent="0.25">
      <c r="A15" s="16">
        <v>14</v>
      </c>
      <c r="B15" s="16" t="s">
        <v>78</v>
      </c>
      <c r="C15" s="26">
        <v>44763</v>
      </c>
      <c r="D15" s="26">
        <v>44763</v>
      </c>
      <c r="F15" s="26">
        <v>44904</v>
      </c>
      <c r="G15" s="27">
        <v>2</v>
      </c>
      <c r="H15" s="16" t="s">
        <v>127</v>
      </c>
      <c r="I15" s="28">
        <v>44929</v>
      </c>
      <c r="K15" s="16">
        <v>2</v>
      </c>
      <c r="L15" s="16">
        <v>3.0529001319999999E-2</v>
      </c>
      <c r="M15" s="16">
        <v>2.1795531750000001</v>
      </c>
      <c r="N15" s="16">
        <f t="shared" si="0"/>
        <v>1.0897765875000001</v>
      </c>
      <c r="O15" s="16">
        <v>0.27268588379999997</v>
      </c>
      <c r="P15" s="16">
        <v>22.721930159999999</v>
      </c>
      <c r="Q15" s="16">
        <f t="shared" si="1"/>
        <v>11.36096508</v>
      </c>
    </row>
    <row r="16" spans="1:17" x14ac:dyDescent="0.25">
      <c r="A16" s="16">
        <v>15</v>
      </c>
      <c r="B16" s="16" t="s">
        <v>80</v>
      </c>
      <c r="C16" s="26">
        <v>44763</v>
      </c>
      <c r="D16" s="26">
        <v>44763</v>
      </c>
      <c r="F16" s="26">
        <v>44904</v>
      </c>
      <c r="G16" s="27">
        <v>2</v>
      </c>
      <c r="H16" s="16" t="s">
        <v>129</v>
      </c>
      <c r="I16" s="28">
        <v>44929</v>
      </c>
      <c r="K16" s="16">
        <v>2</v>
      </c>
      <c r="L16" s="16">
        <v>2.7293160340000001E-2</v>
      </c>
      <c r="M16" s="16">
        <v>1.9485371840000001</v>
      </c>
      <c r="N16" s="16">
        <f t="shared" si="0"/>
        <v>0.97426859200000004</v>
      </c>
      <c r="O16" s="16">
        <v>0.2141474575</v>
      </c>
      <c r="P16" s="16">
        <v>17.844134449999999</v>
      </c>
      <c r="Q16" s="16">
        <f t="shared" si="1"/>
        <v>8.9220672249999993</v>
      </c>
    </row>
    <row r="17" spans="1:26" x14ac:dyDescent="0.25">
      <c r="A17" s="16">
        <v>16</v>
      </c>
      <c r="B17" s="16" t="s">
        <v>192</v>
      </c>
      <c r="C17" s="26">
        <v>44763</v>
      </c>
      <c r="D17" s="26">
        <v>44763</v>
      </c>
      <c r="F17" s="26">
        <v>44904</v>
      </c>
      <c r="G17" s="27">
        <v>2</v>
      </c>
      <c r="H17" s="16" t="s">
        <v>131</v>
      </c>
      <c r="I17" s="28">
        <v>44929</v>
      </c>
      <c r="K17" s="16">
        <v>2</v>
      </c>
      <c r="L17" s="16">
        <v>2.7548255000000001E-2</v>
      </c>
      <c r="M17" s="16">
        <v>1.9667491260000001</v>
      </c>
      <c r="N17" s="16">
        <f t="shared" si="0"/>
        <v>0.98337456300000003</v>
      </c>
      <c r="O17" s="16">
        <v>0.23787351070000001</v>
      </c>
      <c r="P17" s="16">
        <v>19.821140799999998</v>
      </c>
      <c r="Q17" s="16">
        <f t="shared" si="1"/>
        <v>9.9105703999999992</v>
      </c>
    </row>
    <row r="18" spans="1:26" x14ac:dyDescent="0.25">
      <c r="A18" s="33">
        <v>17</v>
      </c>
      <c r="B18" s="33" t="s">
        <v>206</v>
      </c>
      <c r="C18" s="34">
        <v>44763</v>
      </c>
      <c r="D18" s="34">
        <v>44763</v>
      </c>
      <c r="E18" s="33"/>
      <c r="F18" s="34">
        <v>44904</v>
      </c>
      <c r="G18" s="35">
        <v>2</v>
      </c>
      <c r="H18" s="33" t="s">
        <v>133</v>
      </c>
      <c r="I18" s="36">
        <v>44929</v>
      </c>
      <c r="J18" s="33"/>
      <c r="K18" s="33">
        <v>2</v>
      </c>
      <c r="L18" s="33">
        <v>3.1656988150000002E-2</v>
      </c>
      <c r="M18" s="33">
        <v>2.2600833969999998</v>
      </c>
      <c r="N18" s="33">
        <f>(M18+M19)/K18</f>
        <v>1.42359943935</v>
      </c>
      <c r="O18" s="33">
        <v>0.35028943130000001</v>
      </c>
      <c r="P18" s="33">
        <v>29.188353580000001</v>
      </c>
      <c r="Q18" s="33">
        <f>(P18+P19)/K18</f>
        <v>17.647811820000001</v>
      </c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5">
      <c r="A19" s="33"/>
      <c r="B19" s="33" t="s">
        <v>207</v>
      </c>
      <c r="C19" s="34">
        <v>44763</v>
      </c>
      <c r="D19" s="34">
        <v>44763</v>
      </c>
      <c r="E19" s="33"/>
      <c r="F19" s="34">
        <v>44904</v>
      </c>
      <c r="G19" s="35">
        <v>2</v>
      </c>
      <c r="H19" s="33" t="s">
        <v>135</v>
      </c>
      <c r="I19" s="36">
        <v>44929</v>
      </c>
      <c r="J19" s="33"/>
      <c r="K19" s="33">
        <v>2</v>
      </c>
      <c r="L19" s="33">
        <v>8.2237265520000002E-3</v>
      </c>
      <c r="M19" s="33">
        <v>0.58711548170000005</v>
      </c>
      <c r="N19" s="33"/>
      <c r="O19" s="33">
        <v>7.3293347989999993E-2</v>
      </c>
      <c r="P19" s="33">
        <v>6.1072700600000003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5">
      <c r="A20" s="37">
        <v>18</v>
      </c>
      <c r="B20" s="37" t="s">
        <v>208</v>
      </c>
      <c r="C20" s="38">
        <v>44763</v>
      </c>
      <c r="D20" s="38">
        <v>44763</v>
      </c>
      <c r="E20" s="37"/>
      <c r="F20" s="38">
        <v>44904</v>
      </c>
      <c r="G20" s="39">
        <v>2</v>
      </c>
      <c r="H20" s="37" t="s">
        <v>138</v>
      </c>
      <c r="I20" s="40">
        <v>44929</v>
      </c>
      <c r="J20" s="37"/>
      <c r="K20" s="37">
        <v>2</v>
      </c>
      <c r="L20" s="37">
        <v>3.9007259179999997E-2</v>
      </c>
      <c r="M20" s="37">
        <v>2.7848403780000002</v>
      </c>
      <c r="N20" s="37">
        <f>(M20+M21)/K20</f>
        <v>1.6084980948500001</v>
      </c>
      <c r="O20" s="37">
        <v>0.285085282</v>
      </c>
      <c r="P20" s="37">
        <v>23.75512724</v>
      </c>
      <c r="Q20" s="37">
        <f>(P20+P21)/K20</f>
        <v>13.320930276</v>
      </c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37"/>
      <c r="B21" s="37" t="s">
        <v>209</v>
      </c>
      <c r="C21" s="38">
        <v>44763</v>
      </c>
      <c r="D21" s="38">
        <v>44763</v>
      </c>
      <c r="E21" s="37"/>
      <c r="F21" s="38">
        <v>44904</v>
      </c>
      <c r="G21" s="39">
        <v>2</v>
      </c>
      <c r="H21" s="37" t="s">
        <v>140</v>
      </c>
      <c r="I21" s="40">
        <v>44929</v>
      </c>
      <c r="J21" s="37"/>
      <c r="K21" s="37">
        <v>2</v>
      </c>
      <c r="L21" s="37">
        <v>6.0532064549999997E-3</v>
      </c>
      <c r="M21" s="37">
        <v>0.4321558117</v>
      </c>
      <c r="N21" s="37"/>
      <c r="O21" s="37">
        <v>3.4643686479999998E-2</v>
      </c>
      <c r="P21" s="37">
        <v>2.8867333120000001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33">
        <v>19</v>
      </c>
      <c r="B22" s="33" t="s">
        <v>210</v>
      </c>
      <c r="C22" s="34">
        <v>44763</v>
      </c>
      <c r="D22" s="34">
        <v>44763</v>
      </c>
      <c r="E22" s="33"/>
      <c r="F22" s="34">
        <v>44904</v>
      </c>
      <c r="G22" s="35">
        <v>2</v>
      </c>
      <c r="H22" s="33" t="s">
        <v>142</v>
      </c>
      <c r="I22" s="36">
        <v>44929</v>
      </c>
      <c r="J22" s="33"/>
      <c r="K22" s="33">
        <v>2</v>
      </c>
      <c r="L22" s="33">
        <v>3.196398793E-2</v>
      </c>
      <c r="M22" s="33">
        <v>2.2820009940000001</v>
      </c>
      <c r="N22" s="33">
        <f>(M22+M23+M24)/K22</f>
        <v>2.3842429687000002</v>
      </c>
      <c r="O22" s="33">
        <v>0.2807062018</v>
      </c>
      <c r="P22" s="33">
        <v>23.390234289999999</v>
      </c>
      <c r="Q22" s="33">
        <f>(P22+P23+P24)/K22</f>
        <v>23.8679780575</v>
      </c>
      <c r="R22" s="33"/>
      <c r="S22" s="33"/>
      <c r="T22" s="33"/>
      <c r="U22" s="33"/>
      <c r="V22" s="33"/>
      <c r="W22" s="33"/>
      <c r="X22" s="33"/>
      <c r="Y22" s="33"/>
      <c r="Z22" s="33"/>
    </row>
    <row r="23" spans="1:26" x14ac:dyDescent="0.25">
      <c r="A23" s="33"/>
      <c r="B23" s="33" t="s">
        <v>211</v>
      </c>
      <c r="C23" s="34">
        <v>44763</v>
      </c>
      <c r="D23" s="34">
        <v>44763</v>
      </c>
      <c r="E23" s="33"/>
      <c r="F23" s="34">
        <v>44904</v>
      </c>
      <c r="G23" s="35">
        <v>2</v>
      </c>
      <c r="H23" s="33" t="s">
        <v>212</v>
      </c>
      <c r="I23" s="36">
        <v>44929</v>
      </c>
      <c r="J23" s="33"/>
      <c r="K23" s="33">
        <v>2</v>
      </c>
      <c r="L23" s="33">
        <v>2.397186581E-2</v>
      </c>
      <c r="M23" s="33">
        <v>1.711420419</v>
      </c>
      <c r="N23" s="33"/>
      <c r="O23" s="33">
        <v>0.2005832877</v>
      </c>
      <c r="P23" s="33">
        <v>16.713881149999999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x14ac:dyDescent="0.25">
      <c r="A24" s="33"/>
      <c r="B24" s="33" t="s">
        <v>213</v>
      </c>
      <c r="C24" s="34">
        <v>44763</v>
      </c>
      <c r="D24" s="34">
        <v>44763</v>
      </c>
      <c r="E24" s="33"/>
      <c r="F24" s="34">
        <v>44904</v>
      </c>
      <c r="G24" s="35">
        <v>2</v>
      </c>
      <c r="H24" s="33" t="s">
        <v>143</v>
      </c>
      <c r="I24" s="36">
        <v>44929</v>
      </c>
      <c r="J24" s="33"/>
      <c r="K24" s="33">
        <v>2</v>
      </c>
      <c r="L24" s="33">
        <v>1.085632879E-2</v>
      </c>
      <c r="M24" s="33">
        <v>0.77506452439999995</v>
      </c>
      <c r="N24" s="33"/>
      <c r="O24" s="33">
        <v>9.1589719949999995E-2</v>
      </c>
      <c r="P24" s="33">
        <v>7.6318406750000003</v>
      </c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5">
      <c r="A25" s="37">
        <v>20</v>
      </c>
      <c r="B25" s="37" t="s">
        <v>214</v>
      </c>
      <c r="C25" s="38">
        <v>44763</v>
      </c>
      <c r="D25" s="38">
        <v>44763</v>
      </c>
      <c r="E25" s="37"/>
      <c r="F25" s="38">
        <v>44904</v>
      </c>
      <c r="G25" s="39">
        <v>2</v>
      </c>
      <c r="H25" s="37" t="s">
        <v>144</v>
      </c>
      <c r="I25" s="40">
        <v>44929</v>
      </c>
      <c r="J25" s="37"/>
      <c r="K25" s="37">
        <v>2</v>
      </c>
      <c r="L25" s="37">
        <v>2.7888170220000001E-2</v>
      </c>
      <c r="M25" s="37">
        <v>1.9910166499999999</v>
      </c>
      <c r="N25" s="37">
        <f>(M25+M26+M27)/K25</f>
        <v>2.7189269334999997</v>
      </c>
      <c r="O25" s="37">
        <v>0.26129026509999997</v>
      </c>
      <c r="P25" s="37">
        <v>21.77237439</v>
      </c>
      <c r="Q25" s="37">
        <f>(P25+P26+P27)/K25</f>
        <v>30.015788019999999</v>
      </c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37"/>
      <c r="B26" s="37" t="s">
        <v>215</v>
      </c>
      <c r="C26" s="38">
        <v>44763</v>
      </c>
      <c r="D26" s="38">
        <v>44763</v>
      </c>
      <c r="E26" s="37"/>
      <c r="F26" s="38">
        <v>44904</v>
      </c>
      <c r="G26" s="39">
        <v>2</v>
      </c>
      <c r="H26" s="37" t="s">
        <v>216</v>
      </c>
      <c r="I26" s="40">
        <v>44929</v>
      </c>
      <c r="J26" s="37"/>
      <c r="K26" s="37">
        <v>2</v>
      </c>
      <c r="L26" s="37">
        <v>2.4903625959999998E-2</v>
      </c>
      <c r="M26" s="37">
        <v>1.7779414549999999</v>
      </c>
      <c r="N26" s="37"/>
      <c r="O26" s="37">
        <v>0.24688515320000001</v>
      </c>
      <c r="P26" s="37">
        <v>20.572048429999999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37"/>
      <c r="B27" s="37" t="s">
        <v>217</v>
      </c>
      <c r="C27" s="38">
        <v>44763</v>
      </c>
      <c r="D27" s="38">
        <v>44763</v>
      </c>
      <c r="E27" s="37"/>
      <c r="F27" s="38">
        <v>44904</v>
      </c>
      <c r="G27" s="39">
        <v>2</v>
      </c>
      <c r="H27" s="37" t="s">
        <v>145</v>
      </c>
      <c r="I27" s="40">
        <v>44929</v>
      </c>
      <c r="J27" s="37"/>
      <c r="K27" s="37">
        <v>2</v>
      </c>
      <c r="L27" s="37">
        <v>2.3376222929999999E-2</v>
      </c>
      <c r="M27" s="37">
        <v>1.668895762</v>
      </c>
      <c r="N27" s="37"/>
      <c r="O27" s="37">
        <v>0.21226352579999999</v>
      </c>
      <c r="P27" s="37">
        <v>17.687153219999999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33">
        <v>21</v>
      </c>
      <c r="B28" s="33" t="s">
        <v>218</v>
      </c>
      <c r="C28" s="34">
        <v>44763</v>
      </c>
      <c r="D28" s="34">
        <v>44763</v>
      </c>
      <c r="E28" s="33"/>
      <c r="F28" s="34">
        <v>44904</v>
      </c>
      <c r="G28" s="35">
        <v>2</v>
      </c>
      <c r="H28" s="33" t="s">
        <v>146</v>
      </c>
      <c r="I28" s="36">
        <v>44929</v>
      </c>
      <c r="J28" s="33"/>
      <c r="K28" s="33">
        <v>2</v>
      </c>
      <c r="L28" s="33">
        <v>3.3718001099999999E-2</v>
      </c>
      <c r="M28" s="33">
        <v>2.407225038</v>
      </c>
      <c r="N28" s="33">
        <f>(M28+M29)/K28</f>
        <v>2.067434499</v>
      </c>
      <c r="O28" s="33">
        <v>0.25904721469999997</v>
      </c>
      <c r="P28" s="33">
        <v>21.585469100000001</v>
      </c>
      <c r="Q28" s="33">
        <f>(P28+P29)/K28</f>
        <v>19.062555154999998</v>
      </c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25">
      <c r="A29" s="33"/>
      <c r="B29" s="33" t="s">
        <v>219</v>
      </c>
      <c r="C29" s="34">
        <v>44763</v>
      </c>
      <c r="D29" s="34">
        <v>44763</v>
      </c>
      <c r="E29" s="33"/>
      <c r="F29" s="34">
        <v>44904</v>
      </c>
      <c r="G29" s="35">
        <v>2</v>
      </c>
      <c r="H29" s="33" t="s">
        <v>220</v>
      </c>
      <c r="I29" s="36">
        <v>44929</v>
      </c>
      <c r="J29" s="33"/>
      <c r="K29" s="33">
        <v>2</v>
      </c>
      <c r="L29" s="33">
        <v>2.4199108939999998E-2</v>
      </c>
      <c r="M29" s="33">
        <v>1.72764396</v>
      </c>
      <c r="N29" s="33"/>
      <c r="O29" s="33">
        <v>0.19849223420000001</v>
      </c>
      <c r="P29" s="33">
        <v>16.539641209999999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25">
      <c r="A30" s="16">
        <v>22</v>
      </c>
      <c r="B30" s="16" t="s">
        <v>196</v>
      </c>
      <c r="C30" s="26">
        <v>44763</v>
      </c>
      <c r="D30" s="26">
        <v>44763</v>
      </c>
      <c r="F30" s="26">
        <v>44904</v>
      </c>
      <c r="G30" s="27">
        <v>2</v>
      </c>
      <c r="H30" s="16" t="s">
        <v>147</v>
      </c>
      <c r="I30" s="28">
        <v>44929</v>
      </c>
      <c r="K30" s="16">
        <v>2</v>
      </c>
      <c r="L30" s="16">
        <v>4.0928381520000001E-2</v>
      </c>
      <c r="M30" s="16">
        <v>2.9219948250000001</v>
      </c>
      <c r="N30" s="16">
        <f>M30/K30</f>
        <v>1.4609974125</v>
      </c>
      <c r="O30" s="16">
        <v>0.31673339709999998</v>
      </c>
      <c r="P30" s="16">
        <v>26.392250409999999</v>
      </c>
      <c r="Q30" s="16">
        <f>P30/K30</f>
        <v>13.196125205</v>
      </c>
    </row>
    <row r="31" spans="1:26" x14ac:dyDescent="0.25">
      <c r="A31" s="37">
        <v>23</v>
      </c>
      <c r="B31" s="37" t="s">
        <v>221</v>
      </c>
      <c r="C31" s="38">
        <v>44763</v>
      </c>
      <c r="D31" s="38">
        <v>44763</v>
      </c>
      <c r="E31" s="37"/>
      <c r="F31" s="38">
        <v>44904</v>
      </c>
      <c r="G31" s="39">
        <v>2</v>
      </c>
      <c r="H31" s="37" t="s">
        <v>148</v>
      </c>
      <c r="I31" s="40">
        <v>44929</v>
      </c>
      <c r="J31" s="37"/>
      <c r="K31" s="37">
        <v>2</v>
      </c>
      <c r="L31" s="37">
        <v>3.6486063040000002E-2</v>
      </c>
      <c r="M31" s="37">
        <v>2.6048449379999998</v>
      </c>
      <c r="N31" s="37">
        <f>(M31+M32)/K31</f>
        <v>2.2988120169999999</v>
      </c>
      <c r="O31" s="37">
        <v>0.31218017780000001</v>
      </c>
      <c r="P31" s="37">
        <v>26.01284708</v>
      </c>
      <c r="Q31" s="37">
        <f>(P31+P32)/K31</f>
        <v>23.219818950000001</v>
      </c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37"/>
      <c r="B32" s="37" t="s">
        <v>222</v>
      </c>
      <c r="C32" s="38">
        <v>44763</v>
      </c>
      <c r="D32" s="38">
        <v>44763</v>
      </c>
      <c r="E32" s="37"/>
      <c r="F32" s="38">
        <v>44904</v>
      </c>
      <c r="G32" s="39">
        <v>2</v>
      </c>
      <c r="H32" s="37" t="s">
        <v>223</v>
      </c>
      <c r="I32" s="40">
        <v>44929</v>
      </c>
      <c r="J32" s="37"/>
      <c r="K32" s="37">
        <v>2</v>
      </c>
      <c r="L32" s="37">
        <v>2.79128568E-2</v>
      </c>
      <c r="M32" s="37">
        <v>1.992779096</v>
      </c>
      <c r="N32" s="37"/>
      <c r="O32" s="37">
        <v>0.24514191660000001</v>
      </c>
      <c r="P32" s="37">
        <v>20.426790820000001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17" x14ac:dyDescent="0.25">
      <c r="A33" s="16">
        <v>24</v>
      </c>
      <c r="B33" s="16" t="s">
        <v>91</v>
      </c>
      <c r="C33" s="26">
        <v>44763</v>
      </c>
      <c r="D33" s="26">
        <v>44763</v>
      </c>
      <c r="F33" s="26">
        <v>44904</v>
      </c>
      <c r="G33" s="27">
        <v>2</v>
      </c>
      <c r="H33" s="16" t="s">
        <v>149</v>
      </c>
      <c r="I33" s="28">
        <v>44929</v>
      </c>
      <c r="K33" s="16">
        <v>2</v>
      </c>
      <c r="L33" s="16">
        <v>5.4307875040000002E-2</v>
      </c>
      <c r="M33" s="16">
        <v>3.877195334</v>
      </c>
      <c r="N33" s="16">
        <f>M33/K33</f>
        <v>1.938597667</v>
      </c>
      <c r="O33" s="16">
        <v>0.4486360633</v>
      </c>
      <c r="P33" s="16">
        <v>37.383223340000001</v>
      </c>
      <c r="Q33" s="16">
        <f>P33/K33</f>
        <v>18.69161167</v>
      </c>
    </row>
    <row r="34" spans="1:17" x14ac:dyDescent="0.25">
      <c r="A34" s="24">
        <v>1</v>
      </c>
      <c r="B34" s="24" t="s">
        <v>93</v>
      </c>
      <c r="C34" s="26">
        <v>44763</v>
      </c>
      <c r="D34" s="26">
        <v>44763</v>
      </c>
      <c r="E34" s="16" t="s">
        <v>159</v>
      </c>
      <c r="F34" s="26"/>
      <c r="G34" s="27"/>
      <c r="I34" s="28"/>
    </row>
    <row r="35" spans="1:17" x14ac:dyDescent="0.25">
      <c r="A35" s="24">
        <v>2</v>
      </c>
      <c r="B35" s="24" t="s">
        <v>96</v>
      </c>
      <c r="C35" s="26">
        <v>44763</v>
      </c>
      <c r="D35" s="26">
        <v>44763</v>
      </c>
      <c r="E35" s="16" t="s">
        <v>159</v>
      </c>
      <c r="F35" s="26"/>
      <c r="G35" s="27"/>
      <c r="I35" s="28"/>
    </row>
    <row r="36" spans="1:17" x14ac:dyDescent="0.25">
      <c r="A36" s="24">
        <v>3</v>
      </c>
      <c r="B36" s="24" t="s">
        <v>98</v>
      </c>
      <c r="C36" s="26">
        <v>44763</v>
      </c>
      <c r="D36" s="26">
        <v>44763</v>
      </c>
      <c r="E36" s="16" t="s">
        <v>159</v>
      </c>
      <c r="F36" s="26"/>
      <c r="G36" s="27"/>
      <c r="I36" s="28"/>
    </row>
    <row r="37" spans="1:17" x14ac:dyDescent="0.25">
      <c r="A37" s="24">
        <v>4</v>
      </c>
      <c r="B37" s="24" t="s">
        <v>100</v>
      </c>
      <c r="C37" s="26">
        <v>44763</v>
      </c>
      <c r="D37" s="26">
        <v>44763</v>
      </c>
      <c r="E37" s="16" t="s">
        <v>159</v>
      </c>
      <c r="F37" s="26"/>
      <c r="G37" s="27"/>
      <c r="I37" s="28"/>
    </row>
    <row r="38" spans="1:17" x14ac:dyDescent="0.25">
      <c r="A38" s="16">
        <v>5</v>
      </c>
      <c r="B38" s="24" t="s">
        <v>102</v>
      </c>
      <c r="C38" s="26">
        <v>44763</v>
      </c>
      <c r="D38" s="26">
        <v>44763</v>
      </c>
      <c r="E38" s="16" t="s">
        <v>159</v>
      </c>
      <c r="F38" s="26"/>
      <c r="G38" s="27"/>
    </row>
    <row r="39" spans="1:17" x14ac:dyDescent="0.25">
      <c r="A39" s="16">
        <v>6</v>
      </c>
      <c r="B39" s="24" t="s">
        <v>104</v>
      </c>
      <c r="C39" s="26">
        <v>44763</v>
      </c>
      <c r="D39" s="26">
        <v>44763</v>
      </c>
      <c r="E39" s="16" t="s">
        <v>159</v>
      </c>
      <c r="F39" s="26"/>
      <c r="G39" s="27"/>
    </row>
    <row r="40" spans="1:17" x14ac:dyDescent="0.25">
      <c r="A40" s="16">
        <v>7</v>
      </c>
      <c r="B40" s="24" t="s">
        <v>106</v>
      </c>
      <c r="C40" s="26">
        <v>44763</v>
      </c>
      <c r="D40" s="26">
        <v>44763</v>
      </c>
      <c r="E40" s="16" t="s">
        <v>159</v>
      </c>
      <c r="F40" s="26"/>
      <c r="G40" s="27"/>
    </row>
    <row r="41" spans="1:17" x14ac:dyDescent="0.25">
      <c r="A41" s="16">
        <v>8</v>
      </c>
      <c r="B41" s="24" t="s">
        <v>108</v>
      </c>
      <c r="C41" s="26">
        <v>44763</v>
      </c>
      <c r="D41" s="26">
        <v>44763</v>
      </c>
      <c r="E41" s="16" t="s">
        <v>159</v>
      </c>
      <c r="F41" s="26"/>
      <c r="G41" s="27"/>
    </row>
    <row r="42" spans="1:17" x14ac:dyDescent="0.25">
      <c r="A42" s="16">
        <v>9</v>
      </c>
      <c r="B42" s="24" t="s">
        <v>110</v>
      </c>
      <c r="C42" s="26">
        <v>44763</v>
      </c>
      <c r="D42" s="26">
        <v>44763</v>
      </c>
      <c r="E42" s="16" t="s">
        <v>159</v>
      </c>
      <c r="F42" s="26"/>
      <c r="G42" s="27"/>
    </row>
    <row r="43" spans="1:17" x14ac:dyDescent="0.25">
      <c r="A43" s="16">
        <v>10</v>
      </c>
      <c r="B43" s="24" t="s">
        <v>112</v>
      </c>
      <c r="C43" s="26">
        <v>44763</v>
      </c>
      <c r="D43" s="26">
        <v>44763</v>
      </c>
      <c r="E43" s="16" t="s">
        <v>159</v>
      </c>
      <c r="F43" s="26"/>
      <c r="G43" s="27"/>
    </row>
    <row r="44" spans="1:17" x14ac:dyDescent="0.25">
      <c r="A44" s="16">
        <v>11</v>
      </c>
      <c r="B44" s="24" t="s">
        <v>114</v>
      </c>
      <c r="C44" s="26">
        <v>44763</v>
      </c>
      <c r="D44" s="26">
        <v>44763</v>
      </c>
      <c r="E44" s="16" t="s">
        <v>159</v>
      </c>
      <c r="F44" s="26"/>
      <c r="G44" s="27"/>
    </row>
    <row r="45" spans="1:17" x14ac:dyDescent="0.25">
      <c r="A45" s="16">
        <v>12</v>
      </c>
      <c r="B45" s="24" t="s">
        <v>116</v>
      </c>
      <c r="C45" s="26">
        <v>44763</v>
      </c>
      <c r="D45" s="26">
        <v>44763</v>
      </c>
      <c r="E45" s="16" t="s">
        <v>159</v>
      </c>
      <c r="F45" s="26"/>
      <c r="G45" s="27"/>
    </row>
    <row r="46" spans="1:17" x14ac:dyDescent="0.25">
      <c r="A46" s="16">
        <v>13</v>
      </c>
      <c r="B46" s="24" t="s">
        <v>118</v>
      </c>
      <c r="C46" s="26">
        <v>44763</v>
      </c>
      <c r="D46" s="26">
        <v>44763</v>
      </c>
      <c r="E46" s="16" t="s">
        <v>159</v>
      </c>
      <c r="F46" s="26"/>
      <c r="G46" s="27"/>
    </row>
    <row r="47" spans="1:17" x14ac:dyDescent="0.25">
      <c r="A47" s="16">
        <v>14</v>
      </c>
      <c r="B47" s="24" t="s">
        <v>120</v>
      </c>
      <c r="C47" s="26">
        <v>44763</v>
      </c>
      <c r="D47" s="26">
        <v>44763</v>
      </c>
      <c r="E47" s="16" t="s">
        <v>159</v>
      </c>
      <c r="F47" s="26"/>
      <c r="G47" s="27"/>
    </row>
    <row r="48" spans="1:17" x14ac:dyDescent="0.25">
      <c r="A48" s="16">
        <v>15</v>
      </c>
      <c r="B48" s="24" t="s">
        <v>122</v>
      </c>
      <c r="C48" s="26">
        <v>44763</v>
      </c>
      <c r="D48" s="26">
        <v>44763</v>
      </c>
      <c r="E48" s="16" t="s">
        <v>159</v>
      </c>
      <c r="F48" s="26"/>
      <c r="G48" s="27"/>
    </row>
    <row r="49" spans="1:7" x14ac:dyDescent="0.25">
      <c r="A49" s="16">
        <v>16</v>
      </c>
      <c r="B49" s="24" t="s">
        <v>124</v>
      </c>
      <c r="C49" s="26">
        <v>44763</v>
      </c>
      <c r="D49" s="26">
        <v>44763</v>
      </c>
      <c r="E49" s="16" t="s">
        <v>159</v>
      </c>
      <c r="F49" s="26"/>
      <c r="G49" s="27"/>
    </row>
    <row r="50" spans="1:7" x14ac:dyDescent="0.25">
      <c r="A50" s="16">
        <v>17</v>
      </c>
      <c r="B50" s="24" t="s">
        <v>126</v>
      </c>
      <c r="C50" s="26">
        <v>44763</v>
      </c>
      <c r="D50" s="26">
        <v>44763</v>
      </c>
      <c r="E50" s="16" t="s">
        <v>159</v>
      </c>
      <c r="F50" s="26"/>
      <c r="G50" s="27"/>
    </row>
    <row r="51" spans="1:7" x14ac:dyDescent="0.25">
      <c r="A51" s="16">
        <v>18</v>
      </c>
      <c r="B51" s="24" t="s">
        <v>128</v>
      </c>
      <c r="C51" s="26">
        <v>44763</v>
      </c>
      <c r="D51" s="26">
        <v>44763</v>
      </c>
      <c r="E51" s="16" t="s">
        <v>159</v>
      </c>
      <c r="F51" s="26"/>
      <c r="G51" s="27"/>
    </row>
    <row r="52" spans="1:7" x14ac:dyDescent="0.25">
      <c r="A52" s="16">
        <v>19</v>
      </c>
      <c r="B52" s="24" t="s">
        <v>130</v>
      </c>
      <c r="C52" s="26">
        <v>44763</v>
      </c>
      <c r="D52" s="26">
        <v>44763</v>
      </c>
      <c r="E52" s="16" t="s">
        <v>159</v>
      </c>
      <c r="F52" s="26"/>
      <c r="G52" s="27"/>
    </row>
    <row r="53" spans="1:7" x14ac:dyDescent="0.25">
      <c r="A53" s="16">
        <v>20</v>
      </c>
      <c r="B53" s="24" t="s">
        <v>132</v>
      </c>
      <c r="C53" s="26">
        <v>44763</v>
      </c>
      <c r="D53" s="26">
        <v>44763</v>
      </c>
      <c r="E53" s="16" t="s">
        <v>159</v>
      </c>
      <c r="F53" s="26"/>
      <c r="G53" s="27"/>
    </row>
    <row r="54" spans="1:7" x14ac:dyDescent="0.25">
      <c r="A54" s="16">
        <v>21</v>
      </c>
      <c r="B54" s="24" t="s">
        <v>134</v>
      </c>
      <c r="C54" s="26">
        <v>44763</v>
      </c>
      <c r="D54" s="26">
        <v>44763</v>
      </c>
      <c r="E54" s="16" t="s">
        <v>159</v>
      </c>
      <c r="F54" s="26"/>
      <c r="G54" s="27"/>
    </row>
    <row r="55" spans="1:7" x14ac:dyDescent="0.25">
      <c r="A55" s="16">
        <v>22</v>
      </c>
      <c r="B55" s="24" t="s">
        <v>137</v>
      </c>
      <c r="C55" s="26">
        <v>44763</v>
      </c>
      <c r="D55" s="26">
        <v>44763</v>
      </c>
      <c r="E55" s="16" t="s">
        <v>159</v>
      </c>
      <c r="F55" s="26"/>
      <c r="G55" s="27"/>
    </row>
    <row r="56" spans="1:7" x14ac:dyDescent="0.25">
      <c r="A56" s="16">
        <v>23</v>
      </c>
      <c r="B56" s="24" t="s">
        <v>139</v>
      </c>
      <c r="C56" s="26">
        <v>44763</v>
      </c>
      <c r="D56" s="26">
        <v>44763</v>
      </c>
      <c r="E56" s="16" t="s">
        <v>159</v>
      </c>
      <c r="F56" s="26"/>
      <c r="G56" s="27"/>
    </row>
    <row r="57" spans="1:7" x14ac:dyDescent="0.25">
      <c r="A57" s="16">
        <v>24</v>
      </c>
      <c r="B57" s="24" t="s">
        <v>141</v>
      </c>
      <c r="C57" s="26">
        <v>44763</v>
      </c>
      <c r="D57" s="26">
        <v>44763</v>
      </c>
      <c r="E57" s="16" t="s">
        <v>159</v>
      </c>
      <c r="F57" s="26"/>
      <c r="G57" s="27"/>
    </row>
    <row r="58" spans="1:7" x14ac:dyDescent="0.25">
      <c r="A58" s="24"/>
      <c r="B58" s="24"/>
    </row>
    <row r="59" spans="1:7" x14ac:dyDescent="0.25">
      <c r="A59" s="24"/>
      <c r="B59" s="24"/>
    </row>
    <row r="60" spans="1:7" x14ac:dyDescent="0.25">
      <c r="A60" s="24"/>
      <c r="B60" s="24"/>
    </row>
    <row r="61" spans="1:7" x14ac:dyDescent="0.25">
      <c r="A61" s="24"/>
      <c r="B61" s="24"/>
    </row>
    <row r="62" spans="1:7" x14ac:dyDescent="0.25">
      <c r="A62" s="24"/>
      <c r="B62" s="24"/>
    </row>
    <row r="63" spans="1:7" x14ac:dyDescent="0.25">
      <c r="A63" s="24"/>
      <c r="B63" s="24"/>
    </row>
    <row r="64" spans="1:7" x14ac:dyDescent="0.25">
      <c r="A64" s="24"/>
      <c r="B64" s="24"/>
    </row>
    <row r="65" spans="1:2" x14ac:dyDescent="0.25">
      <c r="A65" s="24"/>
      <c r="B65" s="24"/>
    </row>
    <row r="66" spans="1:2" x14ac:dyDescent="0.25">
      <c r="A66" s="24"/>
      <c r="B66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2DB1-2329-4B52-A455-194C6D648D52}">
  <dimension ref="A1:R133"/>
  <sheetViews>
    <sheetView zoomScale="80" zoomScaleNormal="80" workbookViewId="0">
      <pane ySplit="1" topLeftCell="A2" activePane="bottomLeft" state="frozen"/>
      <selection pane="bottomLeft" sqref="A1:H1048576"/>
    </sheetView>
  </sheetViews>
  <sheetFormatPr defaultRowHeight="13.2" x14ac:dyDescent="0.25"/>
  <cols>
    <col min="5" max="5" width="9.21875" bestFit="1" customWidth="1"/>
    <col min="9" max="9" width="13.33203125" bestFit="1" customWidth="1"/>
    <col min="17" max="17" width="12.109375" bestFit="1" customWidth="1"/>
  </cols>
  <sheetData>
    <row r="1" spans="1:18" x14ac:dyDescent="0.25">
      <c r="A1" s="76" t="s">
        <v>329</v>
      </c>
      <c r="B1" t="s">
        <v>350</v>
      </c>
      <c r="C1" t="s">
        <v>328</v>
      </c>
      <c r="D1" t="s">
        <v>332</v>
      </c>
      <c r="E1" t="s">
        <v>345</v>
      </c>
      <c r="F1" t="s">
        <v>343</v>
      </c>
      <c r="G1" t="s">
        <v>342</v>
      </c>
      <c r="H1" t="s">
        <v>344</v>
      </c>
      <c r="I1" t="s">
        <v>346</v>
      </c>
      <c r="J1" t="s">
        <v>347</v>
      </c>
      <c r="K1" t="s">
        <v>349</v>
      </c>
      <c r="L1" t="s">
        <v>348</v>
      </c>
    </row>
    <row r="2" spans="1:18" x14ac:dyDescent="0.25">
      <c r="A2" s="24" t="s">
        <v>44</v>
      </c>
      <c r="B2" s="24" t="s">
        <v>335</v>
      </c>
      <c r="C2" s="24" t="s">
        <v>351</v>
      </c>
      <c r="D2" s="25">
        <v>44739</v>
      </c>
      <c r="E2" s="74">
        <f t="shared" ref="E2:E9" si="0">D2-$D$4</f>
        <v>0</v>
      </c>
      <c r="F2" s="29">
        <v>0.37438194875000003</v>
      </c>
      <c r="G2" s="29">
        <v>2.235882718</v>
      </c>
      <c r="H2">
        <f t="shared" ref="H2:H9" si="1">G2/F2</f>
        <v>5.9721969113768596</v>
      </c>
      <c r="I2" s="73">
        <f>AVERAGE(F2:F9)</f>
        <v>0.41334231696875007</v>
      </c>
      <c r="J2" s="73">
        <f>AVERAGE(G2:G9)</f>
        <v>2.8678693126875001</v>
      </c>
    </row>
    <row r="3" spans="1:18" x14ac:dyDescent="0.25">
      <c r="A3" s="24" t="s">
        <v>47</v>
      </c>
      <c r="B3" s="24" t="s">
        <v>335</v>
      </c>
      <c r="C3" s="24" t="s">
        <v>351</v>
      </c>
      <c r="D3" s="25">
        <v>44739</v>
      </c>
      <c r="E3" s="74">
        <f t="shared" si="0"/>
        <v>0</v>
      </c>
      <c r="F3" s="29">
        <v>0.46396799129999999</v>
      </c>
      <c r="G3" s="29">
        <v>3.4739908234999999</v>
      </c>
      <c r="H3">
        <f t="shared" si="1"/>
        <v>7.4875657128117057</v>
      </c>
      <c r="O3" s="73">
        <f>AVERAGE(G2:G9)</f>
        <v>2.8678693126875001</v>
      </c>
    </row>
    <row r="4" spans="1:18" x14ac:dyDescent="0.25">
      <c r="A4" s="24" t="s">
        <v>49</v>
      </c>
      <c r="B4" s="24" t="s">
        <v>335</v>
      </c>
      <c r="C4" s="24" t="s">
        <v>351</v>
      </c>
      <c r="D4" s="25">
        <v>44739</v>
      </c>
      <c r="E4" s="74">
        <f t="shared" si="0"/>
        <v>0</v>
      </c>
      <c r="F4" s="29">
        <v>0.3749432868</v>
      </c>
      <c r="G4" s="29">
        <v>2.5830866394999998</v>
      </c>
      <c r="H4">
        <f t="shared" si="1"/>
        <v>6.8892729392374861</v>
      </c>
    </row>
    <row r="5" spans="1:18" x14ac:dyDescent="0.25">
      <c r="A5" s="24" t="s">
        <v>52</v>
      </c>
      <c r="B5" s="24" t="s">
        <v>335</v>
      </c>
      <c r="C5" s="24" t="s">
        <v>351</v>
      </c>
      <c r="D5" s="25">
        <v>44739</v>
      </c>
      <c r="E5" s="74">
        <f t="shared" si="0"/>
        <v>0</v>
      </c>
      <c r="F5" s="29">
        <v>0.47851015484999998</v>
      </c>
      <c r="G5" s="29">
        <v>3.7817695869999999</v>
      </c>
      <c r="H5">
        <f t="shared" si="1"/>
        <v>7.9032169927208393</v>
      </c>
    </row>
    <row r="6" spans="1:18" x14ac:dyDescent="0.25">
      <c r="A6" s="24" t="s">
        <v>54</v>
      </c>
      <c r="B6" s="24" t="s">
        <v>335</v>
      </c>
      <c r="C6" s="24" t="s">
        <v>351</v>
      </c>
      <c r="D6" s="25">
        <v>44739</v>
      </c>
      <c r="E6" s="74">
        <f t="shared" si="0"/>
        <v>0</v>
      </c>
      <c r="F6" s="29">
        <v>0.44709276650000002</v>
      </c>
      <c r="G6" s="29">
        <v>2.837569282</v>
      </c>
      <c r="H6">
        <f t="shared" si="1"/>
        <v>6.3467125720093707</v>
      </c>
    </row>
    <row r="7" spans="1:18" x14ac:dyDescent="0.25">
      <c r="A7" s="24" t="s">
        <v>56</v>
      </c>
      <c r="B7" s="24" t="s">
        <v>335</v>
      </c>
      <c r="C7" s="24" t="s">
        <v>351</v>
      </c>
      <c r="D7" s="25">
        <v>44739</v>
      </c>
      <c r="E7" s="74">
        <f t="shared" si="0"/>
        <v>0</v>
      </c>
      <c r="F7" s="29">
        <v>0.40195767989999998</v>
      </c>
      <c r="G7" s="29">
        <v>3.0476986214999999</v>
      </c>
      <c r="H7">
        <f t="shared" si="1"/>
        <v>7.582138055573945</v>
      </c>
    </row>
    <row r="8" spans="1:18" x14ac:dyDescent="0.25">
      <c r="A8" s="24" t="s">
        <v>58</v>
      </c>
      <c r="B8" s="24" t="s">
        <v>335</v>
      </c>
      <c r="C8" s="24" t="s">
        <v>351</v>
      </c>
      <c r="D8" s="25">
        <v>44739</v>
      </c>
      <c r="E8" s="74">
        <f t="shared" si="0"/>
        <v>0</v>
      </c>
      <c r="F8" s="29">
        <v>0.36940007364999999</v>
      </c>
      <c r="G8" s="29">
        <v>2.3269689580000001</v>
      </c>
      <c r="H8">
        <f t="shared" si="1"/>
        <v>6.2993191501222112</v>
      </c>
    </row>
    <row r="9" spans="1:18" x14ac:dyDescent="0.25">
      <c r="A9" s="24" t="s">
        <v>60</v>
      </c>
      <c r="B9" s="24" t="s">
        <v>335</v>
      </c>
      <c r="C9" s="24" t="s">
        <v>351</v>
      </c>
      <c r="D9" s="25">
        <v>44739</v>
      </c>
      <c r="E9" s="74">
        <f t="shared" si="0"/>
        <v>0</v>
      </c>
      <c r="F9" s="29">
        <v>0.396484634</v>
      </c>
      <c r="G9" s="29">
        <v>2.6559878719999999</v>
      </c>
      <c r="H9">
        <f t="shared" si="1"/>
        <v>6.6988418824826379</v>
      </c>
    </row>
    <row r="10" spans="1:18" x14ac:dyDescent="0.25">
      <c r="A10" s="24" t="s">
        <v>83</v>
      </c>
      <c r="B10" s="24" t="s">
        <v>306</v>
      </c>
      <c r="C10" s="24" t="s">
        <v>352</v>
      </c>
      <c r="D10" s="26">
        <v>44742</v>
      </c>
      <c r="E10" s="75">
        <v>3</v>
      </c>
      <c r="F10">
        <f>AVERAGE(F11:F12)</f>
        <v>1.2201636837500001</v>
      </c>
      <c r="G10">
        <f>AVERAGE(G11:G12)</f>
        <v>6.59212592025</v>
      </c>
      <c r="H10">
        <f>AVERAGE(H11:H12)</f>
        <v>5.7259498681965226</v>
      </c>
      <c r="I10" s="73">
        <f>F10</f>
        <v>1.2201636837500001</v>
      </c>
      <c r="J10">
        <f t="shared" ref="J10" si="2">G10</f>
        <v>6.59212592025</v>
      </c>
      <c r="K10">
        <v>35</v>
      </c>
      <c r="L10">
        <f>K10/1000</f>
        <v>3.5000000000000003E-2</v>
      </c>
    </row>
    <row r="11" spans="1:18" x14ac:dyDescent="0.25">
      <c r="A11" s="24" t="s">
        <v>62</v>
      </c>
      <c r="B11" s="24" t="s">
        <v>306</v>
      </c>
      <c r="C11" s="24" t="s">
        <v>352</v>
      </c>
      <c r="D11" s="26">
        <v>44742</v>
      </c>
      <c r="E11" s="74">
        <f>D11-$D$4</f>
        <v>3</v>
      </c>
      <c r="F11" s="29">
        <v>1.8757412120000001</v>
      </c>
      <c r="G11" s="29">
        <v>9.6117404349999997</v>
      </c>
      <c r="H11">
        <f>G11/F11</f>
        <v>5.1242358879301522</v>
      </c>
      <c r="I11" s="73">
        <f t="shared" ref="I11:I33" si="3">F11</f>
        <v>1.8757412120000001</v>
      </c>
      <c r="J11">
        <f t="shared" ref="J11:J33" si="4">G11</f>
        <v>9.6117404349999997</v>
      </c>
      <c r="K11">
        <v>35</v>
      </c>
      <c r="L11">
        <f t="shared" ref="L11:L74" si="5">K11/1000</f>
        <v>3.5000000000000003E-2</v>
      </c>
    </row>
    <row r="12" spans="1:18" x14ac:dyDescent="0.25">
      <c r="A12" s="24" t="s">
        <v>64</v>
      </c>
      <c r="B12" s="24" t="s">
        <v>306</v>
      </c>
      <c r="C12" s="24" t="s">
        <v>352</v>
      </c>
      <c r="D12" s="26">
        <v>44742</v>
      </c>
      <c r="E12" s="74">
        <f>D12-$D$4</f>
        <v>3</v>
      </c>
      <c r="F12" s="29">
        <v>0.56458615550000002</v>
      </c>
      <c r="G12" s="29">
        <v>3.5725114054999998</v>
      </c>
      <c r="H12">
        <f>G12/F12</f>
        <v>6.327663848462894</v>
      </c>
      <c r="I12" s="73">
        <f t="shared" si="3"/>
        <v>0.56458615550000002</v>
      </c>
      <c r="J12">
        <f t="shared" si="4"/>
        <v>3.5725114054999998</v>
      </c>
      <c r="K12">
        <v>35</v>
      </c>
      <c r="L12">
        <f t="shared" si="5"/>
        <v>3.5000000000000003E-2</v>
      </c>
      <c r="Q12" t="s">
        <v>360</v>
      </c>
      <c r="R12" t="s">
        <v>306</v>
      </c>
    </row>
    <row r="13" spans="1:18" x14ac:dyDescent="0.25">
      <c r="A13" s="24" t="s">
        <v>196</v>
      </c>
      <c r="B13" s="24" t="s">
        <v>327</v>
      </c>
      <c r="C13" s="24" t="s">
        <v>353</v>
      </c>
      <c r="D13" s="26">
        <v>44742</v>
      </c>
      <c r="E13" s="74">
        <v>3</v>
      </c>
      <c r="F13">
        <f>AVERAGE(F14:F15)</f>
        <v>0.96439065824999992</v>
      </c>
      <c r="G13">
        <f>AVERAGE(G14:G15)</f>
        <v>5.5344579950000004</v>
      </c>
      <c r="H13">
        <f>AVERAGE(H14:H15)</f>
        <v>5.7352615305314627</v>
      </c>
      <c r="I13" s="73">
        <f t="shared" si="3"/>
        <v>0.96439065824999992</v>
      </c>
      <c r="J13">
        <f t="shared" si="4"/>
        <v>5.5344579950000004</v>
      </c>
      <c r="K13">
        <f>35+150*E13</f>
        <v>485</v>
      </c>
      <c r="L13">
        <f t="shared" si="5"/>
        <v>0.48499999999999999</v>
      </c>
      <c r="Q13">
        <v>0.15</v>
      </c>
      <c r="R13" s="73">
        <f>Q13*6.6</f>
        <v>0.98999999999999988</v>
      </c>
    </row>
    <row r="14" spans="1:18" x14ac:dyDescent="0.25">
      <c r="A14" s="16" t="s">
        <v>89</v>
      </c>
      <c r="B14" s="16" t="s">
        <v>327</v>
      </c>
      <c r="C14" s="24" t="s">
        <v>353</v>
      </c>
      <c r="D14" s="26">
        <v>44742</v>
      </c>
      <c r="E14" s="74">
        <f>D14-$D$4</f>
        <v>3</v>
      </c>
      <c r="F14" s="29">
        <v>0.99191697499999998</v>
      </c>
      <c r="G14" s="29">
        <v>5.8123366049999996</v>
      </c>
      <c r="H14">
        <f>G14/F14</f>
        <v>5.8597007123504463</v>
      </c>
      <c r="I14" s="73">
        <f t="shared" si="3"/>
        <v>0.99191697499999998</v>
      </c>
      <c r="J14">
        <f t="shared" si="4"/>
        <v>5.8123366049999996</v>
      </c>
      <c r="K14">
        <f t="shared" ref="K14:K15" si="6">35+150*E14</f>
        <v>485</v>
      </c>
      <c r="L14">
        <f t="shared" si="5"/>
        <v>0.48499999999999999</v>
      </c>
      <c r="Q14">
        <v>5.5E-2</v>
      </c>
      <c r="R14" s="73">
        <f>Q14*6.6</f>
        <v>0.36299999999999999</v>
      </c>
    </row>
    <row r="15" spans="1:18" x14ac:dyDescent="0.25">
      <c r="A15" s="16" t="s">
        <v>91</v>
      </c>
      <c r="B15" s="16" t="s">
        <v>327</v>
      </c>
      <c r="C15" s="24" t="s">
        <v>353</v>
      </c>
      <c r="D15" s="26">
        <v>44742</v>
      </c>
      <c r="E15" s="74">
        <f>D15-$D$4</f>
        <v>3</v>
      </c>
      <c r="F15" s="29">
        <v>0.93686434149999998</v>
      </c>
      <c r="G15" s="29">
        <v>5.2565793850000002</v>
      </c>
      <c r="H15">
        <f>G15/F15</f>
        <v>5.6108223487124791</v>
      </c>
      <c r="I15" s="73">
        <f t="shared" si="3"/>
        <v>0.93686434149999998</v>
      </c>
      <c r="J15">
        <f t="shared" si="4"/>
        <v>5.2565793850000002</v>
      </c>
      <c r="K15">
        <f t="shared" si="6"/>
        <v>485</v>
      </c>
      <c r="L15">
        <f t="shared" si="5"/>
        <v>0.48499999999999999</v>
      </c>
      <c r="Q15">
        <f>106/16</f>
        <v>6.625</v>
      </c>
    </row>
    <row r="16" spans="1:18" x14ac:dyDescent="0.25">
      <c r="A16" s="16" t="s">
        <v>188</v>
      </c>
      <c r="B16" s="16" t="s">
        <v>324</v>
      </c>
      <c r="C16" s="16" t="s">
        <v>354</v>
      </c>
      <c r="D16" s="26">
        <v>44742</v>
      </c>
      <c r="E16" s="74">
        <v>3</v>
      </c>
      <c r="F16">
        <f>AVERAGE(F17:F18)</f>
        <v>0.77093186950000003</v>
      </c>
      <c r="G16">
        <f>AVERAGE(G17:G18)</f>
        <v>4.9048230339999996</v>
      </c>
      <c r="H16">
        <f>AVERAGE(H17:H18)</f>
        <v>6.3681069501594738</v>
      </c>
      <c r="I16" s="73">
        <f t="shared" si="3"/>
        <v>0.77093186950000003</v>
      </c>
      <c r="J16">
        <f t="shared" si="4"/>
        <v>4.9048230339999996</v>
      </c>
      <c r="K16">
        <f>35+55*E16</f>
        <v>200</v>
      </c>
      <c r="L16">
        <f t="shared" si="5"/>
        <v>0.2</v>
      </c>
    </row>
    <row r="17" spans="1:12" x14ac:dyDescent="0.25">
      <c r="A17" s="16" t="s">
        <v>78</v>
      </c>
      <c r="B17" s="16" t="s">
        <v>324</v>
      </c>
      <c r="C17" s="16" t="s">
        <v>354</v>
      </c>
      <c r="D17" s="26">
        <v>44742</v>
      </c>
      <c r="E17" s="74">
        <f>D17-$D$4</f>
        <v>3</v>
      </c>
      <c r="F17" s="29">
        <v>0.68458656750000002</v>
      </c>
      <c r="G17" s="29">
        <v>4.3956232829999999</v>
      </c>
      <c r="H17">
        <f>G17/F17</f>
        <v>6.4208436035374001</v>
      </c>
      <c r="I17" s="73">
        <f t="shared" si="3"/>
        <v>0.68458656750000002</v>
      </c>
      <c r="J17">
        <f t="shared" si="4"/>
        <v>4.3956232829999999</v>
      </c>
      <c r="K17">
        <f t="shared" ref="K17:K18" si="7">35+55*E17</f>
        <v>200</v>
      </c>
      <c r="L17">
        <f t="shared" si="5"/>
        <v>0.2</v>
      </c>
    </row>
    <row r="18" spans="1:12" x14ac:dyDescent="0.25">
      <c r="A18" s="16" t="s">
        <v>80</v>
      </c>
      <c r="B18" s="16" t="s">
        <v>324</v>
      </c>
      <c r="C18" s="16" t="s">
        <v>354</v>
      </c>
      <c r="D18" s="26">
        <v>44742</v>
      </c>
      <c r="E18" s="74">
        <f>D18-$D$4</f>
        <v>3</v>
      </c>
      <c r="F18" s="29">
        <v>0.85727717150000005</v>
      </c>
      <c r="G18" s="29">
        <v>5.4140227850000002</v>
      </c>
      <c r="H18">
        <f>G18/F18</f>
        <v>6.3153702967815466</v>
      </c>
      <c r="I18" s="73">
        <f t="shared" si="3"/>
        <v>0.85727717150000005</v>
      </c>
      <c r="J18">
        <f t="shared" si="4"/>
        <v>5.4140227850000002</v>
      </c>
      <c r="K18">
        <f t="shared" si="7"/>
        <v>200</v>
      </c>
      <c r="L18">
        <f t="shared" si="5"/>
        <v>0.2</v>
      </c>
    </row>
    <row r="19" spans="1:12" x14ac:dyDescent="0.25">
      <c r="A19" s="16" t="s">
        <v>195</v>
      </c>
      <c r="B19" s="16" t="s">
        <v>326</v>
      </c>
      <c r="C19" s="16" t="s">
        <v>355</v>
      </c>
      <c r="D19" s="26">
        <v>44742</v>
      </c>
      <c r="E19" s="74">
        <f>D19-$D$4</f>
        <v>3</v>
      </c>
      <c r="F19">
        <f>AVERAGE(F20:F21)</f>
        <v>1.06790239</v>
      </c>
      <c r="G19">
        <f>AVERAGE(G20:G21)</f>
        <v>6.4609272875000006</v>
      </c>
      <c r="H19">
        <f>AVERAGE(H20:H21)</f>
        <v>6.0627321104018517</v>
      </c>
      <c r="I19" s="73">
        <f t="shared" si="3"/>
        <v>1.06790239</v>
      </c>
      <c r="J19">
        <f t="shared" si="4"/>
        <v>6.4609272875000006</v>
      </c>
      <c r="K19">
        <f>35+150*E19</f>
        <v>485</v>
      </c>
      <c r="L19">
        <f t="shared" si="5"/>
        <v>0.48499999999999999</v>
      </c>
    </row>
    <row r="20" spans="1:12" x14ac:dyDescent="0.25">
      <c r="A20" s="16" t="s">
        <v>85</v>
      </c>
      <c r="B20" s="16" t="s">
        <v>326</v>
      </c>
      <c r="C20" s="16" t="s">
        <v>355</v>
      </c>
      <c r="D20" s="26">
        <v>44742</v>
      </c>
      <c r="E20" s="74">
        <f t="shared" ref="E20:E33" si="8">D20-$D$4</f>
        <v>3</v>
      </c>
      <c r="F20" s="29">
        <v>1.1547898915000001</v>
      </c>
      <c r="G20" s="29">
        <v>6.8220396650000001</v>
      </c>
      <c r="H20">
        <f>G20/F20</f>
        <v>5.9076025129892642</v>
      </c>
      <c r="I20" s="73">
        <f t="shared" si="3"/>
        <v>1.1547898915000001</v>
      </c>
      <c r="J20">
        <f t="shared" si="4"/>
        <v>6.8220396650000001</v>
      </c>
      <c r="K20">
        <f t="shared" ref="K20:K21" si="9">35+150*E20</f>
        <v>485</v>
      </c>
      <c r="L20">
        <f t="shared" si="5"/>
        <v>0.48499999999999999</v>
      </c>
    </row>
    <row r="21" spans="1:12" x14ac:dyDescent="0.25">
      <c r="A21" s="16" t="s">
        <v>87</v>
      </c>
      <c r="B21" s="16" t="s">
        <v>326</v>
      </c>
      <c r="C21" s="16" t="s">
        <v>355</v>
      </c>
      <c r="D21" s="26">
        <v>44742</v>
      </c>
      <c r="E21" s="74">
        <f t="shared" si="8"/>
        <v>3</v>
      </c>
      <c r="F21" s="29">
        <v>0.98101488849999996</v>
      </c>
      <c r="G21" s="29">
        <v>6.0998149100000001</v>
      </c>
      <c r="H21">
        <f>G21/F21</f>
        <v>6.2178617078144383</v>
      </c>
      <c r="I21" s="73">
        <f t="shared" si="3"/>
        <v>0.98101488849999996</v>
      </c>
      <c r="J21">
        <f t="shared" si="4"/>
        <v>6.0998149100000001</v>
      </c>
      <c r="K21">
        <f t="shared" si="9"/>
        <v>485</v>
      </c>
      <c r="L21">
        <f t="shared" si="5"/>
        <v>0.48499999999999999</v>
      </c>
    </row>
    <row r="22" spans="1:12" x14ac:dyDescent="0.25">
      <c r="A22" s="16" t="s">
        <v>192</v>
      </c>
      <c r="B22" s="16" t="s">
        <v>325</v>
      </c>
      <c r="C22" s="16" t="s">
        <v>356</v>
      </c>
      <c r="D22" s="26">
        <v>44742</v>
      </c>
      <c r="E22" s="74">
        <f t="shared" si="8"/>
        <v>3</v>
      </c>
      <c r="F22">
        <f>AVERAGE(F23:F24)</f>
        <v>1.1719853680000001</v>
      </c>
      <c r="G22">
        <f>AVERAGE(G23:G24)</f>
        <v>6.5266295324999994</v>
      </c>
      <c r="H22">
        <f>AVERAGE(H23:H24)</f>
        <v>5.584019873909333</v>
      </c>
      <c r="I22" s="73">
        <f t="shared" si="3"/>
        <v>1.1719853680000001</v>
      </c>
      <c r="J22">
        <f t="shared" si="4"/>
        <v>6.5266295324999994</v>
      </c>
      <c r="K22">
        <f>35+55*E22</f>
        <v>200</v>
      </c>
      <c r="L22">
        <f t="shared" si="5"/>
        <v>0.2</v>
      </c>
    </row>
    <row r="23" spans="1:12" x14ac:dyDescent="0.25">
      <c r="A23" s="16" t="s">
        <v>82</v>
      </c>
      <c r="B23" s="16" t="s">
        <v>325</v>
      </c>
      <c r="C23" s="16" t="s">
        <v>356</v>
      </c>
      <c r="D23" s="26">
        <v>44742</v>
      </c>
      <c r="E23" s="74">
        <f t="shared" si="8"/>
        <v>3</v>
      </c>
      <c r="F23" s="29">
        <v>1.3440175864999999</v>
      </c>
      <c r="G23" s="29">
        <v>7.36626885</v>
      </c>
      <c r="H23">
        <f>G23/F23</f>
        <v>5.4807830820002446</v>
      </c>
      <c r="I23" s="73">
        <f t="shared" si="3"/>
        <v>1.3440175864999999</v>
      </c>
      <c r="J23">
        <f t="shared" si="4"/>
        <v>7.36626885</v>
      </c>
      <c r="K23">
        <f t="shared" ref="K23:K24" si="10">35+55*E23</f>
        <v>200</v>
      </c>
      <c r="L23">
        <f t="shared" si="5"/>
        <v>0.2</v>
      </c>
    </row>
    <row r="24" spans="1:12" x14ac:dyDescent="0.25">
      <c r="A24" s="16" t="s">
        <v>84</v>
      </c>
      <c r="B24" s="16" t="s">
        <v>325</v>
      </c>
      <c r="C24" s="16" t="s">
        <v>356</v>
      </c>
      <c r="D24" s="26">
        <v>44742</v>
      </c>
      <c r="E24" s="74">
        <f t="shared" si="8"/>
        <v>3</v>
      </c>
      <c r="F24" s="29">
        <v>0.99995314950000003</v>
      </c>
      <c r="G24" s="29">
        <v>5.6869902149999998</v>
      </c>
      <c r="H24">
        <f>G24/F24</f>
        <v>5.6872566658184214</v>
      </c>
      <c r="I24" s="73">
        <f t="shared" si="3"/>
        <v>0.99995314950000003</v>
      </c>
      <c r="J24">
        <f t="shared" si="4"/>
        <v>5.6869902149999998</v>
      </c>
      <c r="K24">
        <f t="shared" si="10"/>
        <v>200</v>
      </c>
      <c r="L24">
        <f t="shared" si="5"/>
        <v>0.2</v>
      </c>
    </row>
    <row r="25" spans="1:12" x14ac:dyDescent="0.25">
      <c r="A25" s="16" t="s">
        <v>184</v>
      </c>
      <c r="B25" s="16" t="s">
        <v>323</v>
      </c>
      <c r="C25" s="16" t="s">
        <v>357</v>
      </c>
      <c r="D25" s="26">
        <v>44742</v>
      </c>
      <c r="E25" s="74">
        <f t="shared" si="8"/>
        <v>3</v>
      </c>
      <c r="F25">
        <f>AVERAGE(F26:F27)</f>
        <v>0.59453300689999999</v>
      </c>
      <c r="G25">
        <f>AVERAGE(G26:G27)</f>
        <v>3.7171664154999999</v>
      </c>
      <c r="H25">
        <f>AVERAGE(H26:H27)</f>
        <v>6.2841255894688341</v>
      </c>
      <c r="I25" s="73">
        <f t="shared" si="3"/>
        <v>0.59453300689999999</v>
      </c>
      <c r="J25">
        <f t="shared" si="4"/>
        <v>3.7171664154999999</v>
      </c>
      <c r="K25">
        <v>35</v>
      </c>
      <c r="L25">
        <f t="shared" si="5"/>
        <v>3.5000000000000003E-2</v>
      </c>
    </row>
    <row r="26" spans="1:12" x14ac:dyDescent="0.25">
      <c r="A26" s="16" t="s">
        <v>74</v>
      </c>
      <c r="B26" s="16" t="s">
        <v>323</v>
      </c>
      <c r="C26" s="16" t="s">
        <v>357</v>
      </c>
      <c r="D26" s="26">
        <v>44742</v>
      </c>
      <c r="E26" s="74">
        <f t="shared" si="8"/>
        <v>3</v>
      </c>
      <c r="F26" s="29">
        <v>0.49979329179999998</v>
      </c>
      <c r="G26" s="29">
        <v>3.2407526689999999</v>
      </c>
      <c r="H26">
        <f>G26/F26</f>
        <v>6.4841860068358761</v>
      </c>
      <c r="I26" s="73">
        <f t="shared" si="3"/>
        <v>0.49979329179999998</v>
      </c>
      <c r="J26">
        <f t="shared" si="4"/>
        <v>3.2407526689999999</v>
      </c>
      <c r="K26">
        <v>35</v>
      </c>
      <c r="L26">
        <f t="shared" si="5"/>
        <v>3.5000000000000003E-2</v>
      </c>
    </row>
    <row r="27" spans="1:12" x14ac:dyDescent="0.25">
      <c r="A27" s="16" t="s">
        <v>76</v>
      </c>
      <c r="B27" s="16" t="s">
        <v>323</v>
      </c>
      <c r="C27" s="16" t="s">
        <v>357</v>
      </c>
      <c r="D27" s="26">
        <v>44742</v>
      </c>
      <c r="E27" s="74">
        <f t="shared" si="8"/>
        <v>3</v>
      </c>
      <c r="F27" s="29">
        <v>0.689272722</v>
      </c>
      <c r="G27" s="29">
        <v>4.1935801619999999</v>
      </c>
      <c r="H27">
        <f>G27/F27</f>
        <v>6.0840651721017913</v>
      </c>
      <c r="I27" s="73">
        <f t="shared" si="3"/>
        <v>0.689272722</v>
      </c>
      <c r="J27">
        <f t="shared" si="4"/>
        <v>4.1935801619999999</v>
      </c>
      <c r="K27">
        <v>35</v>
      </c>
      <c r="L27">
        <f t="shared" si="5"/>
        <v>3.5000000000000003E-2</v>
      </c>
    </row>
    <row r="28" spans="1:12" x14ac:dyDescent="0.25">
      <c r="A28" s="16" t="s">
        <v>180</v>
      </c>
      <c r="B28" s="16" t="s">
        <v>322</v>
      </c>
      <c r="C28" s="16" t="s">
        <v>358</v>
      </c>
      <c r="D28" s="26">
        <v>44742</v>
      </c>
      <c r="E28" s="74">
        <f t="shared" si="8"/>
        <v>3</v>
      </c>
      <c r="F28">
        <f>AVERAGE(F29:F30)</f>
        <v>0.8426958725</v>
      </c>
      <c r="G28">
        <f>AVERAGE(G29:G30)</f>
        <v>5.0222796077500007</v>
      </c>
      <c r="H28">
        <f>AVERAGE(H29:H30)</f>
        <v>5.9579217580956136</v>
      </c>
      <c r="I28" s="73">
        <f t="shared" si="3"/>
        <v>0.8426958725</v>
      </c>
      <c r="J28">
        <f t="shared" si="4"/>
        <v>5.0222796077500007</v>
      </c>
      <c r="K28">
        <v>35</v>
      </c>
      <c r="L28">
        <f t="shared" si="5"/>
        <v>3.5000000000000003E-2</v>
      </c>
    </row>
    <row r="29" spans="1:12" x14ac:dyDescent="0.25">
      <c r="A29" s="16" t="s">
        <v>70</v>
      </c>
      <c r="B29" s="16" t="s">
        <v>322</v>
      </c>
      <c r="C29" s="16" t="s">
        <v>358</v>
      </c>
      <c r="D29" s="26">
        <v>44742</v>
      </c>
      <c r="E29" s="74">
        <f t="shared" si="8"/>
        <v>3</v>
      </c>
      <c r="F29" s="29">
        <v>0.83529871950000001</v>
      </c>
      <c r="G29" s="29">
        <v>4.8000876305000002</v>
      </c>
      <c r="H29">
        <f>G29/F29</f>
        <v>5.746552123739967</v>
      </c>
      <c r="I29" s="73">
        <f t="shared" si="3"/>
        <v>0.83529871950000001</v>
      </c>
      <c r="J29">
        <f t="shared" si="4"/>
        <v>4.8000876305000002</v>
      </c>
      <c r="K29">
        <v>35</v>
      </c>
      <c r="L29">
        <f t="shared" si="5"/>
        <v>3.5000000000000003E-2</v>
      </c>
    </row>
    <row r="30" spans="1:12" x14ac:dyDescent="0.25">
      <c r="A30" s="16" t="s">
        <v>72</v>
      </c>
      <c r="B30" s="16" t="s">
        <v>322</v>
      </c>
      <c r="C30" s="16" t="s">
        <v>358</v>
      </c>
      <c r="D30" s="26">
        <v>44742</v>
      </c>
      <c r="E30" s="74">
        <f t="shared" si="8"/>
        <v>3</v>
      </c>
      <c r="F30" s="29">
        <v>0.85009302549999999</v>
      </c>
      <c r="G30" s="29">
        <v>5.2444715850000003</v>
      </c>
      <c r="H30">
        <f>G30/F30</f>
        <v>6.1692913924512611</v>
      </c>
      <c r="I30" s="73">
        <f t="shared" si="3"/>
        <v>0.85009302549999999</v>
      </c>
      <c r="J30">
        <f t="shared" si="4"/>
        <v>5.2444715850000003</v>
      </c>
      <c r="K30">
        <v>35</v>
      </c>
      <c r="L30">
        <f t="shared" si="5"/>
        <v>3.5000000000000003E-2</v>
      </c>
    </row>
    <row r="31" spans="1:12" x14ac:dyDescent="0.25">
      <c r="A31" s="16" t="s">
        <v>173</v>
      </c>
      <c r="B31" s="16" t="s">
        <v>321</v>
      </c>
      <c r="C31" s="16" t="s">
        <v>359</v>
      </c>
      <c r="D31" s="26">
        <v>44742</v>
      </c>
      <c r="E31" s="74">
        <f t="shared" si="8"/>
        <v>3</v>
      </c>
      <c r="F31">
        <f>AVERAGE(F32:F33)</f>
        <v>0.92471325900000001</v>
      </c>
      <c r="G31">
        <f>AVERAGE(G32:G33)</f>
        <v>5.8021319400000007</v>
      </c>
      <c r="H31">
        <f>AVERAGE(H32:H33)</f>
        <v>6.2904150375093515</v>
      </c>
      <c r="I31" s="73">
        <f t="shared" si="3"/>
        <v>0.92471325900000001</v>
      </c>
      <c r="J31">
        <f t="shared" si="4"/>
        <v>5.8021319400000007</v>
      </c>
      <c r="K31">
        <v>35</v>
      </c>
      <c r="L31">
        <f t="shared" si="5"/>
        <v>3.5000000000000003E-2</v>
      </c>
    </row>
    <row r="32" spans="1:12" x14ac:dyDescent="0.25">
      <c r="A32" s="16" t="s">
        <v>66</v>
      </c>
      <c r="B32" s="16" t="s">
        <v>321</v>
      </c>
      <c r="C32" s="16" t="s">
        <v>359</v>
      </c>
      <c r="D32" s="26">
        <v>44742</v>
      </c>
      <c r="E32" s="74">
        <f t="shared" si="8"/>
        <v>3</v>
      </c>
      <c r="F32" s="29">
        <v>1.0071760240000001</v>
      </c>
      <c r="G32" s="29">
        <v>6.156035095</v>
      </c>
      <c r="H32">
        <f>G32/F32</f>
        <v>6.1121739877715751</v>
      </c>
      <c r="I32" s="73">
        <f t="shared" si="3"/>
        <v>1.0071760240000001</v>
      </c>
      <c r="J32">
        <f t="shared" si="4"/>
        <v>6.156035095</v>
      </c>
      <c r="K32">
        <v>35</v>
      </c>
      <c r="L32">
        <f t="shared" si="5"/>
        <v>3.5000000000000003E-2</v>
      </c>
    </row>
    <row r="33" spans="1:12" x14ac:dyDescent="0.25">
      <c r="A33" s="16" t="s">
        <v>68</v>
      </c>
      <c r="B33" s="16" t="s">
        <v>321</v>
      </c>
      <c r="C33" s="16" t="s">
        <v>359</v>
      </c>
      <c r="D33" s="26">
        <v>44742</v>
      </c>
      <c r="E33" s="74">
        <f t="shared" si="8"/>
        <v>3</v>
      </c>
      <c r="F33" s="29">
        <v>0.84225049399999996</v>
      </c>
      <c r="G33" s="29">
        <v>5.4482287850000004</v>
      </c>
      <c r="H33">
        <f>G33/F33</f>
        <v>6.4686560872471279</v>
      </c>
      <c r="I33" s="73">
        <f t="shared" si="3"/>
        <v>0.84225049399999996</v>
      </c>
      <c r="J33">
        <f t="shared" si="4"/>
        <v>5.4482287850000004</v>
      </c>
      <c r="K33">
        <v>35</v>
      </c>
      <c r="L33">
        <f t="shared" si="5"/>
        <v>3.5000000000000003E-2</v>
      </c>
    </row>
    <row r="34" spans="1:12" x14ac:dyDescent="0.25">
      <c r="A34" s="24" t="s">
        <v>83</v>
      </c>
      <c r="B34" s="24" t="s">
        <v>306</v>
      </c>
      <c r="C34" s="24" t="s">
        <v>352</v>
      </c>
      <c r="D34" s="26">
        <v>44749</v>
      </c>
      <c r="E34" s="74">
        <f>D34-$D$4</f>
        <v>10</v>
      </c>
      <c r="F34">
        <f>AVERAGE(F35:F36)</f>
        <v>0.94265271024999997</v>
      </c>
      <c r="G34">
        <f>AVERAGE(G35:G36)</f>
        <v>9.6572351914999999</v>
      </c>
      <c r="H34">
        <f>AVERAGE(H35:H36)</f>
        <v>9.3862004045150194</v>
      </c>
      <c r="I34">
        <f>F34+F10*0.25</f>
        <v>1.2476936311875</v>
      </c>
      <c r="J34">
        <f>G34+G10*0.25</f>
        <v>11.305266671562499</v>
      </c>
      <c r="K34">
        <v>35</v>
      </c>
      <c r="L34">
        <f t="shared" si="5"/>
        <v>3.5000000000000003E-2</v>
      </c>
    </row>
    <row r="35" spans="1:12" x14ac:dyDescent="0.25">
      <c r="A35" s="24" t="s">
        <v>62</v>
      </c>
      <c r="B35" s="24" t="s">
        <v>306</v>
      </c>
      <c r="C35" s="24" t="s">
        <v>352</v>
      </c>
      <c r="D35" s="26">
        <v>44749</v>
      </c>
      <c r="E35" s="74">
        <f>D35-$D$4</f>
        <v>10</v>
      </c>
      <c r="F35" s="16">
        <v>1.2981216870000001</v>
      </c>
      <c r="G35" s="16">
        <v>15.139906755</v>
      </c>
      <c r="H35">
        <f>G35/F35</f>
        <v>11.662933380297188</v>
      </c>
      <c r="I35">
        <f t="shared" ref="I35:J57" si="11">F35+F11*0.25</f>
        <v>1.7670569900000002</v>
      </c>
      <c r="J35">
        <f t="shared" si="11"/>
        <v>17.542841863749999</v>
      </c>
      <c r="K35">
        <v>35</v>
      </c>
      <c r="L35">
        <f t="shared" si="5"/>
        <v>3.5000000000000003E-2</v>
      </c>
    </row>
    <row r="36" spans="1:12" x14ac:dyDescent="0.25">
      <c r="A36" s="24" t="s">
        <v>64</v>
      </c>
      <c r="B36" s="24" t="s">
        <v>306</v>
      </c>
      <c r="C36" s="24" t="s">
        <v>352</v>
      </c>
      <c r="D36" s="26">
        <v>44749</v>
      </c>
      <c r="E36" s="74">
        <f t="shared" ref="E36:E57" si="12">D36-$D$4</f>
        <v>10</v>
      </c>
      <c r="F36" s="16">
        <v>0.58718373349999997</v>
      </c>
      <c r="G36" s="16">
        <v>4.1745636279999996</v>
      </c>
      <c r="H36">
        <f>G36/F36</f>
        <v>7.1094674287328496</v>
      </c>
      <c r="I36">
        <f t="shared" si="11"/>
        <v>0.72833027237500003</v>
      </c>
      <c r="J36">
        <f t="shared" si="11"/>
        <v>5.0676914793749992</v>
      </c>
      <c r="K36">
        <v>35</v>
      </c>
      <c r="L36">
        <f t="shared" si="5"/>
        <v>3.5000000000000003E-2</v>
      </c>
    </row>
    <row r="37" spans="1:12" x14ac:dyDescent="0.25">
      <c r="A37" s="24" t="s">
        <v>196</v>
      </c>
      <c r="B37" s="24" t="s">
        <v>327</v>
      </c>
      <c r="C37" s="24" t="s">
        <v>353</v>
      </c>
      <c r="D37" s="26">
        <v>44749</v>
      </c>
      <c r="E37" s="74">
        <f t="shared" si="12"/>
        <v>10</v>
      </c>
      <c r="F37">
        <f>AVERAGE(F38:F39)</f>
        <v>1.5763985677500001</v>
      </c>
      <c r="G37">
        <f>AVERAGE(G38:G39)</f>
        <v>17.3451580875</v>
      </c>
      <c r="H37">
        <f>AVERAGE(H38:H39)</f>
        <v>11.04550163750323</v>
      </c>
      <c r="I37">
        <f t="shared" si="11"/>
        <v>1.8174962323125001</v>
      </c>
      <c r="J37">
        <f t="shared" si="11"/>
        <v>18.728772586249999</v>
      </c>
      <c r="K37">
        <f>35+150*E37</f>
        <v>1535</v>
      </c>
      <c r="L37">
        <f t="shared" si="5"/>
        <v>1.5349999999999999</v>
      </c>
    </row>
    <row r="38" spans="1:12" x14ac:dyDescent="0.25">
      <c r="A38" s="16" t="s">
        <v>89</v>
      </c>
      <c r="B38" s="16" t="s">
        <v>327</v>
      </c>
      <c r="C38" s="24" t="s">
        <v>353</v>
      </c>
      <c r="D38" s="26">
        <v>44749</v>
      </c>
      <c r="E38" s="74">
        <f t="shared" si="12"/>
        <v>10</v>
      </c>
      <c r="F38" s="16">
        <v>1.7504156245</v>
      </c>
      <c r="G38" s="16">
        <v>18.660728015</v>
      </c>
      <c r="H38">
        <f>G38/F38</f>
        <v>10.660741228432745</v>
      </c>
      <c r="I38">
        <f t="shared" si="11"/>
        <v>1.9983948682499999</v>
      </c>
      <c r="J38">
        <f t="shared" si="11"/>
        <v>20.11381216625</v>
      </c>
      <c r="K38">
        <f t="shared" ref="K38:K39" si="13">35+150*E38</f>
        <v>1535</v>
      </c>
      <c r="L38">
        <f t="shared" si="5"/>
        <v>1.5349999999999999</v>
      </c>
    </row>
    <row r="39" spans="1:12" x14ac:dyDescent="0.25">
      <c r="A39" s="16" t="s">
        <v>91</v>
      </c>
      <c r="B39" s="16" t="s">
        <v>327</v>
      </c>
      <c r="C39" s="24" t="s">
        <v>353</v>
      </c>
      <c r="D39" s="26">
        <v>44749</v>
      </c>
      <c r="E39" s="74">
        <f t="shared" si="12"/>
        <v>10</v>
      </c>
      <c r="F39" s="16">
        <v>1.402381511</v>
      </c>
      <c r="G39" s="16">
        <v>16.029588159999999</v>
      </c>
      <c r="H39">
        <f>G39/F39</f>
        <v>11.430262046573716</v>
      </c>
      <c r="I39">
        <f t="shared" si="11"/>
        <v>1.6365975963749999</v>
      </c>
      <c r="J39">
        <f t="shared" si="11"/>
        <v>17.343733006249998</v>
      </c>
      <c r="K39">
        <f t="shared" si="13"/>
        <v>1535</v>
      </c>
      <c r="L39">
        <f t="shared" si="5"/>
        <v>1.5349999999999999</v>
      </c>
    </row>
    <row r="40" spans="1:12" x14ac:dyDescent="0.25">
      <c r="A40" s="16" t="s">
        <v>188</v>
      </c>
      <c r="B40" s="16" t="s">
        <v>324</v>
      </c>
      <c r="C40" s="16" t="s">
        <v>354</v>
      </c>
      <c r="D40" s="26">
        <v>44749</v>
      </c>
      <c r="E40" s="74">
        <f t="shared" si="12"/>
        <v>10</v>
      </c>
      <c r="F40">
        <f>AVERAGE(F41:F42)</f>
        <v>1.0706908455000002</v>
      </c>
      <c r="G40">
        <f>AVERAGE(G41:G42)</f>
        <v>11.1132545675</v>
      </c>
      <c r="H40">
        <f>AVERAGE(H41:H42)</f>
        <v>9.9482083580896923</v>
      </c>
      <c r="I40">
        <f t="shared" si="11"/>
        <v>1.2634238128750002</v>
      </c>
      <c r="J40">
        <f t="shared" si="11"/>
        <v>12.339460326000001</v>
      </c>
      <c r="K40">
        <f>35+55*E40</f>
        <v>585</v>
      </c>
      <c r="L40">
        <f t="shared" si="5"/>
        <v>0.58499999999999996</v>
      </c>
    </row>
    <row r="41" spans="1:12" x14ac:dyDescent="0.25">
      <c r="A41" s="16" t="s">
        <v>78</v>
      </c>
      <c r="B41" s="16" t="s">
        <v>324</v>
      </c>
      <c r="C41" s="16" t="s">
        <v>354</v>
      </c>
      <c r="D41" s="26">
        <v>44749</v>
      </c>
      <c r="E41" s="74">
        <f t="shared" si="12"/>
        <v>10</v>
      </c>
      <c r="F41" s="16">
        <v>0.92605907600000004</v>
      </c>
      <c r="G41" s="16">
        <v>6.2557878999999996</v>
      </c>
      <c r="H41">
        <f>G41/F41</f>
        <v>6.7552795087556587</v>
      </c>
      <c r="I41">
        <f t="shared" si="11"/>
        <v>1.0972057178750001</v>
      </c>
      <c r="J41">
        <f t="shared" si="11"/>
        <v>7.3546937207499994</v>
      </c>
      <c r="K41">
        <f t="shared" ref="K41:K42" si="14">35+55*E41</f>
        <v>585</v>
      </c>
      <c r="L41">
        <f t="shared" si="5"/>
        <v>0.58499999999999996</v>
      </c>
    </row>
    <row r="42" spans="1:12" x14ac:dyDescent="0.25">
      <c r="A42" s="16" t="s">
        <v>80</v>
      </c>
      <c r="B42" s="16" t="s">
        <v>324</v>
      </c>
      <c r="C42" s="16" t="s">
        <v>354</v>
      </c>
      <c r="D42" s="26">
        <v>44749</v>
      </c>
      <c r="E42" s="74">
        <f t="shared" si="12"/>
        <v>10</v>
      </c>
      <c r="F42" s="16">
        <v>1.2153226150000001</v>
      </c>
      <c r="G42" s="16">
        <v>15.970721234999999</v>
      </c>
      <c r="H42">
        <f>G42/F42</f>
        <v>13.141137207423725</v>
      </c>
      <c r="I42">
        <f t="shared" si="11"/>
        <v>1.429641907875</v>
      </c>
      <c r="J42">
        <f t="shared" si="11"/>
        <v>17.324226931249999</v>
      </c>
      <c r="K42">
        <f t="shared" si="14"/>
        <v>585</v>
      </c>
      <c r="L42">
        <f t="shared" si="5"/>
        <v>0.58499999999999996</v>
      </c>
    </row>
    <row r="43" spans="1:12" x14ac:dyDescent="0.25">
      <c r="A43" s="16" t="s">
        <v>195</v>
      </c>
      <c r="B43" s="16" t="s">
        <v>326</v>
      </c>
      <c r="C43" s="16" t="s">
        <v>355</v>
      </c>
      <c r="D43" s="26">
        <v>44749</v>
      </c>
      <c r="E43" s="74">
        <f t="shared" si="12"/>
        <v>10</v>
      </c>
      <c r="F43">
        <f>AVERAGE(F44:F45)</f>
        <v>1.6847223219999998</v>
      </c>
      <c r="G43">
        <f>AVERAGE(G44:G45)</f>
        <v>18.583359094999999</v>
      </c>
      <c r="H43">
        <f>AVERAGE(H44:H45)</f>
        <v>11.252239792384184</v>
      </c>
      <c r="I43">
        <f t="shared" si="11"/>
        <v>1.9516979194999999</v>
      </c>
      <c r="J43">
        <f t="shared" si="11"/>
        <v>20.198590916874998</v>
      </c>
      <c r="K43">
        <f>35+150*E43</f>
        <v>1535</v>
      </c>
      <c r="L43">
        <f t="shared" si="5"/>
        <v>1.5349999999999999</v>
      </c>
    </row>
    <row r="44" spans="1:12" x14ac:dyDescent="0.25">
      <c r="A44" s="16" t="s">
        <v>85</v>
      </c>
      <c r="B44" s="16" t="s">
        <v>326</v>
      </c>
      <c r="C44" s="16" t="s">
        <v>355</v>
      </c>
      <c r="D44" s="26">
        <v>44749</v>
      </c>
      <c r="E44" s="74">
        <f t="shared" si="12"/>
        <v>10</v>
      </c>
      <c r="F44" s="16">
        <v>1.8685570659999999</v>
      </c>
      <c r="G44" s="16">
        <v>17.228663585</v>
      </c>
      <c r="H44">
        <f>G44/F44</f>
        <v>9.2203036762913619</v>
      </c>
      <c r="I44">
        <f t="shared" si="11"/>
        <v>2.1572545388749997</v>
      </c>
      <c r="J44">
        <f t="shared" si="11"/>
        <v>18.934173501250001</v>
      </c>
      <c r="K44">
        <f t="shared" ref="K44:K45" si="15">35+150*E44</f>
        <v>1535</v>
      </c>
      <c r="L44">
        <f t="shared" si="5"/>
        <v>1.5349999999999999</v>
      </c>
    </row>
    <row r="45" spans="1:12" x14ac:dyDescent="0.25">
      <c r="A45" s="16" t="s">
        <v>87</v>
      </c>
      <c r="B45" s="16" t="s">
        <v>326</v>
      </c>
      <c r="C45" s="16" t="s">
        <v>355</v>
      </c>
      <c r="D45" s="26">
        <v>44749</v>
      </c>
      <c r="E45" s="74">
        <f t="shared" si="12"/>
        <v>10</v>
      </c>
      <c r="F45" s="16">
        <v>1.5008875779999999</v>
      </c>
      <c r="G45" s="16">
        <v>19.938054605000001</v>
      </c>
      <c r="H45">
        <f>G45/F45</f>
        <v>13.284175908477005</v>
      </c>
      <c r="I45">
        <f t="shared" si="11"/>
        <v>1.7461413001249999</v>
      </c>
      <c r="J45">
        <f t="shared" si="11"/>
        <v>21.463008332500003</v>
      </c>
      <c r="K45">
        <f t="shared" si="15"/>
        <v>1535</v>
      </c>
      <c r="L45">
        <f t="shared" si="5"/>
        <v>1.5349999999999999</v>
      </c>
    </row>
    <row r="46" spans="1:12" x14ac:dyDescent="0.25">
      <c r="A46" s="16" t="s">
        <v>192</v>
      </c>
      <c r="B46" s="16" t="s">
        <v>325</v>
      </c>
      <c r="C46" s="16" t="s">
        <v>356</v>
      </c>
      <c r="D46" s="26">
        <v>44749</v>
      </c>
      <c r="E46" s="74">
        <f t="shared" si="12"/>
        <v>10</v>
      </c>
      <c r="F46">
        <f>AVERAGE(F47:F48)</f>
        <v>1.3245758542499999</v>
      </c>
      <c r="G46">
        <f>AVERAGE(G47:G48)</f>
        <v>13.7642618</v>
      </c>
      <c r="H46">
        <f>AVERAGE(H47:H48)</f>
        <v>10.318542860089691</v>
      </c>
      <c r="I46">
        <f t="shared" si="11"/>
        <v>1.6175721962499998</v>
      </c>
      <c r="J46">
        <f t="shared" si="11"/>
        <v>15.395919183124999</v>
      </c>
      <c r="K46">
        <f>35+55*E46</f>
        <v>585</v>
      </c>
      <c r="L46">
        <f t="shared" si="5"/>
        <v>0.58499999999999996</v>
      </c>
    </row>
    <row r="47" spans="1:12" x14ac:dyDescent="0.25">
      <c r="A47" s="16" t="s">
        <v>82</v>
      </c>
      <c r="B47" s="16" t="s">
        <v>325</v>
      </c>
      <c r="C47" s="16" t="s">
        <v>356</v>
      </c>
      <c r="D47" s="26">
        <v>44749</v>
      </c>
      <c r="E47" s="74">
        <f t="shared" si="12"/>
        <v>10</v>
      </c>
      <c r="F47" s="16">
        <v>1.2737446324999999</v>
      </c>
      <c r="G47" s="16">
        <v>10.723330499999999</v>
      </c>
      <c r="H47">
        <f>G47/F47</f>
        <v>8.4187444063674981</v>
      </c>
      <c r="I47">
        <f t="shared" si="11"/>
        <v>1.6097490291249998</v>
      </c>
      <c r="J47">
        <f t="shared" si="11"/>
        <v>12.564897712499999</v>
      </c>
      <c r="K47">
        <f t="shared" ref="K47:K48" si="16">35+55*E47</f>
        <v>585</v>
      </c>
      <c r="L47">
        <f t="shared" si="5"/>
        <v>0.58499999999999996</v>
      </c>
    </row>
    <row r="48" spans="1:12" x14ac:dyDescent="0.25">
      <c r="A48" s="16" t="s">
        <v>84</v>
      </c>
      <c r="B48" s="16" t="s">
        <v>325</v>
      </c>
      <c r="C48" s="16" t="s">
        <v>356</v>
      </c>
      <c r="D48" s="26">
        <v>44749</v>
      </c>
      <c r="E48" s="74">
        <f t="shared" si="12"/>
        <v>10</v>
      </c>
      <c r="F48" s="16">
        <v>1.3754070759999999</v>
      </c>
      <c r="G48" s="16">
        <v>16.8051931</v>
      </c>
      <c r="H48">
        <f>G48/F48</f>
        <v>12.218341313811884</v>
      </c>
      <c r="I48">
        <f t="shared" si="11"/>
        <v>1.625395363375</v>
      </c>
      <c r="J48">
        <f t="shared" si="11"/>
        <v>18.226940653749999</v>
      </c>
      <c r="K48">
        <f t="shared" si="16"/>
        <v>585</v>
      </c>
      <c r="L48">
        <f t="shared" si="5"/>
        <v>0.58499999999999996</v>
      </c>
    </row>
    <row r="49" spans="1:12" x14ac:dyDescent="0.25">
      <c r="A49" s="16" t="s">
        <v>184</v>
      </c>
      <c r="B49" s="16" t="s">
        <v>323</v>
      </c>
      <c r="C49" s="16" t="s">
        <v>357</v>
      </c>
      <c r="D49" s="26">
        <v>44749</v>
      </c>
      <c r="E49" s="74">
        <f t="shared" si="12"/>
        <v>10</v>
      </c>
      <c r="F49">
        <f>AVERAGE(F50:F51)</f>
        <v>0.65283890850000004</v>
      </c>
      <c r="G49">
        <f>AVERAGE(G50:G51)</f>
        <v>4.1886237995000002</v>
      </c>
      <c r="H49">
        <f>AVERAGE(H50:H51)</f>
        <v>6.411622680100951</v>
      </c>
      <c r="I49">
        <f t="shared" si="11"/>
        <v>0.80147216022500001</v>
      </c>
      <c r="J49">
        <f t="shared" si="11"/>
        <v>5.1179154033750001</v>
      </c>
      <c r="K49">
        <v>35</v>
      </c>
      <c r="L49">
        <f t="shared" si="5"/>
        <v>3.5000000000000003E-2</v>
      </c>
    </row>
    <row r="50" spans="1:12" x14ac:dyDescent="0.25">
      <c r="A50" s="16" t="s">
        <v>74</v>
      </c>
      <c r="B50" s="16" t="s">
        <v>323</v>
      </c>
      <c r="C50" s="16" t="s">
        <v>357</v>
      </c>
      <c r="D50" s="26">
        <v>44749</v>
      </c>
      <c r="E50" s="74">
        <f t="shared" si="12"/>
        <v>10</v>
      </c>
      <c r="F50" s="16">
        <v>0.55464310900000002</v>
      </c>
      <c r="G50" s="16">
        <v>3.5399682834999999</v>
      </c>
      <c r="H50">
        <f>G50/F50</f>
        <v>6.3824254300795786</v>
      </c>
      <c r="I50">
        <f t="shared" si="11"/>
        <v>0.67959143195000005</v>
      </c>
      <c r="J50">
        <f t="shared" si="11"/>
        <v>4.3501564507500001</v>
      </c>
      <c r="K50">
        <v>35</v>
      </c>
      <c r="L50">
        <f t="shared" si="5"/>
        <v>3.5000000000000003E-2</v>
      </c>
    </row>
    <row r="51" spans="1:12" x14ac:dyDescent="0.25">
      <c r="A51" s="16" t="s">
        <v>76</v>
      </c>
      <c r="B51" s="16" t="s">
        <v>323</v>
      </c>
      <c r="C51" s="16" t="s">
        <v>357</v>
      </c>
      <c r="D51" s="26">
        <v>44749</v>
      </c>
      <c r="E51" s="74">
        <f t="shared" si="12"/>
        <v>10</v>
      </c>
      <c r="F51" s="16">
        <v>0.75103470800000005</v>
      </c>
      <c r="G51" s="16">
        <v>4.8372793155</v>
      </c>
      <c r="H51">
        <f>G51/F51</f>
        <v>6.4408199301223235</v>
      </c>
      <c r="I51">
        <f t="shared" si="11"/>
        <v>0.92335288850000008</v>
      </c>
      <c r="J51">
        <f t="shared" si="11"/>
        <v>5.885674356</v>
      </c>
      <c r="K51">
        <v>35</v>
      </c>
      <c r="L51">
        <f t="shared" si="5"/>
        <v>3.5000000000000003E-2</v>
      </c>
    </row>
    <row r="52" spans="1:12" x14ac:dyDescent="0.25">
      <c r="A52" s="16" t="s">
        <v>180</v>
      </c>
      <c r="B52" s="16" t="s">
        <v>322</v>
      </c>
      <c r="C52" s="16" t="s">
        <v>358</v>
      </c>
      <c r="D52" s="26">
        <v>44749</v>
      </c>
      <c r="E52" s="74">
        <f t="shared" si="12"/>
        <v>10</v>
      </c>
      <c r="F52">
        <f>AVERAGE(F53:F54)</f>
        <v>1.01483058575</v>
      </c>
      <c r="G52">
        <f>AVERAGE(G53:G54)</f>
        <v>7.6495787975000002</v>
      </c>
      <c r="H52">
        <f>AVERAGE(H53:H54)</f>
        <v>7.4348608960465956</v>
      </c>
      <c r="I52">
        <f t="shared" si="11"/>
        <v>1.225504553875</v>
      </c>
      <c r="J52">
        <f t="shared" si="11"/>
        <v>8.9051486994375004</v>
      </c>
      <c r="K52">
        <v>35</v>
      </c>
      <c r="L52">
        <f t="shared" si="5"/>
        <v>3.5000000000000003E-2</v>
      </c>
    </row>
    <row r="53" spans="1:12" x14ac:dyDescent="0.25">
      <c r="A53" s="16" t="s">
        <v>70</v>
      </c>
      <c r="B53" s="16" t="s">
        <v>322</v>
      </c>
      <c r="C53" s="16" t="s">
        <v>358</v>
      </c>
      <c r="D53" s="26">
        <v>44749</v>
      </c>
      <c r="E53" s="74">
        <f t="shared" si="12"/>
        <v>10</v>
      </c>
      <c r="F53" s="16">
        <v>1.1143199935000001</v>
      </c>
      <c r="G53" s="16">
        <v>9.4547457650000002</v>
      </c>
      <c r="H53">
        <f>G53/F53</f>
        <v>8.4847672303745654</v>
      </c>
      <c r="I53">
        <f t="shared" si="11"/>
        <v>1.3231446733750001</v>
      </c>
      <c r="J53">
        <f t="shared" si="11"/>
        <v>10.654767672625001</v>
      </c>
      <c r="K53">
        <v>35</v>
      </c>
      <c r="L53">
        <f t="shared" si="5"/>
        <v>3.5000000000000003E-2</v>
      </c>
    </row>
    <row r="54" spans="1:12" x14ac:dyDescent="0.25">
      <c r="A54" s="16" t="s">
        <v>72</v>
      </c>
      <c r="B54" s="16" t="s">
        <v>322</v>
      </c>
      <c r="C54" s="16" t="s">
        <v>358</v>
      </c>
      <c r="D54" s="26">
        <v>44749</v>
      </c>
      <c r="E54" s="74">
        <f t="shared" si="12"/>
        <v>10</v>
      </c>
      <c r="F54" s="16">
        <v>0.91534117800000003</v>
      </c>
      <c r="G54" s="16">
        <v>5.8444118300000003</v>
      </c>
      <c r="H54">
        <f>G54/F54</f>
        <v>6.384954561718625</v>
      </c>
      <c r="I54">
        <f t="shared" si="11"/>
        <v>1.1278644343749999</v>
      </c>
      <c r="J54">
        <f t="shared" si="11"/>
        <v>7.1555297262500002</v>
      </c>
      <c r="K54">
        <v>35</v>
      </c>
      <c r="L54">
        <f t="shared" si="5"/>
        <v>3.5000000000000003E-2</v>
      </c>
    </row>
    <row r="55" spans="1:12" x14ac:dyDescent="0.25">
      <c r="A55" s="16" t="s">
        <v>173</v>
      </c>
      <c r="B55" s="16" t="s">
        <v>321</v>
      </c>
      <c r="C55" s="16" t="s">
        <v>359</v>
      </c>
      <c r="D55" s="26">
        <v>44749</v>
      </c>
      <c r="E55" s="74">
        <f t="shared" si="12"/>
        <v>10</v>
      </c>
      <c r="F55">
        <f>AVERAGE(F56:F57)</f>
        <v>1.0986418257500001</v>
      </c>
      <c r="G55">
        <f>AVERAGE(G56:G57)</f>
        <v>12.5640935825</v>
      </c>
      <c r="H55">
        <f>AVERAGE(H56:H57)</f>
        <v>11.393521009871227</v>
      </c>
      <c r="I55">
        <f t="shared" si="11"/>
        <v>1.3298201405000001</v>
      </c>
      <c r="J55">
        <f t="shared" si="11"/>
        <v>14.014626567500001</v>
      </c>
      <c r="K55">
        <v>35</v>
      </c>
      <c r="L55">
        <f t="shared" si="5"/>
        <v>3.5000000000000003E-2</v>
      </c>
    </row>
    <row r="56" spans="1:12" x14ac:dyDescent="0.25">
      <c r="A56" s="16" t="s">
        <v>66</v>
      </c>
      <c r="B56" s="16" t="s">
        <v>321</v>
      </c>
      <c r="C56" s="16" t="s">
        <v>359</v>
      </c>
      <c r="D56" s="26">
        <v>44749</v>
      </c>
      <c r="E56" s="74">
        <f t="shared" si="12"/>
        <v>10</v>
      </c>
      <c r="F56" s="16">
        <v>1.1396455640000001</v>
      </c>
      <c r="G56" s="16">
        <v>14.282398525</v>
      </c>
      <c r="H56">
        <f t="shared" ref="H56:H87" si="17">G56/F56</f>
        <v>12.532316165800474</v>
      </c>
      <c r="I56">
        <f t="shared" si="11"/>
        <v>1.3914395700000002</v>
      </c>
      <c r="J56">
        <f t="shared" si="11"/>
        <v>15.82140729875</v>
      </c>
      <c r="K56">
        <v>35</v>
      </c>
      <c r="L56">
        <f t="shared" si="5"/>
        <v>3.5000000000000003E-2</v>
      </c>
    </row>
    <row r="57" spans="1:12" x14ac:dyDescent="0.25">
      <c r="A57" s="16" t="s">
        <v>68</v>
      </c>
      <c r="B57" s="16" t="s">
        <v>321</v>
      </c>
      <c r="C57" s="16" t="s">
        <v>359</v>
      </c>
      <c r="D57" s="26">
        <v>44749</v>
      </c>
      <c r="E57" s="74">
        <f t="shared" si="12"/>
        <v>10</v>
      </c>
      <c r="F57" s="16">
        <v>1.0576380875</v>
      </c>
      <c r="G57" s="16">
        <v>10.84578864</v>
      </c>
      <c r="H57">
        <f t="shared" si="17"/>
        <v>10.254725853941981</v>
      </c>
      <c r="I57">
        <f t="shared" si="11"/>
        <v>1.268200711</v>
      </c>
      <c r="J57">
        <f t="shared" si="11"/>
        <v>12.20784583625</v>
      </c>
      <c r="K57">
        <v>35</v>
      </c>
      <c r="L57">
        <f t="shared" si="5"/>
        <v>3.5000000000000003E-2</v>
      </c>
    </row>
    <row r="58" spans="1:12" x14ac:dyDescent="0.25">
      <c r="A58" s="24" t="s">
        <v>83</v>
      </c>
      <c r="B58" s="24" t="s">
        <v>306</v>
      </c>
      <c r="C58" s="24" t="s">
        <v>352</v>
      </c>
      <c r="D58" s="26">
        <v>44756</v>
      </c>
      <c r="E58" s="74">
        <f t="shared" ref="E58:E87" si="18">D58-$D$4</f>
        <v>17</v>
      </c>
      <c r="F58" s="29">
        <v>0.89170757649999999</v>
      </c>
      <c r="G58" s="29">
        <v>7.3700193699999996</v>
      </c>
      <c r="H58">
        <f t="shared" si="17"/>
        <v>8.2650630814730999</v>
      </c>
      <c r="I58">
        <f>F58+F34*0.25+F10*0.25</f>
        <v>1.432411675</v>
      </c>
      <c r="J58">
        <f>G58+G34*0.25+G10*0.25</f>
        <v>11.432359647937499</v>
      </c>
      <c r="K58">
        <v>35</v>
      </c>
      <c r="L58">
        <f t="shared" si="5"/>
        <v>3.5000000000000003E-2</v>
      </c>
    </row>
    <row r="59" spans="1:12" x14ac:dyDescent="0.25">
      <c r="A59" s="24" t="s">
        <v>62</v>
      </c>
      <c r="B59" s="24" t="s">
        <v>306</v>
      </c>
      <c r="C59" s="24" t="s">
        <v>352</v>
      </c>
      <c r="D59" s="26">
        <v>44756</v>
      </c>
      <c r="E59" s="74">
        <f t="shared" si="18"/>
        <v>17</v>
      </c>
      <c r="F59" s="29">
        <v>0.95206895749999998</v>
      </c>
      <c r="G59" s="29">
        <v>12.65766543</v>
      </c>
      <c r="H59">
        <f t="shared" si="17"/>
        <v>13.294904040603592</v>
      </c>
      <c r="I59">
        <f t="shared" ref="I59:J59" si="19">F59+F35*0.25+F11*0.25</f>
        <v>1.74553468225</v>
      </c>
      <c r="J59">
        <f t="shared" si="19"/>
        <v>18.845577227500002</v>
      </c>
      <c r="K59">
        <v>35</v>
      </c>
      <c r="L59">
        <f t="shared" si="5"/>
        <v>3.5000000000000003E-2</v>
      </c>
    </row>
    <row r="60" spans="1:12" x14ac:dyDescent="0.25">
      <c r="A60" s="24" t="s">
        <v>64</v>
      </c>
      <c r="B60" s="24" t="s">
        <v>306</v>
      </c>
      <c r="C60" s="24" t="s">
        <v>352</v>
      </c>
      <c r="D60" s="26">
        <v>44756</v>
      </c>
      <c r="E60" s="74">
        <f t="shared" si="18"/>
        <v>17</v>
      </c>
      <c r="F60" s="29">
        <v>0.63908791750000005</v>
      </c>
      <c r="G60" s="29">
        <v>5.8449888400000001</v>
      </c>
      <c r="H60">
        <f t="shared" si="17"/>
        <v>9.1458290478477089</v>
      </c>
      <c r="I60">
        <f t="shared" ref="I60:J60" si="20">F60+F36*0.25+F12*0.25</f>
        <v>0.92703038975000007</v>
      </c>
      <c r="J60">
        <f t="shared" si="20"/>
        <v>7.7817575983749991</v>
      </c>
      <c r="K60">
        <v>35</v>
      </c>
      <c r="L60">
        <f t="shared" si="5"/>
        <v>3.5000000000000003E-2</v>
      </c>
    </row>
    <row r="61" spans="1:12" x14ac:dyDescent="0.25">
      <c r="A61" s="16" t="s">
        <v>196</v>
      </c>
      <c r="B61" s="16" t="s">
        <v>327</v>
      </c>
      <c r="C61" s="24" t="s">
        <v>353</v>
      </c>
      <c r="D61" s="26">
        <v>44756</v>
      </c>
      <c r="E61" s="74">
        <f t="shared" si="18"/>
        <v>17</v>
      </c>
      <c r="F61" s="29">
        <v>1.7952162325000001</v>
      </c>
      <c r="G61" s="29">
        <v>12.81960335</v>
      </c>
      <c r="H61">
        <f t="shared" si="17"/>
        <v>7.1409800768944409</v>
      </c>
      <c r="I61">
        <f t="shared" ref="I61:J61" si="21">F61+F37*0.25+F13*0.25</f>
        <v>2.4304135389999999</v>
      </c>
      <c r="J61">
        <f t="shared" si="21"/>
        <v>18.539507370625</v>
      </c>
      <c r="K61">
        <f>35+150*E61</f>
        <v>2585</v>
      </c>
      <c r="L61">
        <f t="shared" si="5"/>
        <v>2.585</v>
      </c>
    </row>
    <row r="62" spans="1:12" x14ac:dyDescent="0.25">
      <c r="A62" s="16" t="s">
        <v>89</v>
      </c>
      <c r="B62" s="16" t="s">
        <v>327</v>
      </c>
      <c r="C62" s="24" t="s">
        <v>353</v>
      </c>
      <c r="D62" s="26">
        <v>44756</v>
      </c>
      <c r="E62" s="74">
        <f t="shared" si="18"/>
        <v>17</v>
      </c>
      <c r="F62" s="29">
        <v>1.4818843564999999</v>
      </c>
      <c r="G62" s="29">
        <v>11.972653305</v>
      </c>
      <c r="H62">
        <f t="shared" si="17"/>
        <v>8.0793438789499774</v>
      </c>
      <c r="I62">
        <f t="shared" ref="I62:J62" si="22">F62+F38*0.25+F14*0.25</f>
        <v>2.167467506375</v>
      </c>
      <c r="J62">
        <f t="shared" si="22"/>
        <v>18.090919459999999</v>
      </c>
      <c r="K62">
        <f t="shared" ref="K62:K63" si="23">35+150*E62</f>
        <v>2585</v>
      </c>
      <c r="L62">
        <f t="shared" si="5"/>
        <v>2.585</v>
      </c>
    </row>
    <row r="63" spans="1:12" x14ac:dyDescent="0.25">
      <c r="A63" s="16" t="s">
        <v>91</v>
      </c>
      <c r="B63" s="16" t="s">
        <v>327</v>
      </c>
      <c r="C63" s="24" t="s">
        <v>353</v>
      </c>
      <c r="D63" s="26">
        <v>44756</v>
      </c>
      <c r="E63" s="74">
        <f t="shared" si="18"/>
        <v>17</v>
      </c>
      <c r="F63" s="29">
        <v>1.527703574</v>
      </c>
      <c r="G63" s="29">
        <v>15.635961345</v>
      </c>
      <c r="H63">
        <f t="shared" si="17"/>
        <v>10.234944534468962</v>
      </c>
      <c r="I63">
        <f t="shared" ref="I63:J63" si="24">F63+F39*0.25+F15*0.25</f>
        <v>2.1125150371250001</v>
      </c>
      <c r="J63">
        <f t="shared" si="24"/>
        <v>20.957503231249998</v>
      </c>
      <c r="K63">
        <f t="shared" si="23"/>
        <v>2585</v>
      </c>
      <c r="L63">
        <f t="shared" si="5"/>
        <v>2.585</v>
      </c>
    </row>
    <row r="64" spans="1:12" x14ac:dyDescent="0.25">
      <c r="A64" s="16" t="s">
        <v>188</v>
      </c>
      <c r="B64" s="16" t="s">
        <v>324</v>
      </c>
      <c r="C64" s="16" t="s">
        <v>354</v>
      </c>
      <c r="D64" s="26">
        <v>44756</v>
      </c>
      <c r="E64" s="74">
        <f t="shared" si="18"/>
        <v>17</v>
      </c>
      <c r="F64" s="29">
        <v>0.95192862300000003</v>
      </c>
      <c r="G64" s="29">
        <v>11.934748040000001</v>
      </c>
      <c r="H64">
        <f t="shared" si="17"/>
        <v>12.537440047120004</v>
      </c>
      <c r="I64">
        <f t="shared" ref="I64:J64" si="25">F64+F40*0.25+F16*0.25</f>
        <v>1.4123343017500001</v>
      </c>
      <c r="J64">
        <f t="shared" si="25"/>
        <v>15.939267440375001</v>
      </c>
      <c r="K64">
        <f>35+55*E64</f>
        <v>970</v>
      </c>
      <c r="L64">
        <f t="shared" si="5"/>
        <v>0.97</v>
      </c>
    </row>
    <row r="65" spans="1:12" x14ac:dyDescent="0.25">
      <c r="A65" s="16" t="s">
        <v>78</v>
      </c>
      <c r="B65" s="16" t="s">
        <v>324</v>
      </c>
      <c r="C65" s="16" t="s">
        <v>354</v>
      </c>
      <c r="D65" s="26">
        <v>44756</v>
      </c>
      <c r="E65" s="74">
        <f t="shared" si="18"/>
        <v>17</v>
      </c>
      <c r="F65" s="29">
        <v>0.91670466100000003</v>
      </c>
      <c r="G65" s="29">
        <v>14.76984373</v>
      </c>
      <c r="H65">
        <f t="shared" si="17"/>
        <v>16.111888984930118</v>
      </c>
      <c r="I65">
        <f t="shared" ref="I65:J65" si="26">F65+F41*0.25+F17*0.25</f>
        <v>1.3193660718750002</v>
      </c>
      <c r="J65">
        <f t="shared" si="26"/>
        <v>17.43269652575</v>
      </c>
      <c r="K65">
        <f t="shared" ref="K65:K66" si="27">35+55*E65</f>
        <v>970</v>
      </c>
      <c r="L65">
        <f t="shared" si="5"/>
        <v>0.97</v>
      </c>
    </row>
    <row r="66" spans="1:12" x14ac:dyDescent="0.25">
      <c r="A66" s="16" t="s">
        <v>80</v>
      </c>
      <c r="B66" s="16" t="s">
        <v>324</v>
      </c>
      <c r="C66" s="16" t="s">
        <v>354</v>
      </c>
      <c r="D66" s="26">
        <v>44756</v>
      </c>
      <c r="E66" s="74">
        <f t="shared" si="18"/>
        <v>17</v>
      </c>
      <c r="F66" s="29">
        <v>1.182884142</v>
      </c>
      <c r="G66" s="29">
        <v>10.71282912</v>
      </c>
      <c r="H66">
        <f t="shared" si="17"/>
        <v>9.0565328755586609</v>
      </c>
      <c r="I66">
        <f t="shared" ref="I66:J66" si="28">F66+F42*0.25+F18*0.25</f>
        <v>1.7010340886249999</v>
      </c>
      <c r="J66">
        <f t="shared" si="28"/>
        <v>16.059015125000002</v>
      </c>
      <c r="K66">
        <f t="shared" si="27"/>
        <v>970</v>
      </c>
      <c r="L66">
        <f t="shared" si="5"/>
        <v>0.97</v>
      </c>
    </row>
    <row r="67" spans="1:12" x14ac:dyDescent="0.25">
      <c r="A67" s="16" t="s">
        <v>195</v>
      </c>
      <c r="B67" s="24" t="s">
        <v>326</v>
      </c>
      <c r="C67" s="16" t="s">
        <v>355</v>
      </c>
      <c r="D67" s="26">
        <v>44756</v>
      </c>
      <c r="E67" s="74">
        <f t="shared" si="18"/>
        <v>17</v>
      </c>
      <c r="F67" s="29">
        <v>1.5730316204999999</v>
      </c>
      <c r="G67" s="29">
        <v>15.572148775</v>
      </c>
      <c r="H67">
        <f t="shared" si="17"/>
        <v>9.899450571788428</v>
      </c>
      <c r="I67">
        <f t="shared" ref="I67:J67" si="29">F67+F43*0.25+F19*0.25</f>
        <v>2.2611877985</v>
      </c>
      <c r="J67">
        <f t="shared" si="29"/>
        <v>21.833220370625</v>
      </c>
      <c r="K67">
        <f>35+150*E67</f>
        <v>2585</v>
      </c>
      <c r="L67">
        <f t="shared" si="5"/>
        <v>2.585</v>
      </c>
    </row>
    <row r="68" spans="1:12" x14ac:dyDescent="0.25">
      <c r="A68" s="16" t="s">
        <v>85</v>
      </c>
      <c r="B68" s="16" t="s">
        <v>326</v>
      </c>
      <c r="C68" s="16" t="s">
        <v>355</v>
      </c>
      <c r="D68" s="26">
        <v>44756</v>
      </c>
      <c r="E68" s="74">
        <f t="shared" si="18"/>
        <v>17</v>
      </c>
      <c r="F68" s="29">
        <v>2.0479462969230768</v>
      </c>
      <c r="G68" s="29">
        <v>22.792796561538459</v>
      </c>
      <c r="H68">
        <f t="shared" si="17"/>
        <v>11.129587038382473</v>
      </c>
      <c r="I68">
        <f t="shared" ref="I68:J68" si="30">F68+F44*0.25+F20*0.25</f>
        <v>2.8037830362980767</v>
      </c>
      <c r="J68">
        <f t="shared" si="30"/>
        <v>28.805472374038459</v>
      </c>
      <c r="K68">
        <f t="shared" ref="K68:K69" si="31">35+150*E68</f>
        <v>2585</v>
      </c>
      <c r="L68">
        <f t="shared" si="5"/>
        <v>2.585</v>
      </c>
    </row>
    <row r="69" spans="1:12" x14ac:dyDescent="0.25">
      <c r="A69" s="16" t="s">
        <v>87</v>
      </c>
      <c r="B69" s="16" t="s">
        <v>326</v>
      </c>
      <c r="C69" s="16" t="s">
        <v>355</v>
      </c>
      <c r="D69" s="26">
        <v>44756</v>
      </c>
      <c r="E69" s="74">
        <f t="shared" si="18"/>
        <v>17</v>
      </c>
      <c r="F69" s="29">
        <v>1.9053437390000001</v>
      </c>
      <c r="G69" s="29">
        <v>17.245491900000001</v>
      </c>
      <c r="H69">
        <f t="shared" si="17"/>
        <v>9.0511184659263204</v>
      </c>
      <c r="I69">
        <f t="shared" ref="I69:J69" si="32">F69+F45*0.25+F21*0.25</f>
        <v>2.5258193556250004</v>
      </c>
      <c r="J69">
        <f t="shared" si="32"/>
        <v>23.754959278750004</v>
      </c>
      <c r="K69">
        <f t="shared" si="31"/>
        <v>2585</v>
      </c>
      <c r="L69">
        <f t="shared" si="5"/>
        <v>2.585</v>
      </c>
    </row>
    <row r="70" spans="1:12" x14ac:dyDescent="0.25">
      <c r="A70" s="16" t="s">
        <v>192</v>
      </c>
      <c r="B70" s="16" t="s">
        <v>325</v>
      </c>
      <c r="C70" s="16" t="s">
        <v>356</v>
      </c>
      <c r="D70" s="26">
        <v>44756</v>
      </c>
      <c r="E70" s="74">
        <f t="shared" si="18"/>
        <v>17</v>
      </c>
      <c r="F70" s="29">
        <v>1.1347669469999999</v>
      </c>
      <c r="G70" s="29">
        <v>11.216298220000001</v>
      </c>
      <c r="H70">
        <f t="shared" si="17"/>
        <v>9.8842306340105281</v>
      </c>
      <c r="I70">
        <f t="shared" ref="I70:J70" si="33">F70+F46*0.25+F22*0.25</f>
        <v>1.7589072525625</v>
      </c>
      <c r="J70">
        <f t="shared" si="33"/>
        <v>16.289021053125001</v>
      </c>
      <c r="K70">
        <f>35+55*E70</f>
        <v>970</v>
      </c>
      <c r="L70">
        <f t="shared" si="5"/>
        <v>0.97</v>
      </c>
    </row>
    <row r="71" spans="1:12" x14ac:dyDescent="0.25">
      <c r="A71" s="16" t="s">
        <v>82</v>
      </c>
      <c r="B71" s="16" t="s">
        <v>325</v>
      </c>
      <c r="C71" s="16" t="s">
        <v>356</v>
      </c>
      <c r="D71" s="26">
        <v>44756</v>
      </c>
      <c r="E71" s="74">
        <f t="shared" si="18"/>
        <v>17</v>
      </c>
      <c r="F71" s="29">
        <v>1.3498997500000001</v>
      </c>
      <c r="G71" s="29">
        <v>12.465214469999999</v>
      </c>
      <c r="H71">
        <f t="shared" si="17"/>
        <v>9.2341779232124459</v>
      </c>
      <c r="I71">
        <f t="shared" ref="I71:J71" si="34">F71+F47*0.25+F23*0.25</f>
        <v>2.0043403047499999</v>
      </c>
      <c r="J71">
        <f t="shared" si="34"/>
        <v>16.987614307499999</v>
      </c>
      <c r="K71">
        <f t="shared" ref="K71:K72" si="35">35+55*E71</f>
        <v>970</v>
      </c>
      <c r="L71">
        <f t="shared" si="5"/>
        <v>0.97</v>
      </c>
    </row>
    <row r="72" spans="1:12" x14ac:dyDescent="0.25">
      <c r="A72" s="16" t="s">
        <v>84</v>
      </c>
      <c r="B72" s="24" t="s">
        <v>325</v>
      </c>
      <c r="C72" s="16" t="s">
        <v>356</v>
      </c>
      <c r="D72" s="26">
        <v>44756</v>
      </c>
      <c r="E72" s="74">
        <f t="shared" si="18"/>
        <v>17</v>
      </c>
      <c r="F72" s="29">
        <v>1.3839659525000001</v>
      </c>
      <c r="G72" s="29">
        <v>13.506542215</v>
      </c>
      <c r="H72">
        <f t="shared" si="17"/>
        <v>9.7593023806703787</v>
      </c>
      <c r="I72">
        <f t="shared" ref="I72:J72" si="36">F72+F48*0.25+F24*0.25</f>
        <v>1.977806008875</v>
      </c>
      <c r="J72">
        <f t="shared" si="36"/>
        <v>19.129588043749997</v>
      </c>
      <c r="K72">
        <f t="shared" si="35"/>
        <v>970</v>
      </c>
      <c r="L72">
        <f t="shared" si="5"/>
        <v>0.97</v>
      </c>
    </row>
    <row r="73" spans="1:12" x14ac:dyDescent="0.25">
      <c r="A73" s="16" t="s">
        <v>184</v>
      </c>
      <c r="B73" s="16" t="s">
        <v>323</v>
      </c>
      <c r="C73" s="16" t="s">
        <v>357</v>
      </c>
      <c r="D73" s="26">
        <v>44756</v>
      </c>
      <c r="E73" s="74">
        <f t="shared" si="18"/>
        <v>17</v>
      </c>
      <c r="F73" s="29">
        <v>0.62172152199999997</v>
      </c>
      <c r="G73" s="29">
        <v>6.3462318299999998</v>
      </c>
      <c r="H73">
        <f t="shared" si="17"/>
        <v>10.207515109956255</v>
      </c>
      <c r="I73">
        <f t="shared" ref="I73:J73" si="37">F73+F49*0.25+F25*0.25</f>
        <v>0.93356450084999998</v>
      </c>
      <c r="J73">
        <f t="shared" si="37"/>
        <v>8.3226793837499997</v>
      </c>
      <c r="K73">
        <v>35</v>
      </c>
      <c r="L73">
        <f t="shared" si="5"/>
        <v>3.5000000000000003E-2</v>
      </c>
    </row>
    <row r="74" spans="1:12" x14ac:dyDescent="0.25">
      <c r="A74" s="16" t="s">
        <v>74</v>
      </c>
      <c r="B74" s="16" t="s">
        <v>323</v>
      </c>
      <c r="C74" s="16" t="s">
        <v>357</v>
      </c>
      <c r="D74" s="26">
        <v>44756</v>
      </c>
      <c r="E74" s="74">
        <f t="shared" si="18"/>
        <v>17</v>
      </c>
      <c r="F74" s="29">
        <v>0.57577951199999999</v>
      </c>
      <c r="G74" s="29">
        <v>5.2543407049999997</v>
      </c>
      <c r="H74">
        <f t="shared" si="17"/>
        <v>9.125612487927496</v>
      </c>
      <c r="I74">
        <f t="shared" ref="I74:J74" si="38">F74+F50*0.25+F26*0.25</f>
        <v>0.83938861220000005</v>
      </c>
      <c r="J74">
        <f t="shared" si="38"/>
        <v>6.9495209431249991</v>
      </c>
      <c r="K74">
        <v>35</v>
      </c>
      <c r="L74">
        <f t="shared" si="5"/>
        <v>3.5000000000000003E-2</v>
      </c>
    </row>
    <row r="75" spans="1:12" x14ac:dyDescent="0.25">
      <c r="A75" s="16" t="s">
        <v>76</v>
      </c>
      <c r="B75" s="16" t="s">
        <v>323</v>
      </c>
      <c r="C75" s="16" t="s">
        <v>357</v>
      </c>
      <c r="D75" s="26">
        <v>44756</v>
      </c>
      <c r="E75" s="74">
        <f t="shared" si="18"/>
        <v>17</v>
      </c>
      <c r="F75" s="29">
        <v>0.68634556349999998</v>
      </c>
      <c r="G75" s="29">
        <v>5.7887373699999998</v>
      </c>
      <c r="H75">
        <f t="shared" si="17"/>
        <v>8.434144078211121</v>
      </c>
      <c r="I75">
        <f t="shared" ref="I75:J75" si="39">F75+F51*0.25+F27*0.25</f>
        <v>1.0464224209999999</v>
      </c>
      <c r="J75">
        <f t="shared" si="39"/>
        <v>8.0464522393750002</v>
      </c>
      <c r="K75">
        <v>35</v>
      </c>
      <c r="L75">
        <f t="shared" ref="L75:L117" si="40">K75/1000</f>
        <v>3.5000000000000003E-2</v>
      </c>
    </row>
    <row r="76" spans="1:12" x14ac:dyDescent="0.25">
      <c r="A76" s="16" t="s">
        <v>180</v>
      </c>
      <c r="B76" s="16" t="s">
        <v>322</v>
      </c>
      <c r="C76" s="16" t="s">
        <v>358</v>
      </c>
      <c r="D76" s="26">
        <v>44756</v>
      </c>
      <c r="E76" s="74">
        <f t="shared" si="18"/>
        <v>17</v>
      </c>
      <c r="F76" s="29">
        <v>0.93252737699999999</v>
      </c>
      <c r="G76" s="29">
        <v>11.846033759999999</v>
      </c>
      <c r="H76">
        <f t="shared" si="17"/>
        <v>12.703148510351991</v>
      </c>
      <c r="I76">
        <f t="shared" ref="I76:J76" si="41">F76+F52*0.25+F28*0.25</f>
        <v>1.3969089915624999</v>
      </c>
      <c r="J76">
        <f t="shared" si="41"/>
        <v>15.013998361312499</v>
      </c>
      <c r="K76">
        <v>35</v>
      </c>
      <c r="L76">
        <f t="shared" si="40"/>
        <v>3.5000000000000003E-2</v>
      </c>
    </row>
    <row r="77" spans="1:12" x14ac:dyDescent="0.25">
      <c r="A77" s="16" t="s">
        <v>70</v>
      </c>
      <c r="B77" s="16" t="s">
        <v>322</v>
      </c>
      <c r="C77" s="16" t="s">
        <v>358</v>
      </c>
      <c r="D77" s="26">
        <v>44756</v>
      </c>
      <c r="E77" s="74">
        <f t="shared" si="18"/>
        <v>17</v>
      </c>
      <c r="F77" s="29">
        <v>0.95752446150000003</v>
      </c>
      <c r="G77" s="29">
        <v>12.370458985000001</v>
      </c>
      <c r="H77">
        <f t="shared" si="17"/>
        <v>12.919209359540734</v>
      </c>
      <c r="I77">
        <f t="shared" ref="I77:J77" si="42">F77+F53*0.25+F29*0.25</f>
        <v>1.4449291397499999</v>
      </c>
      <c r="J77">
        <f t="shared" si="42"/>
        <v>15.934167333875001</v>
      </c>
      <c r="K77">
        <v>35</v>
      </c>
      <c r="L77">
        <f t="shared" si="40"/>
        <v>3.5000000000000003E-2</v>
      </c>
    </row>
    <row r="78" spans="1:12" x14ac:dyDescent="0.25">
      <c r="A78" s="16" t="s">
        <v>72</v>
      </c>
      <c r="B78" s="16" t="s">
        <v>322</v>
      </c>
      <c r="C78" s="16" t="s">
        <v>358</v>
      </c>
      <c r="D78" s="26">
        <v>44756</v>
      </c>
      <c r="E78" s="74">
        <f t="shared" si="18"/>
        <v>17</v>
      </c>
      <c r="F78" s="29">
        <v>0.63000125799999995</v>
      </c>
      <c r="G78" s="29">
        <v>7.1757951950000001</v>
      </c>
      <c r="H78">
        <f t="shared" si="17"/>
        <v>11.390128359077023</v>
      </c>
      <c r="I78">
        <f t="shared" ref="I78:J78" si="43">F78+F54*0.25+F30*0.25</f>
        <v>1.0713598088749998</v>
      </c>
      <c r="J78">
        <f t="shared" si="43"/>
        <v>9.9480160487500005</v>
      </c>
      <c r="K78">
        <v>35</v>
      </c>
      <c r="L78">
        <f t="shared" si="40"/>
        <v>3.5000000000000003E-2</v>
      </c>
    </row>
    <row r="79" spans="1:12" x14ac:dyDescent="0.25">
      <c r="A79" s="24" t="s">
        <v>173</v>
      </c>
      <c r="B79" s="16" t="s">
        <v>321</v>
      </c>
      <c r="C79" s="16" t="s">
        <v>359</v>
      </c>
      <c r="D79" s="26">
        <v>44756</v>
      </c>
      <c r="E79" s="74">
        <f t="shared" si="18"/>
        <v>17</v>
      </c>
      <c r="F79" s="29">
        <v>0.74968905299999999</v>
      </c>
      <c r="G79" s="29">
        <v>10.675200200000001</v>
      </c>
      <c r="H79">
        <f t="shared" si="17"/>
        <v>14.239503908028921</v>
      </c>
      <c r="I79">
        <f t="shared" ref="I79:J79" si="44">F79+F55*0.25+F31*0.25</f>
        <v>1.2555278241875001</v>
      </c>
      <c r="J79">
        <f t="shared" si="44"/>
        <v>15.266756580625001</v>
      </c>
      <c r="K79">
        <v>35</v>
      </c>
      <c r="L79">
        <f t="shared" si="40"/>
        <v>3.5000000000000003E-2</v>
      </c>
    </row>
    <row r="80" spans="1:12" x14ac:dyDescent="0.25">
      <c r="A80" s="16" t="s">
        <v>66</v>
      </c>
      <c r="B80" s="16" t="s">
        <v>321</v>
      </c>
      <c r="C80" s="16" t="s">
        <v>359</v>
      </c>
      <c r="D80" s="26">
        <v>44756</v>
      </c>
      <c r="E80" s="74">
        <f t="shared" si="18"/>
        <v>17</v>
      </c>
      <c r="F80" s="29">
        <v>0.63745652850000001</v>
      </c>
      <c r="G80" s="29">
        <v>6.9419693100000002</v>
      </c>
      <c r="H80">
        <f t="shared" si="17"/>
        <v>10.890106226278927</v>
      </c>
      <c r="I80">
        <f t="shared" ref="I80:J80" si="45">F80+F56*0.25+F32*0.25</f>
        <v>1.1741619255</v>
      </c>
      <c r="J80">
        <f t="shared" si="45"/>
        <v>12.051577715000001</v>
      </c>
      <c r="K80">
        <v>35</v>
      </c>
      <c r="L80">
        <f t="shared" si="40"/>
        <v>3.5000000000000003E-2</v>
      </c>
    </row>
    <row r="81" spans="1:12" x14ac:dyDescent="0.25">
      <c r="A81" s="16" t="s">
        <v>68</v>
      </c>
      <c r="B81" s="16" t="s">
        <v>321</v>
      </c>
      <c r="C81" s="16" t="s">
        <v>359</v>
      </c>
      <c r="D81" s="26">
        <v>44756</v>
      </c>
      <c r="E81" s="74">
        <f t="shared" si="18"/>
        <v>17</v>
      </c>
      <c r="F81" s="29">
        <v>0.66403237650000002</v>
      </c>
      <c r="G81" s="29">
        <v>9.836839865</v>
      </c>
      <c r="H81">
        <f t="shared" si="17"/>
        <v>14.813795551428207</v>
      </c>
      <c r="I81">
        <f t="shared" ref="I81:J81" si="46">F81+F57*0.25+F33*0.25</f>
        <v>1.139004521875</v>
      </c>
      <c r="J81">
        <f t="shared" si="46"/>
        <v>13.91034422125</v>
      </c>
      <c r="K81">
        <v>35</v>
      </c>
      <c r="L81">
        <f t="shared" si="40"/>
        <v>3.5000000000000003E-2</v>
      </c>
    </row>
    <row r="82" spans="1:12" x14ac:dyDescent="0.25">
      <c r="A82" s="24" t="s">
        <v>83</v>
      </c>
      <c r="B82" s="24" t="s">
        <v>306</v>
      </c>
      <c r="C82" s="24" t="s">
        <v>352</v>
      </c>
      <c r="D82" s="26">
        <v>44763</v>
      </c>
      <c r="E82" s="74">
        <f t="shared" si="18"/>
        <v>24</v>
      </c>
      <c r="F82" s="16">
        <v>0.74092526849999996</v>
      </c>
      <c r="G82" s="16">
        <v>6.8932463100000003</v>
      </c>
      <c r="H82">
        <f t="shared" si="17"/>
        <v>9.3035648844253185</v>
      </c>
      <c r="I82">
        <f>F82+F58*0.25+F34*0.25+F10*0.25</f>
        <v>1.5045562611249998</v>
      </c>
      <c r="J82">
        <f>G82+G58*0.25+G34*0.25+G10*0.25</f>
        <v>12.7980914304375</v>
      </c>
      <c r="K82">
        <v>35</v>
      </c>
      <c r="L82">
        <f t="shared" si="40"/>
        <v>3.5000000000000003E-2</v>
      </c>
    </row>
    <row r="83" spans="1:12" x14ac:dyDescent="0.25">
      <c r="A83" s="24" t="s">
        <v>62</v>
      </c>
      <c r="B83" s="24" t="s">
        <v>306</v>
      </c>
      <c r="C83" s="24" t="s">
        <v>352</v>
      </c>
      <c r="D83" s="26">
        <v>44763</v>
      </c>
      <c r="E83" s="74">
        <f t="shared" si="18"/>
        <v>24</v>
      </c>
      <c r="F83" s="16">
        <v>1.1111970845000001</v>
      </c>
      <c r="G83" s="16">
        <v>12.027818175</v>
      </c>
      <c r="H83">
        <f t="shared" si="17"/>
        <v>10.824198823750603</v>
      </c>
      <c r="I83">
        <f t="shared" ref="I83:J83" si="47">F83+F59*0.25+F35*0.25+F11*0.25</f>
        <v>2.1426800486249999</v>
      </c>
      <c r="J83">
        <f t="shared" si="47"/>
        <v>21.380146330000002</v>
      </c>
      <c r="K83">
        <v>35</v>
      </c>
      <c r="L83">
        <f t="shared" si="40"/>
        <v>3.5000000000000003E-2</v>
      </c>
    </row>
    <row r="84" spans="1:12" x14ac:dyDescent="0.25">
      <c r="A84" s="24" t="s">
        <v>64</v>
      </c>
      <c r="B84" s="24" t="s">
        <v>306</v>
      </c>
      <c r="C84" s="24" t="s">
        <v>352</v>
      </c>
      <c r="D84" s="26">
        <v>44763</v>
      </c>
      <c r="E84" s="74">
        <f t="shared" si="18"/>
        <v>24</v>
      </c>
      <c r="F84" s="16">
        <v>0.49020603595000001</v>
      </c>
      <c r="G84" s="16">
        <v>4.8315127670000004</v>
      </c>
      <c r="H84">
        <f t="shared" si="17"/>
        <v>9.8560858346770832</v>
      </c>
      <c r="I84">
        <f t="shared" ref="I84:J84" si="48">F84+F60*0.25+F36*0.25+F12*0.25</f>
        <v>0.93792048757500002</v>
      </c>
      <c r="J84">
        <f t="shared" si="48"/>
        <v>8.2295287353750002</v>
      </c>
      <c r="K84">
        <v>35</v>
      </c>
      <c r="L84">
        <f t="shared" si="40"/>
        <v>3.5000000000000003E-2</v>
      </c>
    </row>
    <row r="85" spans="1:12" x14ac:dyDescent="0.25">
      <c r="A85" s="16" t="s">
        <v>196</v>
      </c>
      <c r="B85" s="16" t="s">
        <v>327</v>
      </c>
      <c r="C85" s="24" t="s">
        <v>353</v>
      </c>
      <c r="D85" s="26">
        <v>44763</v>
      </c>
      <c r="E85" s="74">
        <f t="shared" si="18"/>
        <v>24</v>
      </c>
      <c r="F85" s="16">
        <v>1.4609974125</v>
      </c>
      <c r="G85" s="16">
        <v>13.196125205</v>
      </c>
      <c r="H85">
        <f t="shared" si="17"/>
        <v>9.0322714414800505</v>
      </c>
      <c r="I85">
        <f t="shared" ref="I85:J85" si="49">F85+F61*0.25+F37*0.25+F13*0.25</f>
        <v>2.5449987771250004</v>
      </c>
      <c r="J85">
        <f t="shared" si="49"/>
        <v>22.120930063124998</v>
      </c>
      <c r="K85">
        <f>35+150*E85</f>
        <v>3635</v>
      </c>
      <c r="L85">
        <f t="shared" si="40"/>
        <v>3.6349999999999998</v>
      </c>
    </row>
    <row r="86" spans="1:12" x14ac:dyDescent="0.25">
      <c r="A86" s="16" t="s">
        <v>221</v>
      </c>
      <c r="B86" s="16" t="s">
        <v>327</v>
      </c>
      <c r="C86" s="24" t="s">
        <v>353</v>
      </c>
      <c r="D86" s="26">
        <v>44763</v>
      </c>
      <c r="E86" s="74">
        <f t="shared" si="18"/>
        <v>24</v>
      </c>
      <c r="F86" s="16">
        <v>2.2988120169999999</v>
      </c>
      <c r="G86" s="16">
        <v>23.219818950000001</v>
      </c>
      <c r="H86">
        <f t="shared" si="17"/>
        <v>10.100790659821925</v>
      </c>
      <c r="I86">
        <f t="shared" ref="I86:J86" si="50">F86+F62*0.25+F38*0.25+F14*0.25</f>
        <v>3.3548662560000002</v>
      </c>
      <c r="J86">
        <f t="shared" si="50"/>
        <v>32.331248431250003</v>
      </c>
      <c r="K86">
        <f t="shared" ref="K86:K87" si="51">35+150*E86</f>
        <v>3635</v>
      </c>
      <c r="L86">
        <f t="shared" si="40"/>
        <v>3.6349999999999998</v>
      </c>
    </row>
    <row r="87" spans="1:12" x14ac:dyDescent="0.25">
      <c r="A87" s="16" t="s">
        <v>91</v>
      </c>
      <c r="B87" s="16" t="s">
        <v>327</v>
      </c>
      <c r="C87" s="24" t="s">
        <v>353</v>
      </c>
      <c r="D87" s="26">
        <v>44763</v>
      </c>
      <c r="E87" s="74">
        <f t="shared" si="18"/>
        <v>24</v>
      </c>
      <c r="F87" s="16">
        <v>1.938597667</v>
      </c>
      <c r="G87" s="16">
        <v>18.69161167</v>
      </c>
      <c r="H87">
        <f t="shared" si="17"/>
        <v>9.6418209864687725</v>
      </c>
      <c r="I87">
        <f t="shared" ref="I87:J87" si="52">F87+F63*0.25+F39*0.25+F15*0.25</f>
        <v>2.9053350236249997</v>
      </c>
      <c r="J87">
        <f t="shared" si="52"/>
        <v>27.922143892499999</v>
      </c>
      <c r="K87">
        <f t="shared" si="51"/>
        <v>3635</v>
      </c>
      <c r="L87">
        <f t="shared" si="40"/>
        <v>3.6349999999999998</v>
      </c>
    </row>
    <row r="88" spans="1:12" x14ac:dyDescent="0.25">
      <c r="A88" s="16" t="s">
        <v>188</v>
      </c>
      <c r="B88" s="16" t="s">
        <v>324</v>
      </c>
      <c r="C88" s="16" t="s">
        <v>354</v>
      </c>
      <c r="D88" s="26">
        <v>44763</v>
      </c>
      <c r="E88" s="74">
        <f t="shared" ref="E88:E119" si="53">D88-$D$4</f>
        <v>24</v>
      </c>
      <c r="F88" s="16">
        <v>1.186259205</v>
      </c>
      <c r="G88" s="16">
        <v>12.15482729</v>
      </c>
      <c r="H88">
        <f t="shared" ref="H88:H119" si="54">G88/F88</f>
        <v>10.24635024012311</v>
      </c>
      <c r="I88">
        <f t="shared" ref="I88:J88" si="55">F88+F64*0.25+F40*0.25+F16*0.25</f>
        <v>1.8846470394999999</v>
      </c>
      <c r="J88">
        <f t="shared" si="55"/>
        <v>19.143033700375</v>
      </c>
      <c r="K88">
        <f>35+55*E88</f>
        <v>1355</v>
      </c>
      <c r="L88">
        <f t="shared" si="40"/>
        <v>1.355</v>
      </c>
    </row>
    <row r="89" spans="1:12" x14ac:dyDescent="0.25">
      <c r="A89" s="16" t="s">
        <v>78</v>
      </c>
      <c r="B89" s="16" t="s">
        <v>324</v>
      </c>
      <c r="C89" s="16" t="s">
        <v>354</v>
      </c>
      <c r="D89" s="26">
        <v>44763</v>
      </c>
      <c r="E89" s="74">
        <f t="shared" si="53"/>
        <v>24</v>
      </c>
      <c r="F89" s="16">
        <v>1.0897765875000001</v>
      </c>
      <c r="G89" s="16">
        <v>11.36096508</v>
      </c>
      <c r="H89">
        <f t="shared" si="54"/>
        <v>10.425040517765757</v>
      </c>
      <c r="I89">
        <f t="shared" ref="I89:J89" si="56">F89+F65*0.25+F41*0.25+F17*0.25</f>
        <v>1.721614163625</v>
      </c>
      <c r="J89">
        <f t="shared" si="56"/>
        <v>17.716278808249999</v>
      </c>
      <c r="K89">
        <f t="shared" ref="K89:K90" si="57">35+55*E89</f>
        <v>1355</v>
      </c>
      <c r="L89">
        <f t="shared" si="40"/>
        <v>1.355</v>
      </c>
    </row>
    <row r="90" spans="1:12" x14ac:dyDescent="0.25">
      <c r="A90" s="16" t="s">
        <v>80</v>
      </c>
      <c r="B90" s="16" t="s">
        <v>324</v>
      </c>
      <c r="C90" s="16" t="s">
        <v>354</v>
      </c>
      <c r="D90" s="26">
        <v>44763</v>
      </c>
      <c r="E90" s="74">
        <f t="shared" si="53"/>
        <v>24</v>
      </c>
      <c r="F90" s="16">
        <v>0.97426859200000004</v>
      </c>
      <c r="G90" s="16">
        <v>8.9220672249999993</v>
      </c>
      <c r="H90">
        <f t="shared" si="54"/>
        <v>9.157707944463839</v>
      </c>
      <c r="I90">
        <f t="shared" ref="I90:J90" si="58">F90+F66*0.25+F42*0.25+F18*0.25</f>
        <v>1.7881395741249999</v>
      </c>
      <c r="J90">
        <f t="shared" si="58"/>
        <v>16.946460510000001</v>
      </c>
      <c r="K90">
        <f t="shared" si="57"/>
        <v>1355</v>
      </c>
      <c r="L90">
        <f t="shared" si="40"/>
        <v>1.355</v>
      </c>
    </row>
    <row r="91" spans="1:12" x14ac:dyDescent="0.25">
      <c r="A91" s="16" t="s">
        <v>210</v>
      </c>
      <c r="B91" s="24" t="s">
        <v>326</v>
      </c>
      <c r="C91" s="16" t="s">
        <v>355</v>
      </c>
      <c r="D91" s="26">
        <v>44763</v>
      </c>
      <c r="E91" s="74">
        <f t="shared" si="53"/>
        <v>24</v>
      </c>
      <c r="F91" s="16">
        <v>2.3842429687000002</v>
      </c>
      <c r="G91" s="16">
        <v>23.8679780575</v>
      </c>
      <c r="H91">
        <f t="shared" si="54"/>
        <v>10.010715506278258</v>
      </c>
      <c r="I91">
        <f t="shared" ref="I91:J91" si="59">F91+F67*0.25+F43*0.25+F19*0.25</f>
        <v>3.4656570518250005</v>
      </c>
      <c r="J91">
        <f t="shared" si="59"/>
        <v>34.022086846874998</v>
      </c>
      <c r="K91">
        <f>35+150*E91</f>
        <v>3635</v>
      </c>
      <c r="L91">
        <f t="shared" si="40"/>
        <v>3.6349999999999998</v>
      </c>
    </row>
    <row r="92" spans="1:12" x14ac:dyDescent="0.25">
      <c r="A92" s="16" t="s">
        <v>214</v>
      </c>
      <c r="B92" s="16" t="s">
        <v>326</v>
      </c>
      <c r="C92" s="16" t="s">
        <v>355</v>
      </c>
      <c r="D92" s="26">
        <v>44763</v>
      </c>
      <c r="E92" s="74">
        <f t="shared" si="53"/>
        <v>24</v>
      </c>
      <c r="F92" s="16">
        <v>2.7189269334999997</v>
      </c>
      <c r="G92" s="16">
        <v>30.015788019999999</v>
      </c>
      <c r="H92">
        <f t="shared" si="54"/>
        <v>11.039571402296383</v>
      </c>
      <c r="I92">
        <f t="shared" ref="I92:J92" si="60">F92+F68*0.25+F44*0.25+F20*0.25</f>
        <v>3.9867502471057685</v>
      </c>
      <c r="J92">
        <f t="shared" si="60"/>
        <v>41.726662972884611</v>
      </c>
      <c r="K92">
        <f t="shared" ref="K92:K93" si="61">35+150*E92</f>
        <v>3635</v>
      </c>
      <c r="L92">
        <f t="shared" si="40"/>
        <v>3.6349999999999998</v>
      </c>
    </row>
    <row r="93" spans="1:12" x14ac:dyDescent="0.25">
      <c r="A93" s="16" t="s">
        <v>218</v>
      </c>
      <c r="B93" s="16" t="s">
        <v>326</v>
      </c>
      <c r="C93" s="16" t="s">
        <v>355</v>
      </c>
      <c r="D93" s="26">
        <v>44763</v>
      </c>
      <c r="E93" s="74">
        <f t="shared" si="53"/>
        <v>24</v>
      </c>
      <c r="F93" s="16">
        <v>2.067434499</v>
      </c>
      <c r="G93" s="16">
        <v>19.062555154999998</v>
      </c>
      <c r="H93">
        <f t="shared" si="54"/>
        <v>9.2203913421297692</v>
      </c>
      <c r="I93">
        <f t="shared" ref="I93:J93" si="62">F93+F69*0.25+F45*0.25+F21*0.25</f>
        <v>3.1642460503750001</v>
      </c>
      <c r="J93">
        <f t="shared" si="62"/>
        <v>29.883395508750002</v>
      </c>
      <c r="K93">
        <f t="shared" si="61"/>
        <v>3635</v>
      </c>
      <c r="L93">
        <f t="shared" si="40"/>
        <v>3.6349999999999998</v>
      </c>
    </row>
    <row r="94" spans="1:12" x14ac:dyDescent="0.25">
      <c r="A94" s="16" t="s">
        <v>192</v>
      </c>
      <c r="B94" s="16" t="s">
        <v>325</v>
      </c>
      <c r="C94" s="16" t="s">
        <v>356</v>
      </c>
      <c r="D94" s="26">
        <v>44763</v>
      </c>
      <c r="E94" s="74">
        <f t="shared" si="53"/>
        <v>24</v>
      </c>
      <c r="F94" s="16">
        <v>0.98337456300000003</v>
      </c>
      <c r="G94" s="16">
        <v>9.9105703999999992</v>
      </c>
      <c r="H94">
        <f t="shared" si="54"/>
        <v>10.078123609142002</v>
      </c>
      <c r="I94">
        <f t="shared" ref="I94:J94" si="63">F94+F70*0.25+F46*0.25+F22*0.25</f>
        <v>1.8912066053125001</v>
      </c>
      <c r="J94">
        <f t="shared" si="63"/>
        <v>17.787367788125</v>
      </c>
      <c r="K94">
        <f>35+55*E94</f>
        <v>1355</v>
      </c>
      <c r="L94">
        <f t="shared" si="40"/>
        <v>1.355</v>
      </c>
    </row>
    <row r="95" spans="1:12" x14ac:dyDescent="0.25">
      <c r="A95" s="16" t="s">
        <v>206</v>
      </c>
      <c r="B95" s="16" t="s">
        <v>325</v>
      </c>
      <c r="C95" s="16" t="s">
        <v>356</v>
      </c>
      <c r="D95" s="26">
        <v>44763</v>
      </c>
      <c r="E95" s="74">
        <f t="shared" si="53"/>
        <v>24</v>
      </c>
      <c r="F95" s="16">
        <v>1.42359943935</v>
      </c>
      <c r="G95" s="16">
        <v>17.647811820000001</v>
      </c>
      <c r="H95">
        <f t="shared" si="54"/>
        <v>12.396613353583364</v>
      </c>
      <c r="I95">
        <f t="shared" ref="I95:J95" si="64">F95+F71*0.25+F47*0.25+F23*0.25</f>
        <v>2.4155149315999997</v>
      </c>
      <c r="J95">
        <f t="shared" si="64"/>
        <v>25.286515275000003</v>
      </c>
      <c r="K95">
        <f t="shared" ref="K95:K96" si="65">35+55*E95</f>
        <v>1355</v>
      </c>
      <c r="L95">
        <f t="shared" si="40"/>
        <v>1.355</v>
      </c>
    </row>
    <row r="96" spans="1:12" x14ac:dyDescent="0.25">
      <c r="A96" s="16" t="s">
        <v>208</v>
      </c>
      <c r="B96" s="24" t="s">
        <v>325</v>
      </c>
      <c r="C96" s="16" t="s">
        <v>356</v>
      </c>
      <c r="D96" s="26">
        <v>44763</v>
      </c>
      <c r="E96" s="74">
        <f t="shared" si="53"/>
        <v>24</v>
      </c>
      <c r="F96" s="16">
        <v>1.6084980948500001</v>
      </c>
      <c r="G96" s="16">
        <v>13.320930276</v>
      </c>
      <c r="H96">
        <f t="shared" si="54"/>
        <v>8.2815953084745431</v>
      </c>
      <c r="I96">
        <f t="shared" ref="I96:J96" si="66">F96+F72*0.25+F48*0.25+F24*0.25</f>
        <v>2.5483296393499999</v>
      </c>
      <c r="J96">
        <f t="shared" si="66"/>
        <v>22.320611658499999</v>
      </c>
      <c r="K96">
        <f t="shared" si="65"/>
        <v>1355</v>
      </c>
      <c r="L96">
        <f t="shared" si="40"/>
        <v>1.355</v>
      </c>
    </row>
    <row r="97" spans="1:12" x14ac:dyDescent="0.25">
      <c r="A97" s="16" t="s">
        <v>184</v>
      </c>
      <c r="B97" s="16" t="s">
        <v>323</v>
      </c>
      <c r="C97" s="16" t="s">
        <v>357</v>
      </c>
      <c r="D97" s="26">
        <v>44763</v>
      </c>
      <c r="E97" s="74">
        <f t="shared" si="53"/>
        <v>24</v>
      </c>
      <c r="F97" s="16">
        <v>0.59669844250000004</v>
      </c>
      <c r="G97" s="16">
        <v>6.11249149</v>
      </c>
      <c r="H97">
        <f t="shared" si="54"/>
        <v>10.243853602818813</v>
      </c>
      <c r="I97">
        <f t="shared" ref="I97:J97" si="67">F97+F73*0.25+F49*0.25+F25*0.25</f>
        <v>1.0639718018500002</v>
      </c>
      <c r="J97">
        <f t="shared" si="67"/>
        <v>9.675497001250001</v>
      </c>
      <c r="K97">
        <v>35</v>
      </c>
      <c r="L97">
        <f t="shared" si="40"/>
        <v>3.5000000000000003E-2</v>
      </c>
    </row>
    <row r="98" spans="1:12" x14ac:dyDescent="0.25">
      <c r="A98" s="16" t="s">
        <v>74</v>
      </c>
      <c r="B98" s="16" t="s">
        <v>323</v>
      </c>
      <c r="C98" s="16" t="s">
        <v>357</v>
      </c>
      <c r="D98" s="26">
        <v>44763</v>
      </c>
      <c r="E98" s="74">
        <f t="shared" si="53"/>
        <v>24</v>
      </c>
      <c r="F98" s="16">
        <v>0.85542683333333336</v>
      </c>
      <c r="G98" s="16">
        <v>6.105249025641025</v>
      </c>
      <c r="H98">
        <f t="shared" si="54"/>
        <v>7.1370791606463415</v>
      </c>
      <c r="I98">
        <f t="shared" ref="I98:J98" si="68">F98+F74*0.25+F50*0.25+F26*0.25</f>
        <v>1.2629808115333332</v>
      </c>
      <c r="J98">
        <f t="shared" si="68"/>
        <v>9.1140144400160263</v>
      </c>
      <c r="K98">
        <v>35</v>
      </c>
      <c r="L98">
        <f t="shared" si="40"/>
        <v>3.5000000000000003E-2</v>
      </c>
    </row>
    <row r="99" spans="1:12" x14ac:dyDescent="0.25">
      <c r="A99" s="16" t="s">
        <v>76</v>
      </c>
      <c r="B99" s="16" t="s">
        <v>323</v>
      </c>
      <c r="C99" s="16" t="s">
        <v>357</v>
      </c>
      <c r="D99" s="26">
        <v>44763</v>
      </c>
      <c r="E99" s="74">
        <f t="shared" si="53"/>
        <v>24</v>
      </c>
      <c r="F99" s="16">
        <v>0.58551368950000005</v>
      </c>
      <c r="G99" s="16">
        <v>5.6858861699999999</v>
      </c>
      <c r="H99">
        <f t="shared" si="54"/>
        <v>9.7109363486538935</v>
      </c>
      <c r="I99">
        <f t="shared" ref="I99:J99" si="69">F99+F75*0.25+F51*0.25+F27*0.25</f>
        <v>1.1171769378750001</v>
      </c>
      <c r="J99">
        <f t="shared" si="69"/>
        <v>9.3907853818749984</v>
      </c>
      <c r="K99">
        <v>35</v>
      </c>
      <c r="L99">
        <f t="shared" si="40"/>
        <v>3.5000000000000003E-2</v>
      </c>
    </row>
    <row r="100" spans="1:12" x14ac:dyDescent="0.25">
      <c r="A100" s="16" t="s">
        <v>180</v>
      </c>
      <c r="B100" s="16" t="s">
        <v>322</v>
      </c>
      <c r="C100" s="16" t="s">
        <v>358</v>
      </c>
      <c r="D100" s="26">
        <v>44763</v>
      </c>
      <c r="E100" s="74">
        <f t="shared" si="53"/>
        <v>24</v>
      </c>
      <c r="F100" s="16">
        <v>0.84436728800000005</v>
      </c>
      <c r="G100" s="16">
        <v>9.1196967499999992</v>
      </c>
      <c r="H100">
        <f t="shared" si="54"/>
        <v>10.800627735829575</v>
      </c>
      <c r="I100">
        <f t="shared" ref="I100:J100" si="70">F100+F76*0.25+F52*0.25+F28*0.25</f>
        <v>1.5418807468125002</v>
      </c>
      <c r="J100">
        <f t="shared" si="70"/>
        <v>15.249169791312498</v>
      </c>
      <c r="K100">
        <v>35</v>
      </c>
      <c r="L100">
        <f t="shared" si="40"/>
        <v>3.5000000000000003E-2</v>
      </c>
    </row>
    <row r="101" spans="1:12" x14ac:dyDescent="0.25">
      <c r="A101" s="16" t="s">
        <v>70</v>
      </c>
      <c r="B101" s="16" t="s">
        <v>322</v>
      </c>
      <c r="C101" s="16" t="s">
        <v>358</v>
      </c>
      <c r="D101" s="26">
        <v>44763</v>
      </c>
      <c r="E101" s="74">
        <f t="shared" si="53"/>
        <v>24</v>
      </c>
      <c r="F101" s="16">
        <v>0.76254912450000001</v>
      </c>
      <c r="G101" s="16">
        <v>9.2397293450000006</v>
      </c>
      <c r="H101">
        <f t="shared" si="54"/>
        <v>12.116897191454321</v>
      </c>
      <c r="I101">
        <f t="shared" ref="I101:J101" si="71">F101+F77*0.25+F53*0.25+F29*0.25</f>
        <v>1.4893349181250002</v>
      </c>
      <c r="J101">
        <f t="shared" si="71"/>
        <v>15.896052440125001</v>
      </c>
      <c r="K101">
        <v>35</v>
      </c>
      <c r="L101">
        <f t="shared" si="40"/>
        <v>3.5000000000000003E-2</v>
      </c>
    </row>
    <row r="102" spans="1:12" x14ac:dyDescent="0.25">
      <c r="A102" s="16" t="s">
        <v>72</v>
      </c>
      <c r="B102" s="16" t="s">
        <v>322</v>
      </c>
      <c r="C102" s="16" t="s">
        <v>358</v>
      </c>
      <c r="D102" s="26">
        <v>44763</v>
      </c>
      <c r="E102" s="74">
        <f t="shared" si="53"/>
        <v>24</v>
      </c>
      <c r="F102" s="16">
        <v>0.94521082950000002</v>
      </c>
      <c r="G102" s="16">
        <v>7.0600484750000003</v>
      </c>
      <c r="H102">
        <f t="shared" si="54"/>
        <v>7.4692843698528533</v>
      </c>
      <c r="I102">
        <f t="shared" ref="I102:J102" si="72">F102+F78*0.25+F54*0.25+F30*0.25</f>
        <v>1.5440696948749999</v>
      </c>
      <c r="J102">
        <f t="shared" si="72"/>
        <v>11.6262181275</v>
      </c>
      <c r="K102">
        <v>35</v>
      </c>
      <c r="L102">
        <f t="shared" si="40"/>
        <v>3.5000000000000003E-2</v>
      </c>
    </row>
    <row r="103" spans="1:12" x14ac:dyDescent="0.25">
      <c r="A103" s="24" t="s">
        <v>173</v>
      </c>
      <c r="B103" s="16" t="s">
        <v>321</v>
      </c>
      <c r="C103" s="16" t="s">
        <v>359</v>
      </c>
      <c r="D103" s="26">
        <v>44763</v>
      </c>
      <c r="E103" s="74">
        <f t="shared" si="53"/>
        <v>24</v>
      </c>
      <c r="F103" s="16">
        <v>0.48437640705000001</v>
      </c>
      <c r="G103" s="16">
        <v>5.9164091000000001</v>
      </c>
      <c r="H103">
        <f t="shared" si="54"/>
        <v>12.214486531317112</v>
      </c>
      <c r="I103">
        <f t="shared" ref="I103:J103" si="73">F103+F79*0.25+F55*0.25+F31*0.25</f>
        <v>1.1776374414875002</v>
      </c>
      <c r="J103">
        <f t="shared" si="73"/>
        <v>13.176765530625001</v>
      </c>
      <c r="K103">
        <v>35</v>
      </c>
      <c r="L103">
        <f t="shared" si="40"/>
        <v>3.5000000000000003E-2</v>
      </c>
    </row>
    <row r="104" spans="1:12" x14ac:dyDescent="0.25">
      <c r="A104" s="16" t="s">
        <v>66</v>
      </c>
      <c r="B104" s="16" t="s">
        <v>321</v>
      </c>
      <c r="C104" s="16" t="s">
        <v>359</v>
      </c>
      <c r="D104" s="26">
        <v>44763</v>
      </c>
      <c r="E104" s="74">
        <f t="shared" si="53"/>
        <v>24</v>
      </c>
      <c r="F104" s="16">
        <v>0.72052156749999996</v>
      </c>
      <c r="G104" s="16">
        <v>6.4345643849999998</v>
      </c>
      <c r="H104">
        <f t="shared" si="54"/>
        <v>8.9304257849297493</v>
      </c>
      <c r="I104">
        <f t="shared" ref="I104:J104" si="74">F104+F80*0.25+F56*0.25+F32*0.25</f>
        <v>1.4165910966249999</v>
      </c>
      <c r="J104">
        <f t="shared" si="74"/>
        <v>13.279665117499999</v>
      </c>
      <c r="K104">
        <v>35</v>
      </c>
      <c r="L104">
        <f t="shared" si="40"/>
        <v>3.5000000000000003E-2</v>
      </c>
    </row>
    <row r="105" spans="1:12" x14ac:dyDescent="0.25">
      <c r="A105" s="16" t="s">
        <v>68</v>
      </c>
      <c r="B105" s="16" t="s">
        <v>321</v>
      </c>
      <c r="C105" s="16" t="s">
        <v>359</v>
      </c>
      <c r="D105" s="26">
        <v>44763</v>
      </c>
      <c r="E105" s="74">
        <f t="shared" si="53"/>
        <v>24</v>
      </c>
      <c r="F105" s="16">
        <v>0.60971342799999995</v>
      </c>
      <c r="G105" s="16">
        <v>6.3818080850000003</v>
      </c>
      <c r="H105">
        <f t="shared" si="54"/>
        <v>10.466897712805499</v>
      </c>
      <c r="I105">
        <f t="shared" ref="I105:J105" si="75">F105+F81*0.25+F57*0.25+F33*0.25</f>
        <v>1.2506936675</v>
      </c>
      <c r="J105">
        <f t="shared" si="75"/>
        <v>12.9145224075</v>
      </c>
      <c r="K105">
        <v>35</v>
      </c>
      <c r="L105">
        <f t="shared" si="40"/>
        <v>3.5000000000000003E-2</v>
      </c>
    </row>
    <row r="106" spans="1:12" x14ac:dyDescent="0.25">
      <c r="A106" s="24" t="s">
        <v>83</v>
      </c>
      <c r="B106" s="24" t="s">
        <v>306</v>
      </c>
      <c r="C106" s="24" t="s">
        <v>352</v>
      </c>
      <c r="D106" s="26">
        <v>44769</v>
      </c>
      <c r="E106" s="74">
        <f t="shared" si="53"/>
        <v>30</v>
      </c>
      <c r="F106" s="29">
        <v>1.185426254</v>
      </c>
      <c r="G106" s="29">
        <v>11.479273086666666</v>
      </c>
      <c r="H106">
        <f t="shared" si="54"/>
        <v>9.6836669914572902</v>
      </c>
      <c r="I106">
        <f>F106+F82*0.25+F58*0.25+F34*0.25+F10*0.25</f>
        <v>2.1342885637500002</v>
      </c>
      <c r="J106">
        <f>G106+G82*0.25+G58*0.25+G34*0.25+G10*0.25</f>
        <v>19.107429784604165</v>
      </c>
      <c r="K106">
        <v>35</v>
      </c>
      <c r="L106">
        <f t="shared" si="40"/>
        <v>3.5000000000000003E-2</v>
      </c>
    </row>
    <row r="107" spans="1:12" x14ac:dyDescent="0.25">
      <c r="A107" s="24" t="s">
        <v>62</v>
      </c>
      <c r="B107" s="24" t="s">
        <v>306</v>
      </c>
      <c r="C107" s="24" t="s">
        <v>352</v>
      </c>
      <c r="D107" s="26">
        <v>44769</v>
      </c>
      <c r="E107" s="74">
        <f t="shared" si="53"/>
        <v>30</v>
      </c>
      <c r="F107" s="29">
        <v>0.87362224389999998</v>
      </c>
      <c r="G107" s="29">
        <v>10.62553868</v>
      </c>
      <c r="H107">
        <f t="shared" si="54"/>
        <v>12.162623781837064</v>
      </c>
      <c r="I107">
        <f t="shared" ref="I107:J107" si="76">F107+F83*0.25+F59*0.25+F35*0.25+F11*0.25</f>
        <v>2.1829044791499999</v>
      </c>
      <c r="J107">
        <f t="shared" si="76"/>
        <v>22.984821378749999</v>
      </c>
      <c r="K107">
        <v>35</v>
      </c>
      <c r="L107">
        <f t="shared" si="40"/>
        <v>3.5000000000000003E-2</v>
      </c>
    </row>
    <row r="108" spans="1:12" x14ac:dyDescent="0.25">
      <c r="A108" s="24" t="s">
        <v>64</v>
      </c>
      <c r="B108" s="24" t="s">
        <v>306</v>
      </c>
      <c r="C108" s="24" t="s">
        <v>352</v>
      </c>
      <c r="D108" s="26">
        <v>44769</v>
      </c>
      <c r="E108" s="74">
        <f t="shared" si="53"/>
        <v>30</v>
      </c>
      <c r="F108" s="29">
        <v>0.51771198529999995</v>
      </c>
      <c r="G108" s="29">
        <v>5.4974376820000002</v>
      </c>
      <c r="H108">
        <f t="shared" si="54"/>
        <v>10.61871820258205</v>
      </c>
      <c r="I108">
        <f t="shared" ref="I108:J108" si="77">F108+F84*0.25+F60*0.25+F36*0.25+F12*0.25</f>
        <v>1.0879779459124999</v>
      </c>
      <c r="J108">
        <f t="shared" si="77"/>
        <v>10.103331842125002</v>
      </c>
      <c r="K108">
        <v>35</v>
      </c>
      <c r="L108">
        <f t="shared" si="40"/>
        <v>3.5000000000000003E-2</v>
      </c>
    </row>
    <row r="109" spans="1:12" x14ac:dyDescent="0.25">
      <c r="A109" s="16" t="s">
        <v>196</v>
      </c>
      <c r="B109" s="16" t="s">
        <v>327</v>
      </c>
      <c r="C109" s="24" t="s">
        <v>353</v>
      </c>
      <c r="D109" s="26">
        <v>44769</v>
      </c>
      <c r="E109" s="74">
        <f t="shared" si="53"/>
        <v>30</v>
      </c>
      <c r="F109" s="29">
        <v>2.0100934499999998</v>
      </c>
      <c r="G109" s="29">
        <v>20.02074554</v>
      </c>
      <c r="H109">
        <f t="shared" si="54"/>
        <v>9.9601068497586525</v>
      </c>
      <c r="I109">
        <f t="shared" ref="I109:J109" si="78">F109+F85*0.25+F61*0.25+F37*0.25+F13*0.25</f>
        <v>3.4593441677499994</v>
      </c>
      <c r="J109">
        <f t="shared" si="78"/>
        <v>32.244581699374997</v>
      </c>
      <c r="K109">
        <f>35+150*E109</f>
        <v>4535</v>
      </c>
      <c r="L109">
        <f t="shared" si="40"/>
        <v>4.5350000000000001</v>
      </c>
    </row>
    <row r="110" spans="1:12" x14ac:dyDescent="0.25">
      <c r="A110" s="16" t="s">
        <v>89</v>
      </c>
      <c r="B110" s="16" t="s">
        <v>327</v>
      </c>
      <c r="C110" s="24" t="s">
        <v>353</v>
      </c>
      <c r="D110" s="26">
        <v>44769</v>
      </c>
      <c r="E110" s="74">
        <f t="shared" si="53"/>
        <v>30</v>
      </c>
      <c r="F110" s="29">
        <v>2.5742840199999999</v>
      </c>
      <c r="G110" s="29">
        <v>28.26254342</v>
      </c>
      <c r="H110">
        <f t="shared" si="54"/>
        <v>10.97879767749947</v>
      </c>
      <c r="I110">
        <f t="shared" ref="I110:J110" si="79">F110+F86*0.25+F62*0.25+F38*0.25+F14*0.25</f>
        <v>4.20504126325</v>
      </c>
      <c r="J110">
        <f t="shared" si="79"/>
        <v>43.178927638749997</v>
      </c>
      <c r="K110">
        <f t="shared" ref="K110:K111" si="80">35+150*E110</f>
        <v>4535</v>
      </c>
      <c r="L110">
        <f t="shared" si="40"/>
        <v>4.5350000000000001</v>
      </c>
    </row>
    <row r="111" spans="1:12" x14ac:dyDescent="0.25">
      <c r="A111" s="16" t="s">
        <v>91</v>
      </c>
      <c r="B111" s="16" t="s">
        <v>327</v>
      </c>
      <c r="C111" s="24" t="s">
        <v>353</v>
      </c>
      <c r="D111" s="26">
        <v>44769</v>
      </c>
      <c r="E111" s="74">
        <f t="shared" si="53"/>
        <v>30</v>
      </c>
      <c r="F111" s="29">
        <v>2.6626132779999998</v>
      </c>
      <c r="G111" s="29">
        <v>28.495096140000001</v>
      </c>
      <c r="H111">
        <f t="shared" si="54"/>
        <v>10.701928205437277</v>
      </c>
      <c r="I111">
        <f t="shared" ref="I111:J111" si="81">F111+F87*0.25+F63*0.25+F39*0.25+F15*0.25</f>
        <v>4.1140000513750001</v>
      </c>
      <c r="J111">
        <f t="shared" si="81"/>
        <v>42.39853128</v>
      </c>
      <c r="K111">
        <f t="shared" si="80"/>
        <v>4535</v>
      </c>
      <c r="L111">
        <f t="shared" si="40"/>
        <v>4.5350000000000001</v>
      </c>
    </row>
    <row r="112" spans="1:12" x14ac:dyDescent="0.25">
      <c r="A112" s="16" t="s">
        <v>188</v>
      </c>
      <c r="B112" s="16" t="s">
        <v>324</v>
      </c>
      <c r="C112" s="16" t="s">
        <v>354</v>
      </c>
      <c r="D112" s="26">
        <v>44769</v>
      </c>
      <c r="E112" s="74">
        <f t="shared" si="53"/>
        <v>30</v>
      </c>
      <c r="F112" s="29">
        <v>0.93969743650000004</v>
      </c>
      <c r="G112" s="29">
        <v>9.7370486950000004</v>
      </c>
      <c r="H112">
        <f t="shared" si="54"/>
        <v>10.361897688331089</v>
      </c>
      <c r="I112">
        <f t="shared" ref="I112:J112" si="82">F112+F88*0.25+F64*0.25+F40*0.25+F16*0.25</f>
        <v>1.9346500722500002</v>
      </c>
      <c r="J112">
        <f t="shared" si="82"/>
        <v>19.763961927875002</v>
      </c>
      <c r="K112">
        <f>35+55*E112</f>
        <v>1685</v>
      </c>
      <c r="L112">
        <f t="shared" si="40"/>
        <v>1.6850000000000001</v>
      </c>
    </row>
    <row r="113" spans="1:12" x14ac:dyDescent="0.25">
      <c r="A113" s="16" t="s">
        <v>78</v>
      </c>
      <c r="B113" s="16" t="s">
        <v>324</v>
      </c>
      <c r="C113" s="16" t="s">
        <v>354</v>
      </c>
      <c r="D113" s="26">
        <v>44769</v>
      </c>
      <c r="E113" s="74">
        <f t="shared" si="53"/>
        <v>30</v>
      </c>
      <c r="F113" s="29">
        <v>0.96666439066666665</v>
      </c>
      <c r="G113" s="29">
        <v>9.6033433800000001</v>
      </c>
      <c r="H113">
        <f t="shared" si="54"/>
        <v>9.9345165423720516</v>
      </c>
      <c r="I113">
        <f t="shared" ref="I113:J113" si="83">F113+F89*0.25+F65*0.25+F41*0.25+F17*0.25</f>
        <v>1.8709461136666667</v>
      </c>
      <c r="J113">
        <f t="shared" si="83"/>
        <v>18.798898378250001</v>
      </c>
      <c r="K113">
        <f t="shared" ref="K113:K114" si="84">35+55*E113</f>
        <v>1685</v>
      </c>
      <c r="L113">
        <f t="shared" si="40"/>
        <v>1.6850000000000001</v>
      </c>
    </row>
    <row r="114" spans="1:12" x14ac:dyDescent="0.25">
      <c r="A114" s="16" t="s">
        <v>80</v>
      </c>
      <c r="B114" s="16" t="s">
        <v>324</v>
      </c>
      <c r="C114" s="16" t="s">
        <v>354</v>
      </c>
      <c r="D114" s="26">
        <v>44769</v>
      </c>
      <c r="E114" s="74">
        <f t="shared" si="53"/>
        <v>30</v>
      </c>
      <c r="F114" s="29">
        <v>1.154727914</v>
      </c>
      <c r="G114" s="29">
        <v>10.41086432</v>
      </c>
      <c r="H114">
        <f t="shared" si="54"/>
        <v>9.0158592286355699</v>
      </c>
      <c r="I114">
        <f t="shared" ref="I114:J114" si="85">F114+F90*0.25+F66*0.25+F42*0.25+F18*0.25</f>
        <v>2.212166044125</v>
      </c>
      <c r="J114">
        <f t="shared" si="85"/>
        <v>20.665774411250002</v>
      </c>
      <c r="K114">
        <f t="shared" si="84"/>
        <v>1685</v>
      </c>
      <c r="L114">
        <f t="shared" si="40"/>
        <v>1.6850000000000001</v>
      </c>
    </row>
    <row r="115" spans="1:12" x14ac:dyDescent="0.25">
      <c r="A115" s="16" t="s">
        <v>203</v>
      </c>
      <c r="B115" s="24" t="s">
        <v>326</v>
      </c>
      <c r="C115" s="16" t="s">
        <v>355</v>
      </c>
      <c r="D115" s="26">
        <v>44769</v>
      </c>
      <c r="E115" s="74">
        <f t="shared" si="53"/>
        <v>30</v>
      </c>
      <c r="F115" s="29">
        <v>2.1353024674999999</v>
      </c>
      <c r="G115" s="29">
        <v>27.601605024999998</v>
      </c>
      <c r="H115">
        <f t="shared" si="54"/>
        <v>12.926320952232965</v>
      </c>
      <c r="I115">
        <f>F115+F91*0.25+F67*0.25+F43*0.25+F19*0.25</f>
        <v>3.8127772927999999</v>
      </c>
      <c r="J115">
        <f t="shared" ref="J115" si="86">G115+G91*0.25+G67*0.25+G43*0.25+G19*0.25</f>
        <v>43.722708328749995</v>
      </c>
      <c r="K115">
        <f>35+150*E115</f>
        <v>4535</v>
      </c>
      <c r="L115">
        <f t="shared" si="40"/>
        <v>4.5350000000000001</v>
      </c>
    </row>
    <row r="116" spans="1:12" x14ac:dyDescent="0.25">
      <c r="A116" s="16" t="s">
        <v>204</v>
      </c>
      <c r="B116" s="16" t="s">
        <v>326</v>
      </c>
      <c r="C116" s="16" t="s">
        <v>355</v>
      </c>
      <c r="D116" s="26">
        <v>44769</v>
      </c>
      <c r="E116" s="74">
        <f t="shared" si="53"/>
        <v>30</v>
      </c>
      <c r="F116" s="29">
        <v>3.4896061309999995</v>
      </c>
      <c r="G116" s="29">
        <v>22.308001619999999</v>
      </c>
      <c r="H116">
        <f t="shared" si="54"/>
        <v>6.3926989988429739</v>
      </c>
      <c r="I116">
        <f>F116+F91*0.25+F67*0.25+F43*0.25+F19*0.25</f>
        <v>5.1670809562999995</v>
      </c>
      <c r="J116">
        <f>G116+G91*0.25+G67*0.25+G43*0.25+G19*0.25</f>
        <v>38.429104923749996</v>
      </c>
      <c r="K116">
        <f t="shared" ref="K116:K117" si="87">35+150*E116</f>
        <v>4535</v>
      </c>
      <c r="L116">
        <f t="shared" si="40"/>
        <v>4.5350000000000001</v>
      </c>
    </row>
    <row r="117" spans="1:12" x14ac:dyDescent="0.25">
      <c r="A117" s="16" t="s">
        <v>85</v>
      </c>
      <c r="B117" s="16" t="s">
        <v>326</v>
      </c>
      <c r="C117" s="16" t="s">
        <v>355</v>
      </c>
      <c r="D117" s="26">
        <v>44769</v>
      </c>
      <c r="E117" s="74">
        <f t="shared" si="53"/>
        <v>30</v>
      </c>
      <c r="F117" s="29">
        <v>2.5092538979999999</v>
      </c>
      <c r="G117" s="29">
        <v>31.183557140000001</v>
      </c>
      <c r="H117">
        <f t="shared" si="54"/>
        <v>12.427422017698108</v>
      </c>
      <c r="I117">
        <f>F117+F92*0.25+F68*0.25+F44*0.25+F20*0.25</f>
        <v>4.4568089449807697</v>
      </c>
      <c r="J117">
        <f t="shared" ref="J117" si="88">G117+G92*0.25+G68*0.25+G44*0.25+G20*0.25</f>
        <v>50.398379097884614</v>
      </c>
      <c r="K117">
        <f t="shared" si="87"/>
        <v>4535</v>
      </c>
      <c r="L117">
        <f t="shared" si="40"/>
        <v>4.5350000000000001</v>
      </c>
    </row>
    <row r="118" spans="1:12" x14ac:dyDescent="0.25">
      <c r="A118" s="16" t="s">
        <v>87</v>
      </c>
      <c r="B118" s="16" t="s">
        <v>326</v>
      </c>
      <c r="C118" s="16" t="s">
        <v>355</v>
      </c>
      <c r="D118" s="26">
        <v>44769</v>
      </c>
      <c r="E118" s="74">
        <f t="shared" si="53"/>
        <v>30</v>
      </c>
      <c r="F118" s="29">
        <v>1.9877466266666666</v>
      </c>
      <c r="G118" s="29">
        <v>22.657599546666663</v>
      </c>
      <c r="H118">
        <f t="shared" si="54"/>
        <v>11.398635642341457</v>
      </c>
      <c r="I118">
        <f t="shared" ref="I118:J118" si="89">F118+F93*0.25+F69*0.25+F45*0.25+F21*0.25</f>
        <v>3.6014168027916669</v>
      </c>
      <c r="J118">
        <f t="shared" si="89"/>
        <v>38.244078689166663</v>
      </c>
      <c r="K118">
        <f t="shared" ref="K118" si="90">35+150*E118</f>
        <v>4535</v>
      </c>
      <c r="L118">
        <f t="shared" ref="L118" si="91">K118/1000</f>
        <v>4.5350000000000001</v>
      </c>
    </row>
    <row r="119" spans="1:12" x14ac:dyDescent="0.25">
      <c r="A119" s="16" t="s">
        <v>192</v>
      </c>
      <c r="B119" s="16" t="s">
        <v>325</v>
      </c>
      <c r="C119" s="16" t="s">
        <v>356</v>
      </c>
      <c r="D119" s="26">
        <v>44769</v>
      </c>
      <c r="E119" s="74">
        <f t="shared" si="53"/>
        <v>30</v>
      </c>
      <c r="F119" s="29">
        <v>1.1862455810000001</v>
      </c>
      <c r="G119" s="29">
        <v>11.99375234</v>
      </c>
      <c r="H119">
        <f t="shared" si="54"/>
        <v>10.110682418634864</v>
      </c>
      <c r="I119">
        <f t="shared" ref="I119:J119" si="92">F119+F94*0.25+F70*0.25+F46*0.25+F22*0.25</f>
        <v>2.3399212640624998</v>
      </c>
      <c r="J119">
        <f t="shared" si="92"/>
        <v>22.348192328124998</v>
      </c>
      <c r="K119">
        <f>35+55*E119</f>
        <v>1685</v>
      </c>
      <c r="L119">
        <f t="shared" ref="L119:L130" si="93">K119/1000</f>
        <v>1.6850000000000001</v>
      </c>
    </row>
    <row r="120" spans="1:12" x14ac:dyDescent="0.25">
      <c r="A120" s="16" t="s">
        <v>82</v>
      </c>
      <c r="B120" s="16" t="s">
        <v>325</v>
      </c>
      <c r="C120" s="16" t="s">
        <v>356</v>
      </c>
      <c r="D120" s="26">
        <v>44769</v>
      </c>
      <c r="E120" s="74">
        <f t="shared" ref="E120:E130" si="94">D120-$D$4</f>
        <v>30</v>
      </c>
      <c r="F120" s="29">
        <v>1.4503556479999999</v>
      </c>
      <c r="G120" s="29">
        <v>18.072542120000001</v>
      </c>
      <c r="H120">
        <f t="shared" ref="H120:H130" si="95">G120/F120</f>
        <v>12.460765843827019</v>
      </c>
      <c r="I120">
        <f t="shared" ref="I120:J120" si="96">F120+F95*0.25+F71*0.25+F47*0.25+F23*0.25</f>
        <v>2.7981710000874997</v>
      </c>
      <c r="J120">
        <f t="shared" si="96"/>
        <v>30.12319853</v>
      </c>
      <c r="K120">
        <f t="shared" ref="K120:K121" si="97">35+55*E120</f>
        <v>1685</v>
      </c>
      <c r="L120">
        <f t="shared" si="93"/>
        <v>1.6850000000000001</v>
      </c>
    </row>
    <row r="121" spans="1:12" x14ac:dyDescent="0.25">
      <c r="A121" s="16" t="s">
        <v>84</v>
      </c>
      <c r="B121" s="24" t="s">
        <v>325</v>
      </c>
      <c r="C121" s="16" t="s">
        <v>356</v>
      </c>
      <c r="D121" s="26">
        <v>44769</v>
      </c>
      <c r="E121" s="74">
        <f t="shared" si="94"/>
        <v>30</v>
      </c>
      <c r="F121" s="29">
        <v>2.2667673420000001</v>
      </c>
      <c r="G121" s="29">
        <v>21.826236959999999</v>
      </c>
      <c r="H121">
        <f t="shared" si="95"/>
        <v>9.6287945196627067</v>
      </c>
      <c r="I121">
        <f t="shared" ref="I121:J121" si="98">F121+F96*0.25+F72*0.25+F48*0.25+F24*0.25</f>
        <v>3.6087234102125003</v>
      </c>
      <c r="J121">
        <f t="shared" si="98"/>
        <v>34.156150911499999</v>
      </c>
      <c r="K121">
        <f t="shared" si="97"/>
        <v>1685</v>
      </c>
      <c r="L121">
        <f t="shared" si="93"/>
        <v>1.6850000000000001</v>
      </c>
    </row>
    <row r="122" spans="1:12" x14ac:dyDescent="0.25">
      <c r="A122" s="16" t="s">
        <v>184</v>
      </c>
      <c r="B122" s="16" t="s">
        <v>323</v>
      </c>
      <c r="C122" s="16" t="s">
        <v>357</v>
      </c>
      <c r="D122" s="26">
        <v>44769</v>
      </c>
      <c r="E122" s="74">
        <f t="shared" si="94"/>
        <v>30</v>
      </c>
      <c r="F122" s="29">
        <v>0.71931314449999995</v>
      </c>
      <c r="G122" s="29">
        <v>7.9460271699999998</v>
      </c>
      <c r="H122">
        <f t="shared" si="95"/>
        <v>11.046687010736255</v>
      </c>
      <c r="I122">
        <f t="shared" ref="I122:J122" si="99">F122+F97*0.25+F73*0.25+F49*0.25+F25*0.25</f>
        <v>1.3357611144749999</v>
      </c>
      <c r="J122">
        <f t="shared" si="99"/>
        <v>13.037155553750001</v>
      </c>
      <c r="K122">
        <v>35</v>
      </c>
      <c r="L122">
        <f t="shared" si="93"/>
        <v>3.5000000000000003E-2</v>
      </c>
    </row>
    <row r="123" spans="1:12" x14ac:dyDescent="0.25">
      <c r="A123" s="16" t="s">
        <v>74</v>
      </c>
      <c r="B123" s="16" t="s">
        <v>323</v>
      </c>
      <c r="C123" s="16" t="s">
        <v>357</v>
      </c>
      <c r="D123" s="26">
        <v>44769</v>
      </c>
      <c r="E123" s="74">
        <f t="shared" si="94"/>
        <v>30</v>
      </c>
      <c r="F123" s="29">
        <v>0.66229429419999997</v>
      </c>
      <c r="G123" s="29">
        <v>7.3499600599999999</v>
      </c>
      <c r="H123">
        <f t="shared" si="95"/>
        <v>11.097725171976878</v>
      </c>
      <c r="I123">
        <f t="shared" ref="I123:J123" si="100">F123+F98*0.25+F74*0.25+F50*0.25+F26*0.25</f>
        <v>1.2837049807333332</v>
      </c>
      <c r="J123">
        <f t="shared" si="100"/>
        <v>11.885037730785257</v>
      </c>
      <c r="K123">
        <v>35</v>
      </c>
      <c r="L123">
        <f t="shared" si="93"/>
        <v>3.5000000000000003E-2</v>
      </c>
    </row>
    <row r="124" spans="1:12" x14ac:dyDescent="0.25">
      <c r="A124" s="16" t="s">
        <v>76</v>
      </c>
      <c r="B124" s="16" t="s">
        <v>323</v>
      </c>
      <c r="C124" s="16" t="s">
        <v>357</v>
      </c>
      <c r="D124" s="26">
        <v>44769</v>
      </c>
      <c r="E124" s="74">
        <f t="shared" si="94"/>
        <v>30</v>
      </c>
      <c r="F124" s="29">
        <v>0.53351849399999995</v>
      </c>
      <c r="G124" s="29">
        <v>5.3293562899999998</v>
      </c>
      <c r="H124">
        <f t="shared" si="95"/>
        <v>9.9890750741247967</v>
      </c>
      <c r="I124">
        <f>F124+F99*0.25+F75*0.25+F51*0.25+F27*0.25</f>
        <v>1.2115601647499998</v>
      </c>
      <c r="J124">
        <f t="shared" ref="J124" si="101">G124+G99*0.25+G75*0.25+G51*0.25+G27*0.25</f>
        <v>10.455727044374999</v>
      </c>
      <c r="K124">
        <v>35</v>
      </c>
      <c r="L124">
        <f t="shared" si="93"/>
        <v>3.5000000000000003E-2</v>
      </c>
    </row>
    <row r="125" spans="1:12" x14ac:dyDescent="0.25">
      <c r="A125" s="16" t="s">
        <v>201</v>
      </c>
      <c r="B125" s="16" t="s">
        <v>322</v>
      </c>
      <c r="C125" s="16" t="s">
        <v>358</v>
      </c>
      <c r="D125" s="26">
        <v>44769</v>
      </c>
      <c r="E125" s="74">
        <f t="shared" si="94"/>
        <v>30</v>
      </c>
      <c r="F125" s="29">
        <v>1.28081852835</v>
      </c>
      <c r="G125" s="29">
        <v>14.895135091499998</v>
      </c>
      <c r="H125">
        <f t="shared" si="95"/>
        <v>11.62938758442891</v>
      </c>
      <c r="I125">
        <f t="shared" ref="I125:J125" si="102">F125+F100*0.25+F76*0.25+F52*0.25+F28*0.25</f>
        <v>2.1894238091624998</v>
      </c>
      <c r="J125">
        <f t="shared" si="102"/>
        <v>23.304532320312497</v>
      </c>
      <c r="K125">
        <v>35</v>
      </c>
      <c r="L125">
        <f t="shared" si="93"/>
        <v>3.5000000000000003E-2</v>
      </c>
    </row>
    <row r="126" spans="1:12" x14ac:dyDescent="0.25">
      <c r="A126" s="16" t="s">
        <v>70</v>
      </c>
      <c r="B126" s="16" t="s">
        <v>322</v>
      </c>
      <c r="C126" s="16" t="s">
        <v>358</v>
      </c>
      <c r="D126" s="26">
        <v>44769</v>
      </c>
      <c r="E126" s="74">
        <f t="shared" si="94"/>
        <v>30</v>
      </c>
      <c r="F126" s="29">
        <v>1.119460044</v>
      </c>
      <c r="G126" s="29">
        <v>13.82930202</v>
      </c>
      <c r="H126">
        <f t="shared" si="95"/>
        <v>12.353546778307347</v>
      </c>
      <c r="I126">
        <f t="shared" ref="I126:J126" si="103">F126+F101*0.25+F77*0.25+F53*0.25+F29*0.25</f>
        <v>2.0368831187500005</v>
      </c>
      <c r="J126">
        <f t="shared" si="103"/>
        <v>22.795557451375</v>
      </c>
      <c r="K126">
        <v>35</v>
      </c>
      <c r="L126">
        <f t="shared" si="93"/>
        <v>3.5000000000000003E-2</v>
      </c>
    </row>
    <row r="127" spans="1:12" x14ac:dyDescent="0.25">
      <c r="A127" s="16" t="s">
        <v>72</v>
      </c>
      <c r="B127" s="16" t="s">
        <v>322</v>
      </c>
      <c r="C127" s="16" t="s">
        <v>358</v>
      </c>
      <c r="D127" s="26">
        <v>44769</v>
      </c>
      <c r="E127" s="74">
        <f t="shared" si="94"/>
        <v>30</v>
      </c>
      <c r="F127" s="29">
        <v>1.1811788160000001</v>
      </c>
      <c r="G127" s="29">
        <v>10.188122890000001</v>
      </c>
      <c r="H127">
        <f t="shared" si="95"/>
        <v>8.6253857180587978</v>
      </c>
      <c r="I127">
        <f t="shared" ref="I127:J127" si="104">F127+F102*0.25+F78*0.25+F54*0.25+F30*0.25</f>
        <v>2.0163403887500002</v>
      </c>
      <c r="J127">
        <f t="shared" si="104"/>
        <v>16.519304661250001</v>
      </c>
      <c r="K127">
        <v>35</v>
      </c>
      <c r="L127">
        <f t="shared" si="93"/>
        <v>3.5000000000000003E-2</v>
      </c>
    </row>
    <row r="128" spans="1:12" x14ac:dyDescent="0.25">
      <c r="A128" s="24" t="s">
        <v>173</v>
      </c>
      <c r="B128" s="16" t="s">
        <v>321</v>
      </c>
      <c r="C128" s="16" t="s">
        <v>359</v>
      </c>
      <c r="D128" s="26">
        <v>44769</v>
      </c>
      <c r="E128" s="74">
        <f t="shared" si="94"/>
        <v>30</v>
      </c>
      <c r="F128" s="29">
        <v>0.68639912550000004</v>
      </c>
      <c r="G128" s="29">
        <v>7.5117476349999999</v>
      </c>
      <c r="H128">
        <f t="shared" si="95"/>
        <v>10.943702222126447</v>
      </c>
      <c r="I128">
        <f t="shared" ref="I128:J128" si="105">F128+F103*0.25+F79*0.25+F55*0.25+F31*0.25</f>
        <v>1.5007542617</v>
      </c>
      <c r="J128">
        <f t="shared" si="105"/>
        <v>16.251206340625</v>
      </c>
      <c r="K128">
        <v>35</v>
      </c>
      <c r="L128">
        <f t="shared" si="93"/>
        <v>3.5000000000000003E-2</v>
      </c>
    </row>
    <row r="129" spans="1:12" x14ac:dyDescent="0.25">
      <c r="A129" s="16" t="s">
        <v>66</v>
      </c>
      <c r="B129" s="16" t="s">
        <v>321</v>
      </c>
      <c r="C129" s="16" t="s">
        <v>359</v>
      </c>
      <c r="D129" s="26">
        <v>44769</v>
      </c>
      <c r="E129" s="74">
        <f t="shared" si="94"/>
        <v>30</v>
      </c>
      <c r="F129" s="29">
        <v>0.77053932650000001</v>
      </c>
      <c r="G129" s="29">
        <v>7.7717384200000001</v>
      </c>
      <c r="H129">
        <f t="shared" si="95"/>
        <v>10.086102230889834</v>
      </c>
      <c r="I129">
        <f t="shared" ref="I129:J129" si="106">F129+F104*0.25+F80*0.25+F56*0.25+F32*0.25</f>
        <v>1.6467392475000002</v>
      </c>
      <c r="J129">
        <f t="shared" si="106"/>
        <v>16.225480248749999</v>
      </c>
      <c r="K129">
        <v>35</v>
      </c>
      <c r="L129">
        <f t="shared" si="93"/>
        <v>3.5000000000000003E-2</v>
      </c>
    </row>
    <row r="130" spans="1:12" x14ac:dyDescent="0.25">
      <c r="A130" s="16" t="s">
        <v>68</v>
      </c>
      <c r="B130" s="16" t="s">
        <v>321</v>
      </c>
      <c r="C130" s="16" t="s">
        <v>359</v>
      </c>
      <c r="D130" s="26">
        <v>44769</v>
      </c>
      <c r="E130" s="74">
        <f t="shared" si="94"/>
        <v>30</v>
      </c>
      <c r="F130" s="29">
        <v>0.735371196</v>
      </c>
      <c r="G130" s="29">
        <v>8.7411189650000001</v>
      </c>
      <c r="H130">
        <f t="shared" si="95"/>
        <v>11.886675753070969</v>
      </c>
      <c r="I130">
        <f t="shared" ref="I130:J130" si="107">F130+F105*0.25+F81*0.25+F57*0.25+F33*0.25</f>
        <v>1.5287797925</v>
      </c>
      <c r="J130">
        <f t="shared" si="107"/>
        <v>16.869285308750001</v>
      </c>
      <c r="K130">
        <v>35</v>
      </c>
      <c r="L130">
        <f t="shared" si="93"/>
        <v>3.5000000000000003E-2</v>
      </c>
    </row>
    <row r="131" spans="1:12" x14ac:dyDescent="0.25">
      <c r="C131" s="16"/>
    </row>
    <row r="132" spans="1:12" x14ac:dyDescent="0.25">
      <c r="B132" s="16"/>
    </row>
    <row r="133" spans="1:12" x14ac:dyDescent="0.25">
      <c r="C133" s="16"/>
    </row>
  </sheetData>
  <sortState xmlns:xlrd2="http://schemas.microsoft.com/office/spreadsheetml/2017/richdata2" ref="A2:I133">
    <sortCondition ref="D2:D1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F3A4-D432-497D-8875-78A0117E985E}">
  <dimension ref="A1:K128"/>
  <sheetViews>
    <sheetView tabSelected="1" workbookViewId="0">
      <selection activeCell="A6" sqref="A6"/>
    </sheetView>
  </sheetViews>
  <sheetFormatPr defaultRowHeight="13.2" x14ac:dyDescent="0.25"/>
  <cols>
    <col min="5" max="5" width="9.21875" bestFit="1" customWidth="1"/>
  </cols>
  <sheetData>
    <row r="1" spans="1:8" x14ac:dyDescent="0.25">
      <c r="A1" s="76" t="s">
        <v>329</v>
      </c>
      <c r="B1" t="s">
        <v>350</v>
      </c>
      <c r="C1" t="s">
        <v>328</v>
      </c>
      <c r="D1" t="s">
        <v>332</v>
      </c>
      <c r="E1" t="s">
        <v>345</v>
      </c>
      <c r="F1" t="s">
        <v>343</v>
      </c>
      <c r="G1" t="s">
        <v>342</v>
      </c>
      <c r="H1" t="s">
        <v>344</v>
      </c>
    </row>
    <row r="2" spans="1:8" x14ac:dyDescent="0.25">
      <c r="A2" s="24" t="s">
        <v>336</v>
      </c>
      <c r="B2" s="24" t="s">
        <v>335</v>
      </c>
      <c r="C2" s="24" t="s">
        <v>351</v>
      </c>
      <c r="D2" s="25">
        <v>44739</v>
      </c>
      <c r="E2" s="74">
        <f>D2-$D$3</f>
        <v>0</v>
      </c>
      <c r="F2" s="73">
        <v>0.41917497002500004</v>
      </c>
      <c r="G2" s="73">
        <v>2.8549367707500002</v>
      </c>
      <c r="H2" s="73">
        <v>6.7298813120942826</v>
      </c>
    </row>
    <row r="3" spans="1:8" x14ac:dyDescent="0.25">
      <c r="A3" s="24" t="s">
        <v>337</v>
      </c>
      <c r="B3" s="24" t="s">
        <v>335</v>
      </c>
      <c r="C3" s="24" t="s">
        <v>351</v>
      </c>
      <c r="D3" s="25">
        <v>44739</v>
      </c>
      <c r="E3" s="74">
        <f>D3-$D$3</f>
        <v>0</v>
      </c>
      <c r="F3" s="73">
        <v>0.42672672082499996</v>
      </c>
      <c r="G3" s="73">
        <v>3.1824281132499999</v>
      </c>
      <c r="H3" s="73">
        <v>7.3962449659791627</v>
      </c>
    </row>
    <row r="4" spans="1:8" x14ac:dyDescent="0.25">
      <c r="A4" s="24" t="s">
        <v>338</v>
      </c>
      <c r="B4" s="24" t="s">
        <v>335</v>
      </c>
      <c r="C4" s="24" t="s">
        <v>351</v>
      </c>
      <c r="D4" s="25">
        <v>44739</v>
      </c>
      <c r="E4" s="74">
        <f>D4-$D$3</f>
        <v>0</v>
      </c>
      <c r="F4" s="73">
        <v>0.42452522319999997</v>
      </c>
      <c r="G4" s="73">
        <v>2.94263395175</v>
      </c>
      <c r="H4" s="73">
        <v>6.9644253137916579</v>
      </c>
    </row>
    <row r="5" spans="1:8" x14ac:dyDescent="0.25">
      <c r="A5" s="24" t="s">
        <v>339</v>
      </c>
      <c r="B5" s="24" t="s">
        <v>335</v>
      </c>
      <c r="C5" s="24" t="s">
        <v>351</v>
      </c>
      <c r="D5" s="25">
        <v>44739</v>
      </c>
      <c r="E5" s="74">
        <f>D5-$D$3</f>
        <v>0</v>
      </c>
      <c r="F5" s="73">
        <v>0.38294235382499997</v>
      </c>
      <c r="G5" s="73">
        <v>2.491478415</v>
      </c>
      <c r="H5" s="73">
        <v>6.4990805163024241</v>
      </c>
    </row>
    <row r="6" spans="1:8" x14ac:dyDescent="0.25">
      <c r="A6" s="24" t="s">
        <v>83</v>
      </c>
      <c r="B6" s="24" t="s">
        <v>306</v>
      </c>
      <c r="C6" s="24" t="s">
        <v>352</v>
      </c>
      <c r="D6" s="26">
        <v>44742</v>
      </c>
      <c r="E6" s="75">
        <v>3</v>
      </c>
      <c r="F6">
        <f>AVERAGE(F7:F8)</f>
        <v>1.2201636837500001</v>
      </c>
      <c r="G6">
        <f>AVERAGE(G7:G8)</f>
        <v>6.59212592025</v>
      </c>
      <c r="H6">
        <f>AVERAGE(H7:H8)</f>
        <v>5.7259498681965226</v>
      </c>
    </row>
    <row r="7" spans="1:8" x14ac:dyDescent="0.25">
      <c r="A7" s="24" t="s">
        <v>62</v>
      </c>
      <c r="B7" s="24" t="s">
        <v>306</v>
      </c>
      <c r="C7" s="24" t="s">
        <v>352</v>
      </c>
      <c r="D7" s="26">
        <v>44742</v>
      </c>
      <c r="E7" s="74">
        <f>D7-$D$3</f>
        <v>3</v>
      </c>
      <c r="F7" s="29">
        <v>1.8757412120000001</v>
      </c>
      <c r="G7" s="29">
        <v>9.6117404349999997</v>
      </c>
      <c r="H7">
        <f>G7/F7</f>
        <v>5.1242358879301522</v>
      </c>
    </row>
    <row r="8" spans="1:8" x14ac:dyDescent="0.25">
      <c r="A8" s="24" t="s">
        <v>64</v>
      </c>
      <c r="B8" s="24" t="s">
        <v>306</v>
      </c>
      <c r="C8" s="24" t="s">
        <v>352</v>
      </c>
      <c r="D8" s="26">
        <v>44742</v>
      </c>
      <c r="E8" s="74">
        <f>D8-$D$3</f>
        <v>3</v>
      </c>
      <c r="F8" s="29">
        <v>0.56458615550000002</v>
      </c>
      <c r="G8" s="29">
        <v>3.5725114054999998</v>
      </c>
      <c r="H8">
        <f>G8/F8</f>
        <v>6.327663848462894</v>
      </c>
    </row>
    <row r="9" spans="1:8" x14ac:dyDescent="0.25">
      <c r="A9" s="24" t="s">
        <v>196</v>
      </c>
      <c r="B9" s="24" t="s">
        <v>327</v>
      </c>
      <c r="C9" s="24" t="s">
        <v>353</v>
      </c>
      <c r="D9" s="26">
        <v>44742</v>
      </c>
      <c r="E9" s="74">
        <v>3</v>
      </c>
      <c r="F9">
        <f>AVERAGE(F10:F11)</f>
        <v>0.96439065824999992</v>
      </c>
      <c r="G9">
        <f>AVERAGE(G10:G11)</f>
        <v>5.5344579950000004</v>
      </c>
      <c r="H9">
        <f>AVERAGE(H10:H11)</f>
        <v>5.7352615305314627</v>
      </c>
    </row>
    <row r="10" spans="1:8" x14ac:dyDescent="0.25">
      <c r="A10" s="16" t="s">
        <v>89</v>
      </c>
      <c r="B10" s="16" t="s">
        <v>327</v>
      </c>
      <c r="C10" s="24" t="s">
        <v>353</v>
      </c>
      <c r="D10" s="26">
        <v>44742</v>
      </c>
      <c r="E10" s="74">
        <f>D10-$D$3</f>
        <v>3</v>
      </c>
      <c r="F10" s="29">
        <v>0.99191697499999998</v>
      </c>
      <c r="G10" s="29">
        <v>5.8123366049999996</v>
      </c>
      <c r="H10">
        <f>G10/F10</f>
        <v>5.8597007123504463</v>
      </c>
    </row>
    <row r="11" spans="1:8" x14ac:dyDescent="0.25">
      <c r="A11" s="16" t="s">
        <v>91</v>
      </c>
      <c r="B11" s="16" t="s">
        <v>327</v>
      </c>
      <c r="C11" s="24" t="s">
        <v>353</v>
      </c>
      <c r="D11" s="26">
        <v>44742</v>
      </c>
      <c r="E11" s="74">
        <f>D11-$D$3</f>
        <v>3</v>
      </c>
      <c r="F11" s="29">
        <v>0.93686434149999998</v>
      </c>
      <c r="G11" s="29">
        <v>5.2565793850000002</v>
      </c>
      <c r="H11">
        <f>G11/F11</f>
        <v>5.6108223487124791</v>
      </c>
    </row>
    <row r="12" spans="1:8" x14ac:dyDescent="0.25">
      <c r="A12" s="16" t="s">
        <v>188</v>
      </c>
      <c r="B12" s="16" t="s">
        <v>324</v>
      </c>
      <c r="C12" s="16" t="s">
        <v>354</v>
      </c>
      <c r="D12" s="26">
        <v>44742</v>
      </c>
      <c r="E12" s="74">
        <v>3</v>
      </c>
      <c r="F12">
        <f>AVERAGE(F13:F14)</f>
        <v>0.77093186950000003</v>
      </c>
      <c r="G12">
        <f>AVERAGE(G13:G14)</f>
        <v>4.9048230339999996</v>
      </c>
      <c r="H12">
        <f>AVERAGE(H13:H14)</f>
        <v>6.3681069501594738</v>
      </c>
    </row>
    <row r="13" spans="1:8" x14ac:dyDescent="0.25">
      <c r="A13" s="16" t="s">
        <v>78</v>
      </c>
      <c r="B13" s="16" t="s">
        <v>324</v>
      </c>
      <c r="C13" s="16" t="s">
        <v>354</v>
      </c>
      <c r="D13" s="26">
        <v>44742</v>
      </c>
      <c r="E13" s="74">
        <f>D13-$D$3</f>
        <v>3</v>
      </c>
      <c r="F13" s="29">
        <v>0.68458656750000002</v>
      </c>
      <c r="G13" s="29">
        <v>4.3956232829999999</v>
      </c>
      <c r="H13">
        <f>G13/F13</f>
        <v>6.4208436035374001</v>
      </c>
    </row>
    <row r="14" spans="1:8" x14ac:dyDescent="0.25">
      <c r="A14" s="16" t="s">
        <v>80</v>
      </c>
      <c r="B14" s="16" t="s">
        <v>324</v>
      </c>
      <c r="C14" s="16" t="s">
        <v>354</v>
      </c>
      <c r="D14" s="26">
        <v>44742</v>
      </c>
      <c r="E14" s="74">
        <f>D14-$D$3</f>
        <v>3</v>
      </c>
      <c r="F14" s="29">
        <v>0.85727717150000005</v>
      </c>
      <c r="G14" s="29">
        <v>5.4140227850000002</v>
      </c>
      <c r="H14">
        <f>G14/F14</f>
        <v>6.3153702967815466</v>
      </c>
    </row>
    <row r="15" spans="1:8" x14ac:dyDescent="0.25">
      <c r="A15" s="16" t="s">
        <v>195</v>
      </c>
      <c r="B15" s="16" t="s">
        <v>326</v>
      </c>
      <c r="C15" s="16" t="s">
        <v>355</v>
      </c>
      <c r="D15" s="26">
        <v>44742</v>
      </c>
      <c r="E15" s="74">
        <f>D15-$D$3</f>
        <v>3</v>
      </c>
      <c r="F15">
        <f>AVERAGE(F16:F17)</f>
        <v>1.06790239</v>
      </c>
      <c r="G15">
        <f>AVERAGE(G16:G17)</f>
        <v>6.4609272875000006</v>
      </c>
      <c r="H15">
        <f>AVERAGE(H16:H17)</f>
        <v>6.0627321104018517</v>
      </c>
    </row>
    <row r="16" spans="1:8" x14ac:dyDescent="0.25">
      <c r="A16" s="16" t="s">
        <v>85</v>
      </c>
      <c r="B16" s="16" t="s">
        <v>326</v>
      </c>
      <c r="C16" s="16" t="s">
        <v>355</v>
      </c>
      <c r="D16" s="26">
        <v>44742</v>
      </c>
      <c r="E16" s="74">
        <f t="shared" ref="E16:E29" si="0">D16-$D$3</f>
        <v>3</v>
      </c>
      <c r="F16" s="29">
        <v>1.1547898915000001</v>
      </c>
      <c r="G16" s="29">
        <v>6.8220396650000001</v>
      </c>
      <c r="H16">
        <f>G16/F16</f>
        <v>5.9076025129892642</v>
      </c>
    </row>
    <row r="17" spans="1:8" x14ac:dyDescent="0.25">
      <c r="A17" s="16" t="s">
        <v>87</v>
      </c>
      <c r="B17" s="16" t="s">
        <v>326</v>
      </c>
      <c r="C17" s="16" t="s">
        <v>355</v>
      </c>
      <c r="D17" s="26">
        <v>44742</v>
      </c>
      <c r="E17" s="74">
        <f t="shared" si="0"/>
        <v>3</v>
      </c>
      <c r="F17" s="29">
        <v>0.98101488849999996</v>
      </c>
      <c r="G17" s="29">
        <v>6.0998149100000001</v>
      </c>
      <c r="H17">
        <f>G17/F17</f>
        <v>6.2178617078144383</v>
      </c>
    </row>
    <row r="18" spans="1:8" x14ac:dyDescent="0.25">
      <c r="A18" s="16" t="s">
        <v>192</v>
      </c>
      <c r="B18" s="16" t="s">
        <v>325</v>
      </c>
      <c r="C18" s="16" t="s">
        <v>356</v>
      </c>
      <c r="D18" s="26">
        <v>44742</v>
      </c>
      <c r="E18" s="74">
        <f t="shared" si="0"/>
        <v>3</v>
      </c>
      <c r="F18">
        <f>AVERAGE(F19:F20)</f>
        <v>1.1719853680000001</v>
      </c>
      <c r="G18">
        <f>AVERAGE(G19:G20)</f>
        <v>6.5266295324999994</v>
      </c>
      <c r="H18">
        <f>AVERAGE(H19:H20)</f>
        <v>5.584019873909333</v>
      </c>
    </row>
    <row r="19" spans="1:8" x14ac:dyDescent="0.25">
      <c r="A19" s="16" t="s">
        <v>82</v>
      </c>
      <c r="B19" s="16" t="s">
        <v>325</v>
      </c>
      <c r="C19" s="16" t="s">
        <v>356</v>
      </c>
      <c r="D19" s="26">
        <v>44742</v>
      </c>
      <c r="E19" s="74">
        <f t="shared" si="0"/>
        <v>3</v>
      </c>
      <c r="F19" s="29">
        <v>1.3440175864999999</v>
      </c>
      <c r="G19" s="29">
        <v>7.36626885</v>
      </c>
      <c r="H19">
        <f>G19/F19</f>
        <v>5.4807830820002446</v>
      </c>
    </row>
    <row r="20" spans="1:8" x14ac:dyDescent="0.25">
      <c r="A20" s="16" t="s">
        <v>84</v>
      </c>
      <c r="B20" s="16" t="s">
        <v>325</v>
      </c>
      <c r="C20" s="16" t="s">
        <v>356</v>
      </c>
      <c r="D20" s="26">
        <v>44742</v>
      </c>
      <c r="E20" s="74">
        <f t="shared" si="0"/>
        <v>3</v>
      </c>
      <c r="F20" s="29">
        <v>0.99995314950000003</v>
      </c>
      <c r="G20" s="29">
        <v>5.6869902149999998</v>
      </c>
      <c r="H20">
        <f>G20/F20</f>
        <v>5.6872566658184214</v>
      </c>
    </row>
    <row r="21" spans="1:8" x14ac:dyDescent="0.25">
      <c r="A21" s="16" t="s">
        <v>184</v>
      </c>
      <c r="B21" s="16" t="s">
        <v>323</v>
      </c>
      <c r="C21" s="16" t="s">
        <v>357</v>
      </c>
      <c r="D21" s="26">
        <v>44742</v>
      </c>
      <c r="E21" s="74">
        <f t="shared" si="0"/>
        <v>3</v>
      </c>
      <c r="F21">
        <f>AVERAGE(F22:F23)</f>
        <v>0.59453300689999999</v>
      </c>
      <c r="G21">
        <f>AVERAGE(G22:G23)</f>
        <v>3.7171664154999999</v>
      </c>
      <c r="H21">
        <f>AVERAGE(H22:H23)</f>
        <v>6.2841255894688341</v>
      </c>
    </row>
    <row r="22" spans="1:8" x14ac:dyDescent="0.25">
      <c r="A22" s="16" t="s">
        <v>74</v>
      </c>
      <c r="B22" s="16" t="s">
        <v>323</v>
      </c>
      <c r="C22" s="16" t="s">
        <v>357</v>
      </c>
      <c r="D22" s="26">
        <v>44742</v>
      </c>
      <c r="E22" s="74">
        <f t="shared" si="0"/>
        <v>3</v>
      </c>
      <c r="F22" s="29">
        <v>0.49979329179999998</v>
      </c>
      <c r="G22" s="29">
        <v>3.2407526689999999</v>
      </c>
      <c r="H22">
        <f>G22/F22</f>
        <v>6.4841860068358761</v>
      </c>
    </row>
    <row r="23" spans="1:8" x14ac:dyDescent="0.25">
      <c r="A23" s="16" t="s">
        <v>76</v>
      </c>
      <c r="B23" s="16" t="s">
        <v>323</v>
      </c>
      <c r="C23" s="16" t="s">
        <v>357</v>
      </c>
      <c r="D23" s="26">
        <v>44742</v>
      </c>
      <c r="E23" s="74">
        <f t="shared" si="0"/>
        <v>3</v>
      </c>
      <c r="F23" s="29">
        <v>0.689272722</v>
      </c>
      <c r="G23" s="29">
        <v>4.1935801619999999</v>
      </c>
      <c r="H23">
        <f>G23/F23</f>
        <v>6.0840651721017913</v>
      </c>
    </row>
    <row r="24" spans="1:8" x14ac:dyDescent="0.25">
      <c r="A24" s="16" t="s">
        <v>180</v>
      </c>
      <c r="B24" s="16" t="s">
        <v>322</v>
      </c>
      <c r="C24" s="16" t="s">
        <v>358</v>
      </c>
      <c r="D24" s="26">
        <v>44742</v>
      </c>
      <c r="E24" s="74">
        <f t="shared" si="0"/>
        <v>3</v>
      </c>
      <c r="F24">
        <f>AVERAGE(F25:F26)</f>
        <v>0.8426958725</v>
      </c>
      <c r="G24">
        <f>AVERAGE(G25:G26)</f>
        <v>5.0222796077500007</v>
      </c>
      <c r="H24">
        <f>AVERAGE(H25:H26)</f>
        <v>5.9579217580956136</v>
      </c>
    </row>
    <row r="25" spans="1:8" x14ac:dyDescent="0.25">
      <c r="A25" s="16" t="s">
        <v>70</v>
      </c>
      <c r="B25" s="16" t="s">
        <v>322</v>
      </c>
      <c r="C25" s="16" t="s">
        <v>358</v>
      </c>
      <c r="D25" s="26">
        <v>44742</v>
      </c>
      <c r="E25" s="74">
        <f t="shared" si="0"/>
        <v>3</v>
      </c>
      <c r="F25" s="29">
        <v>0.83529871950000001</v>
      </c>
      <c r="G25" s="29">
        <v>4.8000876305000002</v>
      </c>
      <c r="H25">
        <f>G25/F25</f>
        <v>5.746552123739967</v>
      </c>
    </row>
    <row r="26" spans="1:8" x14ac:dyDescent="0.25">
      <c r="A26" s="16" t="s">
        <v>72</v>
      </c>
      <c r="B26" s="16" t="s">
        <v>322</v>
      </c>
      <c r="C26" s="16" t="s">
        <v>358</v>
      </c>
      <c r="D26" s="26">
        <v>44742</v>
      </c>
      <c r="E26" s="74">
        <f t="shared" si="0"/>
        <v>3</v>
      </c>
      <c r="F26" s="29">
        <v>0.85009302549999999</v>
      </c>
      <c r="G26" s="29">
        <v>5.2444715850000003</v>
      </c>
      <c r="H26">
        <f>G26/F26</f>
        <v>6.1692913924512611</v>
      </c>
    </row>
    <row r="27" spans="1:8" x14ac:dyDescent="0.25">
      <c r="A27" s="16" t="s">
        <v>173</v>
      </c>
      <c r="B27" s="16" t="s">
        <v>321</v>
      </c>
      <c r="C27" s="16" t="s">
        <v>359</v>
      </c>
      <c r="D27" s="26">
        <v>44742</v>
      </c>
      <c r="E27" s="74">
        <f t="shared" si="0"/>
        <v>3</v>
      </c>
      <c r="F27">
        <f>AVERAGE(F28:F29)</f>
        <v>0.92471325900000001</v>
      </c>
      <c r="G27">
        <f>AVERAGE(G28:G29)</f>
        <v>5.8021319400000007</v>
      </c>
      <c r="H27">
        <f>AVERAGE(H28:H29)</f>
        <v>6.2904150375093515</v>
      </c>
    </row>
    <row r="28" spans="1:8" x14ac:dyDescent="0.25">
      <c r="A28" s="16" t="s">
        <v>66</v>
      </c>
      <c r="B28" s="16" t="s">
        <v>321</v>
      </c>
      <c r="C28" s="16" t="s">
        <v>359</v>
      </c>
      <c r="D28" s="26">
        <v>44742</v>
      </c>
      <c r="E28" s="74">
        <f t="shared" si="0"/>
        <v>3</v>
      </c>
      <c r="F28" s="29">
        <v>1.0071760240000001</v>
      </c>
      <c r="G28" s="29">
        <v>6.156035095</v>
      </c>
      <c r="H28">
        <f>G28/F28</f>
        <v>6.1121739877715751</v>
      </c>
    </row>
    <row r="29" spans="1:8" x14ac:dyDescent="0.25">
      <c r="A29" s="16" t="s">
        <v>68</v>
      </c>
      <c r="B29" s="16" t="s">
        <v>321</v>
      </c>
      <c r="C29" s="16" t="s">
        <v>359</v>
      </c>
      <c r="D29" s="26">
        <v>44742</v>
      </c>
      <c r="E29" s="74">
        <f t="shared" si="0"/>
        <v>3</v>
      </c>
      <c r="F29" s="29">
        <v>0.84225049399999996</v>
      </c>
      <c r="G29" s="29">
        <v>5.4482287850000004</v>
      </c>
      <c r="H29">
        <f>G29/F29</f>
        <v>6.4686560872471279</v>
      </c>
    </row>
    <row r="30" spans="1:8" x14ac:dyDescent="0.25">
      <c r="A30" s="24" t="s">
        <v>83</v>
      </c>
      <c r="B30" s="24" t="s">
        <v>306</v>
      </c>
      <c r="C30" s="24" t="s">
        <v>352</v>
      </c>
      <c r="D30" s="26">
        <v>44749</v>
      </c>
      <c r="E30" s="74">
        <f>D30-$D$3</f>
        <v>10</v>
      </c>
      <c r="F30">
        <f>AVERAGE(F31:F32)</f>
        <v>0.94265271024999997</v>
      </c>
      <c r="G30">
        <f>AVERAGE(G31:G32)</f>
        <v>9.6572351914999999</v>
      </c>
      <c r="H30">
        <f>AVERAGE(H31:H32)</f>
        <v>9.3862004045150194</v>
      </c>
    </row>
    <row r="31" spans="1:8" x14ac:dyDescent="0.25">
      <c r="A31" s="24" t="s">
        <v>62</v>
      </c>
      <c r="B31" s="24" t="s">
        <v>306</v>
      </c>
      <c r="C31" s="24" t="s">
        <v>352</v>
      </c>
      <c r="D31" s="26">
        <v>44749</v>
      </c>
      <c r="E31" s="74">
        <f>D31-$D$3</f>
        <v>10</v>
      </c>
      <c r="F31" s="16">
        <v>1.2981216870000001</v>
      </c>
      <c r="G31" s="16">
        <v>15.139906755</v>
      </c>
      <c r="H31">
        <f>G31/F31</f>
        <v>11.662933380297188</v>
      </c>
    </row>
    <row r="32" spans="1:8" x14ac:dyDescent="0.25">
      <c r="A32" s="24" t="s">
        <v>64</v>
      </c>
      <c r="B32" s="24" t="s">
        <v>306</v>
      </c>
      <c r="C32" s="24" t="s">
        <v>352</v>
      </c>
      <c r="D32" s="26">
        <v>44749</v>
      </c>
      <c r="E32" s="74">
        <f t="shared" ref="E32:E95" si="1">D32-$D$3</f>
        <v>10</v>
      </c>
      <c r="F32" s="16">
        <v>0.58718373349999997</v>
      </c>
      <c r="G32" s="16">
        <v>4.1745636279999996</v>
      </c>
      <c r="H32">
        <f>G32/F32</f>
        <v>7.1094674287328496</v>
      </c>
    </row>
    <row r="33" spans="1:8" x14ac:dyDescent="0.25">
      <c r="A33" s="24" t="s">
        <v>196</v>
      </c>
      <c r="B33" s="24" t="s">
        <v>327</v>
      </c>
      <c r="C33" s="24" t="s">
        <v>353</v>
      </c>
      <c r="D33" s="26">
        <v>44749</v>
      </c>
      <c r="E33" s="74">
        <f t="shared" si="1"/>
        <v>10</v>
      </c>
      <c r="F33">
        <f>AVERAGE(F34:F35)</f>
        <v>1.5763985677500001</v>
      </c>
      <c r="G33">
        <f>AVERAGE(G34:G35)</f>
        <v>17.3451580875</v>
      </c>
      <c r="H33">
        <f>AVERAGE(H34:H35)</f>
        <v>11.04550163750323</v>
      </c>
    </row>
    <row r="34" spans="1:8" x14ac:dyDescent="0.25">
      <c r="A34" s="16" t="s">
        <v>89</v>
      </c>
      <c r="B34" s="16" t="s">
        <v>327</v>
      </c>
      <c r="C34" s="24" t="s">
        <v>353</v>
      </c>
      <c r="D34" s="26">
        <v>44749</v>
      </c>
      <c r="E34" s="74">
        <f t="shared" si="1"/>
        <v>10</v>
      </c>
      <c r="F34" s="16">
        <v>1.7504156245</v>
      </c>
      <c r="G34" s="16">
        <v>18.660728015</v>
      </c>
      <c r="H34">
        <f>G34/F34</f>
        <v>10.660741228432745</v>
      </c>
    </row>
    <row r="35" spans="1:8" x14ac:dyDescent="0.25">
      <c r="A35" s="16" t="s">
        <v>91</v>
      </c>
      <c r="B35" s="16" t="s">
        <v>327</v>
      </c>
      <c r="C35" s="24" t="s">
        <v>353</v>
      </c>
      <c r="D35" s="26">
        <v>44749</v>
      </c>
      <c r="E35" s="74">
        <f t="shared" si="1"/>
        <v>10</v>
      </c>
      <c r="F35" s="16">
        <v>1.402381511</v>
      </c>
      <c r="G35" s="16">
        <v>16.029588159999999</v>
      </c>
      <c r="H35">
        <f>G35/F35</f>
        <v>11.430262046573716</v>
      </c>
    </row>
    <row r="36" spans="1:8" x14ac:dyDescent="0.25">
      <c r="A36" s="16" t="s">
        <v>188</v>
      </c>
      <c r="B36" s="16" t="s">
        <v>324</v>
      </c>
      <c r="C36" s="16" t="s">
        <v>354</v>
      </c>
      <c r="D36" s="26">
        <v>44749</v>
      </c>
      <c r="E36" s="74">
        <f t="shared" si="1"/>
        <v>10</v>
      </c>
      <c r="F36">
        <f>AVERAGE(F37:F38)</f>
        <v>1.0706908455000002</v>
      </c>
      <c r="G36">
        <f>AVERAGE(G37:G38)</f>
        <v>11.1132545675</v>
      </c>
      <c r="H36">
        <f>AVERAGE(H37:H38)</f>
        <v>9.9482083580896923</v>
      </c>
    </row>
    <row r="37" spans="1:8" x14ac:dyDescent="0.25">
      <c r="A37" s="16" t="s">
        <v>78</v>
      </c>
      <c r="B37" s="16" t="s">
        <v>324</v>
      </c>
      <c r="C37" s="16" t="s">
        <v>354</v>
      </c>
      <c r="D37" s="26">
        <v>44749</v>
      </c>
      <c r="E37" s="74">
        <f t="shared" si="1"/>
        <v>10</v>
      </c>
      <c r="F37" s="16">
        <v>0.92605907600000004</v>
      </c>
      <c r="G37" s="16">
        <v>6.2557878999999996</v>
      </c>
      <c r="H37">
        <f>G37/F37</f>
        <v>6.7552795087556587</v>
      </c>
    </row>
    <row r="38" spans="1:8" x14ac:dyDescent="0.25">
      <c r="A38" s="16" t="s">
        <v>80</v>
      </c>
      <c r="B38" s="16" t="s">
        <v>324</v>
      </c>
      <c r="C38" s="16" t="s">
        <v>354</v>
      </c>
      <c r="D38" s="26">
        <v>44749</v>
      </c>
      <c r="E38" s="74">
        <f t="shared" si="1"/>
        <v>10</v>
      </c>
      <c r="F38" s="16">
        <v>1.2153226150000001</v>
      </c>
      <c r="G38" s="16">
        <v>15.970721234999999</v>
      </c>
      <c r="H38">
        <f>G38/F38</f>
        <v>13.141137207423725</v>
      </c>
    </row>
    <row r="39" spans="1:8" x14ac:dyDescent="0.25">
      <c r="A39" s="16" t="s">
        <v>195</v>
      </c>
      <c r="B39" s="16" t="s">
        <v>326</v>
      </c>
      <c r="C39" s="16" t="s">
        <v>355</v>
      </c>
      <c r="D39" s="26">
        <v>44749</v>
      </c>
      <c r="E39" s="74">
        <f t="shared" si="1"/>
        <v>10</v>
      </c>
      <c r="F39">
        <f>AVERAGE(F40:F41)</f>
        <v>1.6847223219999998</v>
      </c>
      <c r="G39">
        <f>AVERAGE(G40:G41)</f>
        <v>18.583359094999999</v>
      </c>
      <c r="H39">
        <f>AVERAGE(H40:H41)</f>
        <v>11.252239792384184</v>
      </c>
    </row>
    <row r="40" spans="1:8" x14ac:dyDescent="0.25">
      <c r="A40" s="16" t="s">
        <v>85</v>
      </c>
      <c r="B40" s="16" t="s">
        <v>326</v>
      </c>
      <c r="C40" s="16" t="s">
        <v>355</v>
      </c>
      <c r="D40" s="26">
        <v>44749</v>
      </c>
      <c r="E40" s="74">
        <f t="shared" si="1"/>
        <v>10</v>
      </c>
      <c r="F40" s="16">
        <v>1.8685570659999999</v>
      </c>
      <c r="G40" s="16">
        <v>17.228663585</v>
      </c>
      <c r="H40">
        <f>G40/F40</f>
        <v>9.2203036762913619</v>
      </c>
    </row>
    <row r="41" spans="1:8" x14ac:dyDescent="0.25">
      <c r="A41" s="16" t="s">
        <v>87</v>
      </c>
      <c r="B41" s="16" t="s">
        <v>326</v>
      </c>
      <c r="C41" s="16" t="s">
        <v>355</v>
      </c>
      <c r="D41" s="26">
        <v>44749</v>
      </c>
      <c r="E41" s="74">
        <f t="shared" si="1"/>
        <v>10</v>
      </c>
      <c r="F41" s="16">
        <v>1.5008875779999999</v>
      </c>
      <c r="G41" s="16">
        <v>19.938054605000001</v>
      </c>
      <c r="H41">
        <f>G41/F41</f>
        <v>13.284175908477005</v>
      </c>
    </row>
    <row r="42" spans="1:8" x14ac:dyDescent="0.25">
      <c r="A42" s="16" t="s">
        <v>192</v>
      </c>
      <c r="B42" s="16" t="s">
        <v>325</v>
      </c>
      <c r="C42" s="16" t="s">
        <v>356</v>
      </c>
      <c r="D42" s="26">
        <v>44749</v>
      </c>
      <c r="E42" s="74">
        <f t="shared" si="1"/>
        <v>10</v>
      </c>
      <c r="F42">
        <f>AVERAGE(F43:F44)</f>
        <v>1.3245758542499999</v>
      </c>
      <c r="G42">
        <f>AVERAGE(G43:G44)</f>
        <v>13.7642618</v>
      </c>
      <c r="H42">
        <f>AVERAGE(H43:H44)</f>
        <v>10.318542860089691</v>
      </c>
    </row>
    <row r="43" spans="1:8" x14ac:dyDescent="0.25">
      <c r="A43" s="16" t="s">
        <v>82</v>
      </c>
      <c r="B43" s="16" t="s">
        <v>325</v>
      </c>
      <c r="C43" s="16" t="s">
        <v>356</v>
      </c>
      <c r="D43" s="26">
        <v>44749</v>
      </c>
      <c r="E43" s="74">
        <f t="shared" si="1"/>
        <v>10</v>
      </c>
      <c r="F43" s="16">
        <v>1.2737446324999999</v>
      </c>
      <c r="G43" s="16">
        <v>10.723330499999999</v>
      </c>
      <c r="H43">
        <f>G43/F43</f>
        <v>8.4187444063674981</v>
      </c>
    </row>
    <row r="44" spans="1:8" x14ac:dyDescent="0.25">
      <c r="A44" s="16" t="s">
        <v>84</v>
      </c>
      <c r="B44" s="16" t="s">
        <v>325</v>
      </c>
      <c r="C44" s="16" t="s">
        <v>356</v>
      </c>
      <c r="D44" s="26">
        <v>44749</v>
      </c>
      <c r="E44" s="74">
        <f t="shared" si="1"/>
        <v>10</v>
      </c>
      <c r="F44" s="16">
        <v>1.3754070759999999</v>
      </c>
      <c r="G44" s="16">
        <v>16.8051931</v>
      </c>
      <c r="H44">
        <f>G44/F44</f>
        <v>12.218341313811884</v>
      </c>
    </row>
    <row r="45" spans="1:8" x14ac:dyDescent="0.25">
      <c r="A45" s="16" t="s">
        <v>184</v>
      </c>
      <c r="B45" s="16" t="s">
        <v>323</v>
      </c>
      <c r="C45" s="16" t="s">
        <v>357</v>
      </c>
      <c r="D45" s="26">
        <v>44749</v>
      </c>
      <c r="E45" s="74">
        <f t="shared" si="1"/>
        <v>10</v>
      </c>
      <c r="F45">
        <f>AVERAGE(F46:F47)</f>
        <v>0.65283890850000004</v>
      </c>
      <c r="G45">
        <f>AVERAGE(G46:G47)</f>
        <v>4.1886237995000002</v>
      </c>
      <c r="H45">
        <f>AVERAGE(H46:H47)</f>
        <v>6.411622680100951</v>
      </c>
    </row>
    <row r="46" spans="1:8" x14ac:dyDescent="0.25">
      <c r="A46" s="16" t="s">
        <v>74</v>
      </c>
      <c r="B46" s="16" t="s">
        <v>323</v>
      </c>
      <c r="C46" s="16" t="s">
        <v>357</v>
      </c>
      <c r="D46" s="26">
        <v>44749</v>
      </c>
      <c r="E46" s="74">
        <f t="shared" si="1"/>
        <v>10</v>
      </c>
      <c r="F46" s="16">
        <v>0.55464310900000002</v>
      </c>
      <c r="G46" s="16">
        <v>3.5399682834999999</v>
      </c>
      <c r="H46">
        <f>G46/F46</f>
        <v>6.3824254300795786</v>
      </c>
    </row>
    <row r="47" spans="1:8" x14ac:dyDescent="0.25">
      <c r="A47" s="16" t="s">
        <v>76</v>
      </c>
      <c r="B47" s="16" t="s">
        <v>323</v>
      </c>
      <c r="C47" s="16" t="s">
        <v>357</v>
      </c>
      <c r="D47" s="26">
        <v>44749</v>
      </c>
      <c r="E47" s="74">
        <f t="shared" si="1"/>
        <v>10</v>
      </c>
      <c r="F47" s="16">
        <v>0.75103470800000005</v>
      </c>
      <c r="G47" s="16">
        <v>4.8372793155</v>
      </c>
      <c r="H47">
        <f>G47/F47</f>
        <v>6.4408199301223235</v>
      </c>
    </row>
    <row r="48" spans="1:8" x14ac:dyDescent="0.25">
      <c r="A48" s="16" t="s">
        <v>180</v>
      </c>
      <c r="B48" s="16" t="s">
        <v>322</v>
      </c>
      <c r="C48" s="16" t="s">
        <v>358</v>
      </c>
      <c r="D48" s="26">
        <v>44749</v>
      </c>
      <c r="E48" s="74">
        <f t="shared" si="1"/>
        <v>10</v>
      </c>
      <c r="F48">
        <f>AVERAGE(F49:F50)</f>
        <v>1.01483058575</v>
      </c>
      <c r="G48">
        <f>AVERAGE(G49:G50)</f>
        <v>7.6495787975000002</v>
      </c>
      <c r="H48">
        <f>AVERAGE(H49:H50)</f>
        <v>7.4348608960465956</v>
      </c>
    </row>
    <row r="49" spans="1:8" x14ac:dyDescent="0.25">
      <c r="A49" s="16" t="s">
        <v>70</v>
      </c>
      <c r="B49" s="16" t="s">
        <v>322</v>
      </c>
      <c r="C49" s="16" t="s">
        <v>358</v>
      </c>
      <c r="D49" s="26">
        <v>44749</v>
      </c>
      <c r="E49" s="74">
        <f t="shared" si="1"/>
        <v>10</v>
      </c>
      <c r="F49" s="16">
        <v>1.1143199935000001</v>
      </c>
      <c r="G49" s="16">
        <v>9.4547457650000002</v>
      </c>
      <c r="H49">
        <f>G49/F49</f>
        <v>8.4847672303745654</v>
      </c>
    </row>
    <row r="50" spans="1:8" x14ac:dyDescent="0.25">
      <c r="A50" s="16" t="s">
        <v>72</v>
      </c>
      <c r="B50" s="16" t="s">
        <v>322</v>
      </c>
      <c r="C50" s="16" t="s">
        <v>358</v>
      </c>
      <c r="D50" s="26">
        <v>44749</v>
      </c>
      <c r="E50" s="74">
        <f t="shared" si="1"/>
        <v>10</v>
      </c>
      <c r="F50" s="16">
        <v>0.91534117800000003</v>
      </c>
      <c r="G50" s="16">
        <v>5.8444118300000003</v>
      </c>
      <c r="H50">
        <f>G50/F50</f>
        <v>6.384954561718625</v>
      </c>
    </row>
    <row r="51" spans="1:8" x14ac:dyDescent="0.25">
      <c r="A51" s="16" t="s">
        <v>173</v>
      </c>
      <c r="B51" s="16" t="s">
        <v>321</v>
      </c>
      <c r="C51" s="16" t="s">
        <v>359</v>
      </c>
      <c r="D51" s="26">
        <v>44749</v>
      </c>
      <c r="E51" s="74">
        <f t="shared" si="1"/>
        <v>10</v>
      </c>
      <c r="F51">
        <f>AVERAGE(F52:F53)</f>
        <v>1.0986418257500001</v>
      </c>
      <c r="G51">
        <f>AVERAGE(G52:G53)</f>
        <v>12.5640935825</v>
      </c>
      <c r="H51">
        <f>AVERAGE(H52:H53)</f>
        <v>11.393521009871227</v>
      </c>
    </row>
    <row r="52" spans="1:8" x14ac:dyDescent="0.25">
      <c r="A52" s="16" t="s">
        <v>66</v>
      </c>
      <c r="B52" s="16" t="s">
        <v>321</v>
      </c>
      <c r="C52" s="16" t="s">
        <v>359</v>
      </c>
      <c r="D52" s="26">
        <v>44749</v>
      </c>
      <c r="E52" s="74">
        <f t="shared" si="1"/>
        <v>10</v>
      </c>
      <c r="F52" s="16">
        <v>1.1396455640000001</v>
      </c>
      <c r="G52" s="16">
        <v>14.282398525</v>
      </c>
      <c r="H52">
        <f t="shared" ref="H52:H114" si="2">G52/F52</f>
        <v>12.532316165800474</v>
      </c>
    </row>
    <row r="53" spans="1:8" x14ac:dyDescent="0.25">
      <c r="A53" s="16" t="s">
        <v>68</v>
      </c>
      <c r="B53" s="16" t="s">
        <v>321</v>
      </c>
      <c r="C53" s="16" t="s">
        <v>359</v>
      </c>
      <c r="D53" s="26">
        <v>44749</v>
      </c>
      <c r="E53" s="74">
        <f t="shared" si="1"/>
        <v>10</v>
      </c>
      <c r="F53" s="16">
        <v>1.0576380875</v>
      </c>
      <c r="G53" s="16">
        <v>10.84578864</v>
      </c>
      <c r="H53">
        <f t="shared" si="2"/>
        <v>10.254725853941981</v>
      </c>
    </row>
    <row r="54" spans="1:8" x14ac:dyDescent="0.25">
      <c r="A54" s="24" t="s">
        <v>83</v>
      </c>
      <c r="B54" s="24" t="s">
        <v>306</v>
      </c>
      <c r="C54" s="24" t="s">
        <v>352</v>
      </c>
      <c r="D54" s="26">
        <v>44756</v>
      </c>
      <c r="E54" s="74">
        <f t="shared" si="1"/>
        <v>17</v>
      </c>
      <c r="F54" s="29">
        <v>0.89170757649999999</v>
      </c>
      <c r="G54" s="29">
        <v>7.3700193699999996</v>
      </c>
      <c r="H54">
        <f t="shared" si="2"/>
        <v>8.2650630814730999</v>
      </c>
    </row>
    <row r="55" spans="1:8" x14ac:dyDescent="0.25">
      <c r="A55" s="24" t="s">
        <v>62</v>
      </c>
      <c r="B55" s="24" t="s">
        <v>306</v>
      </c>
      <c r="C55" s="24" t="s">
        <v>352</v>
      </c>
      <c r="D55" s="26">
        <v>44756</v>
      </c>
      <c r="E55" s="74">
        <f t="shared" si="1"/>
        <v>17</v>
      </c>
      <c r="F55" s="29">
        <v>0.95206895749999998</v>
      </c>
      <c r="G55" s="29">
        <v>12.65766543</v>
      </c>
      <c r="H55">
        <f t="shared" si="2"/>
        <v>13.294904040603592</v>
      </c>
    </row>
    <row r="56" spans="1:8" x14ac:dyDescent="0.25">
      <c r="A56" s="24" t="s">
        <v>64</v>
      </c>
      <c r="B56" s="24" t="s">
        <v>306</v>
      </c>
      <c r="C56" s="24" t="s">
        <v>352</v>
      </c>
      <c r="D56" s="26">
        <v>44756</v>
      </c>
      <c r="E56" s="74">
        <f t="shared" si="1"/>
        <v>17</v>
      </c>
      <c r="F56" s="29">
        <v>0.63908791750000005</v>
      </c>
      <c r="G56" s="29">
        <v>5.8449888400000001</v>
      </c>
      <c r="H56">
        <f t="shared" si="2"/>
        <v>9.1458290478477089</v>
      </c>
    </row>
    <row r="57" spans="1:8" x14ac:dyDescent="0.25">
      <c r="A57" s="16" t="s">
        <v>196</v>
      </c>
      <c r="B57" s="16" t="s">
        <v>327</v>
      </c>
      <c r="C57" s="24" t="s">
        <v>353</v>
      </c>
      <c r="D57" s="26">
        <v>44756</v>
      </c>
      <c r="E57" s="74">
        <f t="shared" si="1"/>
        <v>17</v>
      </c>
      <c r="F57" s="29">
        <v>1.7952162325000001</v>
      </c>
      <c r="G57" s="29">
        <v>12.81960335</v>
      </c>
      <c r="H57">
        <f t="shared" si="2"/>
        <v>7.1409800768944409</v>
      </c>
    </row>
    <row r="58" spans="1:8" x14ac:dyDescent="0.25">
      <c r="A58" s="16" t="s">
        <v>89</v>
      </c>
      <c r="B58" s="16" t="s">
        <v>327</v>
      </c>
      <c r="C58" s="24" t="s">
        <v>353</v>
      </c>
      <c r="D58" s="26">
        <v>44756</v>
      </c>
      <c r="E58" s="74">
        <f t="shared" si="1"/>
        <v>17</v>
      </c>
      <c r="F58" s="29">
        <v>1.4818843564999999</v>
      </c>
      <c r="G58" s="29">
        <v>11.972653305</v>
      </c>
      <c r="H58">
        <f t="shared" si="2"/>
        <v>8.0793438789499774</v>
      </c>
    </row>
    <row r="59" spans="1:8" x14ac:dyDescent="0.25">
      <c r="A59" s="16" t="s">
        <v>91</v>
      </c>
      <c r="B59" s="16" t="s">
        <v>327</v>
      </c>
      <c r="C59" s="24" t="s">
        <v>353</v>
      </c>
      <c r="D59" s="26">
        <v>44756</v>
      </c>
      <c r="E59" s="74">
        <f t="shared" si="1"/>
        <v>17</v>
      </c>
      <c r="F59" s="29">
        <v>1.527703574</v>
      </c>
      <c r="G59" s="29">
        <v>15.635961345</v>
      </c>
      <c r="H59">
        <f t="shared" si="2"/>
        <v>10.234944534468962</v>
      </c>
    </row>
    <row r="60" spans="1:8" x14ac:dyDescent="0.25">
      <c r="A60" s="16" t="s">
        <v>188</v>
      </c>
      <c r="B60" s="16" t="s">
        <v>324</v>
      </c>
      <c r="C60" s="16" t="s">
        <v>354</v>
      </c>
      <c r="D60" s="26">
        <v>44756</v>
      </c>
      <c r="E60" s="74">
        <f t="shared" si="1"/>
        <v>17</v>
      </c>
      <c r="F60" s="29">
        <v>0.95192862300000003</v>
      </c>
      <c r="G60" s="29">
        <v>11.934748040000001</v>
      </c>
      <c r="H60">
        <f t="shared" si="2"/>
        <v>12.537440047120004</v>
      </c>
    </row>
    <row r="61" spans="1:8" x14ac:dyDescent="0.25">
      <c r="A61" s="16" t="s">
        <v>78</v>
      </c>
      <c r="B61" s="16" t="s">
        <v>324</v>
      </c>
      <c r="C61" s="16" t="s">
        <v>354</v>
      </c>
      <c r="D61" s="26">
        <v>44756</v>
      </c>
      <c r="E61" s="74">
        <f t="shared" si="1"/>
        <v>17</v>
      </c>
      <c r="F61" s="29">
        <v>0.91670466100000003</v>
      </c>
      <c r="G61" s="29">
        <v>14.76984373</v>
      </c>
      <c r="H61">
        <f t="shared" si="2"/>
        <v>16.111888984930118</v>
      </c>
    </row>
    <row r="62" spans="1:8" x14ac:dyDescent="0.25">
      <c r="A62" s="16" t="s">
        <v>80</v>
      </c>
      <c r="B62" s="16" t="s">
        <v>324</v>
      </c>
      <c r="C62" s="16" t="s">
        <v>354</v>
      </c>
      <c r="D62" s="26">
        <v>44756</v>
      </c>
      <c r="E62" s="74">
        <f t="shared" si="1"/>
        <v>17</v>
      </c>
      <c r="F62" s="29">
        <v>1.182884142</v>
      </c>
      <c r="G62" s="29">
        <v>10.71282912</v>
      </c>
      <c r="H62">
        <f t="shared" si="2"/>
        <v>9.0565328755586609</v>
      </c>
    </row>
    <row r="63" spans="1:8" x14ac:dyDescent="0.25">
      <c r="A63" s="16" t="s">
        <v>195</v>
      </c>
      <c r="B63" s="24" t="s">
        <v>326</v>
      </c>
      <c r="C63" s="16" t="s">
        <v>355</v>
      </c>
      <c r="D63" s="26">
        <v>44756</v>
      </c>
      <c r="E63" s="74">
        <f t="shared" si="1"/>
        <v>17</v>
      </c>
      <c r="F63" s="29">
        <v>1.5730316204999999</v>
      </c>
      <c r="G63" s="29">
        <v>15.572148775</v>
      </c>
      <c r="H63">
        <f t="shared" si="2"/>
        <v>9.899450571788428</v>
      </c>
    </row>
    <row r="64" spans="1:8" x14ac:dyDescent="0.25">
      <c r="A64" s="16" t="s">
        <v>85</v>
      </c>
      <c r="B64" s="16" t="s">
        <v>326</v>
      </c>
      <c r="C64" s="16" t="s">
        <v>355</v>
      </c>
      <c r="D64" s="26">
        <v>44756</v>
      </c>
      <c r="E64" s="74">
        <f t="shared" si="1"/>
        <v>17</v>
      </c>
      <c r="F64" s="29">
        <v>2.0479462969230768</v>
      </c>
      <c r="G64" s="29">
        <v>22.792796561538459</v>
      </c>
      <c r="H64">
        <f t="shared" si="2"/>
        <v>11.129587038382473</v>
      </c>
    </row>
    <row r="65" spans="1:8" x14ac:dyDescent="0.25">
      <c r="A65" s="16" t="s">
        <v>87</v>
      </c>
      <c r="B65" s="16" t="s">
        <v>326</v>
      </c>
      <c r="C65" s="16" t="s">
        <v>355</v>
      </c>
      <c r="D65" s="26">
        <v>44756</v>
      </c>
      <c r="E65" s="74">
        <f t="shared" si="1"/>
        <v>17</v>
      </c>
      <c r="F65" s="29">
        <v>1.9053437390000001</v>
      </c>
      <c r="G65" s="29">
        <v>17.245491900000001</v>
      </c>
      <c r="H65">
        <f t="shared" si="2"/>
        <v>9.0511184659263204</v>
      </c>
    </row>
    <row r="66" spans="1:8" x14ac:dyDescent="0.25">
      <c r="A66" s="16" t="s">
        <v>192</v>
      </c>
      <c r="B66" s="16" t="s">
        <v>325</v>
      </c>
      <c r="C66" s="16" t="s">
        <v>356</v>
      </c>
      <c r="D66" s="26">
        <v>44756</v>
      </c>
      <c r="E66" s="74">
        <f t="shared" si="1"/>
        <v>17</v>
      </c>
      <c r="F66" s="29">
        <v>1.1347669469999999</v>
      </c>
      <c r="G66" s="29">
        <v>11.216298220000001</v>
      </c>
      <c r="H66">
        <f t="shared" si="2"/>
        <v>9.8842306340105281</v>
      </c>
    </row>
    <row r="67" spans="1:8" x14ac:dyDescent="0.25">
      <c r="A67" s="16" t="s">
        <v>82</v>
      </c>
      <c r="B67" s="16" t="s">
        <v>325</v>
      </c>
      <c r="C67" s="16" t="s">
        <v>356</v>
      </c>
      <c r="D67" s="26">
        <v>44756</v>
      </c>
      <c r="E67" s="74">
        <f t="shared" si="1"/>
        <v>17</v>
      </c>
      <c r="F67" s="29">
        <v>1.3498997500000001</v>
      </c>
      <c r="G67" s="29">
        <v>12.465214469999999</v>
      </c>
      <c r="H67">
        <f t="shared" si="2"/>
        <v>9.2341779232124459</v>
      </c>
    </row>
    <row r="68" spans="1:8" x14ac:dyDescent="0.25">
      <c r="A68" s="16" t="s">
        <v>84</v>
      </c>
      <c r="B68" s="24" t="s">
        <v>325</v>
      </c>
      <c r="C68" s="16" t="s">
        <v>356</v>
      </c>
      <c r="D68" s="26">
        <v>44756</v>
      </c>
      <c r="E68" s="74">
        <f t="shared" si="1"/>
        <v>17</v>
      </c>
      <c r="F68" s="29">
        <v>1.3839659525000001</v>
      </c>
      <c r="G68" s="29">
        <v>13.506542215</v>
      </c>
      <c r="H68">
        <f t="shared" si="2"/>
        <v>9.7593023806703787</v>
      </c>
    </row>
    <row r="69" spans="1:8" x14ac:dyDescent="0.25">
      <c r="A69" s="16" t="s">
        <v>184</v>
      </c>
      <c r="B69" s="16" t="s">
        <v>323</v>
      </c>
      <c r="C69" s="16" t="s">
        <v>357</v>
      </c>
      <c r="D69" s="26">
        <v>44756</v>
      </c>
      <c r="E69" s="74">
        <f t="shared" si="1"/>
        <v>17</v>
      </c>
      <c r="F69" s="29">
        <v>0.62172152199999997</v>
      </c>
      <c r="G69" s="29">
        <v>6.3462318299999998</v>
      </c>
      <c r="H69">
        <f t="shared" si="2"/>
        <v>10.207515109956255</v>
      </c>
    </row>
    <row r="70" spans="1:8" x14ac:dyDescent="0.25">
      <c r="A70" s="16" t="s">
        <v>74</v>
      </c>
      <c r="B70" s="16" t="s">
        <v>323</v>
      </c>
      <c r="C70" s="16" t="s">
        <v>357</v>
      </c>
      <c r="D70" s="26">
        <v>44756</v>
      </c>
      <c r="E70" s="74">
        <f t="shared" si="1"/>
        <v>17</v>
      </c>
      <c r="F70" s="29">
        <v>0.57577951199999999</v>
      </c>
      <c r="G70" s="29">
        <v>5.2543407049999997</v>
      </c>
      <c r="H70">
        <f t="shared" si="2"/>
        <v>9.125612487927496</v>
      </c>
    </row>
    <row r="71" spans="1:8" x14ac:dyDescent="0.25">
      <c r="A71" s="16" t="s">
        <v>76</v>
      </c>
      <c r="B71" s="16" t="s">
        <v>323</v>
      </c>
      <c r="C71" s="16" t="s">
        <v>357</v>
      </c>
      <c r="D71" s="26">
        <v>44756</v>
      </c>
      <c r="E71" s="74">
        <f t="shared" si="1"/>
        <v>17</v>
      </c>
      <c r="F71" s="29">
        <v>0.68634556349999998</v>
      </c>
      <c r="G71" s="29">
        <v>5.7887373699999998</v>
      </c>
      <c r="H71">
        <f t="shared" si="2"/>
        <v>8.434144078211121</v>
      </c>
    </row>
    <row r="72" spans="1:8" x14ac:dyDescent="0.25">
      <c r="A72" s="16" t="s">
        <v>180</v>
      </c>
      <c r="B72" s="16" t="s">
        <v>322</v>
      </c>
      <c r="C72" s="16" t="s">
        <v>358</v>
      </c>
      <c r="D72" s="26">
        <v>44756</v>
      </c>
      <c r="E72" s="74">
        <f t="shared" si="1"/>
        <v>17</v>
      </c>
      <c r="F72" s="29">
        <v>0.93252737699999999</v>
      </c>
      <c r="G72" s="29">
        <v>11.846033759999999</v>
      </c>
      <c r="H72">
        <f t="shared" si="2"/>
        <v>12.703148510351991</v>
      </c>
    </row>
    <row r="73" spans="1:8" x14ac:dyDescent="0.25">
      <c r="A73" s="16" t="s">
        <v>70</v>
      </c>
      <c r="B73" s="16" t="s">
        <v>322</v>
      </c>
      <c r="C73" s="16" t="s">
        <v>358</v>
      </c>
      <c r="D73" s="26">
        <v>44756</v>
      </c>
      <c r="E73" s="74">
        <f t="shared" si="1"/>
        <v>17</v>
      </c>
      <c r="F73" s="29">
        <v>0.95752446150000003</v>
      </c>
      <c r="G73" s="29">
        <v>12.370458985000001</v>
      </c>
      <c r="H73">
        <f t="shared" si="2"/>
        <v>12.919209359540734</v>
      </c>
    </row>
    <row r="74" spans="1:8" x14ac:dyDescent="0.25">
      <c r="A74" s="16" t="s">
        <v>72</v>
      </c>
      <c r="B74" s="16" t="s">
        <v>322</v>
      </c>
      <c r="C74" s="16" t="s">
        <v>358</v>
      </c>
      <c r="D74" s="26">
        <v>44756</v>
      </c>
      <c r="E74" s="74">
        <f t="shared" si="1"/>
        <v>17</v>
      </c>
      <c r="F74" s="29">
        <v>0.63000125799999995</v>
      </c>
      <c r="G74" s="29">
        <v>7.1757951950000001</v>
      </c>
      <c r="H74">
        <f t="shared" si="2"/>
        <v>11.390128359077023</v>
      </c>
    </row>
    <row r="75" spans="1:8" x14ac:dyDescent="0.25">
      <c r="A75" s="24" t="s">
        <v>173</v>
      </c>
      <c r="B75" s="16" t="s">
        <v>321</v>
      </c>
      <c r="C75" s="16" t="s">
        <v>359</v>
      </c>
      <c r="D75" s="26">
        <v>44756</v>
      </c>
      <c r="E75" s="74">
        <f t="shared" si="1"/>
        <v>17</v>
      </c>
      <c r="F75" s="29">
        <v>0.74968905299999999</v>
      </c>
      <c r="G75" s="29">
        <v>10.675200200000001</v>
      </c>
      <c r="H75">
        <f t="shared" si="2"/>
        <v>14.239503908028921</v>
      </c>
    </row>
    <row r="76" spans="1:8" x14ac:dyDescent="0.25">
      <c r="A76" s="16" t="s">
        <v>66</v>
      </c>
      <c r="B76" s="16" t="s">
        <v>321</v>
      </c>
      <c r="C76" s="16" t="s">
        <v>359</v>
      </c>
      <c r="D76" s="26">
        <v>44756</v>
      </c>
      <c r="E76" s="74">
        <f t="shared" si="1"/>
        <v>17</v>
      </c>
      <c r="F76" s="29">
        <v>0.63745652850000001</v>
      </c>
      <c r="G76" s="29">
        <v>6.9419693100000002</v>
      </c>
      <c r="H76">
        <f t="shared" si="2"/>
        <v>10.890106226278927</v>
      </c>
    </row>
    <row r="77" spans="1:8" x14ac:dyDescent="0.25">
      <c r="A77" s="16" t="s">
        <v>68</v>
      </c>
      <c r="B77" s="16" t="s">
        <v>321</v>
      </c>
      <c r="C77" s="16" t="s">
        <v>359</v>
      </c>
      <c r="D77" s="26">
        <v>44756</v>
      </c>
      <c r="E77" s="74">
        <f t="shared" si="1"/>
        <v>17</v>
      </c>
      <c r="F77" s="29">
        <v>0.66403237650000002</v>
      </c>
      <c r="G77" s="29">
        <v>9.836839865</v>
      </c>
      <c r="H77">
        <f t="shared" si="2"/>
        <v>14.813795551428207</v>
      </c>
    </row>
    <row r="78" spans="1:8" x14ac:dyDescent="0.25">
      <c r="A78" s="24" t="s">
        <v>83</v>
      </c>
      <c r="B78" s="24" t="s">
        <v>306</v>
      </c>
      <c r="C78" s="24" t="s">
        <v>352</v>
      </c>
      <c r="D78" s="26">
        <v>44763</v>
      </c>
      <c r="E78" s="74">
        <f t="shared" si="1"/>
        <v>24</v>
      </c>
      <c r="F78" s="16">
        <v>0.74092526849999996</v>
      </c>
      <c r="G78" s="16">
        <v>6.8932463100000003</v>
      </c>
      <c r="H78">
        <f t="shared" si="2"/>
        <v>9.3035648844253185</v>
      </c>
    </row>
    <row r="79" spans="1:8" x14ac:dyDescent="0.25">
      <c r="A79" s="24" t="s">
        <v>62</v>
      </c>
      <c r="B79" s="24" t="s">
        <v>306</v>
      </c>
      <c r="C79" s="24" t="s">
        <v>352</v>
      </c>
      <c r="D79" s="26">
        <v>44763</v>
      </c>
      <c r="E79" s="74">
        <f t="shared" si="1"/>
        <v>24</v>
      </c>
      <c r="F79" s="16">
        <v>1.1111970845000001</v>
      </c>
      <c r="G79" s="16">
        <v>12.027818175</v>
      </c>
      <c r="H79">
        <f t="shared" si="2"/>
        <v>10.824198823750603</v>
      </c>
    </row>
    <row r="80" spans="1:8" x14ac:dyDescent="0.25">
      <c r="A80" s="24" t="s">
        <v>64</v>
      </c>
      <c r="B80" s="24" t="s">
        <v>306</v>
      </c>
      <c r="C80" s="24" t="s">
        <v>352</v>
      </c>
      <c r="D80" s="26">
        <v>44763</v>
      </c>
      <c r="E80" s="74">
        <f t="shared" si="1"/>
        <v>24</v>
      </c>
      <c r="F80" s="16">
        <v>0.49020603595000001</v>
      </c>
      <c r="G80" s="16">
        <v>4.8315127670000004</v>
      </c>
      <c r="H80">
        <f t="shared" si="2"/>
        <v>9.8560858346770832</v>
      </c>
    </row>
    <row r="81" spans="1:8" x14ac:dyDescent="0.25">
      <c r="A81" s="16" t="s">
        <v>196</v>
      </c>
      <c r="B81" s="16" t="s">
        <v>327</v>
      </c>
      <c r="C81" s="24" t="s">
        <v>353</v>
      </c>
      <c r="D81" s="26">
        <v>44763</v>
      </c>
      <c r="E81" s="74">
        <f t="shared" si="1"/>
        <v>24</v>
      </c>
      <c r="F81" s="16">
        <v>1.4609974125</v>
      </c>
      <c r="G81" s="16">
        <v>13.196125205</v>
      </c>
      <c r="H81">
        <f t="shared" si="2"/>
        <v>9.0322714414800505</v>
      </c>
    </row>
    <row r="82" spans="1:8" x14ac:dyDescent="0.25">
      <c r="A82" s="16" t="s">
        <v>89</v>
      </c>
      <c r="B82" s="16" t="s">
        <v>327</v>
      </c>
      <c r="C82" s="24" t="s">
        <v>353</v>
      </c>
      <c r="D82" s="26">
        <v>44763</v>
      </c>
      <c r="E82" s="74">
        <f t="shared" si="1"/>
        <v>24</v>
      </c>
      <c r="F82" s="16">
        <v>2.2988120169999999</v>
      </c>
      <c r="G82" s="16">
        <v>23.219818950000001</v>
      </c>
      <c r="H82">
        <f t="shared" si="2"/>
        <v>10.100790659821925</v>
      </c>
    </row>
    <row r="83" spans="1:8" x14ac:dyDescent="0.25">
      <c r="A83" s="16" t="s">
        <v>91</v>
      </c>
      <c r="B83" s="16" t="s">
        <v>327</v>
      </c>
      <c r="C83" s="24" t="s">
        <v>353</v>
      </c>
      <c r="D83" s="26">
        <v>44763</v>
      </c>
      <c r="E83" s="74">
        <f t="shared" si="1"/>
        <v>24</v>
      </c>
      <c r="F83" s="16">
        <v>1.938597667</v>
      </c>
      <c r="G83" s="16">
        <v>18.69161167</v>
      </c>
      <c r="H83">
        <f t="shared" si="2"/>
        <v>9.6418209864687725</v>
      </c>
    </row>
    <row r="84" spans="1:8" x14ac:dyDescent="0.25">
      <c r="A84" s="16" t="s">
        <v>188</v>
      </c>
      <c r="B84" s="16" t="s">
        <v>324</v>
      </c>
      <c r="C84" s="16" t="s">
        <v>354</v>
      </c>
      <c r="D84" s="26">
        <v>44763</v>
      </c>
      <c r="E84" s="74">
        <f t="shared" si="1"/>
        <v>24</v>
      </c>
      <c r="F84" s="16">
        <v>1.186259205</v>
      </c>
      <c r="G84" s="16">
        <v>12.15482729</v>
      </c>
      <c r="H84">
        <f t="shared" si="2"/>
        <v>10.24635024012311</v>
      </c>
    </row>
    <row r="85" spans="1:8" x14ac:dyDescent="0.25">
      <c r="A85" s="16" t="s">
        <v>78</v>
      </c>
      <c r="B85" s="16" t="s">
        <v>324</v>
      </c>
      <c r="C85" s="16" t="s">
        <v>354</v>
      </c>
      <c r="D85" s="26">
        <v>44763</v>
      </c>
      <c r="E85" s="74">
        <f t="shared" si="1"/>
        <v>24</v>
      </c>
      <c r="F85" s="16">
        <v>1.0897765875000001</v>
      </c>
      <c r="G85" s="16">
        <v>11.36096508</v>
      </c>
      <c r="H85">
        <f t="shared" si="2"/>
        <v>10.425040517765757</v>
      </c>
    </row>
    <row r="86" spans="1:8" x14ac:dyDescent="0.25">
      <c r="A86" s="16" t="s">
        <v>80</v>
      </c>
      <c r="B86" s="16" t="s">
        <v>324</v>
      </c>
      <c r="C86" s="16" t="s">
        <v>354</v>
      </c>
      <c r="D86" s="26">
        <v>44763</v>
      </c>
      <c r="E86" s="74">
        <f t="shared" si="1"/>
        <v>24</v>
      </c>
      <c r="F86" s="16">
        <v>0.97426859200000004</v>
      </c>
      <c r="G86" s="16">
        <v>8.9220672249999993</v>
      </c>
      <c r="H86">
        <f t="shared" si="2"/>
        <v>9.157707944463839</v>
      </c>
    </row>
    <row r="87" spans="1:8" x14ac:dyDescent="0.25">
      <c r="A87" s="16" t="s">
        <v>195</v>
      </c>
      <c r="B87" s="24" t="s">
        <v>326</v>
      </c>
      <c r="C87" s="16" t="s">
        <v>355</v>
      </c>
      <c r="D87" s="26">
        <v>44763</v>
      </c>
      <c r="E87" s="74">
        <f t="shared" si="1"/>
        <v>24</v>
      </c>
      <c r="F87" s="16">
        <v>2.3842429687000002</v>
      </c>
      <c r="G87" s="16">
        <v>23.8679780575</v>
      </c>
      <c r="H87">
        <f t="shared" si="2"/>
        <v>10.010715506278258</v>
      </c>
    </row>
    <row r="88" spans="1:8" x14ac:dyDescent="0.25">
      <c r="A88" s="16" t="s">
        <v>85</v>
      </c>
      <c r="B88" s="16" t="s">
        <v>326</v>
      </c>
      <c r="C88" s="16" t="s">
        <v>355</v>
      </c>
      <c r="D88" s="26">
        <v>44763</v>
      </c>
      <c r="E88" s="74">
        <f t="shared" si="1"/>
        <v>24</v>
      </c>
      <c r="F88" s="16">
        <v>2.7189269334999997</v>
      </c>
      <c r="G88" s="16">
        <v>30.015788019999999</v>
      </c>
      <c r="H88">
        <f t="shared" si="2"/>
        <v>11.039571402296383</v>
      </c>
    </row>
    <row r="89" spans="1:8" x14ac:dyDescent="0.25">
      <c r="A89" s="16" t="s">
        <v>87</v>
      </c>
      <c r="B89" s="16" t="s">
        <v>326</v>
      </c>
      <c r="C89" s="16" t="s">
        <v>355</v>
      </c>
      <c r="D89" s="26">
        <v>44763</v>
      </c>
      <c r="E89" s="74">
        <f t="shared" si="1"/>
        <v>24</v>
      </c>
      <c r="F89" s="16">
        <v>2.067434499</v>
      </c>
      <c r="G89" s="16">
        <v>19.062555154999998</v>
      </c>
      <c r="H89">
        <f t="shared" si="2"/>
        <v>9.2203913421297692</v>
      </c>
    </row>
    <row r="90" spans="1:8" x14ac:dyDescent="0.25">
      <c r="A90" s="16" t="s">
        <v>192</v>
      </c>
      <c r="B90" s="16" t="s">
        <v>325</v>
      </c>
      <c r="C90" s="16" t="s">
        <v>356</v>
      </c>
      <c r="D90" s="26">
        <v>44763</v>
      </c>
      <c r="E90" s="74">
        <f t="shared" si="1"/>
        <v>24</v>
      </c>
      <c r="F90" s="16">
        <v>0.98337456300000003</v>
      </c>
      <c r="G90" s="16">
        <v>9.9105703999999992</v>
      </c>
      <c r="H90">
        <f t="shared" si="2"/>
        <v>10.078123609142002</v>
      </c>
    </row>
    <row r="91" spans="1:8" x14ac:dyDescent="0.25">
      <c r="A91" s="16" t="s">
        <v>82</v>
      </c>
      <c r="B91" s="16" t="s">
        <v>325</v>
      </c>
      <c r="C91" s="16" t="s">
        <v>356</v>
      </c>
      <c r="D91" s="26">
        <v>44763</v>
      </c>
      <c r="E91" s="74">
        <f t="shared" si="1"/>
        <v>24</v>
      </c>
      <c r="F91" s="16">
        <v>1.42359943935</v>
      </c>
      <c r="G91" s="16">
        <v>17.647811820000001</v>
      </c>
      <c r="H91">
        <f t="shared" si="2"/>
        <v>12.396613353583364</v>
      </c>
    </row>
    <row r="92" spans="1:8" x14ac:dyDescent="0.25">
      <c r="A92" s="16" t="s">
        <v>84</v>
      </c>
      <c r="B92" s="24" t="s">
        <v>325</v>
      </c>
      <c r="C92" s="16" t="s">
        <v>356</v>
      </c>
      <c r="D92" s="26">
        <v>44763</v>
      </c>
      <c r="E92" s="74">
        <f t="shared" si="1"/>
        <v>24</v>
      </c>
      <c r="F92" s="16">
        <v>1.6084980948500001</v>
      </c>
      <c r="G92" s="16">
        <v>13.320930276</v>
      </c>
      <c r="H92">
        <f t="shared" si="2"/>
        <v>8.2815953084745431</v>
      </c>
    </row>
    <row r="93" spans="1:8" x14ac:dyDescent="0.25">
      <c r="A93" s="16" t="s">
        <v>184</v>
      </c>
      <c r="B93" s="16" t="s">
        <v>323</v>
      </c>
      <c r="C93" s="16" t="s">
        <v>357</v>
      </c>
      <c r="D93" s="26">
        <v>44763</v>
      </c>
      <c r="E93" s="74">
        <f t="shared" si="1"/>
        <v>24</v>
      </c>
      <c r="F93" s="16">
        <v>0.59669844250000004</v>
      </c>
      <c r="G93" s="16">
        <v>6.11249149</v>
      </c>
      <c r="H93">
        <f t="shared" si="2"/>
        <v>10.243853602818813</v>
      </c>
    </row>
    <row r="94" spans="1:8" x14ac:dyDescent="0.25">
      <c r="A94" s="16" t="s">
        <v>74</v>
      </c>
      <c r="B94" s="16" t="s">
        <v>323</v>
      </c>
      <c r="C94" s="16" t="s">
        <v>357</v>
      </c>
      <c r="D94" s="26">
        <v>44763</v>
      </c>
      <c r="E94" s="74">
        <f t="shared" si="1"/>
        <v>24</v>
      </c>
      <c r="F94" s="16">
        <v>0.85542683333333336</v>
      </c>
      <c r="G94" s="16">
        <v>6.105249025641025</v>
      </c>
      <c r="H94">
        <f t="shared" si="2"/>
        <v>7.1370791606463415</v>
      </c>
    </row>
    <row r="95" spans="1:8" x14ac:dyDescent="0.25">
      <c r="A95" s="16" t="s">
        <v>76</v>
      </c>
      <c r="B95" s="16" t="s">
        <v>323</v>
      </c>
      <c r="C95" s="16" t="s">
        <v>357</v>
      </c>
      <c r="D95" s="26">
        <v>44763</v>
      </c>
      <c r="E95" s="74">
        <f t="shared" si="1"/>
        <v>24</v>
      </c>
      <c r="F95" s="16">
        <v>0.58551368950000005</v>
      </c>
      <c r="G95" s="16">
        <v>5.6858861699999999</v>
      </c>
      <c r="H95">
        <f t="shared" si="2"/>
        <v>9.7109363486538935</v>
      </c>
    </row>
    <row r="96" spans="1:8" x14ac:dyDescent="0.25">
      <c r="A96" s="16" t="s">
        <v>180</v>
      </c>
      <c r="B96" s="16" t="s">
        <v>322</v>
      </c>
      <c r="C96" s="16" t="s">
        <v>358</v>
      </c>
      <c r="D96" s="26">
        <v>44763</v>
      </c>
      <c r="E96" s="74">
        <f t="shared" ref="E96:E125" si="3">D96-$D$3</f>
        <v>24</v>
      </c>
      <c r="F96" s="16">
        <v>0.84436728800000005</v>
      </c>
      <c r="G96" s="16">
        <v>9.1196967499999992</v>
      </c>
      <c r="H96">
        <f t="shared" si="2"/>
        <v>10.800627735829575</v>
      </c>
    </row>
    <row r="97" spans="1:11" x14ac:dyDescent="0.25">
      <c r="A97" s="16" t="s">
        <v>70</v>
      </c>
      <c r="B97" s="16" t="s">
        <v>322</v>
      </c>
      <c r="C97" s="16" t="s">
        <v>358</v>
      </c>
      <c r="D97" s="26">
        <v>44763</v>
      </c>
      <c r="E97" s="74">
        <f t="shared" si="3"/>
        <v>24</v>
      </c>
      <c r="F97" s="16">
        <v>0.76254912450000001</v>
      </c>
      <c r="G97" s="16">
        <v>9.2397293450000006</v>
      </c>
      <c r="H97">
        <f t="shared" si="2"/>
        <v>12.116897191454321</v>
      </c>
    </row>
    <row r="98" spans="1:11" x14ac:dyDescent="0.25">
      <c r="A98" s="16" t="s">
        <v>72</v>
      </c>
      <c r="B98" s="16" t="s">
        <v>322</v>
      </c>
      <c r="C98" s="16" t="s">
        <v>358</v>
      </c>
      <c r="D98" s="26">
        <v>44763</v>
      </c>
      <c r="E98" s="74">
        <f t="shared" si="3"/>
        <v>24</v>
      </c>
      <c r="F98" s="16">
        <v>0.94521082950000002</v>
      </c>
      <c r="G98" s="16">
        <v>7.0600484750000003</v>
      </c>
      <c r="H98">
        <f t="shared" si="2"/>
        <v>7.4692843698528533</v>
      </c>
    </row>
    <row r="99" spans="1:11" x14ac:dyDescent="0.25">
      <c r="A99" s="24" t="s">
        <v>173</v>
      </c>
      <c r="B99" s="16" t="s">
        <v>321</v>
      </c>
      <c r="C99" s="16" t="s">
        <v>359</v>
      </c>
      <c r="D99" s="26">
        <v>44763</v>
      </c>
      <c r="E99" s="74">
        <f t="shared" si="3"/>
        <v>24</v>
      </c>
      <c r="F99" s="16">
        <v>0.48437640705000001</v>
      </c>
      <c r="G99" s="16">
        <v>5.9164091000000001</v>
      </c>
      <c r="H99">
        <f t="shared" si="2"/>
        <v>12.214486531317112</v>
      </c>
    </row>
    <row r="100" spans="1:11" x14ac:dyDescent="0.25">
      <c r="A100" s="16" t="s">
        <v>66</v>
      </c>
      <c r="B100" s="16" t="s">
        <v>321</v>
      </c>
      <c r="C100" s="16" t="s">
        <v>359</v>
      </c>
      <c r="D100" s="26">
        <v>44763</v>
      </c>
      <c r="E100" s="74">
        <f t="shared" si="3"/>
        <v>24</v>
      </c>
      <c r="F100" s="16">
        <v>0.72052156749999996</v>
      </c>
      <c r="G100" s="16">
        <v>6.4345643849999998</v>
      </c>
      <c r="H100">
        <f t="shared" si="2"/>
        <v>8.9304257849297493</v>
      </c>
    </row>
    <row r="101" spans="1:11" x14ac:dyDescent="0.25">
      <c r="A101" s="16" t="s">
        <v>68</v>
      </c>
      <c r="B101" s="16" t="s">
        <v>321</v>
      </c>
      <c r="C101" s="16" t="s">
        <v>359</v>
      </c>
      <c r="D101" s="26">
        <v>44763</v>
      </c>
      <c r="E101" s="74">
        <f t="shared" si="3"/>
        <v>24</v>
      </c>
      <c r="F101" s="16">
        <v>0.60971342799999995</v>
      </c>
      <c r="G101" s="16">
        <v>6.3818080850000003</v>
      </c>
      <c r="H101">
        <f t="shared" si="2"/>
        <v>10.466897712805499</v>
      </c>
    </row>
    <row r="102" spans="1:11" x14ac:dyDescent="0.25">
      <c r="A102" s="24" t="s">
        <v>83</v>
      </c>
      <c r="B102" s="24" t="s">
        <v>306</v>
      </c>
      <c r="C102" s="24" t="s">
        <v>352</v>
      </c>
      <c r="D102" s="26">
        <v>44769</v>
      </c>
      <c r="E102" s="74">
        <f t="shared" si="3"/>
        <v>30</v>
      </c>
      <c r="F102" s="29">
        <v>1.185426254</v>
      </c>
      <c r="G102" s="29">
        <v>11.479273086666666</v>
      </c>
      <c r="H102">
        <f t="shared" si="2"/>
        <v>9.6836669914572902</v>
      </c>
    </row>
    <row r="103" spans="1:11" x14ac:dyDescent="0.25">
      <c r="A103" s="24" t="s">
        <v>62</v>
      </c>
      <c r="B103" s="24" t="s">
        <v>306</v>
      </c>
      <c r="C103" s="24" t="s">
        <v>352</v>
      </c>
      <c r="D103" s="26">
        <v>44769</v>
      </c>
      <c r="E103" s="74">
        <f t="shared" si="3"/>
        <v>30</v>
      </c>
      <c r="F103" s="29">
        <v>0.87362224389999998</v>
      </c>
      <c r="G103" s="29">
        <v>10.62553868</v>
      </c>
      <c r="H103">
        <f t="shared" si="2"/>
        <v>12.162623781837064</v>
      </c>
    </row>
    <row r="104" spans="1:11" x14ac:dyDescent="0.25">
      <c r="A104" s="24" t="s">
        <v>64</v>
      </c>
      <c r="B104" s="24" t="s">
        <v>306</v>
      </c>
      <c r="C104" s="24" t="s">
        <v>352</v>
      </c>
      <c r="D104" s="26">
        <v>44769</v>
      </c>
      <c r="E104" s="74">
        <f t="shared" si="3"/>
        <v>30</v>
      </c>
      <c r="F104" s="29">
        <v>0.51771198529999995</v>
      </c>
      <c r="G104" s="29">
        <v>5.4974376820000002</v>
      </c>
      <c r="H104">
        <f t="shared" si="2"/>
        <v>10.61871820258205</v>
      </c>
    </row>
    <row r="105" spans="1:11" x14ac:dyDescent="0.25">
      <c r="A105" s="16" t="s">
        <v>196</v>
      </c>
      <c r="B105" s="16" t="s">
        <v>327</v>
      </c>
      <c r="C105" s="24" t="s">
        <v>353</v>
      </c>
      <c r="D105" s="26">
        <v>44769</v>
      </c>
      <c r="E105" s="74">
        <f t="shared" si="3"/>
        <v>30</v>
      </c>
      <c r="F105" s="29">
        <v>2.0100934499999998</v>
      </c>
      <c r="G105" s="29">
        <v>20.02074554</v>
      </c>
      <c r="H105">
        <f t="shared" si="2"/>
        <v>9.9601068497586525</v>
      </c>
    </row>
    <row r="106" spans="1:11" x14ac:dyDescent="0.25">
      <c r="A106" s="16" t="s">
        <v>89</v>
      </c>
      <c r="B106" s="16" t="s">
        <v>327</v>
      </c>
      <c r="C106" s="24" t="s">
        <v>353</v>
      </c>
      <c r="D106" s="26">
        <v>44769</v>
      </c>
      <c r="E106" s="74">
        <f t="shared" si="3"/>
        <v>30</v>
      </c>
      <c r="F106" s="29">
        <v>2.5742840199999999</v>
      </c>
      <c r="G106" s="29">
        <v>28.26254342</v>
      </c>
      <c r="H106">
        <f t="shared" si="2"/>
        <v>10.97879767749947</v>
      </c>
    </row>
    <row r="107" spans="1:11" x14ac:dyDescent="0.25">
      <c r="A107" s="16" t="s">
        <v>91</v>
      </c>
      <c r="B107" s="16" t="s">
        <v>327</v>
      </c>
      <c r="C107" s="24" t="s">
        <v>353</v>
      </c>
      <c r="D107" s="26">
        <v>44769</v>
      </c>
      <c r="E107" s="74">
        <f t="shared" si="3"/>
        <v>30</v>
      </c>
      <c r="F107" s="29">
        <v>2.6626132779999998</v>
      </c>
      <c r="G107" s="29">
        <v>28.495096140000001</v>
      </c>
      <c r="H107">
        <f t="shared" si="2"/>
        <v>10.701928205437277</v>
      </c>
    </row>
    <row r="108" spans="1:11" x14ac:dyDescent="0.25">
      <c r="A108" s="16" t="s">
        <v>188</v>
      </c>
      <c r="B108" s="16" t="s">
        <v>324</v>
      </c>
      <c r="C108" s="16" t="s">
        <v>354</v>
      </c>
      <c r="D108" s="26">
        <v>44769</v>
      </c>
      <c r="E108" s="74">
        <f t="shared" si="3"/>
        <v>30</v>
      </c>
      <c r="F108" s="29">
        <v>0.93969743650000004</v>
      </c>
      <c r="G108" s="29">
        <v>9.7370486950000004</v>
      </c>
      <c r="H108">
        <f t="shared" si="2"/>
        <v>10.361897688331089</v>
      </c>
    </row>
    <row r="109" spans="1:11" x14ac:dyDescent="0.25">
      <c r="A109" s="16" t="s">
        <v>78</v>
      </c>
      <c r="B109" s="16" t="s">
        <v>324</v>
      </c>
      <c r="C109" s="16" t="s">
        <v>354</v>
      </c>
      <c r="D109" s="26">
        <v>44769</v>
      </c>
      <c r="E109" s="74">
        <f t="shared" si="3"/>
        <v>30</v>
      </c>
      <c r="F109" s="29">
        <v>0.96666439066666665</v>
      </c>
      <c r="G109" s="29">
        <v>9.6033433800000001</v>
      </c>
      <c r="H109">
        <f t="shared" si="2"/>
        <v>9.9345165423720516</v>
      </c>
    </row>
    <row r="110" spans="1:11" x14ac:dyDescent="0.25">
      <c r="A110" s="16" t="s">
        <v>80</v>
      </c>
      <c r="B110" s="16" t="s">
        <v>324</v>
      </c>
      <c r="C110" s="16" t="s">
        <v>354</v>
      </c>
      <c r="D110" s="26">
        <v>44769</v>
      </c>
      <c r="E110" s="74">
        <f t="shared" si="3"/>
        <v>30</v>
      </c>
      <c r="F110" s="29">
        <v>1.154727914</v>
      </c>
      <c r="G110" s="29">
        <v>10.41086432</v>
      </c>
      <c r="H110">
        <f t="shared" si="2"/>
        <v>9.0158592286355699</v>
      </c>
    </row>
    <row r="111" spans="1:11" x14ac:dyDescent="0.25">
      <c r="A111" s="16" t="s">
        <v>195</v>
      </c>
      <c r="B111" s="24" t="s">
        <v>326</v>
      </c>
      <c r="C111" s="16" t="s">
        <v>355</v>
      </c>
      <c r="D111" s="26">
        <v>44769</v>
      </c>
      <c r="E111" s="74">
        <f t="shared" si="3"/>
        <v>30</v>
      </c>
      <c r="F111" s="29">
        <v>2.8124542992499997</v>
      </c>
      <c r="G111" s="29">
        <v>24.954803322499998</v>
      </c>
      <c r="H111">
        <f>G111/F111</f>
        <v>8.8729631372693678</v>
      </c>
      <c r="J111" s="73"/>
      <c r="K111" s="73"/>
    </row>
    <row r="112" spans="1:11" x14ac:dyDescent="0.25">
      <c r="A112" s="16" t="s">
        <v>85</v>
      </c>
      <c r="B112" s="16" t="s">
        <v>326</v>
      </c>
      <c r="C112" s="16" t="s">
        <v>355</v>
      </c>
      <c r="D112" s="26">
        <v>44769</v>
      </c>
      <c r="E112" s="74">
        <f t="shared" si="3"/>
        <v>30</v>
      </c>
      <c r="F112" s="29">
        <v>2.5092538979999999</v>
      </c>
      <c r="G112" s="29">
        <v>31.183557140000001</v>
      </c>
      <c r="H112">
        <f t="shared" si="2"/>
        <v>12.427422017698108</v>
      </c>
    </row>
    <row r="113" spans="1:8" x14ac:dyDescent="0.25">
      <c r="A113" s="16" t="s">
        <v>87</v>
      </c>
      <c r="B113" s="16" t="s">
        <v>326</v>
      </c>
      <c r="C113" s="16" t="s">
        <v>355</v>
      </c>
      <c r="D113" s="26">
        <v>44769</v>
      </c>
      <c r="E113" s="74">
        <f t="shared" si="3"/>
        <v>30</v>
      </c>
      <c r="F113" s="29">
        <v>1.9877466266666666</v>
      </c>
      <c r="G113" s="29">
        <v>22.657599546666663</v>
      </c>
      <c r="H113">
        <f t="shared" si="2"/>
        <v>11.398635642341457</v>
      </c>
    </row>
    <row r="114" spans="1:8" x14ac:dyDescent="0.25">
      <c r="A114" s="16" t="s">
        <v>192</v>
      </c>
      <c r="B114" s="16" t="s">
        <v>325</v>
      </c>
      <c r="C114" s="16" t="s">
        <v>356</v>
      </c>
      <c r="D114" s="26">
        <v>44769</v>
      </c>
      <c r="E114" s="74">
        <f t="shared" si="3"/>
        <v>30</v>
      </c>
      <c r="F114" s="29">
        <v>1.1862455810000001</v>
      </c>
      <c r="G114" s="29">
        <v>11.99375234</v>
      </c>
      <c r="H114">
        <f t="shared" si="2"/>
        <v>10.110682418634864</v>
      </c>
    </row>
    <row r="115" spans="1:8" x14ac:dyDescent="0.25">
      <c r="A115" s="16" t="s">
        <v>82</v>
      </c>
      <c r="B115" s="16" t="s">
        <v>325</v>
      </c>
      <c r="C115" s="16" t="s">
        <v>356</v>
      </c>
      <c r="D115" s="26">
        <v>44769</v>
      </c>
      <c r="E115" s="74">
        <f t="shared" si="3"/>
        <v>30</v>
      </c>
      <c r="F115" s="29">
        <v>1.4503556479999999</v>
      </c>
      <c r="G115" s="29">
        <v>18.072542120000001</v>
      </c>
      <c r="H115">
        <f t="shared" ref="H115:H125" si="4">G115/F115</f>
        <v>12.460765843827019</v>
      </c>
    </row>
    <row r="116" spans="1:8" x14ac:dyDescent="0.25">
      <c r="A116" s="16" t="s">
        <v>84</v>
      </c>
      <c r="B116" s="24" t="s">
        <v>325</v>
      </c>
      <c r="C116" s="16" t="s">
        <v>356</v>
      </c>
      <c r="D116" s="26">
        <v>44769</v>
      </c>
      <c r="E116" s="74">
        <f t="shared" si="3"/>
        <v>30</v>
      </c>
      <c r="F116" s="29">
        <v>2.2667673420000001</v>
      </c>
      <c r="G116" s="29">
        <v>21.826236959999999</v>
      </c>
      <c r="H116">
        <f t="shared" si="4"/>
        <v>9.6287945196627067</v>
      </c>
    </row>
    <row r="117" spans="1:8" x14ac:dyDescent="0.25">
      <c r="A117" s="16" t="s">
        <v>184</v>
      </c>
      <c r="B117" s="16" t="s">
        <v>323</v>
      </c>
      <c r="C117" s="16" t="s">
        <v>357</v>
      </c>
      <c r="D117" s="26">
        <v>44769</v>
      </c>
      <c r="E117" s="74">
        <f t="shared" si="3"/>
        <v>30</v>
      </c>
      <c r="F117" s="29">
        <v>0.71931314449999995</v>
      </c>
      <c r="G117" s="29">
        <v>7.9460271699999998</v>
      </c>
      <c r="H117">
        <f t="shared" si="4"/>
        <v>11.046687010736255</v>
      </c>
    </row>
    <row r="118" spans="1:8" x14ac:dyDescent="0.25">
      <c r="A118" s="16" t="s">
        <v>74</v>
      </c>
      <c r="B118" s="16" t="s">
        <v>323</v>
      </c>
      <c r="C118" s="16" t="s">
        <v>357</v>
      </c>
      <c r="D118" s="26">
        <v>44769</v>
      </c>
      <c r="E118" s="74">
        <f t="shared" si="3"/>
        <v>30</v>
      </c>
      <c r="F118" s="29">
        <v>0.66229429419999997</v>
      </c>
      <c r="G118" s="29">
        <v>7.3499600599999999</v>
      </c>
      <c r="H118">
        <f t="shared" si="4"/>
        <v>11.097725171976878</v>
      </c>
    </row>
    <row r="119" spans="1:8" x14ac:dyDescent="0.25">
      <c r="A119" s="16" t="s">
        <v>76</v>
      </c>
      <c r="B119" s="16" t="s">
        <v>323</v>
      </c>
      <c r="C119" s="16" t="s">
        <v>357</v>
      </c>
      <c r="D119" s="26">
        <v>44769</v>
      </c>
      <c r="E119" s="74">
        <f t="shared" si="3"/>
        <v>30</v>
      </c>
      <c r="F119" s="29">
        <v>0.53351849399999995</v>
      </c>
      <c r="G119" s="29">
        <v>5.3293562899999998</v>
      </c>
      <c r="H119">
        <f t="shared" si="4"/>
        <v>9.9890750741247967</v>
      </c>
    </row>
    <row r="120" spans="1:8" x14ac:dyDescent="0.25">
      <c r="A120" s="16" t="s">
        <v>180</v>
      </c>
      <c r="B120" s="16" t="s">
        <v>322</v>
      </c>
      <c r="C120" s="16" t="s">
        <v>358</v>
      </c>
      <c r="D120" s="26">
        <v>44769</v>
      </c>
      <c r="E120" s="74">
        <f t="shared" si="3"/>
        <v>30</v>
      </c>
      <c r="F120" s="29">
        <v>1.28081852835</v>
      </c>
      <c r="G120" s="29">
        <v>14.895135091499998</v>
      </c>
      <c r="H120">
        <f t="shared" si="4"/>
        <v>11.62938758442891</v>
      </c>
    </row>
    <row r="121" spans="1:8" x14ac:dyDescent="0.25">
      <c r="A121" s="16" t="s">
        <v>70</v>
      </c>
      <c r="B121" s="16" t="s">
        <v>322</v>
      </c>
      <c r="C121" s="16" t="s">
        <v>358</v>
      </c>
      <c r="D121" s="26">
        <v>44769</v>
      </c>
      <c r="E121" s="74">
        <f t="shared" si="3"/>
        <v>30</v>
      </c>
      <c r="F121" s="29">
        <v>1.119460044</v>
      </c>
      <c r="G121" s="29">
        <v>13.82930202</v>
      </c>
      <c r="H121">
        <f t="shared" si="4"/>
        <v>12.353546778307347</v>
      </c>
    </row>
    <row r="122" spans="1:8" x14ac:dyDescent="0.25">
      <c r="A122" s="16" t="s">
        <v>72</v>
      </c>
      <c r="B122" s="16" t="s">
        <v>322</v>
      </c>
      <c r="C122" s="16" t="s">
        <v>358</v>
      </c>
      <c r="D122" s="26">
        <v>44769</v>
      </c>
      <c r="E122" s="74">
        <f t="shared" si="3"/>
        <v>30</v>
      </c>
      <c r="F122" s="29">
        <v>1.1811788160000001</v>
      </c>
      <c r="G122" s="29">
        <v>10.188122890000001</v>
      </c>
      <c r="H122">
        <f t="shared" si="4"/>
        <v>8.6253857180587978</v>
      </c>
    </row>
    <row r="123" spans="1:8" x14ac:dyDescent="0.25">
      <c r="A123" s="24" t="s">
        <v>173</v>
      </c>
      <c r="B123" s="16" t="s">
        <v>321</v>
      </c>
      <c r="C123" s="16" t="s">
        <v>359</v>
      </c>
      <c r="D123" s="26">
        <v>44769</v>
      </c>
      <c r="E123" s="74">
        <f t="shared" si="3"/>
        <v>30</v>
      </c>
      <c r="F123" s="29">
        <v>0.68639912550000004</v>
      </c>
      <c r="G123" s="29">
        <v>7.5117476349999999</v>
      </c>
      <c r="H123">
        <f t="shared" si="4"/>
        <v>10.943702222126447</v>
      </c>
    </row>
    <row r="124" spans="1:8" x14ac:dyDescent="0.25">
      <c r="A124" s="16" t="s">
        <v>66</v>
      </c>
      <c r="B124" s="16" t="s">
        <v>321</v>
      </c>
      <c r="C124" s="16" t="s">
        <v>359</v>
      </c>
      <c r="D124" s="26">
        <v>44769</v>
      </c>
      <c r="E124" s="74">
        <f t="shared" si="3"/>
        <v>30</v>
      </c>
      <c r="F124" s="29">
        <v>0.77053932650000001</v>
      </c>
      <c r="G124" s="29">
        <v>7.7717384200000001</v>
      </c>
      <c r="H124">
        <f t="shared" si="4"/>
        <v>10.086102230889834</v>
      </c>
    </row>
    <row r="125" spans="1:8" x14ac:dyDescent="0.25">
      <c r="A125" s="16" t="s">
        <v>68</v>
      </c>
      <c r="B125" s="16" t="s">
        <v>321</v>
      </c>
      <c r="C125" s="16" t="s">
        <v>359</v>
      </c>
      <c r="D125" s="26">
        <v>44769</v>
      </c>
      <c r="E125" s="74">
        <f t="shared" si="3"/>
        <v>30</v>
      </c>
      <c r="F125" s="29">
        <v>0.735371196</v>
      </c>
      <c r="G125" s="29">
        <v>8.7411189650000001</v>
      </c>
      <c r="H125">
        <f t="shared" si="4"/>
        <v>11.886675753070969</v>
      </c>
    </row>
    <row r="126" spans="1:8" x14ac:dyDescent="0.25">
      <c r="C126" s="16"/>
    </row>
    <row r="127" spans="1:8" x14ac:dyDescent="0.25">
      <c r="B127" s="16"/>
    </row>
    <row r="128" spans="1:8" x14ac:dyDescent="0.25">
      <c r="C12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63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 x14ac:dyDescent="0.25"/>
  <cols>
    <col min="9" max="9" width="32.21875" customWidth="1"/>
    <col min="10" max="10" width="15.109375" customWidth="1"/>
    <col min="12" max="12" width="17.77734375" customWidth="1"/>
  </cols>
  <sheetData>
    <row r="1" spans="1:29" x14ac:dyDescent="0.25">
      <c r="A1" s="22"/>
      <c r="B1" s="22" t="s">
        <v>29</v>
      </c>
      <c r="C1" s="22" t="s">
        <v>168</v>
      </c>
      <c r="D1" s="22" t="s">
        <v>30</v>
      </c>
      <c r="E1" s="22" t="s">
        <v>4</v>
      </c>
      <c r="F1" s="22" t="s">
        <v>32</v>
      </c>
      <c r="G1" s="22" t="s">
        <v>33</v>
      </c>
      <c r="H1" s="22" t="s">
        <v>6</v>
      </c>
      <c r="I1" s="22" t="s">
        <v>34</v>
      </c>
      <c r="J1" s="23" t="s">
        <v>35</v>
      </c>
      <c r="K1" s="31" t="s">
        <v>36</v>
      </c>
      <c r="L1" s="31" t="s">
        <v>37</v>
      </c>
      <c r="M1" s="31" t="s">
        <v>38</v>
      </c>
      <c r="N1" s="31" t="s">
        <v>39</v>
      </c>
      <c r="O1" s="31" t="s">
        <v>40</v>
      </c>
      <c r="P1" s="31" t="s">
        <v>41</v>
      </c>
      <c r="Q1" s="16" t="s">
        <v>224</v>
      </c>
      <c r="R1" s="16" t="s">
        <v>225</v>
      </c>
    </row>
    <row r="2" spans="1:29" x14ac:dyDescent="0.25">
      <c r="A2" s="24">
        <v>1</v>
      </c>
      <c r="B2" s="24" t="s">
        <v>83</v>
      </c>
      <c r="C2" s="26">
        <v>44770</v>
      </c>
      <c r="D2" s="26">
        <v>44771</v>
      </c>
      <c r="E2" s="26">
        <v>44904</v>
      </c>
      <c r="F2" s="27">
        <v>2</v>
      </c>
      <c r="G2" s="16" t="s">
        <v>150</v>
      </c>
      <c r="H2" s="28">
        <v>44931</v>
      </c>
      <c r="I2" s="5" t="s">
        <v>226</v>
      </c>
      <c r="J2" s="16">
        <f>35/1000</f>
        <v>3.5000000000000003E-2</v>
      </c>
      <c r="K2" s="16">
        <v>1.88032097E-2</v>
      </c>
      <c r="L2" s="16">
        <v>1.3424152</v>
      </c>
      <c r="M2" s="16">
        <f t="shared" ref="M2:M30" si="0">L2/J2</f>
        <v>38.35472</v>
      </c>
      <c r="N2" s="16">
        <v>0.1925948284</v>
      </c>
      <c r="O2" s="16">
        <v>16.048231680000001</v>
      </c>
      <c r="P2" s="16">
        <f t="shared" ref="P2:P30" si="1">O2/J2</f>
        <v>458.52090514285715</v>
      </c>
    </row>
    <row r="3" spans="1:29" x14ac:dyDescent="0.25">
      <c r="A3" s="24">
        <v>2</v>
      </c>
      <c r="B3" s="24" t="s">
        <v>62</v>
      </c>
      <c r="C3" s="26">
        <v>44770</v>
      </c>
      <c r="D3" s="26">
        <v>44771</v>
      </c>
      <c r="E3" s="26">
        <v>44904</v>
      </c>
      <c r="F3" s="27">
        <v>2</v>
      </c>
      <c r="G3" s="16" t="s">
        <v>227</v>
      </c>
      <c r="H3" s="28">
        <v>44931</v>
      </c>
      <c r="J3" s="16">
        <v>0.03</v>
      </c>
      <c r="K3" s="16">
        <v>1.217631347E-2</v>
      </c>
      <c r="L3" s="16">
        <v>0.86930202509999999</v>
      </c>
      <c r="M3" s="16">
        <f t="shared" si="0"/>
        <v>28.97673417</v>
      </c>
      <c r="N3" s="16">
        <v>0.1503659745</v>
      </c>
      <c r="O3" s="16">
        <v>12.52945375</v>
      </c>
      <c r="P3" s="16">
        <f t="shared" si="1"/>
        <v>417.64845833333334</v>
      </c>
    </row>
    <row r="4" spans="1:29" x14ac:dyDescent="0.25">
      <c r="A4" s="24">
        <v>3</v>
      </c>
      <c r="B4" s="24" t="s">
        <v>64</v>
      </c>
      <c r="C4" s="26">
        <v>44770</v>
      </c>
      <c r="D4" s="26">
        <v>44771</v>
      </c>
      <c r="E4" s="26">
        <v>44904</v>
      </c>
      <c r="F4" s="27">
        <v>2</v>
      </c>
      <c r="G4" s="16" t="s">
        <v>151</v>
      </c>
      <c r="H4" s="28">
        <v>44931</v>
      </c>
      <c r="J4" s="16">
        <v>3.2000000000000001E-2</v>
      </c>
      <c r="K4" s="16">
        <v>5.0891478239999998E-3</v>
      </c>
      <c r="L4" s="16">
        <v>0.36332889439999999</v>
      </c>
      <c r="M4" s="16">
        <f t="shared" si="0"/>
        <v>11.354027949999999</v>
      </c>
      <c r="N4" s="16">
        <v>5.2313925830000003E-2</v>
      </c>
      <c r="O4" s="16">
        <v>4.3591305580000004</v>
      </c>
      <c r="P4" s="16">
        <f t="shared" si="1"/>
        <v>136.22282993749999</v>
      </c>
    </row>
    <row r="5" spans="1:29" x14ac:dyDescent="0.25">
      <c r="A5" s="24">
        <v>4</v>
      </c>
      <c r="B5" s="24" t="s">
        <v>173</v>
      </c>
      <c r="C5" s="26">
        <v>44770</v>
      </c>
      <c r="D5" s="26">
        <v>44771</v>
      </c>
      <c r="E5" s="26">
        <v>44904</v>
      </c>
      <c r="F5" s="27">
        <v>2</v>
      </c>
      <c r="G5" s="16" t="s">
        <v>152</v>
      </c>
      <c r="H5" s="28">
        <v>44931</v>
      </c>
      <c r="J5" s="16">
        <v>0.03</v>
      </c>
      <c r="K5" s="16">
        <v>8.951969572E-3</v>
      </c>
      <c r="L5" s="16">
        <v>0.6391068446</v>
      </c>
      <c r="M5" s="16">
        <f t="shared" si="0"/>
        <v>21.303561486666666</v>
      </c>
      <c r="N5" s="16">
        <v>9.4954729459999998E-2</v>
      </c>
      <c r="O5" s="16">
        <v>7.9122347690000003</v>
      </c>
      <c r="P5" s="16">
        <f t="shared" si="1"/>
        <v>263.74115896666666</v>
      </c>
    </row>
    <row r="6" spans="1:29" x14ac:dyDescent="0.25">
      <c r="A6" s="16">
        <v>5</v>
      </c>
      <c r="B6" s="16" t="s">
        <v>66</v>
      </c>
      <c r="C6" s="26">
        <v>44770</v>
      </c>
      <c r="D6" s="26">
        <v>44771</v>
      </c>
      <c r="E6" s="26">
        <v>44904</v>
      </c>
      <c r="F6" s="27">
        <v>2</v>
      </c>
      <c r="G6" s="16" t="s">
        <v>228</v>
      </c>
      <c r="H6" s="28">
        <v>44931</v>
      </c>
      <c r="J6" s="16">
        <v>0.02</v>
      </c>
      <c r="K6" s="16">
        <v>2.3163171569999998E-2</v>
      </c>
      <c r="L6" s="16">
        <v>1.653685412</v>
      </c>
      <c r="M6" s="16">
        <f t="shared" si="0"/>
        <v>82.684270599999991</v>
      </c>
      <c r="N6" s="16">
        <v>0.22976831040000001</v>
      </c>
      <c r="O6" s="16">
        <v>19.145763720000001</v>
      </c>
      <c r="P6" s="16">
        <f t="shared" si="1"/>
        <v>957.28818600000011</v>
      </c>
    </row>
    <row r="7" spans="1:29" x14ac:dyDescent="0.25">
      <c r="A7" s="16">
        <v>6</v>
      </c>
      <c r="B7" s="16" t="s">
        <v>68</v>
      </c>
      <c r="C7" s="26">
        <v>44770</v>
      </c>
      <c r="D7" s="26">
        <v>44771</v>
      </c>
      <c r="E7" s="26">
        <v>44904</v>
      </c>
      <c r="F7" s="27">
        <v>2</v>
      </c>
      <c r="G7" s="16" t="s">
        <v>153</v>
      </c>
      <c r="H7" s="28">
        <v>44931</v>
      </c>
      <c r="J7" s="16">
        <v>0.02</v>
      </c>
      <c r="K7" s="16">
        <v>1.280987523E-2</v>
      </c>
      <c r="L7" s="16">
        <v>0.91453382059999999</v>
      </c>
      <c r="M7" s="16">
        <f t="shared" si="0"/>
        <v>45.726691029999998</v>
      </c>
      <c r="N7" s="16">
        <v>0.1463314319</v>
      </c>
      <c r="O7" s="16">
        <v>12.193269880000001</v>
      </c>
      <c r="P7" s="16">
        <f t="shared" si="1"/>
        <v>609.66349400000001</v>
      </c>
    </row>
    <row r="8" spans="1:29" x14ac:dyDescent="0.25">
      <c r="A8" s="33">
        <v>7</v>
      </c>
      <c r="B8" s="33" t="s">
        <v>201</v>
      </c>
      <c r="C8" s="34">
        <v>44770</v>
      </c>
      <c r="D8" s="34">
        <v>44771</v>
      </c>
      <c r="E8" s="34">
        <v>44904</v>
      </c>
      <c r="F8" s="35">
        <v>2</v>
      </c>
      <c r="G8" s="33" t="s">
        <v>154</v>
      </c>
      <c r="H8" s="36">
        <v>44931</v>
      </c>
      <c r="I8" s="33"/>
      <c r="J8" s="33">
        <v>0.02</v>
      </c>
      <c r="K8" s="33">
        <v>1.4547714850000001E-2</v>
      </c>
      <c r="L8" s="33">
        <v>1.038603188</v>
      </c>
      <c r="M8" s="33">
        <f t="shared" si="0"/>
        <v>51.930159399999994</v>
      </c>
      <c r="N8" s="33">
        <v>0.16757168780000001</v>
      </c>
      <c r="O8" s="33">
        <v>13.963143730000001</v>
      </c>
      <c r="P8" s="33">
        <f t="shared" si="1"/>
        <v>698.15718649999997</v>
      </c>
      <c r="Q8" s="33">
        <f>AVERAGE(M8:M9)</f>
        <v>52.534493049999995</v>
      </c>
      <c r="R8" s="33">
        <f>AVERAGE(P8:P9)</f>
        <v>711.89867099999992</v>
      </c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x14ac:dyDescent="0.25">
      <c r="A9" s="33"/>
      <c r="B9" s="33" t="s">
        <v>202</v>
      </c>
      <c r="C9" s="34">
        <v>44770</v>
      </c>
      <c r="D9" s="34">
        <v>44771</v>
      </c>
      <c r="E9" s="34">
        <v>44904</v>
      </c>
      <c r="F9" s="35">
        <v>2</v>
      </c>
      <c r="G9" s="33" t="s">
        <v>229</v>
      </c>
      <c r="H9" s="36">
        <v>44931</v>
      </c>
      <c r="I9" s="33"/>
      <c r="J9" s="33">
        <v>0.02</v>
      </c>
      <c r="K9" s="33">
        <v>1.4886310910000001E-2</v>
      </c>
      <c r="L9" s="33">
        <v>1.0627765339999999</v>
      </c>
      <c r="M9" s="33">
        <f t="shared" si="0"/>
        <v>53.138826699999996</v>
      </c>
      <c r="N9" s="33">
        <v>0.1741681501</v>
      </c>
      <c r="O9" s="33">
        <v>14.51280311</v>
      </c>
      <c r="P9" s="33">
        <f t="shared" si="1"/>
        <v>725.64015549999999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x14ac:dyDescent="0.25">
      <c r="A10" s="16">
        <v>8</v>
      </c>
      <c r="B10" s="16" t="s">
        <v>70</v>
      </c>
      <c r="C10" s="26">
        <v>44770</v>
      </c>
      <c r="D10" s="26">
        <v>44771</v>
      </c>
      <c r="E10" s="26">
        <v>44904</v>
      </c>
      <c r="F10" s="27">
        <v>2</v>
      </c>
      <c r="G10" s="16" t="s">
        <v>155</v>
      </c>
      <c r="H10" s="28">
        <v>44931</v>
      </c>
      <c r="J10" s="16">
        <v>0.02</v>
      </c>
      <c r="K10" s="16">
        <v>2.9295385730000002E-2</v>
      </c>
      <c r="L10" s="16">
        <v>2.091481811</v>
      </c>
      <c r="M10" s="16">
        <f t="shared" si="0"/>
        <v>104.57409054999999</v>
      </c>
      <c r="N10" s="16">
        <v>0.30378919529999998</v>
      </c>
      <c r="O10" s="16">
        <v>25.3136568</v>
      </c>
      <c r="P10" s="16">
        <f t="shared" si="1"/>
        <v>1265.6828399999999</v>
      </c>
    </row>
    <row r="11" spans="1:29" x14ac:dyDescent="0.25">
      <c r="A11" s="33">
        <v>9</v>
      </c>
      <c r="B11" s="33" t="s">
        <v>230</v>
      </c>
      <c r="C11" s="34">
        <v>44770</v>
      </c>
      <c r="D11" s="34">
        <v>44771</v>
      </c>
      <c r="E11" s="34">
        <v>44904</v>
      </c>
      <c r="F11" s="35">
        <v>2</v>
      </c>
      <c r="G11" s="33" t="s">
        <v>156</v>
      </c>
      <c r="H11" s="36">
        <v>44931</v>
      </c>
      <c r="I11" s="33"/>
      <c r="J11" s="33">
        <v>2.1999999999999999E-2</v>
      </c>
      <c r="K11" s="33">
        <v>2.5305360020000001E-2</v>
      </c>
      <c r="L11" s="33">
        <v>1.8066224049999999</v>
      </c>
      <c r="M11" s="33">
        <f t="shared" si="0"/>
        <v>82.119200227272728</v>
      </c>
      <c r="N11" s="33">
        <v>0.39268538089999999</v>
      </c>
      <c r="O11" s="33">
        <v>32.721054979999998</v>
      </c>
      <c r="P11" s="33">
        <f t="shared" si="1"/>
        <v>1487.3206809090909</v>
      </c>
      <c r="Q11" s="33">
        <f>AVERAGE(M11:M12)</f>
        <v>86.580333018398264</v>
      </c>
      <c r="R11" s="33">
        <f>AVERAGE(P11:P12)</f>
        <v>1508.8313833116883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 x14ac:dyDescent="0.25">
      <c r="A12" s="33"/>
      <c r="B12" s="33" t="s">
        <v>231</v>
      </c>
      <c r="C12" s="34">
        <v>44770</v>
      </c>
      <c r="D12" s="34">
        <v>44771</v>
      </c>
      <c r="E12" s="34">
        <v>44904</v>
      </c>
      <c r="F12" s="35">
        <v>2</v>
      </c>
      <c r="G12" s="33" t="s">
        <v>232</v>
      </c>
      <c r="H12" s="36">
        <v>44931</v>
      </c>
      <c r="I12" s="33"/>
      <c r="J12" s="33">
        <v>2.1000000000000001E-2</v>
      </c>
      <c r="K12" s="33">
        <v>2.6779574050000001E-2</v>
      </c>
      <c r="L12" s="33">
        <v>1.911870782</v>
      </c>
      <c r="M12" s="33">
        <f t="shared" si="0"/>
        <v>91.0414658095238</v>
      </c>
      <c r="N12" s="33">
        <v>0.38567834280000002</v>
      </c>
      <c r="O12" s="33">
        <v>32.137183800000003</v>
      </c>
      <c r="P12" s="33">
        <f t="shared" si="1"/>
        <v>1530.3420857142858</v>
      </c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 x14ac:dyDescent="0.25">
      <c r="A13" s="33">
        <v>10</v>
      </c>
      <c r="B13" s="33" t="s">
        <v>233</v>
      </c>
      <c r="C13" s="34">
        <v>44770</v>
      </c>
      <c r="D13" s="34">
        <v>44771</v>
      </c>
      <c r="E13" s="34">
        <v>44904</v>
      </c>
      <c r="F13" s="35">
        <v>2</v>
      </c>
      <c r="G13" s="33" t="s">
        <v>157</v>
      </c>
      <c r="H13" s="36">
        <v>44931</v>
      </c>
      <c r="I13" s="33"/>
      <c r="J13" s="33">
        <v>2.1999999999999999E-2</v>
      </c>
      <c r="K13" s="33">
        <v>3.4084276900000002E-2</v>
      </c>
      <c r="L13" s="33">
        <v>2.4333745200000001</v>
      </c>
      <c r="M13" s="33">
        <f t="shared" si="0"/>
        <v>110.60793272727274</v>
      </c>
      <c r="N13" s="33">
        <v>0.37024843270000002</v>
      </c>
      <c r="O13" s="33">
        <v>30.851465109999999</v>
      </c>
      <c r="P13" s="33">
        <f t="shared" si="1"/>
        <v>1402.3393231818181</v>
      </c>
      <c r="Q13" s="33">
        <f>AVERAGE(M13:M14)</f>
        <v>107.14132598863637</v>
      </c>
      <c r="R13" s="33">
        <f>AVERAGE(P13:P14)</f>
        <v>1324.8251278409089</v>
      </c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 x14ac:dyDescent="0.25">
      <c r="A14" s="33"/>
      <c r="B14" s="33" t="s">
        <v>234</v>
      </c>
      <c r="C14" s="34">
        <v>44770</v>
      </c>
      <c r="D14" s="34">
        <v>44771</v>
      </c>
      <c r="E14" s="34">
        <v>44904</v>
      </c>
      <c r="F14" s="35">
        <v>2</v>
      </c>
      <c r="G14" s="33" t="s">
        <v>158</v>
      </c>
      <c r="H14" s="36">
        <v>44931</v>
      </c>
      <c r="I14" s="33"/>
      <c r="J14" s="33">
        <v>0.02</v>
      </c>
      <c r="K14" s="33">
        <v>2.9043435860000001E-2</v>
      </c>
      <c r="L14" s="33">
        <v>2.0734943850000001</v>
      </c>
      <c r="M14" s="33">
        <f t="shared" si="0"/>
        <v>103.67471925</v>
      </c>
      <c r="N14" s="33">
        <v>0.29937957009999999</v>
      </c>
      <c r="O14" s="33">
        <v>24.946218649999999</v>
      </c>
      <c r="P14" s="33">
        <f t="shared" si="1"/>
        <v>1247.3109324999998</v>
      </c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 x14ac:dyDescent="0.25">
      <c r="A15" s="16">
        <v>11</v>
      </c>
      <c r="B15" s="16" t="s">
        <v>74</v>
      </c>
      <c r="C15" s="26">
        <v>44770</v>
      </c>
      <c r="D15" s="26">
        <v>44771</v>
      </c>
      <c r="E15" s="26">
        <v>44904</v>
      </c>
      <c r="F15" s="27">
        <v>2</v>
      </c>
      <c r="G15" s="16" t="s">
        <v>169</v>
      </c>
      <c r="H15" s="28">
        <v>44931</v>
      </c>
      <c r="J15" s="16">
        <v>0.02</v>
      </c>
      <c r="K15" s="16">
        <v>8.1033286510000004E-3</v>
      </c>
      <c r="L15" s="16">
        <v>0.57851992939999997</v>
      </c>
      <c r="M15" s="16">
        <f t="shared" si="0"/>
        <v>28.925996469999998</v>
      </c>
      <c r="N15" s="16">
        <v>6.2548552219999998E-2</v>
      </c>
      <c r="O15" s="16">
        <v>5.2119450230000002</v>
      </c>
      <c r="P15" s="16">
        <f t="shared" si="1"/>
        <v>260.59725114999998</v>
      </c>
    </row>
    <row r="16" spans="1:29" x14ac:dyDescent="0.25">
      <c r="A16" s="16">
        <v>12</v>
      </c>
      <c r="B16" s="16" t="s">
        <v>76</v>
      </c>
      <c r="C16" s="26">
        <v>44770</v>
      </c>
      <c r="D16" s="26">
        <v>44771</v>
      </c>
      <c r="E16" s="26">
        <v>44904</v>
      </c>
      <c r="F16" s="27">
        <v>2</v>
      </c>
      <c r="G16" s="16" t="s">
        <v>170</v>
      </c>
      <c r="H16" s="28">
        <v>44931</v>
      </c>
      <c r="J16" s="16">
        <v>2.1000000000000001E-2</v>
      </c>
      <c r="K16" s="16">
        <v>6.9763138419999997E-3</v>
      </c>
      <c r="L16" s="16">
        <v>0.49805910199999998</v>
      </c>
      <c r="M16" s="16">
        <f t="shared" si="0"/>
        <v>23.717100095238091</v>
      </c>
      <c r="N16" s="16">
        <v>4.601148435E-2</v>
      </c>
      <c r="O16" s="16">
        <v>3.833970865</v>
      </c>
      <c r="P16" s="16">
        <f t="shared" si="1"/>
        <v>182.57004119047619</v>
      </c>
    </row>
    <row r="17" spans="1:29" x14ac:dyDescent="0.25">
      <c r="A17" s="16">
        <v>13</v>
      </c>
      <c r="B17" s="16" t="s">
        <v>188</v>
      </c>
      <c r="C17" s="26">
        <v>44770</v>
      </c>
      <c r="D17" s="26">
        <v>44771</v>
      </c>
      <c r="E17" s="26">
        <v>44904</v>
      </c>
      <c r="F17" s="27">
        <v>2</v>
      </c>
      <c r="G17" s="16" t="s">
        <v>171</v>
      </c>
      <c r="H17" s="28">
        <v>44931</v>
      </c>
      <c r="J17" s="16">
        <v>3.1E-2</v>
      </c>
      <c r="K17" s="16">
        <v>1.422386709E-2</v>
      </c>
      <c r="L17" s="16">
        <v>1.015482765</v>
      </c>
      <c r="M17" s="16">
        <f t="shared" si="0"/>
        <v>32.757508548387101</v>
      </c>
      <c r="N17" s="16">
        <v>0.117016366</v>
      </c>
      <c r="O17" s="16">
        <v>9.7505512870000004</v>
      </c>
      <c r="P17" s="16">
        <f t="shared" si="1"/>
        <v>314.53391248387101</v>
      </c>
    </row>
    <row r="18" spans="1:29" x14ac:dyDescent="0.25">
      <c r="A18" s="16">
        <v>14</v>
      </c>
      <c r="B18" s="16" t="s">
        <v>78</v>
      </c>
      <c r="C18" s="26">
        <v>44770</v>
      </c>
      <c r="D18" s="26">
        <v>44771</v>
      </c>
      <c r="E18" s="26">
        <v>44904</v>
      </c>
      <c r="F18" s="27">
        <v>2</v>
      </c>
      <c r="G18" s="16" t="s">
        <v>174</v>
      </c>
      <c r="H18" s="28">
        <v>44931</v>
      </c>
      <c r="J18" s="16">
        <v>3.1E-2</v>
      </c>
      <c r="K18" s="16">
        <v>1.6036062649999999E-2</v>
      </c>
      <c r="L18" s="16">
        <v>1.1448606160000001</v>
      </c>
      <c r="M18" s="16">
        <f t="shared" si="0"/>
        <v>36.93098761290323</v>
      </c>
      <c r="N18" s="16">
        <v>0.19364176229999999</v>
      </c>
      <c r="O18" s="16">
        <v>16.13546891</v>
      </c>
      <c r="P18" s="16">
        <f t="shared" si="1"/>
        <v>520.49899709677425</v>
      </c>
    </row>
    <row r="19" spans="1:29" x14ac:dyDescent="0.25">
      <c r="A19" s="16">
        <v>15</v>
      </c>
      <c r="B19" s="16" t="s">
        <v>80</v>
      </c>
      <c r="C19" s="26">
        <v>44770</v>
      </c>
      <c r="D19" s="26">
        <v>44771</v>
      </c>
      <c r="E19" s="26">
        <v>44904</v>
      </c>
      <c r="F19" s="27">
        <v>2</v>
      </c>
      <c r="G19" s="16" t="s">
        <v>175</v>
      </c>
      <c r="H19" s="28">
        <v>44931</v>
      </c>
      <c r="J19" s="16">
        <v>0.03</v>
      </c>
      <c r="K19" s="16">
        <v>1.9392526609999999E-2</v>
      </c>
      <c r="L19" s="16">
        <v>1.3844882279999999</v>
      </c>
      <c r="M19" s="16">
        <f t="shared" si="0"/>
        <v>46.149607599999996</v>
      </c>
      <c r="N19" s="16">
        <v>0.23015163659999999</v>
      </c>
      <c r="O19" s="16">
        <v>19.177704909999999</v>
      </c>
      <c r="P19" s="16">
        <f t="shared" si="1"/>
        <v>639.25683033333337</v>
      </c>
    </row>
    <row r="20" spans="1:29" x14ac:dyDescent="0.25">
      <c r="A20" s="16">
        <v>16</v>
      </c>
      <c r="B20" s="16" t="s">
        <v>192</v>
      </c>
      <c r="C20" s="26">
        <v>44770</v>
      </c>
      <c r="D20" s="26">
        <v>44771</v>
      </c>
      <c r="E20" s="26">
        <v>44904</v>
      </c>
      <c r="F20" s="27">
        <v>2</v>
      </c>
      <c r="G20" s="16" t="s">
        <v>176</v>
      </c>
      <c r="H20" s="28">
        <v>44931</v>
      </c>
      <c r="J20" s="16">
        <v>0.02</v>
      </c>
      <c r="K20" s="16">
        <v>2.0043909209999999E-2</v>
      </c>
      <c r="L20" s="16">
        <v>1.430992305</v>
      </c>
      <c r="M20" s="16">
        <f t="shared" si="0"/>
        <v>71.549615250000002</v>
      </c>
      <c r="N20" s="16">
        <v>0.17744222300000001</v>
      </c>
      <c r="O20" s="16">
        <v>14.785619779999999</v>
      </c>
      <c r="P20" s="16">
        <f t="shared" si="1"/>
        <v>739.28098899999998</v>
      </c>
    </row>
    <row r="21" spans="1:29" x14ac:dyDescent="0.25">
      <c r="A21" s="16">
        <v>17</v>
      </c>
      <c r="B21" s="16" t="s">
        <v>82</v>
      </c>
      <c r="C21" s="26">
        <v>44770</v>
      </c>
      <c r="D21" s="26">
        <v>44771</v>
      </c>
      <c r="E21" s="26">
        <v>44904</v>
      </c>
      <c r="F21" s="27">
        <v>2</v>
      </c>
      <c r="G21" s="16" t="s">
        <v>178</v>
      </c>
      <c r="H21" s="28">
        <v>44931</v>
      </c>
      <c r="J21" s="16">
        <v>3.1E-2</v>
      </c>
      <c r="K21" s="16">
        <v>1.280434462E-2</v>
      </c>
      <c r="L21" s="16">
        <v>0.91413897470000005</v>
      </c>
      <c r="M21" s="16">
        <f t="shared" si="0"/>
        <v>29.488354022580648</v>
      </c>
      <c r="N21" s="16">
        <v>0.1258507297</v>
      </c>
      <c r="O21" s="16">
        <v>10.48668692</v>
      </c>
      <c r="P21" s="16">
        <f t="shared" si="1"/>
        <v>338.28022322580648</v>
      </c>
    </row>
    <row r="22" spans="1:29" x14ac:dyDescent="0.25">
      <c r="A22" s="16">
        <v>18</v>
      </c>
      <c r="B22" s="16" t="s">
        <v>84</v>
      </c>
      <c r="C22" s="26">
        <v>44770</v>
      </c>
      <c r="D22" s="26">
        <v>44771</v>
      </c>
      <c r="E22" s="26">
        <v>44904</v>
      </c>
      <c r="F22" s="27">
        <v>2</v>
      </c>
      <c r="G22" s="16" t="s">
        <v>181</v>
      </c>
      <c r="H22" s="28">
        <v>44931</v>
      </c>
      <c r="J22" s="16">
        <v>3.2000000000000001E-2</v>
      </c>
      <c r="K22" s="16">
        <v>8.0431064849999998E-3</v>
      </c>
      <c r="L22" s="16">
        <v>0.57422049580000001</v>
      </c>
      <c r="M22" s="16">
        <f t="shared" si="0"/>
        <v>17.944390493749999</v>
      </c>
      <c r="N22" s="16">
        <v>6.9977844499999997E-2</v>
      </c>
      <c r="O22" s="16">
        <v>5.8310011250000002</v>
      </c>
      <c r="P22" s="16">
        <f t="shared" si="1"/>
        <v>182.21878515624999</v>
      </c>
    </row>
    <row r="23" spans="1:29" x14ac:dyDescent="0.25">
      <c r="A23" s="16">
        <v>19</v>
      </c>
      <c r="B23" s="16" t="s">
        <v>195</v>
      </c>
      <c r="C23" s="26">
        <v>44770</v>
      </c>
      <c r="D23" s="26">
        <v>44771</v>
      </c>
      <c r="E23" s="26">
        <v>44904</v>
      </c>
      <c r="F23" s="27">
        <v>2</v>
      </c>
      <c r="G23" s="16" t="s">
        <v>182</v>
      </c>
      <c r="H23" s="28">
        <v>44931</v>
      </c>
      <c r="J23" s="16">
        <v>2.1000000000000001E-2</v>
      </c>
      <c r="K23" s="16">
        <v>1.905024348E-2</v>
      </c>
      <c r="L23" s="16">
        <v>1.360051651</v>
      </c>
      <c r="M23" s="16">
        <f t="shared" si="0"/>
        <v>64.764364333333333</v>
      </c>
      <c r="N23" s="16">
        <v>0.1759437244</v>
      </c>
      <c r="O23" s="16">
        <v>14.660755310000001</v>
      </c>
      <c r="P23" s="16">
        <f t="shared" si="1"/>
        <v>698.13120523809528</v>
      </c>
    </row>
    <row r="24" spans="1:29" x14ac:dyDescent="0.25">
      <c r="A24" s="16">
        <v>20</v>
      </c>
      <c r="B24" s="16" t="s">
        <v>85</v>
      </c>
      <c r="C24" s="26">
        <v>44770</v>
      </c>
      <c r="D24" s="26">
        <v>44771</v>
      </c>
      <c r="E24" s="26">
        <v>44904</v>
      </c>
      <c r="F24" s="27">
        <v>2</v>
      </c>
      <c r="G24" s="16" t="s">
        <v>183</v>
      </c>
      <c r="H24" s="28">
        <v>44931</v>
      </c>
      <c r="J24" s="16">
        <v>0.02</v>
      </c>
      <c r="K24" s="16">
        <v>1.585539616E-2</v>
      </c>
      <c r="L24" s="16">
        <v>1.1319623160000001</v>
      </c>
      <c r="M24" s="16">
        <f t="shared" si="0"/>
        <v>56.598115800000002</v>
      </c>
      <c r="N24" s="16">
        <v>0.18595760619999999</v>
      </c>
      <c r="O24" s="16">
        <v>15.495175919999999</v>
      </c>
      <c r="P24" s="16">
        <f t="shared" si="1"/>
        <v>774.75879599999996</v>
      </c>
    </row>
    <row r="25" spans="1:29" x14ac:dyDescent="0.25">
      <c r="A25" s="16">
        <v>21</v>
      </c>
      <c r="B25" s="16" t="s">
        <v>87</v>
      </c>
      <c r="C25" s="26">
        <v>44770</v>
      </c>
      <c r="D25" s="26">
        <v>44771</v>
      </c>
      <c r="E25" s="26">
        <v>44904</v>
      </c>
      <c r="F25" s="27">
        <v>2</v>
      </c>
      <c r="G25" s="16" t="s">
        <v>185</v>
      </c>
      <c r="H25" s="28">
        <v>44931</v>
      </c>
      <c r="J25" s="16">
        <v>3.1E-2</v>
      </c>
      <c r="K25" s="16">
        <v>1.5098932020000001E-2</v>
      </c>
      <c r="L25" s="16">
        <v>1.0779561660000001</v>
      </c>
      <c r="M25" s="16">
        <f t="shared" si="0"/>
        <v>34.772779548387099</v>
      </c>
      <c r="N25" s="16">
        <v>0.1223533933</v>
      </c>
      <c r="O25" s="16">
        <v>10.19526651</v>
      </c>
      <c r="P25" s="16">
        <f t="shared" si="1"/>
        <v>328.87956483870965</v>
      </c>
    </row>
    <row r="26" spans="1:29" x14ac:dyDescent="0.25">
      <c r="A26" s="33">
        <v>22</v>
      </c>
      <c r="B26" s="33" t="s">
        <v>235</v>
      </c>
      <c r="C26" s="34">
        <v>44770</v>
      </c>
      <c r="D26" s="34">
        <v>44771</v>
      </c>
      <c r="E26" s="34">
        <v>44904</v>
      </c>
      <c r="F26" s="35">
        <v>2</v>
      </c>
      <c r="G26" s="33" t="s">
        <v>186</v>
      </c>
      <c r="H26" s="36">
        <v>44931</v>
      </c>
      <c r="I26" s="33"/>
      <c r="J26" s="33">
        <v>0.02</v>
      </c>
      <c r="K26" s="33">
        <v>2.6165676669999999E-2</v>
      </c>
      <c r="L26" s="33">
        <v>1.8680428840000001</v>
      </c>
      <c r="M26" s="33">
        <f t="shared" si="0"/>
        <v>93.402144199999995</v>
      </c>
      <c r="N26" s="33">
        <v>0.30254533150000001</v>
      </c>
      <c r="O26" s="33">
        <v>25.210010130000001</v>
      </c>
      <c r="P26" s="33">
        <f t="shared" si="1"/>
        <v>1260.5005065</v>
      </c>
      <c r="Q26" s="33">
        <f>AVERAGE(M26:M27)</f>
        <v>97.283699100000007</v>
      </c>
      <c r="R26" s="33">
        <f>AVERAGE(P26:P27)</f>
        <v>1328.06308425</v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x14ac:dyDescent="0.25">
      <c r="A27" s="33"/>
      <c r="B27" s="33" t="s">
        <v>236</v>
      </c>
      <c r="C27" s="34">
        <v>44770</v>
      </c>
      <c r="D27" s="34">
        <v>44771</v>
      </c>
      <c r="E27" s="34">
        <v>44904</v>
      </c>
      <c r="F27" s="35">
        <v>2</v>
      </c>
      <c r="G27" s="33" t="s">
        <v>187</v>
      </c>
      <c r="H27" s="36">
        <v>44931</v>
      </c>
      <c r="I27" s="33"/>
      <c r="J27" s="33">
        <v>0.02</v>
      </c>
      <c r="K27" s="33">
        <v>2.8340434250000001E-2</v>
      </c>
      <c r="L27" s="33">
        <v>2.0233050800000001</v>
      </c>
      <c r="M27" s="33">
        <f t="shared" si="0"/>
        <v>101.165254</v>
      </c>
      <c r="N27" s="33">
        <v>0.33497807140000002</v>
      </c>
      <c r="O27" s="33">
        <v>27.912513239999999</v>
      </c>
      <c r="P27" s="33">
        <f t="shared" si="1"/>
        <v>1395.6256619999999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x14ac:dyDescent="0.25">
      <c r="A28" s="33">
        <v>23</v>
      </c>
      <c r="B28" s="33" t="s">
        <v>89</v>
      </c>
      <c r="C28" s="34">
        <v>44770</v>
      </c>
      <c r="D28" s="34">
        <v>44771</v>
      </c>
      <c r="E28" s="34">
        <v>44904</v>
      </c>
      <c r="F28" s="35">
        <v>2</v>
      </c>
      <c r="G28" s="33" t="s">
        <v>189</v>
      </c>
      <c r="H28" s="36">
        <v>44931</v>
      </c>
      <c r="I28" s="33"/>
      <c r="J28" s="33">
        <v>0.02</v>
      </c>
      <c r="K28" s="33">
        <v>2.526050065E-2</v>
      </c>
      <c r="L28" s="33">
        <v>1.8034197649999999</v>
      </c>
      <c r="M28" s="33">
        <f t="shared" si="0"/>
        <v>90.170988249999994</v>
      </c>
      <c r="N28" s="33">
        <v>0.2497010439</v>
      </c>
      <c r="O28" s="33">
        <v>20.80668644</v>
      </c>
      <c r="P28" s="33">
        <f t="shared" si="1"/>
        <v>1040.3343219999999</v>
      </c>
      <c r="Q28" s="33">
        <f>AVERAGE(M28:M29)</f>
        <v>90.066792800000002</v>
      </c>
      <c r="R28" s="33">
        <f>AVERAGE(P28:P29)</f>
        <v>1051.0367189999999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x14ac:dyDescent="0.25">
      <c r="A29" s="33"/>
      <c r="B29" s="33" t="s">
        <v>222</v>
      </c>
      <c r="C29" s="34">
        <v>44770</v>
      </c>
      <c r="D29" s="34">
        <v>44771</v>
      </c>
      <c r="E29" s="34">
        <v>44904</v>
      </c>
      <c r="F29" s="35">
        <v>2</v>
      </c>
      <c r="G29" s="33" t="s">
        <v>190</v>
      </c>
      <c r="H29" s="36">
        <v>44931</v>
      </c>
      <c r="I29" s="33"/>
      <c r="J29" s="33">
        <v>0.02</v>
      </c>
      <c r="K29" s="33">
        <v>2.5202122029999999E-2</v>
      </c>
      <c r="L29" s="33">
        <v>1.7992519469999999</v>
      </c>
      <c r="M29" s="33">
        <f t="shared" si="0"/>
        <v>89.962597349999996</v>
      </c>
      <c r="N29" s="33">
        <v>0.25483862260000001</v>
      </c>
      <c r="O29" s="33">
        <v>21.234782320000001</v>
      </c>
      <c r="P29" s="33">
        <f t="shared" si="1"/>
        <v>1061.739116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x14ac:dyDescent="0.25">
      <c r="A30" s="16">
        <v>24</v>
      </c>
      <c r="B30" s="16" t="s">
        <v>91</v>
      </c>
      <c r="C30" s="26">
        <v>44770</v>
      </c>
      <c r="D30" s="26">
        <v>44771</v>
      </c>
      <c r="E30" s="26">
        <v>44904</v>
      </c>
      <c r="F30" s="27">
        <v>2</v>
      </c>
      <c r="G30" s="16" t="s">
        <v>191</v>
      </c>
      <c r="H30" s="28">
        <v>44931</v>
      </c>
      <c r="J30" s="16">
        <v>3.1E-2</v>
      </c>
      <c r="K30" s="16">
        <v>1.8854214189999999E-2</v>
      </c>
      <c r="L30" s="16">
        <v>1.346056557</v>
      </c>
      <c r="M30" s="16">
        <f t="shared" si="0"/>
        <v>43.42117925806452</v>
      </c>
      <c r="N30" s="16">
        <v>0.19381808319999999</v>
      </c>
      <c r="O30" s="16">
        <v>16.150161090000001</v>
      </c>
      <c r="P30" s="16">
        <f t="shared" si="1"/>
        <v>520.97293838709686</v>
      </c>
    </row>
    <row r="31" spans="1:29" x14ac:dyDescent="0.25">
      <c r="A31" s="24"/>
      <c r="B31" s="24"/>
      <c r="C31" s="26"/>
      <c r="D31" s="26"/>
      <c r="E31" s="26"/>
      <c r="F31" s="27"/>
    </row>
    <row r="32" spans="1:29" x14ac:dyDescent="0.25">
      <c r="A32" s="24"/>
      <c r="B32" s="24"/>
      <c r="C32" s="26"/>
      <c r="D32" s="26"/>
      <c r="E32" s="26"/>
      <c r="F32" s="27"/>
    </row>
    <row r="33" spans="1:6" x14ac:dyDescent="0.25">
      <c r="A33" s="24"/>
      <c r="B33" s="24"/>
      <c r="C33" s="26"/>
      <c r="D33" s="26"/>
      <c r="E33" s="26"/>
      <c r="F33" s="27"/>
    </row>
    <row r="34" spans="1:6" x14ac:dyDescent="0.25">
      <c r="A34" s="24"/>
      <c r="B34" s="24"/>
      <c r="C34" s="26"/>
      <c r="D34" s="26"/>
      <c r="E34" s="26"/>
      <c r="F34" s="27"/>
    </row>
    <row r="35" spans="1:6" x14ac:dyDescent="0.25">
      <c r="B35" s="24"/>
      <c r="C35" s="26"/>
      <c r="D35" s="26"/>
      <c r="E35" s="26"/>
      <c r="F35" s="27"/>
    </row>
    <row r="36" spans="1:6" x14ac:dyDescent="0.25">
      <c r="B36" s="24"/>
      <c r="C36" s="26"/>
      <c r="D36" s="26"/>
      <c r="E36" s="26"/>
      <c r="F36" s="27"/>
    </row>
    <row r="37" spans="1:6" x14ac:dyDescent="0.25">
      <c r="B37" s="24"/>
      <c r="C37" s="26"/>
      <c r="D37" s="26"/>
      <c r="E37" s="26"/>
      <c r="F37" s="27"/>
    </row>
    <row r="38" spans="1:6" x14ac:dyDescent="0.25">
      <c r="B38" s="24"/>
      <c r="C38" s="26"/>
      <c r="D38" s="26"/>
      <c r="E38" s="26"/>
      <c r="F38" s="27"/>
    </row>
    <row r="39" spans="1:6" x14ac:dyDescent="0.25">
      <c r="B39" s="24"/>
      <c r="C39" s="26"/>
      <c r="D39" s="26"/>
      <c r="E39" s="26"/>
      <c r="F39" s="27"/>
    </row>
    <row r="40" spans="1:6" x14ac:dyDescent="0.25">
      <c r="B40" s="24"/>
      <c r="C40" s="26"/>
      <c r="D40" s="26"/>
      <c r="E40" s="26"/>
      <c r="F40" s="27"/>
    </row>
    <row r="41" spans="1:6" x14ac:dyDescent="0.25">
      <c r="B41" s="24"/>
      <c r="C41" s="26"/>
      <c r="D41" s="26"/>
      <c r="E41" s="26"/>
      <c r="F41" s="27"/>
    </row>
    <row r="42" spans="1:6" x14ac:dyDescent="0.25">
      <c r="B42" s="24"/>
      <c r="C42" s="26"/>
      <c r="D42" s="26"/>
      <c r="E42" s="26"/>
      <c r="F42" s="27"/>
    </row>
    <row r="43" spans="1:6" x14ac:dyDescent="0.25">
      <c r="B43" s="24"/>
      <c r="C43" s="26"/>
      <c r="D43" s="26"/>
      <c r="E43" s="26"/>
      <c r="F43" s="27"/>
    </row>
    <row r="44" spans="1:6" x14ac:dyDescent="0.25">
      <c r="B44" s="24"/>
      <c r="C44" s="26"/>
      <c r="D44" s="26"/>
      <c r="E44" s="26"/>
      <c r="F44" s="27"/>
    </row>
    <row r="45" spans="1:6" x14ac:dyDescent="0.25">
      <c r="B45" s="24"/>
      <c r="C45" s="26"/>
      <c r="D45" s="26"/>
      <c r="E45" s="26"/>
      <c r="F45" s="27"/>
    </row>
    <row r="46" spans="1:6" x14ac:dyDescent="0.25">
      <c r="B46" s="24"/>
      <c r="C46" s="26"/>
      <c r="D46" s="26"/>
      <c r="E46" s="26"/>
      <c r="F46" s="27"/>
    </row>
    <row r="47" spans="1:6" x14ac:dyDescent="0.25">
      <c r="B47" s="24"/>
      <c r="C47" s="26"/>
      <c r="D47" s="26"/>
      <c r="E47" s="26"/>
      <c r="F47" s="27"/>
    </row>
    <row r="48" spans="1:6" x14ac:dyDescent="0.25">
      <c r="B48" s="24"/>
      <c r="C48" s="26"/>
      <c r="D48" s="26"/>
      <c r="E48" s="26"/>
      <c r="F48" s="27"/>
    </row>
    <row r="49" spans="1:6" x14ac:dyDescent="0.25">
      <c r="B49" s="24"/>
      <c r="C49" s="26"/>
      <c r="D49" s="26"/>
      <c r="E49" s="26"/>
      <c r="F49" s="27"/>
    </row>
    <row r="50" spans="1:6" x14ac:dyDescent="0.25">
      <c r="B50" s="24"/>
      <c r="C50" s="26"/>
      <c r="D50" s="26"/>
      <c r="E50" s="26"/>
      <c r="F50" s="27"/>
    </row>
    <row r="51" spans="1:6" x14ac:dyDescent="0.25">
      <c r="B51" s="24"/>
      <c r="C51" s="26"/>
      <c r="D51" s="26"/>
      <c r="E51" s="26"/>
      <c r="F51" s="27"/>
    </row>
    <row r="52" spans="1:6" x14ac:dyDescent="0.25">
      <c r="B52" s="24"/>
      <c r="C52" s="26"/>
      <c r="D52" s="26"/>
      <c r="E52" s="26"/>
      <c r="F52" s="27"/>
    </row>
    <row r="53" spans="1:6" x14ac:dyDescent="0.25">
      <c r="B53" s="24"/>
      <c r="C53" s="26"/>
      <c r="D53" s="26"/>
      <c r="E53" s="26"/>
      <c r="F53" s="27"/>
    </row>
    <row r="54" spans="1:6" x14ac:dyDescent="0.25">
      <c r="B54" s="24"/>
      <c r="C54" s="26"/>
      <c r="D54" s="26"/>
      <c r="E54" s="26"/>
      <c r="F54" s="27"/>
    </row>
    <row r="55" spans="1:6" x14ac:dyDescent="0.25">
      <c r="A55" s="24"/>
      <c r="B55" s="24"/>
    </row>
    <row r="56" spans="1:6" x14ac:dyDescent="0.25">
      <c r="A56" s="24"/>
      <c r="B56" s="24"/>
    </row>
    <row r="57" spans="1:6" x14ac:dyDescent="0.25">
      <c r="A57" s="24"/>
      <c r="B57" s="24"/>
    </row>
    <row r="58" spans="1:6" x14ac:dyDescent="0.25">
      <c r="A58" s="24"/>
      <c r="B58" s="24"/>
    </row>
    <row r="59" spans="1:6" x14ac:dyDescent="0.25">
      <c r="A59" s="24"/>
      <c r="B59" s="24"/>
    </row>
    <row r="60" spans="1:6" x14ac:dyDescent="0.25">
      <c r="A60" s="24"/>
      <c r="B60" s="24"/>
    </row>
    <row r="61" spans="1:6" x14ac:dyDescent="0.25">
      <c r="A61" s="24"/>
      <c r="B61" s="24"/>
    </row>
    <row r="62" spans="1:6" x14ac:dyDescent="0.25">
      <c r="A62" s="24"/>
      <c r="B62" s="24"/>
    </row>
    <row r="63" spans="1:6" x14ac:dyDescent="0.25">
      <c r="A63" s="24"/>
      <c r="B6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Samples</vt:lpstr>
      <vt:lpstr>62722 &amp; 63022 &amp; 7122 samples</vt:lpstr>
      <vt:lpstr>7722 samples</vt:lpstr>
      <vt:lpstr>71422 samples</vt:lpstr>
      <vt:lpstr>72722 samples</vt:lpstr>
      <vt:lpstr>72122 samples</vt:lpstr>
      <vt:lpstr>R2</vt:lpstr>
      <vt:lpstr>R</vt:lpstr>
      <vt:lpstr>72922 wall growth samples</vt:lpstr>
      <vt:lpstr>GFF blanks</vt:lpstr>
      <vt:lpstr>ACE Stds</vt:lpstr>
      <vt:lpstr>PC time series</vt:lpstr>
      <vt:lpstr>PN time series</vt:lpstr>
      <vt:lpstr>CN time series</vt:lpstr>
      <vt:lpstr>Surface</vt:lpstr>
      <vt:lpstr>Sediment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Seelen</dc:creator>
  <cp:lastModifiedBy>Emily Seelen</cp:lastModifiedBy>
  <dcterms:created xsi:type="dcterms:W3CDTF">2023-02-13T22:04:02Z</dcterms:created>
  <dcterms:modified xsi:type="dcterms:W3CDTF">2023-05-22T19:30:14Z</dcterms:modified>
</cp:coreProperties>
</file>