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9312a46327063f2/Documents/USC/Projects/PERISCOPE II/Data/PCPN/"/>
    </mc:Choice>
  </mc:AlternateContent>
  <xr:revisionPtr revIDLastSave="136" documentId="8_{C35CFBA3-53BA-435B-97E4-1F4B4EE3A998}" xr6:coauthVersionLast="47" xr6:coauthVersionMax="47" xr10:uidLastSave="{7E53C13D-D0A1-4757-A1FD-A32F20B9630E}"/>
  <bookViews>
    <workbookView xWindow="-108" yWindow="-108" windowWidth="23256" windowHeight="12576" activeTab="1" xr2:uid="{65F138F5-9EBA-3445-83A8-6DAF29E996BD}"/>
  </bookViews>
  <sheets>
    <sheet name="PPO4 WC" sheetId="1" r:id="rId1"/>
    <sheet name="R" sheetId="4" r:id="rId2"/>
    <sheet name="PPO4 traps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3" l="1"/>
  <c r="G12" i="3"/>
  <c r="G13" i="3"/>
  <c r="G14" i="3"/>
  <c r="G15" i="3"/>
  <c r="G21" i="3"/>
  <c r="G22" i="3"/>
  <c r="G23" i="3"/>
  <c r="G28" i="3"/>
  <c r="G29" i="3"/>
  <c r="G30" i="3"/>
  <c r="G7" i="3"/>
  <c r="D39" i="3"/>
  <c r="D40" i="3"/>
  <c r="F30" i="3"/>
  <c r="F29" i="3"/>
  <c r="F28" i="3"/>
  <c r="F27" i="3"/>
  <c r="G27" i="3" s="1"/>
  <c r="F26" i="3"/>
  <c r="G26" i="3" s="1"/>
  <c r="F25" i="3"/>
  <c r="G25" i="3" s="1"/>
  <c r="F24" i="3"/>
  <c r="G24" i="3" s="1"/>
  <c r="F23" i="3"/>
  <c r="F22" i="3"/>
  <c r="F21" i="3"/>
  <c r="F20" i="3"/>
  <c r="G20" i="3" s="1"/>
  <c r="F19" i="3"/>
  <c r="G19" i="3" s="1"/>
  <c r="F18" i="3"/>
  <c r="G18" i="3" s="1"/>
  <c r="F17" i="3"/>
  <c r="G17" i="3" s="1"/>
  <c r="F16" i="3"/>
  <c r="G16" i="3" s="1"/>
  <c r="F15" i="3"/>
  <c r="F14" i="3"/>
  <c r="F13" i="3"/>
  <c r="F12" i="3"/>
  <c r="F11" i="3"/>
  <c r="G11" i="3" s="1"/>
  <c r="F10" i="3"/>
  <c r="G10" i="3" s="1"/>
  <c r="F9" i="3"/>
  <c r="G9" i="3" s="1"/>
  <c r="F8" i="3"/>
  <c r="G8" i="3" s="1"/>
  <c r="N60" i="2"/>
  <c r="T60" i="2"/>
  <c r="M60" i="2"/>
  <c r="S60" i="2"/>
  <c r="L60" i="2"/>
  <c r="R60" i="2" s="1"/>
  <c r="K60" i="2"/>
  <c r="Q60" i="2" s="1"/>
  <c r="J60" i="2"/>
  <c r="P60" i="2"/>
  <c r="N59" i="2"/>
  <c r="T59" i="2"/>
  <c r="M59" i="2"/>
  <c r="S59" i="2" s="1"/>
  <c r="L59" i="2"/>
  <c r="R59" i="2" s="1"/>
  <c r="K59" i="2"/>
  <c r="Q59" i="2"/>
  <c r="J59" i="2"/>
  <c r="P59" i="2"/>
  <c r="N58" i="2"/>
  <c r="T58" i="2" s="1"/>
  <c r="M58" i="2"/>
  <c r="S58" i="2" s="1"/>
  <c r="L58" i="2"/>
  <c r="R58" i="2"/>
  <c r="K58" i="2"/>
  <c r="Q58" i="2"/>
  <c r="J58" i="2"/>
  <c r="P58" i="2" s="1"/>
  <c r="N57" i="2"/>
  <c r="T57" i="2" s="1"/>
  <c r="M57" i="2"/>
  <c r="S57" i="2"/>
  <c r="L57" i="2"/>
  <c r="R57" i="2"/>
  <c r="K57" i="2"/>
  <c r="Q57" i="2" s="1"/>
  <c r="J57" i="2"/>
  <c r="P57" i="2" s="1"/>
  <c r="N56" i="2"/>
  <c r="T56" i="2"/>
  <c r="M56" i="2"/>
  <c r="S56" i="2"/>
  <c r="L56" i="2"/>
  <c r="R56" i="2" s="1"/>
  <c r="K56" i="2"/>
  <c r="Q56" i="2" s="1"/>
  <c r="J56" i="2"/>
  <c r="P56" i="2"/>
  <c r="N55" i="2"/>
  <c r="T55" i="2"/>
  <c r="M55" i="2"/>
  <c r="S55" i="2" s="1"/>
  <c r="L55" i="2"/>
  <c r="R55" i="2" s="1"/>
  <c r="K55" i="2"/>
  <c r="Q55" i="2"/>
  <c r="J55" i="2"/>
  <c r="P55" i="2"/>
  <c r="N54" i="2"/>
  <c r="T54" i="2" s="1"/>
  <c r="M54" i="2"/>
  <c r="S54" i="2" s="1"/>
  <c r="L54" i="2"/>
  <c r="R54" i="2"/>
  <c r="K54" i="2"/>
  <c r="Q54" i="2"/>
  <c r="J54" i="2"/>
  <c r="P54" i="2" s="1"/>
  <c r="N53" i="2"/>
  <c r="T53" i="2" s="1"/>
  <c r="M53" i="2"/>
  <c r="S53" i="2"/>
  <c r="L53" i="2"/>
  <c r="R53" i="2"/>
  <c r="K53" i="2"/>
  <c r="Q53" i="2" s="1"/>
  <c r="J53" i="2"/>
  <c r="P53" i="2" s="1"/>
  <c r="N52" i="2"/>
  <c r="T52" i="2"/>
  <c r="M52" i="2"/>
  <c r="S52" i="2"/>
  <c r="L52" i="2"/>
  <c r="R52" i="2" s="1"/>
  <c r="K52" i="2"/>
  <c r="Q52" i="2" s="1"/>
  <c r="J52" i="2"/>
  <c r="P52" i="2"/>
  <c r="N51" i="2"/>
  <c r="T51" i="2"/>
  <c r="M51" i="2"/>
  <c r="S51" i="2" s="1"/>
  <c r="L51" i="2"/>
  <c r="R51" i="2" s="1"/>
  <c r="K51" i="2"/>
  <c r="Q51" i="2"/>
  <c r="J51" i="2"/>
  <c r="P51" i="2"/>
  <c r="N50" i="2"/>
  <c r="T50" i="2" s="1"/>
  <c r="M50" i="2"/>
  <c r="S50" i="2" s="1"/>
  <c r="L50" i="2"/>
  <c r="R50" i="2"/>
  <c r="K50" i="2"/>
  <c r="Q50" i="2"/>
  <c r="J50" i="2"/>
  <c r="P50" i="2" s="1"/>
  <c r="N49" i="2"/>
  <c r="T49" i="2" s="1"/>
  <c r="M49" i="2"/>
  <c r="S49" i="2"/>
  <c r="L49" i="2"/>
  <c r="R49" i="2"/>
  <c r="K49" i="2"/>
  <c r="Q49" i="2" s="1"/>
  <c r="J49" i="2"/>
  <c r="P49" i="2" s="1"/>
  <c r="N48" i="2"/>
  <c r="T48" i="2"/>
  <c r="M48" i="2"/>
  <c r="S48" i="2"/>
  <c r="L48" i="2"/>
  <c r="R48" i="2" s="1"/>
  <c r="K48" i="2"/>
  <c r="Q48" i="2" s="1"/>
  <c r="J48" i="2"/>
  <c r="P48" i="2"/>
  <c r="N47" i="2"/>
  <c r="T47" i="2"/>
  <c r="M47" i="2"/>
  <c r="S47" i="2" s="1"/>
  <c r="L47" i="2"/>
  <c r="R47" i="2" s="1"/>
  <c r="K47" i="2"/>
  <c r="Q47" i="2"/>
  <c r="J47" i="2"/>
  <c r="P47" i="2"/>
  <c r="N46" i="2"/>
  <c r="T46" i="2" s="1"/>
  <c r="M46" i="2"/>
  <c r="S46" i="2" s="1"/>
  <c r="L46" i="2"/>
  <c r="R46" i="2"/>
  <c r="K46" i="2"/>
  <c r="Q46" i="2"/>
  <c r="J46" i="2"/>
  <c r="P46" i="2" s="1"/>
  <c r="N45" i="2"/>
  <c r="T45" i="2" s="1"/>
  <c r="M45" i="2"/>
  <c r="S45" i="2"/>
  <c r="L45" i="2"/>
  <c r="R45" i="2"/>
  <c r="K45" i="2"/>
  <c r="Q45" i="2" s="1"/>
  <c r="J45" i="2"/>
  <c r="P45" i="2" s="1"/>
  <c r="N44" i="2"/>
  <c r="T44" i="2"/>
  <c r="M44" i="2"/>
  <c r="S44" i="2"/>
  <c r="L44" i="2"/>
  <c r="R44" i="2" s="1"/>
  <c r="K44" i="2"/>
  <c r="Q44" i="2" s="1"/>
  <c r="J44" i="2"/>
  <c r="P44" i="2"/>
  <c r="N43" i="2"/>
  <c r="T43" i="2"/>
  <c r="M43" i="2"/>
  <c r="S43" i="2" s="1"/>
  <c r="L43" i="2"/>
  <c r="R43" i="2" s="1"/>
  <c r="K43" i="2"/>
  <c r="Q43" i="2"/>
  <c r="J43" i="2"/>
  <c r="P43" i="2"/>
  <c r="N42" i="2"/>
  <c r="T42" i="2" s="1"/>
  <c r="M42" i="2"/>
  <c r="S42" i="2" s="1"/>
  <c r="L42" i="2"/>
  <c r="R42" i="2"/>
  <c r="K42" i="2"/>
  <c r="Q42" i="2"/>
  <c r="J42" i="2"/>
  <c r="P42" i="2" s="1"/>
  <c r="N41" i="2"/>
  <c r="T41" i="2" s="1"/>
  <c r="M41" i="2"/>
  <c r="S41" i="2"/>
  <c r="L41" i="2"/>
  <c r="R41" i="2"/>
  <c r="K41" i="2"/>
  <c r="Q41" i="2" s="1"/>
  <c r="J41" i="2"/>
  <c r="P41" i="2" s="1"/>
  <c r="N40" i="2"/>
  <c r="T40" i="2"/>
  <c r="M40" i="2"/>
  <c r="S40" i="2"/>
  <c r="L40" i="2"/>
  <c r="R40" i="2" s="1"/>
  <c r="K40" i="2"/>
  <c r="Q40" i="2" s="1"/>
  <c r="J40" i="2"/>
  <c r="P40" i="2"/>
  <c r="N39" i="2"/>
  <c r="T39" i="2"/>
  <c r="M39" i="2"/>
  <c r="S39" i="2" s="1"/>
  <c r="L39" i="2"/>
  <c r="R39" i="2" s="1"/>
  <c r="K39" i="2"/>
  <c r="Q39" i="2"/>
  <c r="J39" i="2"/>
  <c r="P39" i="2"/>
  <c r="N38" i="2"/>
  <c r="T38" i="2" s="1"/>
  <c r="M38" i="2"/>
  <c r="S38" i="2" s="1"/>
  <c r="L38" i="2"/>
  <c r="R38" i="2"/>
  <c r="K38" i="2"/>
  <c r="Q38" i="2"/>
  <c r="J38" i="2"/>
  <c r="P38" i="2" s="1"/>
  <c r="N37" i="2"/>
  <c r="T37" i="2" s="1"/>
  <c r="M37" i="2"/>
  <c r="S37" i="2"/>
  <c r="L37" i="2"/>
  <c r="R37" i="2"/>
  <c r="K37" i="2"/>
  <c r="Q37" i="2" s="1"/>
  <c r="J37" i="2"/>
  <c r="P37" i="2" s="1"/>
  <c r="D8" i="1"/>
  <c r="C33" i="1" s="1"/>
  <c r="C39" i="1"/>
  <c r="C38" i="1"/>
  <c r="C37" i="1"/>
  <c r="C36" i="1"/>
  <c r="C35" i="1"/>
  <c r="C34" i="1"/>
  <c r="C32" i="1"/>
  <c r="C31" i="1"/>
  <c r="C30" i="1"/>
  <c r="C29" i="1"/>
  <c r="C28" i="1"/>
  <c r="C27" i="1"/>
  <c r="C26" i="1"/>
  <c r="C24" i="1"/>
  <c r="C23" i="1"/>
  <c r="C22" i="1"/>
  <c r="C21" i="1"/>
  <c r="C20" i="1"/>
  <c r="C19" i="1"/>
  <c r="C18" i="1"/>
  <c r="C16" i="1"/>
  <c r="E8" i="1"/>
  <c r="C17" i="1" l="1"/>
  <c r="C25" i="1"/>
</calcChain>
</file>

<file path=xl/sharedStrings.xml><?xml version="1.0" encoding="utf-8"?>
<sst xmlns="http://schemas.openxmlformats.org/spreadsheetml/2006/main" count="556" uniqueCount="99">
  <si>
    <t xml:space="preserve">PERI-DICE </t>
  </si>
  <si>
    <t>PPO4</t>
  </si>
  <si>
    <t>#</t>
  </si>
  <si>
    <t>Treatment</t>
  </si>
  <si>
    <t>Water column</t>
  </si>
  <si>
    <t>mean</t>
  </si>
  <si>
    <t>sd</t>
  </si>
  <si>
    <t>Totes</t>
  </si>
  <si>
    <t>T0</t>
  </si>
  <si>
    <t>T1</t>
  </si>
  <si>
    <t>T2</t>
  </si>
  <si>
    <t>T3</t>
  </si>
  <si>
    <t>T4</t>
  </si>
  <si>
    <t>T5</t>
  </si>
  <si>
    <t>nmol P L-1</t>
  </si>
  <si>
    <t>C1</t>
  </si>
  <si>
    <t>C2</t>
  </si>
  <si>
    <t>C3</t>
  </si>
  <si>
    <t>P10-1</t>
  </si>
  <si>
    <t>P10-2</t>
  </si>
  <si>
    <t>P10-3</t>
  </si>
  <si>
    <t>P25-1</t>
  </si>
  <si>
    <t>P25-2</t>
  </si>
  <si>
    <t>P25-3</t>
  </si>
  <si>
    <t>P25F-1</t>
  </si>
  <si>
    <t>P25F-2</t>
  </si>
  <si>
    <t>P25F-3</t>
  </si>
  <si>
    <t>P10N60-1</t>
  </si>
  <si>
    <t>P10N60-2</t>
  </si>
  <si>
    <t>P10N60-3</t>
  </si>
  <si>
    <t>P4N60-1</t>
  </si>
  <si>
    <t>P4N60-2</t>
  </si>
  <si>
    <t>P4N60-3</t>
  </si>
  <si>
    <t>P10N150-1</t>
  </si>
  <si>
    <t>P10N150-2</t>
  </si>
  <si>
    <t>P10N150-3</t>
  </si>
  <si>
    <t>P25N150-1</t>
  </si>
  <si>
    <t>P25N150-2</t>
  </si>
  <si>
    <t>P25N150-3</t>
  </si>
  <si>
    <t xml:space="preserve">PERI-DICE trap volumes </t>
  </si>
  <si>
    <t>Cosm#</t>
  </si>
  <si>
    <t>KB name</t>
  </si>
  <si>
    <t>official name</t>
  </si>
  <si>
    <t>ml</t>
  </si>
  <si>
    <t>ZL1</t>
  </si>
  <si>
    <t>ZL2</t>
  </si>
  <si>
    <t>ZL3</t>
  </si>
  <si>
    <t>ZH1</t>
  </si>
  <si>
    <t>ZH2</t>
  </si>
  <si>
    <t>ZH3</t>
  </si>
  <si>
    <t>ZF1</t>
  </si>
  <si>
    <t>ZF2</t>
  </si>
  <si>
    <t>ZF3</t>
  </si>
  <si>
    <t>LL1</t>
  </si>
  <si>
    <t>LL2</t>
  </si>
  <si>
    <t>LL3</t>
  </si>
  <si>
    <t>RL1</t>
  </si>
  <si>
    <t>RL2</t>
  </si>
  <si>
    <t>RL3</t>
  </si>
  <si>
    <t>RH1</t>
  </si>
  <si>
    <t>RH2</t>
  </si>
  <si>
    <t>RH3</t>
  </si>
  <si>
    <t>LH1</t>
  </si>
  <si>
    <t>LH2</t>
  </si>
  <si>
    <t>LH3</t>
  </si>
  <si>
    <t>Sediment trap (needs to get flux)</t>
  </si>
  <si>
    <t>Total flux (nmol P)</t>
  </si>
  <si>
    <t>nmol P d-1</t>
  </si>
  <si>
    <t>total volume scape (ml)</t>
  </si>
  <si>
    <t>nmol l-1</t>
  </si>
  <si>
    <t>nmol area</t>
  </si>
  <si>
    <t>µmol PPO4 tank-1</t>
  </si>
  <si>
    <t>A precut trapezoid (4" top * 2" bottom * ~10" height) was traced onto the bottom of the cone portion of the PERIcosm</t>
  </si>
  <si>
    <t xml:space="preserve">The day after the final day of surface water sampling, that trapezoid was scraped with a clean, gloved finger and rinsed into a sediment cup using filtered seawater. </t>
  </si>
  <si>
    <t xml:space="preserve">The volume collected was split for PPO4, CN, and DNA. </t>
  </si>
  <si>
    <t xml:space="preserve">All volume information is recorded in a google doc. Email Emily S or Emily T for more information. </t>
  </si>
  <si>
    <t>Surface area sampled:</t>
  </si>
  <si>
    <t>sq. inches</t>
  </si>
  <si>
    <t>Total tank area:</t>
  </si>
  <si>
    <t>fraction scraped of total area</t>
  </si>
  <si>
    <t>PERI-DICE wall scrapings</t>
  </si>
  <si>
    <t>Day</t>
  </si>
  <si>
    <t>Date</t>
  </si>
  <si>
    <t>Tank</t>
  </si>
  <si>
    <t>Ktank</t>
  </si>
  <si>
    <t>RL</t>
  </si>
  <si>
    <t>C</t>
  </si>
  <si>
    <t>ZL</t>
  </si>
  <si>
    <t>ZH</t>
  </si>
  <si>
    <t>ZF</t>
  </si>
  <si>
    <t>LL</t>
  </si>
  <si>
    <t>RH</t>
  </si>
  <si>
    <t>LH</t>
  </si>
  <si>
    <t>Tote1</t>
  </si>
  <si>
    <t>Tote2</t>
  </si>
  <si>
    <t>Tote3</t>
  </si>
  <si>
    <t>Tote4</t>
  </si>
  <si>
    <t>Treatment2</t>
  </si>
  <si>
    <t>Tote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</si>
</sst>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>
    <font>
      <sz val="12"/>
      <color theme="1"/>
      <name val="ArialMT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MT"/>
    </font>
    <font>
      <sz val="8"/>
      <name val="ArialMT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4" fontId="4" fillId="2" borderId="0" xfId="0" applyNumberFormat="1" applyFont="1" applyFill="1" applyAlignment="1">
      <alignment horizontal="center"/>
    </xf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/>
    <xf numFmtId="14" fontId="3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0" fontId="7" fillId="0" borderId="0" xfId="0" applyFont="1"/>
    <xf numFmtId="1" fontId="0" fillId="0" borderId="0" xfId="0" applyNumberFormat="1"/>
    <xf numFmtId="165" fontId="0" fillId="0" borderId="0" xfId="0" applyNumberFormat="1"/>
    <xf numFmtId="0" fontId="8" fillId="0" borderId="0" xfId="0" applyFont="1"/>
    <xf numFmtId="0" fontId="2" fillId="0" borderId="0" xfId="0" quotePrefix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EC7A6-CAC3-D84C-AB72-DFF128A2D571}">
  <dimension ref="A1:H39"/>
  <sheetViews>
    <sheetView workbookViewId="0">
      <selection activeCell="C14" sqref="C14"/>
    </sheetView>
  </sheetViews>
  <sheetFormatPr defaultColWidth="10.90625" defaultRowHeight="15"/>
  <sheetData>
    <row r="1" spans="1:8" ht="17.399999999999999">
      <c r="A1" s="1" t="s">
        <v>0</v>
      </c>
      <c r="B1" s="2"/>
      <c r="C1" s="2"/>
      <c r="D1" s="1" t="s">
        <v>1</v>
      </c>
      <c r="E1" s="2"/>
      <c r="F1" s="2"/>
      <c r="G1" s="2"/>
      <c r="H1" s="2"/>
    </row>
    <row r="2" spans="1:8">
      <c r="A2" s="2"/>
      <c r="B2" s="2"/>
      <c r="C2" s="2"/>
      <c r="D2" s="2"/>
      <c r="E2" s="2"/>
      <c r="F2" s="2"/>
      <c r="G2" s="2"/>
      <c r="H2" s="2"/>
    </row>
    <row r="3" spans="1:8">
      <c r="A3" s="2"/>
      <c r="B3" s="2"/>
      <c r="C3" s="2"/>
      <c r="D3" s="2"/>
      <c r="E3" s="2"/>
      <c r="F3" s="2"/>
      <c r="G3" s="2"/>
      <c r="H3" s="2"/>
    </row>
    <row r="4" spans="1:8">
      <c r="A4" s="2"/>
      <c r="B4" s="2"/>
      <c r="C4" s="2"/>
      <c r="D4" s="2"/>
      <c r="E4" s="2"/>
      <c r="F4" s="2"/>
      <c r="G4" s="2"/>
      <c r="H4" s="2"/>
    </row>
    <row r="5" spans="1:8">
      <c r="A5" s="2"/>
      <c r="B5" s="2"/>
      <c r="C5" s="2"/>
      <c r="D5" s="2"/>
      <c r="E5" s="2"/>
      <c r="F5" s="2"/>
      <c r="G5" s="2"/>
      <c r="H5" s="2"/>
    </row>
    <row r="6" spans="1:8" ht="15.6">
      <c r="A6" s="3" t="s">
        <v>2</v>
      </c>
      <c r="B6" s="3" t="s">
        <v>3</v>
      </c>
      <c r="C6" s="2"/>
      <c r="D6" s="2"/>
      <c r="E6" s="2"/>
      <c r="F6" s="2"/>
      <c r="G6" s="2"/>
      <c r="H6" s="2"/>
    </row>
    <row r="7" spans="1:8" ht="15.6">
      <c r="A7" s="2"/>
      <c r="B7" s="4" t="s">
        <v>4</v>
      </c>
      <c r="C7" s="2"/>
      <c r="D7" s="3" t="s">
        <v>5</v>
      </c>
      <c r="E7" s="3" t="s">
        <v>6</v>
      </c>
      <c r="F7" s="2"/>
      <c r="G7" s="2"/>
      <c r="H7" s="2"/>
    </row>
    <row r="8" spans="1:8" ht="15.6">
      <c r="A8" s="3" t="s">
        <v>7</v>
      </c>
      <c r="B8" s="4">
        <v>1</v>
      </c>
      <c r="C8" s="5">
        <v>22.040878725105607</v>
      </c>
      <c r="D8" s="6">
        <f>AVERAGE(C8:C11)</f>
        <v>23.19191476360411</v>
      </c>
      <c r="E8" s="6">
        <f>STDEV(C8:C11)</f>
        <v>1.3030964099752929</v>
      </c>
      <c r="F8" s="2"/>
      <c r="G8" s="2"/>
      <c r="H8" s="2"/>
    </row>
    <row r="9" spans="1:8" ht="15.6">
      <c r="A9" s="2"/>
      <c r="B9" s="4">
        <v>2</v>
      </c>
      <c r="C9" s="5">
        <v>24.919164731895101</v>
      </c>
      <c r="D9" s="2"/>
      <c r="E9" s="2"/>
      <c r="F9" s="2"/>
      <c r="G9" s="2"/>
      <c r="H9" s="2"/>
    </row>
    <row r="10" spans="1:8" ht="15.6">
      <c r="A10" s="2"/>
      <c r="B10" s="4">
        <v>3</v>
      </c>
      <c r="C10" s="5">
        <v>23.460536233289979</v>
      </c>
      <c r="D10" s="2"/>
      <c r="E10" s="2"/>
      <c r="F10" s="2"/>
      <c r="G10" s="2"/>
      <c r="H10" s="2"/>
    </row>
    <row r="11" spans="1:8" ht="15.6">
      <c r="A11" s="2"/>
      <c r="B11" s="4">
        <v>4</v>
      </c>
      <c r="C11" s="5">
        <v>22.347079364125765</v>
      </c>
      <c r="D11" s="2"/>
      <c r="E11" s="2"/>
      <c r="F11" s="2"/>
      <c r="G11" s="2"/>
      <c r="H11" s="2"/>
    </row>
    <row r="12" spans="1:8" ht="15.6">
      <c r="A12" s="2"/>
      <c r="B12" s="4"/>
      <c r="C12" s="7"/>
      <c r="D12" s="2"/>
      <c r="E12" s="2"/>
      <c r="F12" s="2"/>
      <c r="G12" s="2"/>
      <c r="H12" s="2"/>
    </row>
    <row r="13" spans="1:8" ht="15.6">
      <c r="A13" s="2"/>
      <c r="B13" s="4"/>
      <c r="C13" s="3" t="s">
        <v>8</v>
      </c>
      <c r="D13" s="3" t="s">
        <v>9</v>
      </c>
      <c r="E13" s="3" t="s">
        <v>10</v>
      </c>
      <c r="F13" s="3" t="s">
        <v>11</v>
      </c>
      <c r="G13" s="3" t="s">
        <v>12</v>
      </c>
      <c r="H13" s="3" t="s">
        <v>13</v>
      </c>
    </row>
    <row r="14" spans="1:8" ht="15.6">
      <c r="A14" s="2"/>
      <c r="B14" s="4" t="s">
        <v>14</v>
      </c>
      <c r="C14" s="8">
        <v>44739</v>
      </c>
      <c r="D14" s="8">
        <v>44742</v>
      </c>
      <c r="E14" s="8">
        <v>44749</v>
      </c>
      <c r="F14" s="8">
        <v>44756</v>
      </c>
      <c r="G14" s="8">
        <v>44763</v>
      </c>
      <c r="H14" s="8">
        <v>44769</v>
      </c>
    </row>
    <row r="15" spans="1:8" ht="15.6">
      <c r="A15" s="2"/>
      <c r="B15" s="4"/>
      <c r="C15" s="7">
        <v>0</v>
      </c>
      <c r="D15" s="7">
        <v>3</v>
      </c>
      <c r="E15" s="7">
        <v>10</v>
      </c>
      <c r="F15" s="7">
        <v>17</v>
      </c>
      <c r="G15" s="7">
        <v>24</v>
      </c>
      <c r="H15" s="7">
        <v>30</v>
      </c>
    </row>
    <row r="16" spans="1:8">
      <c r="A16" s="9">
        <v>1</v>
      </c>
      <c r="B16" s="9" t="s">
        <v>15</v>
      </c>
      <c r="C16" s="6">
        <f t="shared" ref="C16:C39" si="0">$D$8</f>
        <v>23.19191476360411</v>
      </c>
      <c r="D16" s="5">
        <v>47.867510805369548</v>
      </c>
      <c r="E16" s="5">
        <v>63.732947461860505</v>
      </c>
      <c r="F16" s="5">
        <v>39.298861907801871</v>
      </c>
      <c r="G16" s="5">
        <v>69.8325364783244</v>
      </c>
      <c r="H16" s="5">
        <v>88.771476802307902</v>
      </c>
    </row>
    <row r="17" spans="1:8">
      <c r="A17" s="7">
        <v>2</v>
      </c>
      <c r="B17" s="9" t="s">
        <v>16</v>
      </c>
      <c r="C17" s="6">
        <f t="shared" si="0"/>
        <v>23.19191476360411</v>
      </c>
      <c r="D17" s="10">
        <v>119.66284964512057</v>
      </c>
      <c r="E17" s="5">
        <v>75.655612918603978</v>
      </c>
      <c r="F17" s="5">
        <v>66.942914279221313</v>
      </c>
      <c r="G17" s="5">
        <v>56.732915842390447</v>
      </c>
      <c r="H17" s="5">
        <v>51.058949161866209</v>
      </c>
    </row>
    <row r="18" spans="1:8">
      <c r="A18" s="9">
        <v>3</v>
      </c>
      <c r="B18" s="9" t="s">
        <v>17</v>
      </c>
      <c r="C18" s="6">
        <f t="shared" si="0"/>
        <v>23.19191476360411</v>
      </c>
      <c r="D18" s="5">
        <v>32.769035659502805</v>
      </c>
      <c r="E18" s="5">
        <v>34.459411137173241</v>
      </c>
      <c r="F18" s="5">
        <v>38.624616728011155</v>
      </c>
      <c r="G18" s="5">
        <v>48.930935904812138</v>
      </c>
      <c r="H18" s="5">
        <v>35.159580182348371</v>
      </c>
    </row>
    <row r="19" spans="1:8">
      <c r="A19" s="9">
        <v>4</v>
      </c>
      <c r="B19" s="9" t="s">
        <v>18</v>
      </c>
      <c r="C19" s="6">
        <f t="shared" si="0"/>
        <v>23.19191476360411</v>
      </c>
      <c r="D19" s="5">
        <v>71.060817390060123</v>
      </c>
      <c r="E19" s="5">
        <v>65.768524491060589</v>
      </c>
      <c r="F19" s="5">
        <v>80.427817875035686</v>
      </c>
      <c r="G19" s="5">
        <v>57.888764722031681</v>
      </c>
      <c r="H19" s="5">
        <v>50.865054418213546</v>
      </c>
    </row>
    <row r="20" spans="1:8">
      <c r="A20" s="9">
        <v>5</v>
      </c>
      <c r="B20" s="9" t="s">
        <v>19</v>
      </c>
      <c r="C20" s="6">
        <f t="shared" si="0"/>
        <v>23.19191476360411</v>
      </c>
      <c r="D20" s="5">
        <v>66.059321209517762</v>
      </c>
      <c r="E20" s="5">
        <v>83.7979210354044</v>
      </c>
      <c r="F20" s="5">
        <v>61.45263210092547</v>
      </c>
      <c r="G20" s="5">
        <v>65.016499479819259</v>
      </c>
      <c r="H20" s="5">
        <v>98.466213984940723</v>
      </c>
    </row>
    <row r="21" spans="1:8">
      <c r="A21" s="9">
        <v>6</v>
      </c>
      <c r="B21" s="9" t="s">
        <v>20</v>
      </c>
      <c r="C21" s="6">
        <f t="shared" si="0"/>
        <v>23.19191476360411</v>
      </c>
      <c r="D21" s="5">
        <v>54.427452471231433</v>
      </c>
      <c r="E21" s="5">
        <v>79.339038019061306</v>
      </c>
      <c r="F21" s="5">
        <v>75.708101616500642</v>
      </c>
      <c r="G21" s="5">
        <v>57.888764722031681</v>
      </c>
      <c r="H21" s="5">
        <v>65.31021282033646</v>
      </c>
    </row>
    <row r="22" spans="1:8">
      <c r="A22" s="9">
        <v>7</v>
      </c>
      <c r="B22" s="9" t="s">
        <v>21</v>
      </c>
      <c r="C22" s="6">
        <f t="shared" si="0"/>
        <v>23.19191476360411</v>
      </c>
      <c r="D22" s="5">
        <v>69.161152873060786</v>
      </c>
      <c r="E22" s="5">
        <v>111.71440600729159</v>
      </c>
      <c r="F22" s="5">
        <v>143.80686477536324</v>
      </c>
      <c r="G22" s="5">
        <v>84.184326733869682</v>
      </c>
      <c r="H22" s="5">
        <v>100.88989828059893</v>
      </c>
    </row>
    <row r="23" spans="1:8">
      <c r="A23" s="9">
        <v>8</v>
      </c>
      <c r="B23" s="9" t="s">
        <v>22</v>
      </c>
      <c r="C23" s="6">
        <f t="shared" si="0"/>
        <v>23.19191476360411</v>
      </c>
      <c r="D23" s="5">
        <v>61.018844756260364</v>
      </c>
      <c r="E23" s="5">
        <v>88.644533009690392</v>
      </c>
      <c r="F23" s="5">
        <v>92.275268891358309</v>
      </c>
      <c r="G23" s="5">
        <v>71.181026837905833</v>
      </c>
      <c r="H23" s="5">
        <v>71.127055129916158</v>
      </c>
    </row>
    <row r="24" spans="1:8">
      <c r="A24" s="9">
        <v>9</v>
      </c>
      <c r="B24" s="9" t="s">
        <v>23</v>
      </c>
      <c r="C24" s="6">
        <f t="shared" si="0"/>
        <v>23.19191476360411</v>
      </c>
      <c r="D24" s="5">
        <v>55.105978147631475</v>
      </c>
      <c r="E24" s="5">
        <v>61.503505953688943</v>
      </c>
      <c r="F24" s="5">
        <v>73.011120897337776</v>
      </c>
      <c r="G24" s="5">
        <v>67.906121678922332</v>
      </c>
      <c r="H24" s="5">
        <v>79.658423850633042</v>
      </c>
    </row>
    <row r="25" spans="1:8">
      <c r="A25" s="9">
        <v>10</v>
      </c>
      <c r="B25" s="9" t="s">
        <v>24</v>
      </c>
      <c r="C25" s="6">
        <f t="shared" si="0"/>
        <v>23.19191476360411</v>
      </c>
      <c r="D25" s="5">
        <v>58.498606529631651</v>
      </c>
      <c r="E25" s="5">
        <v>46.188212114945287</v>
      </c>
      <c r="F25" s="5">
        <v>61.45263210092547</v>
      </c>
      <c r="G25" s="5">
        <v>51.916878843885314</v>
      </c>
      <c r="H25" s="5">
        <v>62.49873903737295</v>
      </c>
    </row>
    <row r="26" spans="1:8">
      <c r="A26" s="9">
        <v>11</v>
      </c>
      <c r="B26" s="9" t="s">
        <v>25</v>
      </c>
      <c r="C26" s="6">
        <f t="shared" si="0"/>
        <v>23.19191476360411</v>
      </c>
      <c r="D26" s="5">
        <v>34.483759238015693</v>
      </c>
      <c r="E26" s="5">
        <v>36.398055926887629</v>
      </c>
      <c r="F26" s="5">
        <v>48.641973684901821</v>
      </c>
      <c r="G26" s="5">
        <v>50.086784784453364</v>
      </c>
      <c r="H26" s="5">
        <v>53.773475573003395</v>
      </c>
    </row>
    <row r="27" spans="1:8">
      <c r="A27" s="9">
        <v>12</v>
      </c>
      <c r="B27" s="9" t="s">
        <v>26</v>
      </c>
      <c r="C27" s="6">
        <f t="shared" si="0"/>
        <v>23.19191476360411</v>
      </c>
      <c r="D27" s="5">
        <v>44.983657514234224</v>
      </c>
      <c r="E27" s="5">
        <v>55.105978147631475</v>
      </c>
      <c r="F27" s="5">
        <v>51.820558103915211</v>
      </c>
      <c r="G27" s="5">
        <v>50.472067744333771</v>
      </c>
      <c r="H27" s="5">
        <v>44.466527877675887</v>
      </c>
    </row>
    <row r="28" spans="1:8">
      <c r="A28" s="7">
        <v>13</v>
      </c>
      <c r="B28" s="7" t="s">
        <v>27</v>
      </c>
      <c r="C28" s="6">
        <f t="shared" si="0"/>
        <v>23.19191476360411</v>
      </c>
      <c r="D28" s="5">
        <v>86.124294783061671</v>
      </c>
      <c r="E28" s="5">
        <v>71.099797662775174</v>
      </c>
      <c r="F28" s="5">
        <v>122.61630198194062</v>
      </c>
      <c r="G28" s="5">
        <v>79.079327515454239</v>
      </c>
      <c r="H28" s="5">
        <v>72.678213079137407</v>
      </c>
    </row>
    <row r="29" spans="1:8">
      <c r="A29" s="7">
        <v>14</v>
      </c>
      <c r="B29" s="7" t="s">
        <v>28</v>
      </c>
      <c r="C29" s="6">
        <f t="shared" si="0"/>
        <v>23.19191476360411</v>
      </c>
      <c r="D29" s="5">
        <v>61.988167151117544</v>
      </c>
      <c r="E29" s="5">
        <v>67.90103375974644</v>
      </c>
      <c r="F29" s="5">
        <v>116.16281240394375</v>
      </c>
      <c r="G29" s="5">
        <v>105.56753100723245</v>
      </c>
      <c r="H29" s="5">
        <v>109.61516174496847</v>
      </c>
    </row>
    <row r="30" spans="1:8">
      <c r="A30" s="7">
        <v>15</v>
      </c>
      <c r="B30" s="7" t="s">
        <v>29</v>
      </c>
      <c r="C30" s="6">
        <f t="shared" si="0"/>
        <v>23.19191476360411</v>
      </c>
      <c r="D30" s="5">
        <v>52.973468878945638</v>
      </c>
      <c r="E30" s="5">
        <v>111.42360928883443</v>
      </c>
      <c r="F30" s="5">
        <v>99.017720689265474</v>
      </c>
      <c r="G30" s="5">
        <v>84.376968213809889</v>
      </c>
      <c r="H30" s="5">
        <v>93.909687509103307</v>
      </c>
    </row>
    <row r="31" spans="1:8">
      <c r="A31" s="7">
        <v>16</v>
      </c>
      <c r="B31" s="7" t="s">
        <v>30</v>
      </c>
      <c r="C31" s="6">
        <f t="shared" si="0"/>
        <v>23.19191476360411</v>
      </c>
      <c r="D31" s="5">
        <v>63.539082982889056</v>
      </c>
      <c r="E31" s="5">
        <v>64.799202096203402</v>
      </c>
      <c r="F31" s="5">
        <v>70.892064617995516</v>
      </c>
      <c r="G31" s="5">
        <v>103.4484747278902</v>
      </c>
      <c r="H31" s="5">
        <v>102.82884571712549</v>
      </c>
    </row>
    <row r="32" spans="1:8">
      <c r="A32" s="7">
        <v>17</v>
      </c>
      <c r="B32" s="7" t="s">
        <v>31</v>
      </c>
      <c r="C32" s="6">
        <f t="shared" si="0"/>
        <v>23.19191476360411</v>
      </c>
      <c r="D32" s="5">
        <v>96.011383210605047</v>
      </c>
      <c r="E32" s="5">
        <v>85.445769106661643</v>
      </c>
      <c r="F32" s="5">
        <v>87.170269672942865</v>
      </c>
      <c r="G32" s="5">
        <v>114.525359824452</v>
      </c>
      <c r="H32" s="5">
        <v>108.93653014218417</v>
      </c>
    </row>
    <row r="33" spans="1:8">
      <c r="A33" s="7">
        <v>18</v>
      </c>
      <c r="B33" s="7" t="s">
        <v>32</v>
      </c>
      <c r="C33" s="6">
        <f t="shared" si="0"/>
        <v>23.19191476360411</v>
      </c>
      <c r="D33" s="5">
        <v>65.671592251574893</v>
      </c>
      <c r="E33" s="5">
        <v>80.114495934947087</v>
      </c>
      <c r="F33" s="5">
        <v>80.331497135065575</v>
      </c>
      <c r="G33" s="5">
        <v>115.19960500424274</v>
      </c>
      <c r="H33" s="5">
        <v>100.50210879329362</v>
      </c>
    </row>
    <row r="34" spans="1:8">
      <c r="A34" s="7">
        <v>19</v>
      </c>
      <c r="B34" s="7" t="s">
        <v>33</v>
      </c>
      <c r="C34" s="6">
        <f t="shared" si="0"/>
        <v>23.19191476360411</v>
      </c>
      <c r="D34" s="5">
        <v>57.238487416317305</v>
      </c>
      <c r="E34" s="6">
        <v>144.74406661205049</v>
      </c>
      <c r="F34" s="5">
        <v>104.70064434750154</v>
      </c>
      <c r="G34" s="5">
        <v>139.56875221667869</v>
      </c>
      <c r="H34" s="5">
        <v>155.18042650334274</v>
      </c>
    </row>
    <row r="35" spans="1:8">
      <c r="A35" s="7">
        <v>20</v>
      </c>
      <c r="B35" s="7" t="s">
        <v>34</v>
      </c>
      <c r="C35" s="6">
        <f t="shared" si="0"/>
        <v>23.19191476360411</v>
      </c>
      <c r="D35" s="5">
        <v>74.492426044775357</v>
      </c>
      <c r="E35" s="6">
        <v>118.42696359167768</v>
      </c>
      <c r="F35" s="5">
        <v>135.23431891802406</v>
      </c>
      <c r="G35" s="5">
        <v>181.27563262373315</v>
      </c>
      <c r="H35" s="5">
        <v>185.23411176950449</v>
      </c>
    </row>
    <row r="36" spans="1:8">
      <c r="A36" s="7">
        <v>21</v>
      </c>
      <c r="B36" s="7" t="s">
        <v>35</v>
      </c>
      <c r="C36" s="6">
        <f t="shared" si="0"/>
        <v>23.19191476360411</v>
      </c>
      <c r="D36" s="5">
        <v>55.493707105574344</v>
      </c>
      <c r="E36" s="5">
        <v>131.19778614392121</v>
      </c>
      <c r="F36" s="5">
        <v>105.08592730738195</v>
      </c>
      <c r="G36" s="5">
        <v>138.02762037715706</v>
      </c>
      <c r="H36" s="5">
        <v>124.73895174987567</v>
      </c>
    </row>
    <row r="37" spans="1:8">
      <c r="A37" s="7">
        <v>22</v>
      </c>
      <c r="B37" s="7" t="s">
        <v>36</v>
      </c>
      <c r="C37" s="6">
        <f t="shared" si="0"/>
        <v>23.19191476360411</v>
      </c>
      <c r="D37" s="10">
        <v>144.18670623500762</v>
      </c>
      <c r="E37" s="5">
        <v>151.16582747797938</v>
      </c>
      <c r="F37" s="5">
        <v>103.73743694780052</v>
      </c>
      <c r="G37" s="5">
        <v>109.22771912609636</v>
      </c>
      <c r="H37" s="5">
        <v>143.25589976870435</v>
      </c>
    </row>
    <row r="38" spans="1:8">
      <c r="A38" s="7">
        <v>23</v>
      </c>
      <c r="B38" s="7" t="s">
        <v>37</v>
      </c>
      <c r="C38" s="6">
        <f t="shared" si="0"/>
        <v>23.19191476360411</v>
      </c>
      <c r="D38" s="5">
        <v>63.829879701346222</v>
      </c>
      <c r="E38" s="5">
        <v>175.88354854683783</v>
      </c>
      <c r="F38" s="5">
        <v>107.97554950648502</v>
      </c>
      <c r="G38" s="5">
        <v>160.66299427013118</v>
      </c>
      <c r="H38" s="5">
        <v>164.87516368597554</v>
      </c>
    </row>
    <row r="39" spans="1:8">
      <c r="A39" s="7">
        <v>24</v>
      </c>
      <c r="B39" s="7" t="s">
        <v>38</v>
      </c>
      <c r="C39" s="6">
        <f t="shared" si="0"/>
        <v>23.19191476360411</v>
      </c>
      <c r="D39" s="5">
        <v>57.723148613745899</v>
      </c>
      <c r="E39" s="5">
        <v>174.23570047558061</v>
      </c>
      <c r="F39" s="5">
        <v>148.43026029392814</v>
      </c>
      <c r="G39" s="5">
        <v>153.14997655246316</v>
      </c>
      <c r="H39" s="5">
        <v>153.24147906681617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7E0BF-EBE7-4DA1-A77C-7F9664DCA011}">
  <dimension ref="A1:J125"/>
  <sheetViews>
    <sheetView tabSelected="1" workbookViewId="0">
      <selection activeCell="C3" sqref="C3"/>
    </sheetView>
  </sheetViews>
  <sheetFormatPr defaultRowHeight="15"/>
  <cols>
    <col min="6" max="6" width="10" bestFit="1" customWidth="1"/>
  </cols>
  <sheetData>
    <row r="1" spans="1:10" ht="15.6">
      <c r="A1" s="2" t="s">
        <v>83</v>
      </c>
      <c r="B1" s="2" t="s">
        <v>97</v>
      </c>
      <c r="C1" s="4" t="s">
        <v>84</v>
      </c>
      <c r="D1" s="4" t="s">
        <v>81</v>
      </c>
      <c r="E1" s="4" t="s">
        <v>82</v>
      </c>
      <c r="F1" s="4" t="s">
        <v>14</v>
      </c>
      <c r="G1" s="7"/>
      <c r="H1" s="7"/>
      <c r="I1" s="7"/>
      <c r="J1" s="7"/>
    </row>
    <row r="2" spans="1:10">
      <c r="A2" s="26" t="s">
        <v>93</v>
      </c>
      <c r="B2" s="2" t="s">
        <v>98</v>
      </c>
      <c r="C2" s="26" t="s">
        <v>93</v>
      </c>
      <c r="D2" s="26">
        <v>0</v>
      </c>
      <c r="E2" s="8">
        <v>44739</v>
      </c>
      <c r="F2" s="5">
        <v>22.040878725105607</v>
      </c>
      <c r="G2" s="7"/>
      <c r="H2" s="7"/>
      <c r="I2" s="7"/>
      <c r="J2" s="7"/>
    </row>
    <row r="3" spans="1:10">
      <c r="A3" s="26" t="s">
        <v>94</v>
      </c>
      <c r="B3" s="2" t="s">
        <v>98</v>
      </c>
      <c r="C3" s="26" t="s">
        <v>94</v>
      </c>
      <c r="D3" s="26">
        <v>0</v>
      </c>
      <c r="E3" s="8">
        <v>44739</v>
      </c>
      <c r="F3" s="5">
        <v>24.919164731895101</v>
      </c>
      <c r="G3" s="7"/>
      <c r="H3" s="7"/>
      <c r="I3" s="7"/>
      <c r="J3" s="7"/>
    </row>
    <row r="4" spans="1:10">
      <c r="A4" s="26" t="s">
        <v>95</v>
      </c>
      <c r="B4" s="2" t="s">
        <v>98</v>
      </c>
      <c r="C4" s="26" t="s">
        <v>95</v>
      </c>
      <c r="D4" s="26">
        <v>0</v>
      </c>
      <c r="E4" s="8">
        <v>44739</v>
      </c>
      <c r="F4" s="5">
        <v>23.460536233289979</v>
      </c>
      <c r="G4" s="7"/>
      <c r="H4" s="7"/>
      <c r="I4" s="7"/>
      <c r="J4" s="7"/>
    </row>
    <row r="5" spans="1:10">
      <c r="A5" s="26" t="s">
        <v>96</v>
      </c>
      <c r="B5" s="2" t="s">
        <v>98</v>
      </c>
      <c r="C5" s="26" t="s">
        <v>96</v>
      </c>
      <c r="D5" s="26">
        <v>0</v>
      </c>
      <c r="E5" s="8">
        <v>44739</v>
      </c>
      <c r="F5" s="5">
        <v>22.347079364125765</v>
      </c>
      <c r="G5" s="7"/>
      <c r="H5" s="7"/>
      <c r="I5" s="7"/>
      <c r="J5" s="7"/>
    </row>
    <row r="6" spans="1:10">
      <c r="A6" s="9" t="s">
        <v>15</v>
      </c>
      <c r="B6" s="9" t="s">
        <v>86</v>
      </c>
      <c r="C6" s="9" t="s">
        <v>15</v>
      </c>
      <c r="D6" s="9">
        <v>3</v>
      </c>
      <c r="E6" s="8">
        <v>44742</v>
      </c>
      <c r="F6" s="5">
        <v>47.867510805369548</v>
      </c>
    </row>
    <row r="7" spans="1:10">
      <c r="A7" s="7" t="s">
        <v>16</v>
      </c>
      <c r="B7" s="7" t="s">
        <v>86</v>
      </c>
      <c r="C7" s="9" t="s">
        <v>16</v>
      </c>
      <c r="D7" s="9">
        <v>3</v>
      </c>
      <c r="E7" s="8">
        <v>44742</v>
      </c>
      <c r="F7" s="10">
        <v>119.66284964512057</v>
      </c>
    </row>
    <row r="8" spans="1:10">
      <c r="A8" s="9" t="s">
        <v>17</v>
      </c>
      <c r="B8" s="9" t="s">
        <v>86</v>
      </c>
      <c r="C8" s="9" t="s">
        <v>17</v>
      </c>
      <c r="D8" s="9">
        <v>3</v>
      </c>
      <c r="E8" s="8">
        <v>44742</v>
      </c>
      <c r="F8" s="5">
        <v>32.769035659502805</v>
      </c>
    </row>
    <row r="9" spans="1:10">
      <c r="A9" s="9" t="s">
        <v>44</v>
      </c>
      <c r="B9" s="9" t="s">
        <v>87</v>
      </c>
      <c r="C9" s="9" t="s">
        <v>18</v>
      </c>
      <c r="D9" s="9">
        <v>3</v>
      </c>
      <c r="E9" s="8">
        <v>44742</v>
      </c>
      <c r="F9" s="5">
        <v>71.060817390060123</v>
      </c>
    </row>
    <row r="10" spans="1:10">
      <c r="A10" s="9" t="s">
        <v>45</v>
      </c>
      <c r="B10" s="9" t="s">
        <v>87</v>
      </c>
      <c r="C10" s="9" t="s">
        <v>19</v>
      </c>
      <c r="D10" s="9">
        <v>3</v>
      </c>
      <c r="E10" s="8">
        <v>44742</v>
      </c>
      <c r="F10" s="5">
        <v>66.059321209517762</v>
      </c>
    </row>
    <row r="11" spans="1:10">
      <c r="A11" s="9" t="s">
        <v>46</v>
      </c>
      <c r="B11" s="9" t="s">
        <v>87</v>
      </c>
      <c r="C11" s="9" t="s">
        <v>20</v>
      </c>
      <c r="D11" s="9">
        <v>3</v>
      </c>
      <c r="E11" s="8">
        <v>44742</v>
      </c>
      <c r="F11" s="5">
        <v>54.427452471231433</v>
      </c>
    </row>
    <row r="12" spans="1:10">
      <c r="A12" s="9" t="s">
        <v>47</v>
      </c>
      <c r="B12" s="9" t="s">
        <v>88</v>
      </c>
      <c r="C12" s="9" t="s">
        <v>21</v>
      </c>
      <c r="D12" s="9">
        <v>3</v>
      </c>
      <c r="E12" s="8">
        <v>44742</v>
      </c>
      <c r="F12" s="5">
        <v>69.161152873060786</v>
      </c>
    </row>
    <row r="13" spans="1:10">
      <c r="A13" s="9" t="s">
        <v>48</v>
      </c>
      <c r="B13" s="9" t="s">
        <v>88</v>
      </c>
      <c r="C13" s="9" t="s">
        <v>22</v>
      </c>
      <c r="D13" s="9">
        <v>3</v>
      </c>
      <c r="E13" s="8">
        <v>44742</v>
      </c>
      <c r="F13" s="5">
        <v>61.018844756260364</v>
      </c>
    </row>
    <row r="14" spans="1:10">
      <c r="A14" s="9" t="s">
        <v>49</v>
      </c>
      <c r="B14" s="9" t="s">
        <v>88</v>
      </c>
      <c r="C14" s="9" t="s">
        <v>23</v>
      </c>
      <c r="D14" s="9">
        <v>3</v>
      </c>
      <c r="E14" s="8">
        <v>44742</v>
      </c>
      <c r="F14" s="5">
        <v>55.105978147631475</v>
      </c>
    </row>
    <row r="15" spans="1:10">
      <c r="A15" s="9" t="s">
        <v>50</v>
      </c>
      <c r="B15" s="9" t="s">
        <v>89</v>
      </c>
      <c r="C15" s="9" t="s">
        <v>24</v>
      </c>
      <c r="D15" s="9">
        <v>3</v>
      </c>
      <c r="E15" s="8">
        <v>44742</v>
      </c>
      <c r="F15" s="5">
        <v>58.498606529631651</v>
      </c>
    </row>
    <row r="16" spans="1:10">
      <c r="A16" s="9" t="s">
        <v>51</v>
      </c>
      <c r="B16" s="9" t="s">
        <v>89</v>
      </c>
      <c r="C16" s="9" t="s">
        <v>25</v>
      </c>
      <c r="D16" s="9">
        <v>3</v>
      </c>
      <c r="E16" s="8">
        <v>44742</v>
      </c>
      <c r="F16" s="5">
        <v>34.483759238015693</v>
      </c>
    </row>
    <row r="17" spans="1:6">
      <c r="A17" s="9" t="s">
        <v>52</v>
      </c>
      <c r="B17" s="9" t="s">
        <v>89</v>
      </c>
      <c r="C17" s="9" t="s">
        <v>26</v>
      </c>
      <c r="D17" s="9">
        <v>3</v>
      </c>
      <c r="E17" s="8">
        <v>44742</v>
      </c>
      <c r="F17" s="5">
        <v>44.983657514234224</v>
      </c>
    </row>
    <row r="18" spans="1:6">
      <c r="A18" s="7" t="s">
        <v>53</v>
      </c>
      <c r="B18" s="7" t="s">
        <v>90</v>
      </c>
      <c r="C18" s="7" t="s">
        <v>27</v>
      </c>
      <c r="D18" s="9">
        <v>3</v>
      </c>
      <c r="E18" s="8">
        <v>44742</v>
      </c>
      <c r="F18" s="5">
        <v>86.124294783061671</v>
      </c>
    </row>
    <row r="19" spans="1:6">
      <c r="A19" s="7" t="s">
        <v>54</v>
      </c>
      <c r="B19" s="7" t="s">
        <v>90</v>
      </c>
      <c r="C19" s="7" t="s">
        <v>28</v>
      </c>
      <c r="D19" s="9">
        <v>3</v>
      </c>
      <c r="E19" s="8">
        <v>44742</v>
      </c>
      <c r="F19" s="5">
        <v>61.988167151117544</v>
      </c>
    </row>
    <row r="20" spans="1:6">
      <c r="A20" s="7" t="s">
        <v>55</v>
      </c>
      <c r="B20" s="7" t="s">
        <v>90</v>
      </c>
      <c r="C20" s="7" t="s">
        <v>29</v>
      </c>
      <c r="D20" s="9">
        <v>3</v>
      </c>
      <c r="E20" s="8">
        <v>44742</v>
      </c>
      <c r="F20" s="5">
        <v>52.973468878945638</v>
      </c>
    </row>
    <row r="21" spans="1:6">
      <c r="A21" s="7" t="s">
        <v>56</v>
      </c>
      <c r="B21" s="7" t="s">
        <v>85</v>
      </c>
      <c r="C21" s="7" t="s">
        <v>30</v>
      </c>
      <c r="D21" s="9">
        <v>3</v>
      </c>
      <c r="E21" s="8">
        <v>44742</v>
      </c>
      <c r="F21" s="5">
        <v>63.539082982889056</v>
      </c>
    </row>
    <row r="22" spans="1:6">
      <c r="A22" s="7" t="s">
        <v>57</v>
      </c>
      <c r="B22" s="7" t="s">
        <v>85</v>
      </c>
      <c r="C22" s="7" t="s">
        <v>31</v>
      </c>
      <c r="D22" s="9">
        <v>3</v>
      </c>
      <c r="E22" s="8">
        <v>44742</v>
      </c>
      <c r="F22" s="5">
        <v>96.011383210605047</v>
      </c>
    </row>
    <row r="23" spans="1:6">
      <c r="A23" s="7" t="s">
        <v>58</v>
      </c>
      <c r="B23" s="7" t="s">
        <v>85</v>
      </c>
      <c r="C23" s="7" t="s">
        <v>32</v>
      </c>
      <c r="D23" s="9">
        <v>3</v>
      </c>
      <c r="E23" s="8">
        <v>44742</v>
      </c>
      <c r="F23" s="5">
        <v>65.671592251574893</v>
      </c>
    </row>
    <row r="24" spans="1:6">
      <c r="A24" s="7" t="s">
        <v>59</v>
      </c>
      <c r="B24" s="7" t="s">
        <v>91</v>
      </c>
      <c r="C24" s="7" t="s">
        <v>33</v>
      </c>
      <c r="D24" s="9">
        <v>3</v>
      </c>
      <c r="E24" s="8">
        <v>44742</v>
      </c>
      <c r="F24" s="5">
        <v>57.238487416317305</v>
      </c>
    </row>
    <row r="25" spans="1:6">
      <c r="A25" s="7" t="s">
        <v>60</v>
      </c>
      <c r="B25" s="7" t="s">
        <v>91</v>
      </c>
      <c r="C25" s="7" t="s">
        <v>34</v>
      </c>
      <c r="D25" s="9">
        <v>3</v>
      </c>
      <c r="E25" s="8">
        <v>44742</v>
      </c>
      <c r="F25" s="5">
        <v>74.492426044775357</v>
      </c>
    </row>
    <row r="26" spans="1:6">
      <c r="A26" s="7" t="s">
        <v>61</v>
      </c>
      <c r="B26" s="7" t="s">
        <v>91</v>
      </c>
      <c r="C26" s="7" t="s">
        <v>35</v>
      </c>
      <c r="D26" s="9">
        <v>3</v>
      </c>
      <c r="E26" s="8">
        <v>44742</v>
      </c>
      <c r="F26" s="5">
        <v>55.493707105574344</v>
      </c>
    </row>
    <row r="27" spans="1:6">
      <c r="A27" s="7" t="s">
        <v>62</v>
      </c>
      <c r="B27" s="7" t="s">
        <v>92</v>
      </c>
      <c r="C27" s="7" t="s">
        <v>36</v>
      </c>
      <c r="D27" s="9">
        <v>3</v>
      </c>
      <c r="E27" s="8">
        <v>44742</v>
      </c>
      <c r="F27" s="10">
        <v>144.18670623500762</v>
      </c>
    </row>
    <row r="28" spans="1:6">
      <c r="A28" s="7" t="s">
        <v>63</v>
      </c>
      <c r="B28" s="7" t="s">
        <v>92</v>
      </c>
      <c r="C28" s="7" t="s">
        <v>37</v>
      </c>
      <c r="D28" s="9">
        <v>3</v>
      </c>
      <c r="E28" s="8">
        <v>44742</v>
      </c>
      <c r="F28" s="5">
        <v>63.829879701346222</v>
      </c>
    </row>
    <row r="29" spans="1:6">
      <c r="A29" s="7" t="s">
        <v>64</v>
      </c>
      <c r="B29" s="7" t="s">
        <v>92</v>
      </c>
      <c r="C29" s="7" t="s">
        <v>38</v>
      </c>
      <c r="D29" s="9">
        <v>3</v>
      </c>
      <c r="E29" s="8">
        <v>44742</v>
      </c>
      <c r="F29" s="5">
        <v>57.723148613745899</v>
      </c>
    </row>
    <row r="30" spans="1:6">
      <c r="A30" s="9" t="s">
        <v>15</v>
      </c>
      <c r="B30" s="9" t="s">
        <v>86</v>
      </c>
      <c r="C30" s="9" t="s">
        <v>15</v>
      </c>
      <c r="D30" s="9">
        <v>10</v>
      </c>
      <c r="E30" s="8">
        <v>44749</v>
      </c>
      <c r="F30" s="5">
        <v>63.732947461860505</v>
      </c>
    </row>
    <row r="31" spans="1:6">
      <c r="A31" s="7" t="s">
        <v>16</v>
      </c>
      <c r="B31" s="7" t="s">
        <v>86</v>
      </c>
      <c r="C31" s="9" t="s">
        <v>16</v>
      </c>
      <c r="D31" s="9">
        <v>10</v>
      </c>
      <c r="E31" s="8">
        <v>44749</v>
      </c>
      <c r="F31" s="5">
        <v>75.655612918603978</v>
      </c>
    </row>
    <row r="32" spans="1:6">
      <c r="A32" s="9" t="s">
        <v>17</v>
      </c>
      <c r="B32" s="9" t="s">
        <v>86</v>
      </c>
      <c r="C32" s="9" t="s">
        <v>17</v>
      </c>
      <c r="D32" s="9">
        <v>10</v>
      </c>
      <c r="E32" s="8">
        <v>44749</v>
      </c>
      <c r="F32" s="5">
        <v>34.459411137173241</v>
      </c>
    </row>
    <row r="33" spans="1:6">
      <c r="A33" s="9" t="s">
        <v>44</v>
      </c>
      <c r="B33" s="9" t="s">
        <v>87</v>
      </c>
      <c r="C33" s="9" t="s">
        <v>18</v>
      </c>
      <c r="D33" s="9">
        <v>10</v>
      </c>
      <c r="E33" s="8">
        <v>44749</v>
      </c>
      <c r="F33" s="5">
        <v>65.768524491060589</v>
      </c>
    </row>
    <row r="34" spans="1:6">
      <c r="A34" s="9" t="s">
        <v>45</v>
      </c>
      <c r="B34" s="9" t="s">
        <v>87</v>
      </c>
      <c r="C34" s="9" t="s">
        <v>19</v>
      </c>
      <c r="D34" s="9">
        <v>10</v>
      </c>
      <c r="E34" s="8">
        <v>44749</v>
      </c>
      <c r="F34" s="5">
        <v>83.7979210354044</v>
      </c>
    </row>
    <row r="35" spans="1:6">
      <c r="A35" s="9" t="s">
        <v>46</v>
      </c>
      <c r="B35" s="9" t="s">
        <v>87</v>
      </c>
      <c r="C35" s="9" t="s">
        <v>20</v>
      </c>
      <c r="D35" s="9">
        <v>10</v>
      </c>
      <c r="E35" s="8">
        <v>44749</v>
      </c>
      <c r="F35" s="5">
        <v>79.339038019061306</v>
      </c>
    </row>
    <row r="36" spans="1:6">
      <c r="A36" s="9" t="s">
        <v>47</v>
      </c>
      <c r="B36" s="9" t="s">
        <v>88</v>
      </c>
      <c r="C36" s="9" t="s">
        <v>21</v>
      </c>
      <c r="D36" s="9">
        <v>10</v>
      </c>
      <c r="E36" s="8">
        <v>44749</v>
      </c>
      <c r="F36" s="5">
        <v>111.71440600729159</v>
      </c>
    </row>
    <row r="37" spans="1:6">
      <c r="A37" s="9" t="s">
        <v>48</v>
      </c>
      <c r="B37" s="9" t="s">
        <v>88</v>
      </c>
      <c r="C37" s="9" t="s">
        <v>22</v>
      </c>
      <c r="D37" s="9">
        <v>10</v>
      </c>
      <c r="E37" s="8">
        <v>44749</v>
      </c>
      <c r="F37" s="5">
        <v>88.644533009690392</v>
      </c>
    </row>
    <row r="38" spans="1:6">
      <c r="A38" s="9" t="s">
        <v>49</v>
      </c>
      <c r="B38" s="9" t="s">
        <v>88</v>
      </c>
      <c r="C38" s="9" t="s">
        <v>23</v>
      </c>
      <c r="D38" s="9">
        <v>10</v>
      </c>
      <c r="E38" s="8">
        <v>44749</v>
      </c>
      <c r="F38" s="5">
        <v>61.503505953688943</v>
      </c>
    </row>
    <row r="39" spans="1:6">
      <c r="A39" s="9" t="s">
        <v>50</v>
      </c>
      <c r="B39" s="9" t="s">
        <v>89</v>
      </c>
      <c r="C39" s="9" t="s">
        <v>24</v>
      </c>
      <c r="D39" s="9">
        <v>10</v>
      </c>
      <c r="E39" s="8">
        <v>44749</v>
      </c>
      <c r="F39" s="5">
        <v>46.188212114945287</v>
      </c>
    </row>
    <row r="40" spans="1:6">
      <c r="A40" s="9" t="s">
        <v>51</v>
      </c>
      <c r="B40" s="9" t="s">
        <v>89</v>
      </c>
      <c r="C40" s="9" t="s">
        <v>25</v>
      </c>
      <c r="D40" s="9">
        <v>10</v>
      </c>
      <c r="E40" s="8">
        <v>44749</v>
      </c>
      <c r="F40" s="5">
        <v>36.398055926887629</v>
      </c>
    </row>
    <row r="41" spans="1:6">
      <c r="A41" s="9" t="s">
        <v>52</v>
      </c>
      <c r="B41" s="9" t="s">
        <v>89</v>
      </c>
      <c r="C41" s="9" t="s">
        <v>26</v>
      </c>
      <c r="D41" s="9">
        <v>10</v>
      </c>
      <c r="E41" s="8">
        <v>44749</v>
      </c>
      <c r="F41" s="5">
        <v>55.105978147631475</v>
      </c>
    </row>
    <row r="42" spans="1:6">
      <c r="A42" s="7" t="s">
        <v>53</v>
      </c>
      <c r="B42" s="7" t="s">
        <v>90</v>
      </c>
      <c r="C42" s="7" t="s">
        <v>27</v>
      </c>
      <c r="D42" s="9">
        <v>10</v>
      </c>
      <c r="E42" s="8">
        <v>44749</v>
      </c>
      <c r="F42" s="5">
        <v>71.099797662775174</v>
      </c>
    </row>
    <row r="43" spans="1:6">
      <c r="A43" s="7" t="s">
        <v>54</v>
      </c>
      <c r="B43" s="7" t="s">
        <v>90</v>
      </c>
      <c r="C43" s="7" t="s">
        <v>28</v>
      </c>
      <c r="D43" s="9">
        <v>10</v>
      </c>
      <c r="E43" s="8">
        <v>44749</v>
      </c>
      <c r="F43" s="5">
        <v>67.90103375974644</v>
      </c>
    </row>
    <row r="44" spans="1:6">
      <c r="A44" s="7" t="s">
        <v>55</v>
      </c>
      <c r="B44" s="7" t="s">
        <v>90</v>
      </c>
      <c r="C44" s="7" t="s">
        <v>29</v>
      </c>
      <c r="D44" s="9">
        <v>10</v>
      </c>
      <c r="E44" s="8">
        <v>44749</v>
      </c>
      <c r="F44" s="5">
        <v>111.42360928883443</v>
      </c>
    </row>
    <row r="45" spans="1:6">
      <c r="A45" s="7" t="s">
        <v>56</v>
      </c>
      <c r="B45" s="7" t="s">
        <v>85</v>
      </c>
      <c r="C45" s="7" t="s">
        <v>30</v>
      </c>
      <c r="D45" s="9">
        <v>10</v>
      </c>
      <c r="E45" s="8">
        <v>44749</v>
      </c>
      <c r="F45" s="5">
        <v>64.799202096203402</v>
      </c>
    </row>
    <row r="46" spans="1:6">
      <c r="A46" s="7" t="s">
        <v>57</v>
      </c>
      <c r="B46" s="7" t="s">
        <v>85</v>
      </c>
      <c r="C46" s="7" t="s">
        <v>31</v>
      </c>
      <c r="D46" s="9">
        <v>10</v>
      </c>
      <c r="E46" s="8">
        <v>44749</v>
      </c>
      <c r="F46" s="5">
        <v>85.445769106661643</v>
      </c>
    </row>
    <row r="47" spans="1:6">
      <c r="A47" s="7" t="s">
        <v>58</v>
      </c>
      <c r="B47" s="7" t="s">
        <v>85</v>
      </c>
      <c r="C47" s="7" t="s">
        <v>32</v>
      </c>
      <c r="D47" s="9">
        <v>10</v>
      </c>
      <c r="E47" s="8">
        <v>44749</v>
      </c>
      <c r="F47" s="5">
        <v>80.114495934947087</v>
      </c>
    </row>
    <row r="48" spans="1:6">
      <c r="A48" s="7" t="s">
        <v>59</v>
      </c>
      <c r="B48" s="7" t="s">
        <v>91</v>
      </c>
      <c r="C48" s="7" t="s">
        <v>33</v>
      </c>
      <c r="D48" s="9">
        <v>10</v>
      </c>
      <c r="E48" s="8">
        <v>44749</v>
      </c>
      <c r="F48" s="6">
        <v>144.74406661205049</v>
      </c>
    </row>
    <row r="49" spans="1:6">
      <c r="A49" s="7" t="s">
        <v>60</v>
      </c>
      <c r="B49" s="7" t="s">
        <v>91</v>
      </c>
      <c r="C49" s="7" t="s">
        <v>34</v>
      </c>
      <c r="D49" s="9">
        <v>10</v>
      </c>
      <c r="E49" s="8">
        <v>44749</v>
      </c>
      <c r="F49" s="6">
        <v>118.42696359167768</v>
      </c>
    </row>
    <row r="50" spans="1:6">
      <c r="A50" s="7" t="s">
        <v>61</v>
      </c>
      <c r="B50" s="7" t="s">
        <v>91</v>
      </c>
      <c r="C50" s="7" t="s">
        <v>35</v>
      </c>
      <c r="D50" s="9">
        <v>10</v>
      </c>
      <c r="E50" s="8">
        <v>44749</v>
      </c>
      <c r="F50" s="5">
        <v>131.19778614392121</v>
      </c>
    </row>
    <row r="51" spans="1:6">
      <c r="A51" s="7" t="s">
        <v>62</v>
      </c>
      <c r="B51" s="7" t="s">
        <v>92</v>
      </c>
      <c r="C51" s="7" t="s">
        <v>36</v>
      </c>
      <c r="D51" s="9">
        <v>10</v>
      </c>
      <c r="E51" s="8">
        <v>44749</v>
      </c>
      <c r="F51" s="5">
        <v>151.16582747797938</v>
      </c>
    </row>
    <row r="52" spans="1:6">
      <c r="A52" s="7" t="s">
        <v>63</v>
      </c>
      <c r="B52" s="7" t="s">
        <v>92</v>
      </c>
      <c r="C52" s="7" t="s">
        <v>37</v>
      </c>
      <c r="D52" s="9">
        <v>10</v>
      </c>
      <c r="E52" s="8">
        <v>44749</v>
      </c>
      <c r="F52" s="5">
        <v>175.88354854683783</v>
      </c>
    </row>
    <row r="53" spans="1:6">
      <c r="A53" s="7" t="s">
        <v>64</v>
      </c>
      <c r="B53" s="7" t="s">
        <v>92</v>
      </c>
      <c r="C53" s="7" t="s">
        <v>38</v>
      </c>
      <c r="D53" s="9">
        <v>10</v>
      </c>
      <c r="E53" s="8">
        <v>44749</v>
      </c>
      <c r="F53" s="5">
        <v>174.23570047558061</v>
      </c>
    </row>
    <row r="54" spans="1:6">
      <c r="A54" s="9" t="s">
        <v>15</v>
      </c>
      <c r="B54" s="9" t="s">
        <v>86</v>
      </c>
      <c r="C54" s="9" t="s">
        <v>15</v>
      </c>
      <c r="D54" s="9">
        <v>17</v>
      </c>
      <c r="E54" s="8">
        <v>44756</v>
      </c>
      <c r="F54" s="5">
        <v>39.298861907801871</v>
      </c>
    </row>
    <row r="55" spans="1:6">
      <c r="A55" s="7" t="s">
        <v>16</v>
      </c>
      <c r="B55" s="7" t="s">
        <v>86</v>
      </c>
      <c r="C55" s="9" t="s">
        <v>16</v>
      </c>
      <c r="D55" s="9">
        <v>17</v>
      </c>
      <c r="E55" s="8">
        <v>44756</v>
      </c>
      <c r="F55" s="5">
        <v>66.942914279221313</v>
      </c>
    </row>
    <row r="56" spans="1:6">
      <c r="A56" s="9" t="s">
        <v>17</v>
      </c>
      <c r="B56" s="9" t="s">
        <v>86</v>
      </c>
      <c r="C56" s="9" t="s">
        <v>17</v>
      </c>
      <c r="D56" s="9">
        <v>17</v>
      </c>
      <c r="E56" s="8">
        <v>44756</v>
      </c>
      <c r="F56" s="5">
        <v>38.624616728011155</v>
      </c>
    </row>
    <row r="57" spans="1:6">
      <c r="A57" s="9" t="s">
        <v>44</v>
      </c>
      <c r="B57" s="9" t="s">
        <v>87</v>
      </c>
      <c r="C57" s="9" t="s">
        <v>18</v>
      </c>
      <c r="D57" s="9">
        <v>17</v>
      </c>
      <c r="E57" s="8">
        <v>44756</v>
      </c>
      <c r="F57" s="5">
        <v>80.427817875035686</v>
      </c>
    </row>
    <row r="58" spans="1:6">
      <c r="A58" s="9" t="s">
        <v>45</v>
      </c>
      <c r="B58" s="9" t="s">
        <v>87</v>
      </c>
      <c r="C58" s="9" t="s">
        <v>19</v>
      </c>
      <c r="D58" s="9">
        <v>17</v>
      </c>
      <c r="E58" s="8">
        <v>44756</v>
      </c>
      <c r="F58" s="5">
        <v>61.45263210092547</v>
      </c>
    </row>
    <row r="59" spans="1:6">
      <c r="A59" s="9" t="s">
        <v>46</v>
      </c>
      <c r="B59" s="9" t="s">
        <v>87</v>
      </c>
      <c r="C59" s="9" t="s">
        <v>20</v>
      </c>
      <c r="D59" s="9">
        <v>17</v>
      </c>
      <c r="E59" s="8">
        <v>44756</v>
      </c>
      <c r="F59" s="5">
        <v>75.708101616500642</v>
      </c>
    </row>
    <row r="60" spans="1:6">
      <c r="A60" s="9" t="s">
        <v>47</v>
      </c>
      <c r="B60" s="9" t="s">
        <v>88</v>
      </c>
      <c r="C60" s="9" t="s">
        <v>21</v>
      </c>
      <c r="D60" s="9">
        <v>17</v>
      </c>
      <c r="E60" s="8">
        <v>44756</v>
      </c>
      <c r="F60" s="5">
        <v>143.80686477536324</v>
      </c>
    </row>
    <row r="61" spans="1:6">
      <c r="A61" s="9" t="s">
        <v>48</v>
      </c>
      <c r="B61" s="9" t="s">
        <v>88</v>
      </c>
      <c r="C61" s="9" t="s">
        <v>22</v>
      </c>
      <c r="D61" s="9">
        <v>17</v>
      </c>
      <c r="E61" s="8">
        <v>44756</v>
      </c>
      <c r="F61" s="5">
        <v>92.275268891358309</v>
      </c>
    </row>
    <row r="62" spans="1:6">
      <c r="A62" s="9" t="s">
        <v>49</v>
      </c>
      <c r="B62" s="9" t="s">
        <v>88</v>
      </c>
      <c r="C62" s="9" t="s">
        <v>23</v>
      </c>
      <c r="D62" s="9">
        <v>17</v>
      </c>
      <c r="E62" s="8">
        <v>44756</v>
      </c>
      <c r="F62" s="5">
        <v>73.011120897337776</v>
      </c>
    </row>
    <row r="63" spans="1:6">
      <c r="A63" s="9" t="s">
        <v>50</v>
      </c>
      <c r="B63" s="9" t="s">
        <v>89</v>
      </c>
      <c r="C63" s="9" t="s">
        <v>24</v>
      </c>
      <c r="D63" s="9">
        <v>17</v>
      </c>
      <c r="E63" s="8">
        <v>44756</v>
      </c>
      <c r="F63" s="5">
        <v>61.45263210092547</v>
      </c>
    </row>
    <row r="64" spans="1:6">
      <c r="A64" s="9" t="s">
        <v>51</v>
      </c>
      <c r="B64" s="9" t="s">
        <v>89</v>
      </c>
      <c r="C64" s="9" t="s">
        <v>25</v>
      </c>
      <c r="D64" s="9">
        <v>17</v>
      </c>
      <c r="E64" s="8">
        <v>44756</v>
      </c>
      <c r="F64" s="5">
        <v>48.641973684901821</v>
      </c>
    </row>
    <row r="65" spans="1:6">
      <c r="A65" s="9" t="s">
        <v>52</v>
      </c>
      <c r="B65" s="9" t="s">
        <v>89</v>
      </c>
      <c r="C65" s="9" t="s">
        <v>26</v>
      </c>
      <c r="D65" s="9">
        <v>17</v>
      </c>
      <c r="E65" s="8">
        <v>44756</v>
      </c>
      <c r="F65" s="5">
        <v>51.820558103915211</v>
      </c>
    </row>
    <row r="66" spans="1:6">
      <c r="A66" s="7" t="s">
        <v>53</v>
      </c>
      <c r="B66" s="7" t="s">
        <v>90</v>
      </c>
      <c r="C66" s="7" t="s">
        <v>27</v>
      </c>
      <c r="D66" s="9">
        <v>17</v>
      </c>
      <c r="E66" s="8">
        <v>44756</v>
      </c>
      <c r="F66" s="5">
        <v>122.61630198194062</v>
      </c>
    </row>
    <row r="67" spans="1:6">
      <c r="A67" s="7" t="s">
        <v>54</v>
      </c>
      <c r="B67" s="7" t="s">
        <v>90</v>
      </c>
      <c r="C67" s="7" t="s">
        <v>28</v>
      </c>
      <c r="D67" s="9">
        <v>17</v>
      </c>
      <c r="E67" s="8">
        <v>44756</v>
      </c>
      <c r="F67" s="5">
        <v>116.16281240394375</v>
      </c>
    </row>
    <row r="68" spans="1:6">
      <c r="A68" s="7" t="s">
        <v>55</v>
      </c>
      <c r="B68" s="7" t="s">
        <v>90</v>
      </c>
      <c r="C68" s="7" t="s">
        <v>29</v>
      </c>
      <c r="D68" s="9">
        <v>17</v>
      </c>
      <c r="E68" s="8">
        <v>44756</v>
      </c>
      <c r="F68" s="5">
        <v>99.017720689265474</v>
      </c>
    </row>
    <row r="69" spans="1:6">
      <c r="A69" s="7" t="s">
        <v>56</v>
      </c>
      <c r="B69" s="7" t="s">
        <v>85</v>
      </c>
      <c r="C69" s="7" t="s">
        <v>30</v>
      </c>
      <c r="D69" s="9">
        <v>17</v>
      </c>
      <c r="E69" s="8">
        <v>44756</v>
      </c>
      <c r="F69" s="5">
        <v>70.892064617995516</v>
      </c>
    </row>
    <row r="70" spans="1:6">
      <c r="A70" s="7" t="s">
        <v>57</v>
      </c>
      <c r="B70" s="7" t="s">
        <v>85</v>
      </c>
      <c r="C70" s="7" t="s">
        <v>31</v>
      </c>
      <c r="D70" s="9">
        <v>17</v>
      </c>
      <c r="E70" s="8">
        <v>44756</v>
      </c>
      <c r="F70" s="5">
        <v>87.170269672942865</v>
      </c>
    </row>
    <row r="71" spans="1:6">
      <c r="A71" s="7" t="s">
        <v>58</v>
      </c>
      <c r="B71" s="7" t="s">
        <v>85</v>
      </c>
      <c r="C71" s="7" t="s">
        <v>32</v>
      </c>
      <c r="D71" s="9">
        <v>17</v>
      </c>
      <c r="E71" s="8">
        <v>44756</v>
      </c>
      <c r="F71" s="5">
        <v>80.331497135065575</v>
      </c>
    </row>
    <row r="72" spans="1:6">
      <c r="A72" s="7" t="s">
        <v>59</v>
      </c>
      <c r="B72" s="7" t="s">
        <v>91</v>
      </c>
      <c r="C72" s="7" t="s">
        <v>33</v>
      </c>
      <c r="D72" s="9">
        <v>17</v>
      </c>
      <c r="E72" s="8">
        <v>44756</v>
      </c>
      <c r="F72" s="5">
        <v>104.70064434750154</v>
      </c>
    </row>
    <row r="73" spans="1:6">
      <c r="A73" s="7" t="s">
        <v>60</v>
      </c>
      <c r="B73" s="7" t="s">
        <v>91</v>
      </c>
      <c r="C73" s="7" t="s">
        <v>34</v>
      </c>
      <c r="D73" s="9">
        <v>17</v>
      </c>
      <c r="E73" s="8">
        <v>44756</v>
      </c>
      <c r="F73" s="5">
        <v>135.23431891802406</v>
      </c>
    </row>
    <row r="74" spans="1:6">
      <c r="A74" s="7" t="s">
        <v>61</v>
      </c>
      <c r="B74" s="7" t="s">
        <v>91</v>
      </c>
      <c r="C74" s="7" t="s">
        <v>35</v>
      </c>
      <c r="D74" s="9">
        <v>17</v>
      </c>
      <c r="E74" s="8">
        <v>44756</v>
      </c>
      <c r="F74" s="5">
        <v>105.08592730738195</v>
      </c>
    </row>
    <row r="75" spans="1:6">
      <c r="A75" s="7" t="s">
        <v>62</v>
      </c>
      <c r="B75" s="7" t="s">
        <v>92</v>
      </c>
      <c r="C75" s="7" t="s">
        <v>36</v>
      </c>
      <c r="D75" s="9">
        <v>17</v>
      </c>
      <c r="E75" s="8">
        <v>44756</v>
      </c>
      <c r="F75" s="5">
        <v>103.73743694780052</v>
      </c>
    </row>
    <row r="76" spans="1:6">
      <c r="A76" s="7" t="s">
        <v>63</v>
      </c>
      <c r="B76" s="7" t="s">
        <v>92</v>
      </c>
      <c r="C76" s="7" t="s">
        <v>37</v>
      </c>
      <c r="D76" s="9">
        <v>17</v>
      </c>
      <c r="E76" s="8">
        <v>44756</v>
      </c>
      <c r="F76" s="5">
        <v>107.97554950648502</v>
      </c>
    </row>
    <row r="77" spans="1:6">
      <c r="A77" s="7" t="s">
        <v>64</v>
      </c>
      <c r="B77" s="7" t="s">
        <v>92</v>
      </c>
      <c r="C77" s="7" t="s">
        <v>38</v>
      </c>
      <c r="D77" s="9">
        <v>17</v>
      </c>
      <c r="E77" s="8">
        <v>44756</v>
      </c>
      <c r="F77" s="5">
        <v>148.43026029392814</v>
      </c>
    </row>
    <row r="78" spans="1:6">
      <c r="A78" s="9" t="s">
        <v>15</v>
      </c>
      <c r="B78" s="9" t="s">
        <v>86</v>
      </c>
      <c r="C78" s="9" t="s">
        <v>15</v>
      </c>
      <c r="D78" s="9">
        <v>24</v>
      </c>
      <c r="E78" s="8">
        <v>44763</v>
      </c>
      <c r="F78" s="5">
        <v>69.8325364783244</v>
      </c>
    </row>
    <row r="79" spans="1:6">
      <c r="A79" s="7" t="s">
        <v>16</v>
      </c>
      <c r="B79" s="7" t="s">
        <v>86</v>
      </c>
      <c r="C79" s="9" t="s">
        <v>16</v>
      </c>
      <c r="D79" s="9">
        <v>24</v>
      </c>
      <c r="E79" s="8">
        <v>44763</v>
      </c>
      <c r="F79" s="5">
        <v>56.732915842390447</v>
      </c>
    </row>
    <row r="80" spans="1:6">
      <c r="A80" s="9" t="s">
        <v>17</v>
      </c>
      <c r="B80" s="9" t="s">
        <v>86</v>
      </c>
      <c r="C80" s="9" t="s">
        <v>17</v>
      </c>
      <c r="D80" s="9">
        <v>24</v>
      </c>
      <c r="E80" s="8">
        <v>44763</v>
      </c>
      <c r="F80" s="5">
        <v>48.930935904812138</v>
      </c>
    </row>
    <row r="81" spans="1:6">
      <c r="A81" s="9" t="s">
        <v>44</v>
      </c>
      <c r="B81" s="9" t="s">
        <v>87</v>
      </c>
      <c r="C81" s="9" t="s">
        <v>18</v>
      </c>
      <c r="D81" s="9">
        <v>24</v>
      </c>
      <c r="E81" s="8">
        <v>44763</v>
      </c>
      <c r="F81" s="5">
        <v>57.888764722031681</v>
      </c>
    </row>
    <row r="82" spans="1:6">
      <c r="A82" s="9" t="s">
        <v>45</v>
      </c>
      <c r="B82" s="9" t="s">
        <v>87</v>
      </c>
      <c r="C82" s="9" t="s">
        <v>19</v>
      </c>
      <c r="D82" s="9">
        <v>24</v>
      </c>
      <c r="E82" s="8">
        <v>44763</v>
      </c>
      <c r="F82" s="5">
        <v>65.016499479819259</v>
      </c>
    </row>
    <row r="83" spans="1:6">
      <c r="A83" s="9" t="s">
        <v>46</v>
      </c>
      <c r="B83" s="9" t="s">
        <v>87</v>
      </c>
      <c r="C83" s="9" t="s">
        <v>20</v>
      </c>
      <c r="D83" s="9">
        <v>24</v>
      </c>
      <c r="E83" s="8">
        <v>44763</v>
      </c>
      <c r="F83" s="5">
        <v>57.888764722031681</v>
      </c>
    </row>
    <row r="84" spans="1:6">
      <c r="A84" s="9" t="s">
        <v>47</v>
      </c>
      <c r="B84" s="9" t="s">
        <v>88</v>
      </c>
      <c r="C84" s="9" t="s">
        <v>21</v>
      </c>
      <c r="D84" s="9">
        <v>24</v>
      </c>
      <c r="E84" s="8">
        <v>44763</v>
      </c>
      <c r="F84" s="5">
        <v>84.184326733869682</v>
      </c>
    </row>
    <row r="85" spans="1:6">
      <c r="A85" s="9" t="s">
        <v>48</v>
      </c>
      <c r="B85" s="9" t="s">
        <v>88</v>
      </c>
      <c r="C85" s="9" t="s">
        <v>22</v>
      </c>
      <c r="D85" s="9">
        <v>24</v>
      </c>
      <c r="E85" s="8">
        <v>44763</v>
      </c>
      <c r="F85" s="5">
        <v>71.181026837905833</v>
      </c>
    </row>
    <row r="86" spans="1:6">
      <c r="A86" s="9" t="s">
        <v>49</v>
      </c>
      <c r="B86" s="9" t="s">
        <v>88</v>
      </c>
      <c r="C86" s="9" t="s">
        <v>23</v>
      </c>
      <c r="D86" s="9">
        <v>24</v>
      </c>
      <c r="E86" s="8">
        <v>44763</v>
      </c>
      <c r="F86" s="5">
        <v>67.906121678922332</v>
      </c>
    </row>
    <row r="87" spans="1:6">
      <c r="A87" s="9" t="s">
        <v>50</v>
      </c>
      <c r="B87" s="9" t="s">
        <v>89</v>
      </c>
      <c r="C87" s="9" t="s">
        <v>24</v>
      </c>
      <c r="D87" s="9">
        <v>24</v>
      </c>
      <c r="E87" s="8">
        <v>44763</v>
      </c>
      <c r="F87" s="5">
        <v>51.916878843885314</v>
      </c>
    </row>
    <row r="88" spans="1:6">
      <c r="A88" s="9" t="s">
        <v>51</v>
      </c>
      <c r="B88" s="9" t="s">
        <v>89</v>
      </c>
      <c r="C88" s="9" t="s">
        <v>25</v>
      </c>
      <c r="D88" s="9">
        <v>24</v>
      </c>
      <c r="E88" s="8">
        <v>44763</v>
      </c>
      <c r="F88" s="5">
        <v>50.086784784453364</v>
      </c>
    </row>
    <row r="89" spans="1:6">
      <c r="A89" s="9" t="s">
        <v>52</v>
      </c>
      <c r="B89" s="9" t="s">
        <v>89</v>
      </c>
      <c r="C89" s="9" t="s">
        <v>26</v>
      </c>
      <c r="D89" s="9">
        <v>24</v>
      </c>
      <c r="E89" s="8">
        <v>44763</v>
      </c>
      <c r="F89" s="5">
        <v>50.472067744333771</v>
      </c>
    </row>
    <row r="90" spans="1:6">
      <c r="A90" s="7" t="s">
        <v>53</v>
      </c>
      <c r="B90" s="7" t="s">
        <v>90</v>
      </c>
      <c r="C90" s="7" t="s">
        <v>27</v>
      </c>
      <c r="D90" s="9">
        <v>24</v>
      </c>
      <c r="E90" s="8">
        <v>44763</v>
      </c>
      <c r="F90" s="5">
        <v>79.079327515454239</v>
      </c>
    </row>
    <row r="91" spans="1:6">
      <c r="A91" s="7" t="s">
        <v>54</v>
      </c>
      <c r="B91" s="7" t="s">
        <v>90</v>
      </c>
      <c r="C91" s="7" t="s">
        <v>28</v>
      </c>
      <c r="D91" s="9">
        <v>24</v>
      </c>
      <c r="E91" s="8">
        <v>44763</v>
      </c>
      <c r="F91" s="5">
        <v>105.56753100723245</v>
      </c>
    </row>
    <row r="92" spans="1:6">
      <c r="A92" s="7" t="s">
        <v>55</v>
      </c>
      <c r="B92" s="7" t="s">
        <v>90</v>
      </c>
      <c r="C92" s="7" t="s">
        <v>29</v>
      </c>
      <c r="D92" s="9">
        <v>24</v>
      </c>
      <c r="E92" s="8">
        <v>44763</v>
      </c>
      <c r="F92" s="5">
        <v>84.376968213809889</v>
      </c>
    </row>
    <row r="93" spans="1:6">
      <c r="A93" s="7" t="s">
        <v>56</v>
      </c>
      <c r="B93" s="7" t="s">
        <v>85</v>
      </c>
      <c r="C93" s="7" t="s">
        <v>30</v>
      </c>
      <c r="D93" s="9">
        <v>24</v>
      </c>
      <c r="E93" s="8">
        <v>44763</v>
      </c>
      <c r="F93" s="5">
        <v>103.4484747278902</v>
      </c>
    </row>
    <row r="94" spans="1:6">
      <c r="A94" s="7" t="s">
        <v>57</v>
      </c>
      <c r="B94" s="7" t="s">
        <v>85</v>
      </c>
      <c r="C94" s="7" t="s">
        <v>31</v>
      </c>
      <c r="D94" s="9">
        <v>24</v>
      </c>
      <c r="E94" s="8">
        <v>44763</v>
      </c>
      <c r="F94" s="5">
        <v>114.525359824452</v>
      </c>
    </row>
    <row r="95" spans="1:6">
      <c r="A95" s="7" t="s">
        <v>58</v>
      </c>
      <c r="B95" s="7" t="s">
        <v>85</v>
      </c>
      <c r="C95" s="7" t="s">
        <v>32</v>
      </c>
      <c r="D95" s="9">
        <v>24</v>
      </c>
      <c r="E95" s="8">
        <v>44763</v>
      </c>
      <c r="F95" s="5">
        <v>115.19960500424274</v>
      </c>
    </row>
    <row r="96" spans="1:6">
      <c r="A96" s="7" t="s">
        <v>59</v>
      </c>
      <c r="B96" s="7" t="s">
        <v>91</v>
      </c>
      <c r="C96" s="7" t="s">
        <v>33</v>
      </c>
      <c r="D96" s="9">
        <v>24</v>
      </c>
      <c r="E96" s="8">
        <v>44763</v>
      </c>
      <c r="F96" s="5">
        <v>139.56875221667869</v>
      </c>
    </row>
    <row r="97" spans="1:6">
      <c r="A97" s="7" t="s">
        <v>60</v>
      </c>
      <c r="B97" s="7" t="s">
        <v>91</v>
      </c>
      <c r="C97" s="7" t="s">
        <v>34</v>
      </c>
      <c r="D97" s="9">
        <v>24</v>
      </c>
      <c r="E97" s="8">
        <v>44763</v>
      </c>
      <c r="F97" s="5">
        <v>181.27563262373315</v>
      </c>
    </row>
    <row r="98" spans="1:6">
      <c r="A98" s="7" t="s">
        <v>61</v>
      </c>
      <c r="B98" s="7" t="s">
        <v>91</v>
      </c>
      <c r="C98" s="7" t="s">
        <v>35</v>
      </c>
      <c r="D98" s="9">
        <v>24</v>
      </c>
      <c r="E98" s="8">
        <v>44763</v>
      </c>
      <c r="F98" s="5">
        <v>138.02762037715706</v>
      </c>
    </row>
    <row r="99" spans="1:6">
      <c r="A99" s="7" t="s">
        <v>62</v>
      </c>
      <c r="B99" s="7" t="s">
        <v>92</v>
      </c>
      <c r="C99" s="7" t="s">
        <v>36</v>
      </c>
      <c r="D99" s="9">
        <v>24</v>
      </c>
      <c r="E99" s="8">
        <v>44763</v>
      </c>
      <c r="F99" s="5">
        <v>109.22771912609636</v>
      </c>
    </row>
    <row r="100" spans="1:6">
      <c r="A100" s="7" t="s">
        <v>63</v>
      </c>
      <c r="B100" s="7" t="s">
        <v>92</v>
      </c>
      <c r="C100" s="7" t="s">
        <v>37</v>
      </c>
      <c r="D100" s="9">
        <v>24</v>
      </c>
      <c r="E100" s="8">
        <v>44763</v>
      </c>
      <c r="F100" s="5">
        <v>160.66299427013118</v>
      </c>
    </row>
    <row r="101" spans="1:6">
      <c r="A101" s="7" t="s">
        <v>64</v>
      </c>
      <c r="B101" s="7" t="s">
        <v>92</v>
      </c>
      <c r="C101" s="7" t="s">
        <v>38</v>
      </c>
      <c r="D101" s="9">
        <v>24</v>
      </c>
      <c r="E101" s="8">
        <v>44763</v>
      </c>
      <c r="F101" s="5">
        <v>153.14997655246316</v>
      </c>
    </row>
    <row r="102" spans="1:6">
      <c r="A102" s="9" t="s">
        <v>15</v>
      </c>
      <c r="B102" s="9" t="s">
        <v>86</v>
      </c>
      <c r="C102" s="9" t="s">
        <v>15</v>
      </c>
      <c r="D102" s="9">
        <v>30</v>
      </c>
      <c r="E102" s="8">
        <v>44769</v>
      </c>
      <c r="F102" s="5">
        <v>88.771476802307902</v>
      </c>
    </row>
    <row r="103" spans="1:6">
      <c r="A103" s="7" t="s">
        <v>16</v>
      </c>
      <c r="B103" s="7" t="s">
        <v>86</v>
      </c>
      <c r="C103" s="9" t="s">
        <v>16</v>
      </c>
      <c r="D103" s="9">
        <v>30</v>
      </c>
      <c r="E103" s="8">
        <v>44769</v>
      </c>
      <c r="F103" s="5">
        <v>51.058949161866209</v>
      </c>
    </row>
    <row r="104" spans="1:6">
      <c r="A104" s="9" t="s">
        <v>17</v>
      </c>
      <c r="B104" s="9" t="s">
        <v>86</v>
      </c>
      <c r="C104" s="9" t="s">
        <v>17</v>
      </c>
      <c r="D104" s="9">
        <v>30</v>
      </c>
      <c r="E104" s="8">
        <v>44769</v>
      </c>
      <c r="F104" s="5">
        <v>35.159580182348371</v>
      </c>
    </row>
    <row r="105" spans="1:6">
      <c r="A105" s="9" t="s">
        <v>44</v>
      </c>
      <c r="B105" s="9" t="s">
        <v>87</v>
      </c>
      <c r="C105" s="9" t="s">
        <v>18</v>
      </c>
      <c r="D105" s="9">
        <v>30</v>
      </c>
      <c r="E105" s="8">
        <v>44769</v>
      </c>
      <c r="F105" s="5">
        <v>50.865054418213546</v>
      </c>
    </row>
    <row r="106" spans="1:6">
      <c r="A106" s="9" t="s">
        <v>45</v>
      </c>
      <c r="B106" s="9" t="s">
        <v>87</v>
      </c>
      <c r="C106" s="9" t="s">
        <v>19</v>
      </c>
      <c r="D106" s="9">
        <v>30</v>
      </c>
      <c r="E106" s="8">
        <v>44769</v>
      </c>
      <c r="F106" s="5">
        <v>98.466213984940723</v>
      </c>
    </row>
    <row r="107" spans="1:6">
      <c r="A107" s="9" t="s">
        <v>46</v>
      </c>
      <c r="B107" s="9" t="s">
        <v>87</v>
      </c>
      <c r="C107" s="9" t="s">
        <v>20</v>
      </c>
      <c r="D107" s="9">
        <v>30</v>
      </c>
      <c r="E107" s="8">
        <v>44769</v>
      </c>
      <c r="F107" s="5">
        <v>65.31021282033646</v>
      </c>
    </row>
    <row r="108" spans="1:6">
      <c r="A108" s="9" t="s">
        <v>47</v>
      </c>
      <c r="B108" s="9" t="s">
        <v>88</v>
      </c>
      <c r="C108" s="9" t="s">
        <v>21</v>
      </c>
      <c r="D108" s="9">
        <v>30</v>
      </c>
      <c r="E108" s="8">
        <v>44769</v>
      </c>
      <c r="F108" s="5">
        <v>100.88989828059893</v>
      </c>
    </row>
    <row r="109" spans="1:6">
      <c r="A109" s="9" t="s">
        <v>48</v>
      </c>
      <c r="B109" s="9" t="s">
        <v>88</v>
      </c>
      <c r="C109" s="9" t="s">
        <v>22</v>
      </c>
      <c r="D109" s="9">
        <v>30</v>
      </c>
      <c r="E109" s="8">
        <v>44769</v>
      </c>
      <c r="F109" s="5">
        <v>71.127055129916158</v>
      </c>
    </row>
    <row r="110" spans="1:6">
      <c r="A110" s="9" t="s">
        <v>49</v>
      </c>
      <c r="B110" s="9" t="s">
        <v>88</v>
      </c>
      <c r="C110" s="9" t="s">
        <v>23</v>
      </c>
      <c r="D110" s="9">
        <v>30</v>
      </c>
      <c r="E110" s="8">
        <v>44769</v>
      </c>
      <c r="F110" s="5">
        <v>79.658423850633042</v>
      </c>
    </row>
    <row r="111" spans="1:6">
      <c r="A111" s="9" t="s">
        <v>50</v>
      </c>
      <c r="B111" s="9" t="s">
        <v>89</v>
      </c>
      <c r="C111" s="9" t="s">
        <v>24</v>
      </c>
      <c r="D111" s="9">
        <v>30</v>
      </c>
      <c r="E111" s="8">
        <v>44769</v>
      </c>
      <c r="F111" s="5">
        <v>62.49873903737295</v>
      </c>
    </row>
    <row r="112" spans="1:6">
      <c r="A112" s="9" t="s">
        <v>51</v>
      </c>
      <c r="B112" s="9" t="s">
        <v>89</v>
      </c>
      <c r="C112" s="9" t="s">
        <v>25</v>
      </c>
      <c r="D112" s="9">
        <v>30</v>
      </c>
      <c r="E112" s="8">
        <v>44769</v>
      </c>
      <c r="F112" s="5">
        <v>53.773475573003395</v>
      </c>
    </row>
    <row r="113" spans="1:6">
      <c r="A113" s="9" t="s">
        <v>52</v>
      </c>
      <c r="B113" s="9" t="s">
        <v>89</v>
      </c>
      <c r="C113" s="9" t="s">
        <v>26</v>
      </c>
      <c r="D113" s="9">
        <v>30</v>
      </c>
      <c r="E113" s="8">
        <v>44769</v>
      </c>
      <c r="F113" s="5">
        <v>44.466527877675887</v>
      </c>
    </row>
    <row r="114" spans="1:6">
      <c r="A114" s="7" t="s">
        <v>53</v>
      </c>
      <c r="B114" s="7" t="s">
        <v>90</v>
      </c>
      <c r="C114" s="7" t="s">
        <v>27</v>
      </c>
      <c r="D114" s="9">
        <v>30</v>
      </c>
      <c r="E114" s="8">
        <v>44769</v>
      </c>
      <c r="F114" s="5">
        <v>72.678213079137407</v>
      </c>
    </row>
    <row r="115" spans="1:6">
      <c r="A115" s="7" t="s">
        <v>54</v>
      </c>
      <c r="B115" s="7" t="s">
        <v>90</v>
      </c>
      <c r="C115" s="7" t="s">
        <v>28</v>
      </c>
      <c r="D115" s="9">
        <v>30</v>
      </c>
      <c r="E115" s="8">
        <v>44769</v>
      </c>
      <c r="F115" s="5">
        <v>109.61516174496847</v>
      </c>
    </row>
    <row r="116" spans="1:6">
      <c r="A116" s="7" t="s">
        <v>55</v>
      </c>
      <c r="B116" s="7" t="s">
        <v>90</v>
      </c>
      <c r="C116" s="7" t="s">
        <v>29</v>
      </c>
      <c r="D116" s="9">
        <v>30</v>
      </c>
      <c r="E116" s="8">
        <v>44769</v>
      </c>
      <c r="F116" s="5">
        <v>93.909687509103307</v>
      </c>
    </row>
    <row r="117" spans="1:6">
      <c r="A117" s="7" t="s">
        <v>56</v>
      </c>
      <c r="B117" s="7" t="s">
        <v>85</v>
      </c>
      <c r="C117" s="7" t="s">
        <v>30</v>
      </c>
      <c r="D117" s="9">
        <v>30</v>
      </c>
      <c r="E117" s="8">
        <v>44769</v>
      </c>
      <c r="F117" s="5">
        <v>102.82884571712549</v>
      </c>
    </row>
    <row r="118" spans="1:6">
      <c r="A118" s="7" t="s">
        <v>57</v>
      </c>
      <c r="B118" s="7" t="s">
        <v>85</v>
      </c>
      <c r="C118" s="7" t="s">
        <v>31</v>
      </c>
      <c r="D118" s="9">
        <v>30</v>
      </c>
      <c r="E118" s="8">
        <v>44769</v>
      </c>
      <c r="F118" s="5">
        <v>108.93653014218417</v>
      </c>
    </row>
    <row r="119" spans="1:6">
      <c r="A119" s="7" t="s">
        <v>58</v>
      </c>
      <c r="B119" s="7" t="s">
        <v>85</v>
      </c>
      <c r="C119" s="7" t="s">
        <v>32</v>
      </c>
      <c r="D119" s="9">
        <v>30</v>
      </c>
      <c r="E119" s="8">
        <v>44769</v>
      </c>
      <c r="F119" s="5">
        <v>100.50210879329362</v>
      </c>
    </row>
    <row r="120" spans="1:6">
      <c r="A120" s="7" t="s">
        <v>59</v>
      </c>
      <c r="B120" s="7" t="s">
        <v>91</v>
      </c>
      <c r="C120" s="7" t="s">
        <v>33</v>
      </c>
      <c r="D120" s="9">
        <v>30</v>
      </c>
      <c r="E120" s="8">
        <v>44769</v>
      </c>
      <c r="F120" s="5">
        <v>155.18042650334274</v>
      </c>
    </row>
    <row r="121" spans="1:6">
      <c r="A121" s="7" t="s">
        <v>60</v>
      </c>
      <c r="B121" s="7" t="s">
        <v>91</v>
      </c>
      <c r="C121" s="7" t="s">
        <v>34</v>
      </c>
      <c r="D121" s="9">
        <v>30</v>
      </c>
      <c r="E121" s="8">
        <v>44769</v>
      </c>
      <c r="F121" s="5">
        <v>185.23411176950449</v>
      </c>
    </row>
    <row r="122" spans="1:6">
      <c r="A122" s="7" t="s">
        <v>61</v>
      </c>
      <c r="B122" s="7" t="s">
        <v>91</v>
      </c>
      <c r="C122" s="7" t="s">
        <v>35</v>
      </c>
      <c r="D122" s="9">
        <v>30</v>
      </c>
      <c r="E122" s="8">
        <v>44769</v>
      </c>
      <c r="F122" s="5">
        <v>124.73895174987567</v>
      </c>
    </row>
    <row r="123" spans="1:6">
      <c r="A123" s="7" t="s">
        <v>62</v>
      </c>
      <c r="B123" s="7" t="s">
        <v>92</v>
      </c>
      <c r="C123" s="7" t="s">
        <v>36</v>
      </c>
      <c r="D123" s="9">
        <v>30</v>
      </c>
      <c r="E123" s="8">
        <v>44769</v>
      </c>
      <c r="F123" s="5">
        <v>143.25589976870435</v>
      </c>
    </row>
    <row r="124" spans="1:6">
      <c r="A124" s="7" t="s">
        <v>63</v>
      </c>
      <c r="B124" s="7" t="s">
        <v>92</v>
      </c>
      <c r="C124" s="7" t="s">
        <v>37</v>
      </c>
      <c r="D124" s="9">
        <v>30</v>
      </c>
      <c r="E124" s="8">
        <v>44769</v>
      </c>
      <c r="F124" s="5">
        <v>164.87516368597554</v>
      </c>
    </row>
    <row r="125" spans="1:6">
      <c r="A125" s="7" t="s">
        <v>64</v>
      </c>
      <c r="B125" s="7" t="s">
        <v>92</v>
      </c>
      <c r="C125" s="7" t="s">
        <v>38</v>
      </c>
      <c r="D125" s="9">
        <v>30</v>
      </c>
      <c r="E125" s="8">
        <v>44769</v>
      </c>
      <c r="F125" s="5">
        <v>153.24147906681617</v>
      </c>
    </row>
  </sheetData>
  <phoneticPr fontId="9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17B4B-2696-7948-82E5-639E47A6A716}">
  <dimension ref="A1:T60"/>
  <sheetViews>
    <sheetView topLeftCell="A46" workbookViewId="0">
      <selection activeCell="K13" sqref="K13"/>
    </sheetView>
  </sheetViews>
  <sheetFormatPr defaultColWidth="10.90625" defaultRowHeight="15"/>
  <sheetData>
    <row r="1" spans="1:9" ht="17.399999999999999">
      <c r="A1" s="1" t="s">
        <v>39</v>
      </c>
    </row>
    <row r="4" spans="1:9" ht="15.6">
      <c r="A4" s="11"/>
      <c r="B4" s="11"/>
      <c r="C4" s="11"/>
      <c r="D4" s="12">
        <v>44743</v>
      </c>
      <c r="E4" s="12">
        <v>44749</v>
      </c>
      <c r="F4" s="12">
        <v>44756</v>
      </c>
      <c r="G4" s="12">
        <v>44763</v>
      </c>
      <c r="H4" s="12">
        <v>44769</v>
      </c>
      <c r="I4" s="11"/>
    </row>
    <row r="5" spans="1:9" ht="15.6">
      <c r="A5" s="11" t="s">
        <v>40</v>
      </c>
      <c r="B5" s="11" t="s">
        <v>41</v>
      </c>
      <c r="C5" s="11" t="s">
        <v>42</v>
      </c>
      <c r="D5" s="11" t="s">
        <v>43</v>
      </c>
      <c r="E5" s="11" t="s">
        <v>43</v>
      </c>
      <c r="F5" s="11" t="s">
        <v>43</v>
      </c>
      <c r="G5" s="11" t="s">
        <v>43</v>
      </c>
      <c r="H5" s="11" t="s">
        <v>43</v>
      </c>
      <c r="I5" s="11"/>
    </row>
    <row r="6" spans="1:9">
      <c r="A6" s="9">
        <v>1</v>
      </c>
      <c r="B6" s="9" t="s">
        <v>15</v>
      </c>
      <c r="C6" s="13" t="s">
        <v>15</v>
      </c>
      <c r="D6" s="14">
        <v>232</v>
      </c>
      <c r="E6" s="14">
        <v>448.5</v>
      </c>
      <c r="F6" s="14">
        <v>666</v>
      </c>
      <c r="G6" s="14">
        <v>668</v>
      </c>
      <c r="H6" s="14">
        <v>382</v>
      </c>
    </row>
    <row r="7" spans="1:9">
      <c r="A7" s="7">
        <v>2</v>
      </c>
      <c r="B7" s="9" t="s">
        <v>16</v>
      </c>
      <c r="C7" s="13" t="s">
        <v>16</v>
      </c>
      <c r="D7" s="14">
        <v>226</v>
      </c>
      <c r="E7" s="14">
        <v>472.3</v>
      </c>
      <c r="F7" s="14">
        <v>693</v>
      </c>
      <c r="G7" s="14">
        <v>707</v>
      </c>
      <c r="H7" s="14">
        <v>477.8</v>
      </c>
    </row>
    <row r="8" spans="1:9">
      <c r="A8" s="9">
        <v>3</v>
      </c>
      <c r="B8" s="9" t="s">
        <v>17</v>
      </c>
      <c r="C8" s="13" t="s">
        <v>17</v>
      </c>
      <c r="D8" s="14">
        <v>226</v>
      </c>
      <c r="E8" s="14">
        <v>424.7</v>
      </c>
      <c r="F8" s="14">
        <v>625</v>
      </c>
      <c r="G8" s="14">
        <v>661</v>
      </c>
      <c r="H8" s="14">
        <v>414</v>
      </c>
    </row>
    <row r="9" spans="1:9">
      <c r="A9" s="9">
        <v>4</v>
      </c>
      <c r="B9" s="9" t="s">
        <v>18</v>
      </c>
      <c r="C9" s="13" t="s">
        <v>44</v>
      </c>
      <c r="D9" s="14">
        <v>230</v>
      </c>
      <c r="E9" s="14">
        <v>450</v>
      </c>
      <c r="F9" s="14">
        <v>655</v>
      </c>
      <c r="G9" s="14">
        <v>670</v>
      </c>
      <c r="H9" s="14">
        <v>448</v>
      </c>
    </row>
    <row r="10" spans="1:9">
      <c r="A10" s="9">
        <v>5</v>
      </c>
      <c r="B10" s="9" t="s">
        <v>19</v>
      </c>
      <c r="C10" s="13" t="s">
        <v>45</v>
      </c>
      <c r="D10" s="14">
        <v>236</v>
      </c>
      <c r="E10" s="14">
        <v>446</v>
      </c>
      <c r="F10" s="14">
        <v>685</v>
      </c>
      <c r="G10" s="14">
        <v>683</v>
      </c>
      <c r="H10" s="14">
        <v>459</v>
      </c>
    </row>
    <row r="11" spans="1:9">
      <c r="A11" s="9">
        <v>6</v>
      </c>
      <c r="B11" s="9" t="s">
        <v>20</v>
      </c>
      <c r="C11" s="13" t="s">
        <v>46</v>
      </c>
      <c r="D11" s="14">
        <v>275</v>
      </c>
      <c r="E11" s="14">
        <v>453.5</v>
      </c>
      <c r="F11" s="14">
        <v>665</v>
      </c>
      <c r="G11" s="14">
        <v>679</v>
      </c>
      <c r="H11" s="14">
        <v>443</v>
      </c>
    </row>
    <row r="12" spans="1:9">
      <c r="A12" s="9">
        <v>7</v>
      </c>
      <c r="B12" s="9" t="s">
        <v>21</v>
      </c>
      <c r="C12" s="13" t="s">
        <v>47</v>
      </c>
      <c r="D12" s="14">
        <v>234</v>
      </c>
      <c r="E12" s="14">
        <v>459</v>
      </c>
      <c r="F12" s="14">
        <v>695</v>
      </c>
      <c r="G12" s="14">
        <v>691</v>
      </c>
      <c r="H12" s="14">
        <v>455.2</v>
      </c>
    </row>
    <row r="13" spans="1:9">
      <c r="A13" s="9">
        <v>8</v>
      </c>
      <c r="B13" s="9" t="s">
        <v>22</v>
      </c>
      <c r="C13" s="13" t="s">
        <v>48</v>
      </c>
      <c r="D13" s="14">
        <v>232</v>
      </c>
      <c r="E13" s="14">
        <v>449.3</v>
      </c>
      <c r="F13" s="14">
        <v>681</v>
      </c>
      <c r="G13" s="14">
        <v>641</v>
      </c>
      <c r="H13" s="14">
        <v>457</v>
      </c>
    </row>
    <row r="14" spans="1:9">
      <c r="A14" s="9">
        <v>9</v>
      </c>
      <c r="B14" s="9" t="s">
        <v>23</v>
      </c>
      <c r="C14" s="13" t="s">
        <v>49</v>
      </c>
      <c r="D14" s="14">
        <v>228</v>
      </c>
      <c r="E14" s="14">
        <v>452.4</v>
      </c>
      <c r="F14" s="14">
        <v>650</v>
      </c>
      <c r="G14" s="14">
        <v>667</v>
      </c>
      <c r="H14" s="14">
        <v>449</v>
      </c>
    </row>
    <row r="15" spans="1:9">
      <c r="A15" s="9">
        <v>10</v>
      </c>
      <c r="B15" s="9" t="s">
        <v>24</v>
      </c>
      <c r="C15" s="13" t="s">
        <v>50</v>
      </c>
      <c r="D15" s="14">
        <v>230</v>
      </c>
      <c r="E15" s="14">
        <v>450</v>
      </c>
      <c r="F15" s="14">
        <v>680</v>
      </c>
      <c r="G15" s="14">
        <v>679</v>
      </c>
      <c r="H15" s="14">
        <v>454.4</v>
      </c>
    </row>
    <row r="16" spans="1:9">
      <c r="A16" s="9">
        <v>11</v>
      </c>
      <c r="B16" s="9" t="s">
        <v>25</v>
      </c>
      <c r="C16" s="13" t="s">
        <v>51</v>
      </c>
      <c r="D16" s="14">
        <v>230</v>
      </c>
      <c r="E16" s="14">
        <v>443.2</v>
      </c>
      <c r="F16" s="14">
        <v>665</v>
      </c>
      <c r="G16" s="14">
        <v>640</v>
      </c>
      <c r="H16" s="14">
        <v>447.5</v>
      </c>
    </row>
    <row r="17" spans="1:8">
      <c r="A17" s="9">
        <v>12</v>
      </c>
      <c r="B17" s="9" t="s">
        <v>26</v>
      </c>
      <c r="C17" s="13" t="s">
        <v>52</v>
      </c>
      <c r="D17" s="14">
        <v>226</v>
      </c>
      <c r="E17" s="14">
        <v>435.1</v>
      </c>
      <c r="F17" s="14">
        <v>669</v>
      </c>
      <c r="G17" s="14">
        <v>653</v>
      </c>
      <c r="H17" s="14">
        <v>574</v>
      </c>
    </row>
    <row r="18" spans="1:8">
      <c r="A18" s="7">
        <v>13</v>
      </c>
      <c r="B18" s="7" t="s">
        <v>27</v>
      </c>
      <c r="C18" s="13" t="s">
        <v>53</v>
      </c>
      <c r="D18" s="14">
        <v>278</v>
      </c>
      <c r="E18" s="14">
        <v>427</v>
      </c>
      <c r="F18" s="14">
        <v>651</v>
      </c>
      <c r="G18" s="14">
        <v>640</v>
      </c>
      <c r="H18" s="14">
        <v>423.2</v>
      </c>
    </row>
    <row r="19" spans="1:8">
      <c r="A19" s="7">
        <v>14</v>
      </c>
      <c r="B19" s="7" t="s">
        <v>28</v>
      </c>
      <c r="C19" s="13" t="s">
        <v>54</v>
      </c>
      <c r="D19" s="14">
        <v>232</v>
      </c>
      <c r="E19" s="14">
        <v>462.5</v>
      </c>
      <c r="F19" s="14">
        <v>675</v>
      </c>
      <c r="G19" s="14">
        <v>675</v>
      </c>
      <c r="H19" s="14">
        <v>460</v>
      </c>
    </row>
    <row r="20" spans="1:8">
      <c r="A20" s="7">
        <v>15</v>
      </c>
      <c r="B20" s="7" t="s">
        <v>29</v>
      </c>
      <c r="C20" s="13" t="s">
        <v>55</v>
      </c>
      <c r="D20" s="14">
        <v>375</v>
      </c>
      <c r="E20" s="14">
        <v>497.2</v>
      </c>
      <c r="F20" s="14">
        <v>655</v>
      </c>
      <c r="G20" s="14">
        <v>675</v>
      </c>
      <c r="H20" s="14">
        <v>450.2</v>
      </c>
    </row>
    <row r="21" spans="1:8">
      <c r="A21" s="7">
        <v>16</v>
      </c>
      <c r="B21" s="7" t="s">
        <v>30</v>
      </c>
      <c r="C21" s="13" t="s">
        <v>56</v>
      </c>
      <c r="D21" s="14">
        <v>232</v>
      </c>
      <c r="E21" s="14">
        <v>457.4</v>
      </c>
      <c r="F21" s="14">
        <v>679</v>
      </c>
      <c r="G21" s="14">
        <v>685</v>
      </c>
      <c r="H21" s="14">
        <v>452.2</v>
      </c>
    </row>
    <row r="22" spans="1:8">
      <c r="A22" s="7">
        <v>17</v>
      </c>
      <c r="B22" s="7" t="s">
        <v>31</v>
      </c>
      <c r="C22" s="13" t="s">
        <v>57</v>
      </c>
      <c r="D22" s="14">
        <v>308</v>
      </c>
      <c r="E22" s="14">
        <v>570.9</v>
      </c>
      <c r="F22" s="14">
        <v>837</v>
      </c>
      <c r="G22" s="14">
        <v>877</v>
      </c>
      <c r="H22" s="14">
        <v>598.79999999999995</v>
      </c>
    </row>
    <row r="23" spans="1:8">
      <c r="A23" s="7">
        <v>18</v>
      </c>
      <c r="B23" s="7" t="s">
        <v>32</v>
      </c>
      <c r="C23" s="13" t="s">
        <v>58</v>
      </c>
      <c r="D23" s="14">
        <v>282</v>
      </c>
      <c r="E23" s="14">
        <v>569.5</v>
      </c>
      <c r="F23" s="14">
        <v>840</v>
      </c>
      <c r="G23" s="14">
        <v>847</v>
      </c>
      <c r="H23" s="14">
        <v>575</v>
      </c>
    </row>
    <row r="24" spans="1:8">
      <c r="A24" s="7">
        <v>19</v>
      </c>
      <c r="B24" s="7" t="s">
        <v>33</v>
      </c>
      <c r="C24" s="13" t="s">
        <v>59</v>
      </c>
      <c r="D24" s="14">
        <v>220</v>
      </c>
      <c r="E24" s="14">
        <v>439</v>
      </c>
      <c r="F24" s="14">
        <v>591</v>
      </c>
      <c r="G24" s="14">
        <v>652</v>
      </c>
      <c r="H24" s="14">
        <v>441.8</v>
      </c>
    </row>
    <row r="25" spans="1:8">
      <c r="A25" s="7">
        <v>20</v>
      </c>
      <c r="B25" s="7" t="s">
        <v>34</v>
      </c>
      <c r="C25" s="13" t="s">
        <v>60</v>
      </c>
      <c r="D25" s="14">
        <v>240</v>
      </c>
      <c r="E25" s="14">
        <v>427</v>
      </c>
      <c r="F25" s="14">
        <v>695</v>
      </c>
      <c r="G25" s="14">
        <v>707</v>
      </c>
      <c r="H25" s="14">
        <v>476</v>
      </c>
    </row>
    <row r="26" spans="1:8">
      <c r="A26" s="7">
        <v>21</v>
      </c>
      <c r="B26" s="7" t="s">
        <v>35</v>
      </c>
      <c r="C26" s="13" t="s">
        <v>61</v>
      </c>
      <c r="D26" s="14">
        <v>490</v>
      </c>
      <c r="E26" s="14">
        <v>660.4</v>
      </c>
      <c r="F26" s="14">
        <v>875</v>
      </c>
      <c r="G26" s="14">
        <v>860</v>
      </c>
      <c r="H26" s="14">
        <v>580.5</v>
      </c>
    </row>
    <row r="27" spans="1:8">
      <c r="A27" s="7">
        <v>22</v>
      </c>
      <c r="B27" s="7" t="s">
        <v>36</v>
      </c>
      <c r="C27" s="13" t="s">
        <v>62</v>
      </c>
      <c r="D27" s="14">
        <v>282</v>
      </c>
      <c r="E27" s="14">
        <v>565</v>
      </c>
      <c r="F27" s="14">
        <v>870</v>
      </c>
      <c r="G27" s="14">
        <v>843</v>
      </c>
      <c r="H27" s="14">
        <v>570.4</v>
      </c>
    </row>
    <row r="28" spans="1:8">
      <c r="A28" s="7">
        <v>23</v>
      </c>
      <c r="B28" s="7" t="s">
        <v>37</v>
      </c>
      <c r="C28" s="13" t="s">
        <v>63</v>
      </c>
      <c r="D28" s="14">
        <v>278</v>
      </c>
      <c r="E28" s="14">
        <v>398</v>
      </c>
      <c r="F28" s="14">
        <v>685</v>
      </c>
      <c r="G28" s="14">
        <v>676.5</v>
      </c>
      <c r="H28" s="14">
        <v>466.5</v>
      </c>
    </row>
    <row r="29" spans="1:8">
      <c r="A29" s="7">
        <v>24</v>
      </c>
      <c r="B29" s="7" t="s">
        <v>38</v>
      </c>
      <c r="C29" s="15" t="s">
        <v>64</v>
      </c>
      <c r="D29" s="14">
        <v>220</v>
      </c>
      <c r="E29" s="14">
        <v>422.3</v>
      </c>
      <c r="F29" s="14">
        <v>639</v>
      </c>
      <c r="G29" s="14">
        <v>654</v>
      </c>
      <c r="H29" s="14">
        <v>431</v>
      </c>
    </row>
    <row r="33" spans="1:20" ht="15.6">
      <c r="A33" s="2"/>
      <c r="B33" s="16" t="s">
        <v>65</v>
      </c>
      <c r="C33" s="2"/>
      <c r="D33" s="2"/>
      <c r="E33" s="2"/>
      <c r="F33" s="2"/>
      <c r="G33" s="2"/>
      <c r="H33" s="2"/>
      <c r="J33" s="16" t="s">
        <v>66</v>
      </c>
      <c r="K33" s="16"/>
      <c r="L33" s="16"/>
      <c r="M33" s="16"/>
      <c r="N33" s="16"/>
      <c r="O33" s="16"/>
      <c r="P33" s="16" t="s">
        <v>67</v>
      </c>
    </row>
    <row r="34" spans="1:20" ht="15.6">
      <c r="A34" s="2"/>
      <c r="B34" s="2"/>
      <c r="C34" s="2"/>
      <c r="D34" s="2"/>
      <c r="E34" s="2"/>
      <c r="F34" s="2"/>
      <c r="G34" s="2"/>
      <c r="H34" s="2"/>
      <c r="J34" s="16"/>
      <c r="K34" s="16"/>
      <c r="L34" s="16"/>
      <c r="M34" s="16"/>
      <c r="N34" s="16"/>
      <c r="O34" s="16"/>
    </row>
    <row r="35" spans="1:20" ht="15.6">
      <c r="A35" s="2"/>
      <c r="B35" s="4" t="s">
        <v>14</v>
      </c>
      <c r="C35" s="8">
        <v>44739</v>
      </c>
      <c r="D35" s="12">
        <v>44743</v>
      </c>
      <c r="E35" s="8">
        <v>44749</v>
      </c>
      <c r="F35" s="8">
        <v>44756</v>
      </c>
      <c r="G35" s="8">
        <v>44763</v>
      </c>
      <c r="H35" s="8">
        <v>44769</v>
      </c>
      <c r="J35" s="12">
        <v>44743</v>
      </c>
      <c r="K35" s="17">
        <v>44749</v>
      </c>
      <c r="L35" s="17">
        <v>44756</v>
      </c>
      <c r="M35" s="17">
        <v>44763</v>
      </c>
      <c r="N35" s="17">
        <v>44769</v>
      </c>
      <c r="O35" s="16"/>
      <c r="P35" s="12">
        <v>44743</v>
      </c>
      <c r="Q35" s="17">
        <v>44749</v>
      </c>
      <c r="R35" s="17">
        <v>44756</v>
      </c>
      <c r="S35" s="17">
        <v>44763</v>
      </c>
      <c r="T35" s="17">
        <v>44769</v>
      </c>
    </row>
    <row r="36" spans="1:20" ht="15.6">
      <c r="A36" s="2"/>
      <c r="B36" s="2"/>
      <c r="C36" s="3" t="s">
        <v>8</v>
      </c>
      <c r="D36" s="3" t="s">
        <v>9</v>
      </c>
      <c r="E36" s="3" t="s">
        <v>10</v>
      </c>
      <c r="F36" s="3" t="s">
        <v>11</v>
      </c>
      <c r="G36" s="3" t="s">
        <v>12</v>
      </c>
      <c r="H36" s="3" t="s">
        <v>13</v>
      </c>
      <c r="J36" s="3" t="s">
        <v>9</v>
      </c>
      <c r="K36" s="3" t="s">
        <v>10</v>
      </c>
      <c r="L36" s="3" t="s">
        <v>11</v>
      </c>
      <c r="M36" s="3" t="s">
        <v>12</v>
      </c>
      <c r="N36" s="3" t="s">
        <v>13</v>
      </c>
      <c r="O36" s="2"/>
      <c r="P36" s="3" t="s">
        <v>9</v>
      </c>
      <c r="Q36" s="3" t="s">
        <v>10</v>
      </c>
      <c r="R36" s="3" t="s">
        <v>11</v>
      </c>
      <c r="S36" s="3" t="s">
        <v>12</v>
      </c>
      <c r="T36" s="3" t="s">
        <v>13</v>
      </c>
    </row>
    <row r="37" spans="1:20">
      <c r="A37" s="9">
        <v>1</v>
      </c>
      <c r="B37" s="9" t="s">
        <v>15</v>
      </c>
      <c r="C37" s="2"/>
      <c r="D37" s="5">
        <v>406.2880398150308</v>
      </c>
      <c r="E37" s="5">
        <v>900.44948785418285</v>
      </c>
      <c r="F37" s="5">
        <v>1101.5239822980934</v>
      </c>
      <c r="G37" s="5">
        <v>285.33646226415624</v>
      </c>
      <c r="H37" s="5">
        <v>157.27018096271024</v>
      </c>
      <c r="J37" s="6">
        <f>D37*D6/1000</f>
        <v>94.258825237087152</v>
      </c>
      <c r="K37" s="6">
        <f t="shared" ref="K37:N52" si="0">E37*E6/1000</f>
        <v>403.85159530260097</v>
      </c>
      <c r="L37" s="6">
        <f>F37*F6/1000</f>
        <v>733.61497221053014</v>
      </c>
      <c r="M37" s="6">
        <f t="shared" si="0"/>
        <v>190.60475679245639</v>
      </c>
      <c r="N37" s="6">
        <f t="shared" si="0"/>
        <v>60.07720912775531</v>
      </c>
      <c r="O37" s="2"/>
      <c r="P37" s="6">
        <f>J37/4</f>
        <v>23.564706309271788</v>
      </c>
      <c r="Q37" s="6">
        <f>K37/7</f>
        <v>57.693085043228713</v>
      </c>
      <c r="R37" s="6">
        <f>L37/7</f>
        <v>104.80213888721859</v>
      </c>
      <c r="S37" s="6">
        <f>M37/7</f>
        <v>27.229250970350911</v>
      </c>
      <c r="T37" s="6">
        <f>N37/6</f>
        <v>10.012868187959219</v>
      </c>
    </row>
    <row r="38" spans="1:20">
      <c r="A38" s="7">
        <v>2</v>
      </c>
      <c r="B38" s="9" t="s">
        <v>16</v>
      </c>
      <c r="C38" s="2"/>
      <c r="D38" s="5">
        <v>196.21584383271588</v>
      </c>
      <c r="E38" s="5">
        <v>1210.0374562467305</v>
      </c>
      <c r="F38" s="5">
        <v>316.78821145722634</v>
      </c>
      <c r="G38" s="5">
        <v>172.59025947353743</v>
      </c>
      <c r="H38" s="5">
        <v>299.81872398142247</v>
      </c>
      <c r="J38" s="6">
        <f t="shared" ref="J38:N60" si="1">D38*D7/1000</f>
        <v>44.344780706193788</v>
      </c>
      <c r="K38" s="6">
        <f t="shared" si="0"/>
        <v>571.50069058533086</v>
      </c>
      <c r="L38" s="6">
        <f t="shared" si="0"/>
        <v>219.53423053985784</v>
      </c>
      <c r="M38" s="6">
        <f t="shared" si="0"/>
        <v>122.02131344779096</v>
      </c>
      <c r="N38" s="6">
        <f t="shared" si="0"/>
        <v>143.25338631832366</v>
      </c>
      <c r="O38" s="2"/>
      <c r="P38" s="6">
        <f t="shared" ref="P38:P60" si="2">J38/4</f>
        <v>11.086195176548447</v>
      </c>
      <c r="Q38" s="6">
        <f t="shared" ref="Q38:S60" si="3">K38/7</f>
        <v>81.642955797904406</v>
      </c>
      <c r="R38" s="6">
        <f t="shared" si="3"/>
        <v>31.362032934265407</v>
      </c>
      <c r="S38" s="6">
        <f t="shared" si="3"/>
        <v>17.431616206827279</v>
      </c>
      <c r="T38" s="6">
        <f t="shared" ref="T38:T60" si="4">N38/6</f>
        <v>23.875564386387278</v>
      </c>
    </row>
    <row r="39" spans="1:20">
      <c r="A39" s="9">
        <v>3</v>
      </c>
      <c r="B39" s="9" t="s">
        <v>17</v>
      </c>
      <c r="C39" s="2"/>
      <c r="D39" s="5">
        <v>290.85967771167401</v>
      </c>
      <c r="E39" s="5">
        <v>125.32575649592761</v>
      </c>
      <c r="F39" s="5">
        <v>114.15791403864013</v>
      </c>
      <c r="G39" s="5">
        <v>135.60663244349368</v>
      </c>
      <c r="H39" s="5">
        <v>159.42456700329532</v>
      </c>
      <c r="J39" s="6">
        <f t="shared" si="1"/>
        <v>65.734287162838328</v>
      </c>
      <c r="K39" s="6">
        <f t="shared" si="0"/>
        <v>53.225848783820453</v>
      </c>
      <c r="L39" s="6">
        <f t="shared" si="0"/>
        <v>71.348696274150072</v>
      </c>
      <c r="M39" s="6">
        <f t="shared" si="0"/>
        <v>89.635984045149328</v>
      </c>
      <c r="N39" s="6">
        <f t="shared" si="0"/>
        <v>66.001770739364261</v>
      </c>
      <c r="O39" s="2"/>
      <c r="P39" s="6">
        <f t="shared" si="2"/>
        <v>16.433571790709582</v>
      </c>
      <c r="Q39" s="6">
        <f t="shared" si="3"/>
        <v>7.6036926834029215</v>
      </c>
      <c r="R39" s="6">
        <f t="shared" si="3"/>
        <v>10.192670896307153</v>
      </c>
      <c r="S39" s="6">
        <f t="shared" si="3"/>
        <v>12.805140577878475</v>
      </c>
      <c r="T39" s="6">
        <f t="shared" si="4"/>
        <v>11.000295123227376</v>
      </c>
    </row>
    <row r="40" spans="1:20">
      <c r="A40" s="9">
        <v>4</v>
      </c>
      <c r="B40" s="9" t="s">
        <v>18</v>
      </c>
      <c r="C40" s="2"/>
      <c r="D40" s="5">
        <v>291.97313458083823</v>
      </c>
      <c r="E40" s="5">
        <v>815.68479527232853</v>
      </c>
      <c r="F40" s="5">
        <v>194.425197347059</v>
      </c>
      <c r="G40" s="5">
        <v>147.45575566671155</v>
      </c>
      <c r="H40" s="5">
        <v>407.53802601067611</v>
      </c>
      <c r="J40" s="6">
        <f t="shared" si="1"/>
        <v>67.153820953592785</v>
      </c>
      <c r="K40" s="6">
        <f t="shared" si="0"/>
        <v>367.05815787254784</v>
      </c>
      <c r="L40" s="6">
        <f t="shared" si="0"/>
        <v>127.34850426232364</v>
      </c>
      <c r="M40" s="6">
        <f t="shared" si="0"/>
        <v>98.795356296696738</v>
      </c>
      <c r="N40" s="6">
        <f t="shared" si="0"/>
        <v>182.57703565278288</v>
      </c>
      <c r="O40" s="2"/>
      <c r="P40" s="6">
        <f t="shared" si="2"/>
        <v>16.788455238398196</v>
      </c>
      <c r="Q40" s="6">
        <f t="shared" si="3"/>
        <v>52.436879696078265</v>
      </c>
      <c r="R40" s="6">
        <f t="shared" si="3"/>
        <v>18.192643466046235</v>
      </c>
      <c r="S40" s="6">
        <f t="shared" si="3"/>
        <v>14.113622328099535</v>
      </c>
      <c r="T40" s="6">
        <f t="shared" si="4"/>
        <v>30.429505942130479</v>
      </c>
    </row>
    <row r="41" spans="1:20">
      <c r="A41" s="9">
        <v>5</v>
      </c>
      <c r="B41" s="9" t="s">
        <v>19</v>
      </c>
      <c r="C41" s="2"/>
      <c r="D41" s="5">
        <v>427.1962854693366</v>
      </c>
      <c r="E41" s="5">
        <v>978.47710636417844</v>
      </c>
      <c r="F41" s="5">
        <v>283.96781117111732</v>
      </c>
      <c r="G41" s="5">
        <v>641.8873519809855</v>
      </c>
      <c r="H41" s="5">
        <v>543.98247524773069</v>
      </c>
      <c r="J41" s="6">
        <f t="shared" si="1"/>
        <v>100.81832337076344</v>
      </c>
      <c r="K41" s="6">
        <f t="shared" si="0"/>
        <v>436.4007894384236</v>
      </c>
      <c r="L41" s="6">
        <f t="shared" si="0"/>
        <v>194.51795065221538</v>
      </c>
      <c r="M41" s="6">
        <f t="shared" si="0"/>
        <v>438.40906140301308</v>
      </c>
      <c r="N41" s="6">
        <f t="shared" si="0"/>
        <v>249.68795613870839</v>
      </c>
      <c r="O41" s="2"/>
      <c r="P41" s="6">
        <f t="shared" si="2"/>
        <v>25.204580842690859</v>
      </c>
      <c r="Q41" s="6">
        <f t="shared" si="3"/>
        <v>62.342969919774802</v>
      </c>
      <c r="R41" s="6">
        <f t="shared" si="3"/>
        <v>27.788278664602196</v>
      </c>
      <c r="S41" s="6">
        <f t="shared" si="3"/>
        <v>62.629865914716156</v>
      </c>
      <c r="T41" s="6">
        <f t="shared" si="4"/>
        <v>41.614659356451398</v>
      </c>
    </row>
    <row r="42" spans="1:20">
      <c r="A42" s="9">
        <v>6</v>
      </c>
      <c r="B42" s="9" t="s">
        <v>20</v>
      </c>
      <c r="C42" s="2"/>
      <c r="D42" s="5">
        <v>257.82712392646903</v>
      </c>
      <c r="E42" s="5">
        <v>211.68052257110776</v>
      </c>
      <c r="F42" s="5">
        <v>161.24805357957919</v>
      </c>
      <c r="G42" s="5">
        <v>209.57388650358118</v>
      </c>
      <c r="H42" s="5">
        <v>225.49240558123751</v>
      </c>
      <c r="J42" s="6">
        <f t="shared" si="1"/>
        <v>70.902459079778993</v>
      </c>
      <c r="K42" s="6">
        <f t="shared" si="0"/>
        <v>95.99711698599738</v>
      </c>
      <c r="L42" s="6">
        <f t="shared" si="0"/>
        <v>107.22995563042016</v>
      </c>
      <c r="M42" s="6">
        <f t="shared" si="0"/>
        <v>142.30066893593161</v>
      </c>
      <c r="N42" s="6">
        <f t="shared" si="0"/>
        <v>99.893135672488228</v>
      </c>
      <c r="O42" s="2"/>
      <c r="P42" s="6">
        <f t="shared" si="2"/>
        <v>17.725614769944748</v>
      </c>
      <c r="Q42" s="6">
        <f t="shared" si="3"/>
        <v>13.713873855142483</v>
      </c>
      <c r="R42" s="6">
        <f t="shared" si="3"/>
        <v>15.318565090060023</v>
      </c>
      <c r="S42" s="6">
        <f t="shared" si="3"/>
        <v>20.328666990847374</v>
      </c>
      <c r="T42" s="6">
        <f t="shared" si="4"/>
        <v>16.648855945414706</v>
      </c>
    </row>
    <row r="43" spans="1:20">
      <c r="A43" s="9">
        <v>7</v>
      </c>
      <c r="B43" s="9" t="s">
        <v>21</v>
      </c>
      <c r="C43" s="2"/>
      <c r="D43" s="5">
        <v>310.53074906690847</v>
      </c>
      <c r="E43" s="5">
        <v>243.085215436482</v>
      </c>
      <c r="F43" s="5">
        <v>304.30218960925015</v>
      </c>
      <c r="G43" s="5">
        <v>150.68733472758922</v>
      </c>
      <c r="H43" s="5">
        <v>125.67251903412918</v>
      </c>
      <c r="J43" s="6">
        <f t="shared" si="1"/>
        <v>72.664195281656575</v>
      </c>
      <c r="K43" s="6">
        <f t="shared" si="0"/>
        <v>111.57611388534524</v>
      </c>
      <c r="L43" s="6">
        <f t="shared" si="0"/>
        <v>211.49002177842883</v>
      </c>
      <c r="M43" s="6">
        <f t="shared" si="0"/>
        <v>104.12494829676415</v>
      </c>
      <c r="N43" s="6">
        <f t="shared" si="0"/>
        <v>57.206130664335603</v>
      </c>
      <c r="O43" s="2"/>
      <c r="P43" s="6">
        <f t="shared" si="2"/>
        <v>18.166048820414144</v>
      </c>
      <c r="Q43" s="6">
        <f t="shared" si="3"/>
        <v>15.939444840763604</v>
      </c>
      <c r="R43" s="6">
        <f t="shared" si="3"/>
        <v>30.212860254061262</v>
      </c>
      <c r="S43" s="6">
        <f t="shared" si="3"/>
        <v>14.87499261382345</v>
      </c>
      <c r="T43" s="6">
        <f t="shared" si="4"/>
        <v>9.5343551107226006</v>
      </c>
    </row>
    <row r="44" spans="1:20">
      <c r="A44" s="9">
        <v>8</v>
      </c>
      <c r="B44" s="9" t="s">
        <v>22</v>
      </c>
      <c r="C44" s="2"/>
      <c r="D44" s="5">
        <v>460.84742640407734</v>
      </c>
      <c r="E44" s="5">
        <v>579.12128939529828</v>
      </c>
      <c r="F44" s="5">
        <v>309.29659834844057</v>
      </c>
      <c r="G44" s="5">
        <v>608.85343269201439</v>
      </c>
      <c r="H44" s="5">
        <v>468.57896382725312</v>
      </c>
      <c r="J44" s="6">
        <f t="shared" si="1"/>
        <v>106.91660292574595</v>
      </c>
      <c r="K44" s="6">
        <f t="shared" si="0"/>
        <v>260.19919532530753</v>
      </c>
      <c r="L44" s="6">
        <f t="shared" si="0"/>
        <v>210.63098347528802</v>
      </c>
      <c r="M44" s="6">
        <f t="shared" si="0"/>
        <v>390.27505035558124</v>
      </c>
      <c r="N44" s="6">
        <f t="shared" si="0"/>
        <v>214.14058646905468</v>
      </c>
      <c r="O44" s="2"/>
      <c r="P44" s="6">
        <f t="shared" si="2"/>
        <v>26.729150731436487</v>
      </c>
      <c r="Q44" s="6">
        <f t="shared" si="3"/>
        <v>37.171313617901077</v>
      </c>
      <c r="R44" s="6">
        <f t="shared" si="3"/>
        <v>30.090140496469719</v>
      </c>
      <c r="S44" s="6">
        <f t="shared" si="3"/>
        <v>55.753578622225895</v>
      </c>
      <c r="T44" s="6">
        <f t="shared" si="4"/>
        <v>35.690097744842447</v>
      </c>
    </row>
    <row r="45" spans="1:20">
      <c r="A45" s="9">
        <v>9</v>
      </c>
      <c r="B45" s="9" t="s">
        <v>23</v>
      </c>
      <c r="C45" s="2"/>
      <c r="D45" s="5">
        <v>358.28567701106249</v>
      </c>
      <c r="E45" s="5">
        <v>147.236903018204</v>
      </c>
      <c r="F45" s="5">
        <v>148.76203173160295</v>
      </c>
      <c r="G45" s="5">
        <v>276.3598537617184</v>
      </c>
      <c r="H45" s="5">
        <v>166.60585380524554</v>
      </c>
      <c r="J45" s="6">
        <f t="shared" si="1"/>
        <v>81.689134358522253</v>
      </c>
      <c r="K45" s="6">
        <f t="shared" si="0"/>
        <v>66.60997492543548</v>
      </c>
      <c r="L45" s="6">
        <f t="shared" si="0"/>
        <v>96.695320625541925</v>
      </c>
      <c r="M45" s="6">
        <f t="shared" si="0"/>
        <v>184.3320224590662</v>
      </c>
      <c r="N45" s="6">
        <f t="shared" si="0"/>
        <v>74.806028358555253</v>
      </c>
      <c r="O45" s="2"/>
      <c r="P45" s="6">
        <f t="shared" si="2"/>
        <v>20.422283589630563</v>
      </c>
      <c r="Q45" s="6">
        <f t="shared" si="3"/>
        <v>9.5157107036336406</v>
      </c>
      <c r="R45" s="6">
        <f t="shared" si="3"/>
        <v>13.813617232220276</v>
      </c>
      <c r="S45" s="6">
        <f t="shared" si="3"/>
        <v>26.333146065580884</v>
      </c>
      <c r="T45" s="6">
        <f t="shared" si="4"/>
        <v>12.467671393092543</v>
      </c>
    </row>
    <row r="46" spans="1:20">
      <c r="A46" s="9">
        <v>10</v>
      </c>
      <c r="B46" s="9" t="s">
        <v>24</v>
      </c>
      <c r="C46" s="2"/>
      <c r="D46" s="5">
        <v>237.41374799179175</v>
      </c>
      <c r="E46" s="5">
        <v>128.04753995388458</v>
      </c>
      <c r="F46" s="5">
        <v>183.00940594319496</v>
      </c>
      <c r="G46" s="5">
        <v>146.37856264641906</v>
      </c>
      <c r="H46" s="5">
        <v>178.09591268836593</v>
      </c>
      <c r="J46" s="6">
        <f t="shared" si="1"/>
        <v>54.605162038112105</v>
      </c>
      <c r="K46" s="6">
        <f t="shared" si="0"/>
        <v>57.621392979248064</v>
      </c>
      <c r="L46" s="6">
        <f t="shared" si="0"/>
        <v>124.44639604137257</v>
      </c>
      <c r="M46" s="6">
        <f t="shared" si="0"/>
        <v>99.391044036918544</v>
      </c>
      <c r="N46" s="6">
        <f t="shared" si="0"/>
        <v>80.926782725593469</v>
      </c>
      <c r="O46" s="2"/>
      <c r="P46" s="6">
        <f t="shared" si="2"/>
        <v>13.651290509528026</v>
      </c>
      <c r="Q46" s="6">
        <f t="shared" si="3"/>
        <v>8.2316275684640097</v>
      </c>
      <c r="R46" s="6">
        <f t="shared" si="3"/>
        <v>17.778056577338937</v>
      </c>
      <c r="S46" s="6">
        <f t="shared" si="3"/>
        <v>14.19872057670265</v>
      </c>
      <c r="T46" s="6">
        <f t="shared" si="4"/>
        <v>13.487797120932244</v>
      </c>
    </row>
    <row r="47" spans="1:20">
      <c r="A47" s="9">
        <v>11</v>
      </c>
      <c r="B47" s="9" t="s">
        <v>25</v>
      </c>
      <c r="C47" s="2"/>
      <c r="D47" s="5">
        <v>294.94235289860956</v>
      </c>
      <c r="E47" s="5">
        <v>272.67321551532518</v>
      </c>
      <c r="F47" s="5">
        <v>195.49542779117124</v>
      </c>
      <c r="G47" s="5">
        <v>214.60078726494632</v>
      </c>
      <c r="H47" s="5">
        <v>137.16257791724956</v>
      </c>
      <c r="J47" s="6">
        <f t="shared" si="1"/>
        <v>67.836741166680198</v>
      </c>
      <c r="K47" s="6">
        <f t="shared" si="0"/>
        <v>120.84876911639211</v>
      </c>
      <c r="L47" s="6">
        <f t="shared" si="0"/>
        <v>130.00445948112886</v>
      </c>
      <c r="M47" s="6">
        <f t="shared" si="0"/>
        <v>137.34450384956563</v>
      </c>
      <c r="N47" s="6">
        <f t="shared" si="0"/>
        <v>61.380253617969181</v>
      </c>
      <c r="O47" s="2"/>
      <c r="P47" s="6">
        <f t="shared" si="2"/>
        <v>16.95918529167005</v>
      </c>
      <c r="Q47" s="6">
        <f t="shared" si="3"/>
        <v>17.264109873770302</v>
      </c>
      <c r="R47" s="6">
        <f t="shared" si="3"/>
        <v>18.572065640161266</v>
      </c>
      <c r="S47" s="6">
        <f t="shared" si="3"/>
        <v>19.620643407080802</v>
      </c>
      <c r="T47" s="6">
        <f t="shared" si="4"/>
        <v>10.23004226966153</v>
      </c>
    </row>
    <row r="48" spans="1:20">
      <c r="A48" s="9">
        <v>12</v>
      </c>
      <c r="B48" s="9" t="s">
        <v>26</v>
      </c>
      <c r="C48" s="2"/>
      <c r="D48" s="5">
        <v>337.25371392684963</v>
      </c>
      <c r="E48" s="5">
        <v>241.82891377160266</v>
      </c>
      <c r="F48" s="5">
        <v>144.83785343652468</v>
      </c>
      <c r="G48" s="5">
        <v>129.14347432173847</v>
      </c>
      <c r="H48" s="5">
        <v>50.628071953749178</v>
      </c>
      <c r="J48" s="6">
        <f t="shared" si="1"/>
        <v>76.219339347468022</v>
      </c>
      <c r="K48" s="6">
        <f t="shared" si="0"/>
        <v>105.21976038202432</v>
      </c>
      <c r="L48" s="6">
        <f t="shared" si="0"/>
        <v>96.896523949035</v>
      </c>
      <c r="M48" s="6">
        <f t="shared" si="0"/>
        <v>84.330688732095226</v>
      </c>
      <c r="N48" s="6">
        <f t="shared" si="0"/>
        <v>29.06051330145203</v>
      </c>
      <c r="O48" s="2"/>
      <c r="P48" s="6">
        <f t="shared" si="2"/>
        <v>19.054834836867006</v>
      </c>
      <c r="Q48" s="6">
        <f t="shared" si="3"/>
        <v>15.031394340289188</v>
      </c>
      <c r="R48" s="6">
        <f t="shared" si="3"/>
        <v>13.842360564147857</v>
      </c>
      <c r="S48" s="6">
        <f t="shared" si="3"/>
        <v>12.047241247442175</v>
      </c>
      <c r="T48" s="6">
        <f t="shared" si="4"/>
        <v>4.843418883575338</v>
      </c>
    </row>
    <row r="49" spans="1:20">
      <c r="A49" s="7">
        <v>13</v>
      </c>
      <c r="B49" s="7" t="s">
        <v>27</v>
      </c>
      <c r="C49" s="2"/>
      <c r="D49" s="5">
        <v>217.49524177674306</v>
      </c>
      <c r="E49" s="5">
        <v>241.49642317872727</v>
      </c>
      <c r="F49" s="5">
        <v>254.35810221734502</v>
      </c>
      <c r="G49" s="5">
        <v>402.03237279584761</v>
      </c>
      <c r="H49" s="5">
        <v>610.40937816577048</v>
      </c>
      <c r="J49" s="6">
        <f t="shared" si="1"/>
        <v>60.463677213934574</v>
      </c>
      <c r="K49" s="6">
        <f t="shared" si="0"/>
        <v>103.11897269731654</v>
      </c>
      <c r="L49" s="6">
        <f t="shared" si="0"/>
        <v>165.5871245434916</v>
      </c>
      <c r="M49" s="6">
        <f t="shared" si="0"/>
        <v>257.30071858934247</v>
      </c>
      <c r="N49" s="6">
        <f t="shared" si="0"/>
        <v>258.32524883975407</v>
      </c>
      <c r="O49" s="2"/>
      <c r="P49" s="6">
        <f t="shared" si="2"/>
        <v>15.115919303483643</v>
      </c>
      <c r="Q49" s="6">
        <f t="shared" si="3"/>
        <v>14.731281813902362</v>
      </c>
      <c r="R49" s="6">
        <f t="shared" si="3"/>
        <v>23.655303506213084</v>
      </c>
      <c r="S49" s="6">
        <f t="shared" si="3"/>
        <v>36.757245512763213</v>
      </c>
      <c r="T49" s="6">
        <f t="shared" si="4"/>
        <v>43.054208139959009</v>
      </c>
    </row>
    <row r="50" spans="1:20">
      <c r="A50" s="7">
        <v>14</v>
      </c>
      <c r="B50" s="7" t="s">
        <v>28</v>
      </c>
      <c r="C50" s="2"/>
      <c r="D50" s="5">
        <v>254.61047074888347</v>
      </c>
      <c r="E50" s="5">
        <v>267.6984725443225</v>
      </c>
      <c r="F50" s="5">
        <v>276.8329415437023</v>
      </c>
      <c r="G50" s="5">
        <v>581.92360718470115</v>
      </c>
      <c r="H50" s="5">
        <v>343.26550913322143</v>
      </c>
      <c r="J50" s="6">
        <f t="shared" si="1"/>
        <v>59.06962921374096</v>
      </c>
      <c r="K50" s="6">
        <f t="shared" si="0"/>
        <v>123.81054355174916</v>
      </c>
      <c r="L50" s="6">
        <f t="shared" si="0"/>
        <v>186.86223554199904</v>
      </c>
      <c r="M50" s="6">
        <f t="shared" si="0"/>
        <v>392.7984348496733</v>
      </c>
      <c r="N50" s="6">
        <f t="shared" si="0"/>
        <v>157.90213420128185</v>
      </c>
      <c r="O50" s="2"/>
      <c r="P50" s="6">
        <f t="shared" si="2"/>
        <v>14.76740730343524</v>
      </c>
      <c r="Q50" s="6">
        <f t="shared" si="3"/>
        <v>17.687220507392738</v>
      </c>
      <c r="R50" s="6">
        <f t="shared" si="3"/>
        <v>26.694605077428434</v>
      </c>
      <c r="S50" s="6">
        <f t="shared" si="3"/>
        <v>56.114062121381899</v>
      </c>
      <c r="T50" s="6">
        <f t="shared" si="4"/>
        <v>26.317022366880309</v>
      </c>
    </row>
    <row r="51" spans="1:20">
      <c r="A51" s="7">
        <v>15</v>
      </c>
      <c r="B51" s="7" t="s">
        <v>29</v>
      </c>
      <c r="C51" s="2"/>
      <c r="D51" s="5">
        <v>253.37329644981216</v>
      </c>
      <c r="E51" s="5">
        <v>345.66649916053478</v>
      </c>
      <c r="F51" s="5">
        <v>766.64174146574271</v>
      </c>
      <c r="G51" s="5">
        <v>519.80547634783136</v>
      </c>
      <c r="H51" s="5">
        <v>681.14505316498025</v>
      </c>
      <c r="J51" s="6">
        <f t="shared" si="1"/>
        <v>95.014986168679556</v>
      </c>
      <c r="K51" s="6">
        <f t="shared" si="0"/>
        <v>171.86538338261789</v>
      </c>
      <c r="L51" s="6">
        <f t="shared" si="0"/>
        <v>502.15034066006143</v>
      </c>
      <c r="M51" s="6">
        <f t="shared" si="0"/>
        <v>350.86869653478612</v>
      </c>
      <c r="N51" s="6">
        <f t="shared" si="0"/>
        <v>306.65150293487409</v>
      </c>
      <c r="O51" s="2"/>
      <c r="P51" s="6">
        <f t="shared" si="2"/>
        <v>23.753746542169889</v>
      </c>
      <c r="Q51" s="6">
        <f t="shared" si="3"/>
        <v>24.552197626088269</v>
      </c>
      <c r="R51" s="6">
        <f t="shared" si="3"/>
        <v>71.735762951437351</v>
      </c>
      <c r="S51" s="6">
        <f t="shared" si="3"/>
        <v>50.124099504969443</v>
      </c>
      <c r="T51" s="6">
        <f t="shared" si="4"/>
        <v>51.108583822479012</v>
      </c>
    </row>
    <row r="52" spans="1:20">
      <c r="A52" s="7">
        <v>16</v>
      </c>
      <c r="B52" s="7" t="s">
        <v>30</v>
      </c>
      <c r="C52" s="2"/>
      <c r="D52" s="5">
        <v>307.68524817904432</v>
      </c>
      <c r="E52" s="5">
        <v>429.29948177775788</v>
      </c>
      <c r="F52" s="5">
        <v>258.99576747516477</v>
      </c>
      <c r="G52" s="5">
        <v>265.94698789889054</v>
      </c>
      <c r="H52" s="5">
        <v>597.8421262623574</v>
      </c>
      <c r="J52" s="6">
        <f t="shared" si="1"/>
        <v>71.382977577538284</v>
      </c>
      <c r="K52" s="6">
        <f t="shared" si="0"/>
        <v>196.36158296514643</v>
      </c>
      <c r="L52" s="6">
        <f t="shared" si="0"/>
        <v>175.85812611563688</v>
      </c>
      <c r="M52" s="6">
        <f t="shared" si="0"/>
        <v>182.17368671074004</v>
      </c>
      <c r="N52" s="6">
        <f t="shared" si="0"/>
        <v>270.34420949583802</v>
      </c>
      <c r="O52" s="2"/>
      <c r="P52" s="6">
        <f t="shared" si="2"/>
        <v>17.845744394384571</v>
      </c>
      <c r="Q52" s="6">
        <f t="shared" si="3"/>
        <v>28.051654709306632</v>
      </c>
      <c r="R52" s="6">
        <f t="shared" si="3"/>
        <v>25.122589445090984</v>
      </c>
      <c r="S52" s="6">
        <f t="shared" si="3"/>
        <v>26.024812387248577</v>
      </c>
      <c r="T52" s="6">
        <f t="shared" si="4"/>
        <v>45.057368249306336</v>
      </c>
    </row>
    <row r="53" spans="1:20">
      <c r="A53" s="7">
        <v>17</v>
      </c>
      <c r="B53" s="7" t="s">
        <v>31</v>
      </c>
      <c r="C53" s="2"/>
      <c r="D53" s="5">
        <v>230.85672420671364</v>
      </c>
      <c r="E53" s="5">
        <v>157.09912689123738</v>
      </c>
      <c r="F53" s="5">
        <v>306.79939397884533</v>
      </c>
      <c r="G53" s="5">
        <v>400.95517977555505</v>
      </c>
      <c r="H53" s="5">
        <v>292.63743717947227</v>
      </c>
      <c r="J53" s="6">
        <f t="shared" si="1"/>
        <v>71.103871055667796</v>
      </c>
      <c r="K53" s="6">
        <f t="shared" si="1"/>
        <v>89.687891542207424</v>
      </c>
      <c r="L53" s="6">
        <f t="shared" si="1"/>
        <v>256.79109276029357</v>
      </c>
      <c r="M53" s="6">
        <f t="shared" si="1"/>
        <v>351.63769266316177</v>
      </c>
      <c r="N53" s="6">
        <f t="shared" si="1"/>
        <v>175.23129738306798</v>
      </c>
      <c r="O53" s="2"/>
      <c r="P53" s="6">
        <f t="shared" si="2"/>
        <v>17.775967763916949</v>
      </c>
      <c r="Q53" s="6">
        <f t="shared" si="3"/>
        <v>12.812555934601061</v>
      </c>
      <c r="R53" s="6">
        <f t="shared" si="3"/>
        <v>36.684441822899082</v>
      </c>
      <c r="S53" s="6">
        <f t="shared" si="3"/>
        <v>50.233956094737394</v>
      </c>
      <c r="T53" s="6">
        <f t="shared" si="4"/>
        <v>29.205216230511329</v>
      </c>
    </row>
    <row r="54" spans="1:20">
      <c r="A54" s="7">
        <v>18</v>
      </c>
      <c r="B54" s="7" t="s">
        <v>32</v>
      </c>
      <c r="C54" s="2"/>
      <c r="D54" s="5">
        <v>306.81922616969445</v>
      </c>
      <c r="E54" s="5">
        <v>229.86698476745653</v>
      </c>
      <c r="F54" s="5">
        <v>153.04295350805191</v>
      </c>
      <c r="G54" s="5">
        <v>232.19493992972446</v>
      </c>
      <c r="H54" s="5">
        <v>183.84094212992611</v>
      </c>
      <c r="J54" s="6">
        <f t="shared" si="1"/>
        <v>86.523021779853835</v>
      </c>
      <c r="K54" s="6">
        <f t="shared" si="1"/>
        <v>130.90924782506647</v>
      </c>
      <c r="L54" s="6">
        <f t="shared" si="1"/>
        <v>128.55608094676359</v>
      </c>
      <c r="M54" s="6">
        <f t="shared" si="1"/>
        <v>196.66911412047662</v>
      </c>
      <c r="N54" s="6">
        <f t="shared" si="1"/>
        <v>105.70854172470752</v>
      </c>
      <c r="O54" s="2"/>
      <c r="P54" s="6">
        <f t="shared" si="2"/>
        <v>21.630755444963459</v>
      </c>
      <c r="Q54" s="6">
        <f t="shared" si="3"/>
        <v>18.701321117866637</v>
      </c>
      <c r="R54" s="6">
        <f t="shared" si="3"/>
        <v>18.365154420966228</v>
      </c>
      <c r="S54" s="6">
        <f t="shared" si="3"/>
        <v>28.095587731496661</v>
      </c>
      <c r="T54" s="6">
        <f t="shared" si="4"/>
        <v>17.618090287451253</v>
      </c>
    </row>
    <row r="55" spans="1:20">
      <c r="A55" s="7">
        <v>19</v>
      </c>
      <c r="B55" s="7" t="s">
        <v>33</v>
      </c>
      <c r="C55" s="2"/>
      <c r="D55" s="5">
        <v>298.7775932257307</v>
      </c>
      <c r="E55" s="5">
        <v>380.09901333679414</v>
      </c>
      <c r="F55" s="5">
        <v>398.48246869112813</v>
      </c>
      <c r="G55" s="5">
        <v>605.6218536311369</v>
      </c>
      <c r="H55" s="5">
        <v>723.15558095638914</v>
      </c>
      <c r="J55" s="6">
        <f t="shared" si="1"/>
        <v>65.731070509660753</v>
      </c>
      <c r="K55" s="6">
        <f t="shared" si="1"/>
        <v>166.86346685485262</v>
      </c>
      <c r="L55" s="6">
        <f t="shared" si="1"/>
        <v>235.50313899645673</v>
      </c>
      <c r="M55" s="6">
        <f t="shared" si="1"/>
        <v>394.86544856750129</v>
      </c>
      <c r="N55" s="6">
        <f t="shared" si="1"/>
        <v>319.49013566653275</v>
      </c>
      <c r="O55" s="2"/>
      <c r="P55" s="6">
        <f t="shared" si="2"/>
        <v>16.432767627415188</v>
      </c>
      <c r="Q55" s="6">
        <f t="shared" si="3"/>
        <v>23.837638122121803</v>
      </c>
      <c r="R55" s="6">
        <f t="shared" si="3"/>
        <v>33.643305570922386</v>
      </c>
      <c r="S55" s="6">
        <f t="shared" si="3"/>
        <v>56.409349795357329</v>
      </c>
      <c r="T55" s="6">
        <f t="shared" si="4"/>
        <v>53.248355944422123</v>
      </c>
    </row>
    <row r="56" spans="1:20">
      <c r="A56" s="7">
        <v>20</v>
      </c>
      <c r="B56" s="7" t="s">
        <v>34</v>
      </c>
      <c r="C56" s="2"/>
      <c r="D56" s="5">
        <v>397.62781972153135</v>
      </c>
      <c r="E56" s="5">
        <v>617.6737705006675</v>
      </c>
      <c r="F56" s="5">
        <v>280.40037635740975</v>
      </c>
      <c r="G56" s="5">
        <v>756.42887647209193</v>
      </c>
      <c r="H56" s="5">
        <v>633.38949593201119</v>
      </c>
      <c r="J56" s="6">
        <f t="shared" si="1"/>
        <v>95.430676733167516</v>
      </c>
      <c r="K56" s="6">
        <f t="shared" si="1"/>
        <v>263.74670000378501</v>
      </c>
      <c r="L56" s="6">
        <f t="shared" si="1"/>
        <v>194.87826156839978</v>
      </c>
      <c r="M56" s="6">
        <f t="shared" si="1"/>
        <v>534.79521566576898</v>
      </c>
      <c r="N56" s="6">
        <f t="shared" si="1"/>
        <v>301.49340006363735</v>
      </c>
      <c r="O56" s="2"/>
      <c r="P56" s="6">
        <f t="shared" si="2"/>
        <v>23.857669183291879</v>
      </c>
      <c r="Q56" s="6">
        <f t="shared" si="3"/>
        <v>37.678100000540717</v>
      </c>
      <c r="R56" s="6">
        <f t="shared" si="3"/>
        <v>27.839751652628539</v>
      </c>
      <c r="S56" s="6">
        <f t="shared" si="3"/>
        <v>76.399316523681279</v>
      </c>
      <c r="T56" s="6">
        <f t="shared" si="4"/>
        <v>50.248900010606228</v>
      </c>
    </row>
    <row r="57" spans="1:20">
      <c r="A57" s="7">
        <v>21</v>
      </c>
      <c r="B57" s="7" t="s">
        <v>35</v>
      </c>
      <c r="C57" s="2"/>
      <c r="D57" s="5">
        <v>120.12962443982795</v>
      </c>
      <c r="E57" s="5">
        <v>1487.9098761057928</v>
      </c>
      <c r="F57" s="5">
        <v>693.15258430336803</v>
      </c>
      <c r="G57" s="5">
        <v>1061.2745012148796</v>
      </c>
      <c r="H57" s="5">
        <v>744.34037702214232</v>
      </c>
      <c r="J57" s="6">
        <f t="shared" si="1"/>
        <v>58.863515975515696</v>
      </c>
      <c r="K57" s="6">
        <f t="shared" si="1"/>
        <v>982.61568218026559</v>
      </c>
      <c r="L57" s="6">
        <f t="shared" si="1"/>
        <v>606.50851126544705</v>
      </c>
      <c r="M57" s="6">
        <f t="shared" si="1"/>
        <v>912.69607104479644</v>
      </c>
      <c r="N57" s="6">
        <f t="shared" si="1"/>
        <v>432.08958886135366</v>
      </c>
      <c r="O57" s="2"/>
      <c r="P57" s="6">
        <f t="shared" si="2"/>
        <v>14.715878993878924</v>
      </c>
      <c r="Q57" s="6">
        <f t="shared" si="3"/>
        <v>140.37366888289509</v>
      </c>
      <c r="R57" s="6">
        <f t="shared" si="3"/>
        <v>86.644073037921004</v>
      </c>
      <c r="S57" s="6">
        <f t="shared" si="3"/>
        <v>130.38515300639949</v>
      </c>
      <c r="T57" s="6">
        <f t="shared" si="4"/>
        <v>72.014931476892272</v>
      </c>
    </row>
    <row r="58" spans="1:20">
      <c r="A58" s="7">
        <v>22</v>
      </c>
      <c r="B58" s="7" t="s">
        <v>36</v>
      </c>
      <c r="C58" s="2"/>
      <c r="D58" s="5">
        <v>319.56212145012927</v>
      </c>
      <c r="E58" s="5">
        <v>1031.2513256397369</v>
      </c>
      <c r="F58" s="5">
        <v>1222.9166541389325</v>
      </c>
      <c r="G58" s="5">
        <v>930.21601707928767</v>
      </c>
      <c r="H58" s="5">
        <v>305.5637534229827</v>
      </c>
      <c r="J58" s="6">
        <f t="shared" si="1"/>
        <v>90.116518248936458</v>
      </c>
      <c r="K58" s="6">
        <f t="shared" si="1"/>
        <v>582.65699898645141</v>
      </c>
      <c r="L58" s="6">
        <f t="shared" si="1"/>
        <v>1063.9374891008711</v>
      </c>
      <c r="M58" s="6">
        <f t="shared" si="1"/>
        <v>784.17210239783958</v>
      </c>
      <c r="N58" s="6">
        <f t="shared" si="1"/>
        <v>174.29356495246932</v>
      </c>
      <c r="O58" s="2"/>
      <c r="P58" s="6">
        <f t="shared" si="2"/>
        <v>22.529129562234115</v>
      </c>
      <c r="Q58" s="6">
        <f t="shared" si="3"/>
        <v>83.236714140921634</v>
      </c>
      <c r="R58" s="6">
        <f t="shared" si="3"/>
        <v>151.99106987155301</v>
      </c>
      <c r="S58" s="6">
        <f t="shared" si="3"/>
        <v>112.02458605683422</v>
      </c>
      <c r="T58" s="6">
        <f t="shared" si="4"/>
        <v>29.048927492078221</v>
      </c>
    </row>
    <row r="59" spans="1:20">
      <c r="A59" s="7">
        <v>23</v>
      </c>
      <c r="B59" s="7" t="s">
        <v>37</v>
      </c>
      <c r="C59" s="2"/>
      <c r="D59" s="5">
        <v>445.01159537596402</v>
      </c>
      <c r="E59" s="5">
        <v>983.86223078005173</v>
      </c>
      <c r="F59" s="5">
        <v>1529.716048117778</v>
      </c>
      <c r="G59" s="5">
        <v>996.64291999732745</v>
      </c>
      <c r="H59" s="5">
        <v>551.88189072987586</v>
      </c>
      <c r="J59" s="6">
        <f t="shared" si="1"/>
        <v>123.71322351451801</v>
      </c>
      <c r="K59" s="6">
        <f t="shared" si="1"/>
        <v>391.57716785046057</v>
      </c>
      <c r="L59" s="6">
        <f t="shared" si="1"/>
        <v>1047.855492960678</v>
      </c>
      <c r="M59" s="6">
        <f t="shared" si="1"/>
        <v>674.22893537819198</v>
      </c>
      <c r="N59" s="6">
        <f t="shared" si="1"/>
        <v>257.45290202548711</v>
      </c>
      <c r="O59" s="2"/>
      <c r="P59" s="6">
        <f t="shared" si="2"/>
        <v>30.928305878629502</v>
      </c>
      <c r="Q59" s="6">
        <f t="shared" si="3"/>
        <v>55.93959540720865</v>
      </c>
      <c r="R59" s="6">
        <f t="shared" si="3"/>
        <v>149.69364185152543</v>
      </c>
      <c r="S59" s="6">
        <f t="shared" si="3"/>
        <v>96.318419339741709</v>
      </c>
      <c r="T59" s="6">
        <f t="shared" si="4"/>
        <v>42.908817004247851</v>
      </c>
    </row>
    <row r="60" spans="1:20">
      <c r="A60" s="7">
        <v>24</v>
      </c>
      <c r="B60" s="7" t="s">
        <v>38</v>
      </c>
      <c r="C60" s="2"/>
      <c r="D60" s="5">
        <v>273.91038981439658</v>
      </c>
      <c r="E60" s="5">
        <v>359.64656874004106</v>
      </c>
      <c r="F60" s="5">
        <v>1081.6462355161154</v>
      </c>
      <c r="G60" s="5">
        <v>766.84174233491979</v>
      </c>
      <c r="H60" s="5">
        <v>536.0830597655854</v>
      </c>
      <c r="J60" s="6">
        <f t="shared" si="1"/>
        <v>60.260285759167253</v>
      </c>
      <c r="K60" s="6">
        <f t="shared" si="1"/>
        <v>151.87874597891934</v>
      </c>
      <c r="L60" s="6">
        <f t="shared" si="1"/>
        <v>691.17194449479769</v>
      </c>
      <c r="M60" s="6">
        <f t="shared" si="1"/>
        <v>501.51449948703754</v>
      </c>
      <c r="N60" s="6">
        <f t="shared" si="1"/>
        <v>231.05179875896732</v>
      </c>
      <c r="O60" s="2"/>
      <c r="P60" s="6">
        <f t="shared" si="2"/>
        <v>15.065071439791813</v>
      </c>
      <c r="Q60" s="6">
        <f t="shared" si="3"/>
        <v>21.69696371127419</v>
      </c>
      <c r="R60" s="6">
        <f t="shared" si="3"/>
        <v>98.738849213542522</v>
      </c>
      <c r="S60" s="6">
        <f t="shared" si="3"/>
        <v>71.644928498148218</v>
      </c>
      <c r="T60" s="6">
        <f t="shared" si="4"/>
        <v>38.508633126494551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93141-944A-CC43-83D9-B975F841E36E}">
  <dimension ref="A1:O40"/>
  <sheetViews>
    <sheetView workbookViewId="0">
      <selection activeCell="I9" sqref="I9"/>
    </sheetView>
  </sheetViews>
  <sheetFormatPr defaultColWidth="10.90625" defaultRowHeight="15"/>
  <sheetData>
    <row r="1" spans="1:15" ht="17.399999999999999">
      <c r="A1" s="25" t="s">
        <v>80</v>
      </c>
    </row>
    <row r="6" spans="1:15" ht="15.6">
      <c r="A6" s="2"/>
      <c r="B6" s="2"/>
      <c r="C6" s="16" t="s">
        <v>68</v>
      </c>
      <c r="D6" s="16"/>
      <c r="E6" s="3" t="s">
        <v>69</v>
      </c>
      <c r="F6" s="16" t="s">
        <v>70</v>
      </c>
      <c r="G6" s="16" t="s">
        <v>71</v>
      </c>
      <c r="H6" s="16"/>
      <c r="I6" s="2"/>
      <c r="J6" s="18"/>
      <c r="K6" s="19"/>
    </row>
    <row r="7" spans="1:15">
      <c r="A7" s="9">
        <v>1</v>
      </c>
      <c r="B7" s="9" t="s">
        <v>15</v>
      </c>
      <c r="C7" s="20">
        <v>227</v>
      </c>
      <c r="D7" s="2"/>
      <c r="E7" s="5">
        <v>1304.2451116010723</v>
      </c>
      <c r="F7" s="6">
        <f>E7*C7/1000</f>
        <v>296.0636403334434</v>
      </c>
      <c r="G7" s="6">
        <f>F7/(1000*$D$40)</f>
        <v>17.327838283020046</v>
      </c>
      <c r="H7" s="2"/>
      <c r="I7" s="2"/>
      <c r="J7" s="18"/>
      <c r="K7" s="19"/>
    </row>
    <row r="8" spans="1:15">
      <c r="A8" s="7">
        <v>2</v>
      </c>
      <c r="B8" s="9" t="s">
        <v>16</v>
      </c>
      <c r="C8" s="20">
        <v>213</v>
      </c>
      <c r="D8" s="2"/>
      <c r="E8" s="5">
        <v>1630.7932903643075</v>
      </c>
      <c r="F8" s="6">
        <f t="shared" ref="F8:F30" si="0">E8*C8/1000</f>
        <v>347.3589708475975</v>
      </c>
      <c r="G8" s="6">
        <f t="shared" ref="G8:G30" si="1">F8/(1000*$D$40)</f>
        <v>20.330021161073791</v>
      </c>
      <c r="H8" s="2"/>
      <c r="I8" s="2"/>
      <c r="J8" s="18"/>
      <c r="K8" s="19"/>
    </row>
    <row r="9" spans="1:15">
      <c r="A9" s="9">
        <v>3</v>
      </c>
      <c r="B9" s="9" t="s">
        <v>17</v>
      </c>
      <c r="C9" s="20">
        <v>309</v>
      </c>
      <c r="D9" s="2"/>
      <c r="E9" s="5">
        <v>404.27054051578875</v>
      </c>
      <c r="F9" s="6">
        <f t="shared" si="0"/>
        <v>124.91959701937873</v>
      </c>
      <c r="G9" s="6">
        <f t="shared" si="1"/>
        <v>7.311220564247435</v>
      </c>
      <c r="H9" s="2"/>
      <c r="I9" s="2"/>
      <c r="J9" s="18"/>
      <c r="K9" s="19"/>
      <c r="N9" s="2"/>
      <c r="O9" s="2"/>
    </row>
    <row r="10" spans="1:15">
      <c r="A10" s="9">
        <v>4</v>
      </c>
      <c r="B10" s="9" t="s">
        <v>18</v>
      </c>
      <c r="C10" s="20">
        <v>246</v>
      </c>
      <c r="D10" s="2"/>
      <c r="E10" s="5">
        <v>1156.0974090289644</v>
      </c>
      <c r="F10" s="6">
        <f t="shared" si="0"/>
        <v>284.39996262112527</v>
      </c>
      <c r="G10" s="6">
        <f t="shared" si="1"/>
        <v>16.645193426810447</v>
      </c>
      <c r="H10" s="2"/>
      <c r="I10" s="2"/>
      <c r="J10" s="18"/>
      <c r="K10" s="19"/>
      <c r="N10" s="2"/>
      <c r="O10" s="2"/>
    </row>
    <row r="11" spans="1:15">
      <c r="A11" s="9">
        <v>5</v>
      </c>
      <c r="B11" s="9" t="s">
        <v>19</v>
      </c>
      <c r="C11" s="20">
        <v>223.5</v>
      </c>
      <c r="D11" s="2"/>
      <c r="E11" s="5">
        <v>3595.1317052263394</v>
      </c>
      <c r="F11" s="6">
        <f t="shared" si="0"/>
        <v>803.51193611808685</v>
      </c>
      <c r="G11" s="6">
        <f t="shared" si="1"/>
        <v>47.027473119797975</v>
      </c>
      <c r="H11" s="2"/>
      <c r="I11" s="2"/>
      <c r="J11" s="18"/>
      <c r="K11" s="19"/>
      <c r="N11" s="2"/>
      <c r="O11" s="2"/>
    </row>
    <row r="12" spans="1:15">
      <c r="A12" s="9">
        <v>6</v>
      </c>
      <c r="B12" s="9" t="s">
        <v>20</v>
      </c>
      <c r="C12" s="20">
        <v>285.5</v>
      </c>
      <c r="D12" s="2"/>
      <c r="E12" s="5">
        <v>1806.8566424131927</v>
      </c>
      <c r="F12" s="6">
        <f t="shared" si="0"/>
        <v>515.85757140896646</v>
      </c>
      <c r="G12" s="6">
        <f t="shared" si="1"/>
        <v>30.191807965269824</v>
      </c>
      <c r="H12" s="2"/>
      <c r="I12" s="2"/>
      <c r="J12" s="18"/>
      <c r="K12" s="19"/>
      <c r="N12" s="2"/>
      <c r="O12" s="2"/>
    </row>
    <row r="13" spans="1:15">
      <c r="A13" s="9">
        <v>7</v>
      </c>
      <c r="B13" s="9" t="s">
        <v>21</v>
      </c>
      <c r="C13" s="20">
        <v>211</v>
      </c>
      <c r="D13" s="2"/>
      <c r="E13" s="5">
        <v>3486.2274908747631</v>
      </c>
      <c r="F13" s="6">
        <f t="shared" si="0"/>
        <v>735.59400057457503</v>
      </c>
      <c r="G13" s="6">
        <f t="shared" si="1"/>
        <v>43.052412209619696</v>
      </c>
      <c r="H13" s="2"/>
      <c r="I13" s="2"/>
      <c r="J13" s="18"/>
      <c r="K13" s="19"/>
      <c r="N13" s="2"/>
      <c r="O13" s="2"/>
    </row>
    <row r="14" spans="1:15">
      <c r="A14" s="9">
        <v>8</v>
      </c>
      <c r="B14" s="9" t="s">
        <v>22</v>
      </c>
      <c r="C14" s="20">
        <v>197</v>
      </c>
      <c r="D14" s="2"/>
      <c r="E14" s="5">
        <v>4360.6927847482439</v>
      </c>
      <c r="F14" s="6">
        <f t="shared" si="0"/>
        <v>859.05647859540409</v>
      </c>
      <c r="G14" s="6">
        <f t="shared" si="1"/>
        <v>50.278351371741735</v>
      </c>
      <c r="H14" s="2"/>
      <c r="I14" s="2"/>
      <c r="J14" s="18"/>
      <c r="K14" s="19"/>
      <c r="N14" s="2"/>
      <c r="O14" s="2"/>
    </row>
    <row r="15" spans="1:15">
      <c r="A15" s="9">
        <v>9</v>
      </c>
      <c r="B15" s="9" t="s">
        <v>23</v>
      </c>
      <c r="C15" s="20">
        <v>228</v>
      </c>
      <c r="D15" s="2"/>
      <c r="E15" s="5">
        <v>3160.4843215383007</v>
      </c>
      <c r="F15" s="6">
        <f t="shared" si="0"/>
        <v>720.5904253107326</v>
      </c>
      <c r="G15" s="6">
        <f t="shared" si="1"/>
        <v>42.174291797582001</v>
      </c>
      <c r="H15" s="2"/>
      <c r="I15" s="2"/>
      <c r="J15" s="18"/>
      <c r="K15" s="19"/>
      <c r="N15" s="2"/>
      <c r="O15" s="2"/>
    </row>
    <row r="16" spans="1:15">
      <c r="A16" s="9">
        <v>10</v>
      </c>
      <c r="B16" s="9" t="s">
        <v>24</v>
      </c>
      <c r="C16" s="20">
        <v>248</v>
      </c>
      <c r="D16" s="2"/>
      <c r="E16" s="5">
        <v>5501.763351144129</v>
      </c>
      <c r="F16" s="6">
        <f t="shared" si="0"/>
        <v>1364.4373110837441</v>
      </c>
      <c r="G16" s="6">
        <f t="shared" si="1"/>
        <v>79.856982934986718</v>
      </c>
      <c r="H16" s="2"/>
      <c r="I16" s="2"/>
      <c r="J16" s="18"/>
      <c r="K16" s="19"/>
      <c r="N16" s="2"/>
      <c r="O16" s="2"/>
    </row>
    <row r="17" spans="1:15">
      <c r="A17" s="9">
        <v>11</v>
      </c>
      <c r="B17" s="9" t="s">
        <v>25</v>
      </c>
      <c r="C17" s="20">
        <v>254</v>
      </c>
      <c r="D17" s="2"/>
      <c r="E17" s="5">
        <v>1198.9158315855925</v>
      </c>
      <c r="F17" s="6">
        <f t="shared" si="0"/>
        <v>304.52462122274051</v>
      </c>
      <c r="G17" s="6">
        <f t="shared" si="1"/>
        <v>17.823037586792516</v>
      </c>
      <c r="H17" s="2"/>
      <c r="I17" s="2"/>
      <c r="J17" s="18"/>
      <c r="K17" s="19"/>
      <c r="N17" s="2"/>
      <c r="O17" s="2"/>
    </row>
    <row r="18" spans="1:15">
      <c r="A18" s="9">
        <v>12</v>
      </c>
      <c r="B18" s="9" t="s">
        <v>26</v>
      </c>
      <c r="C18" s="20">
        <v>275</v>
      </c>
      <c r="D18" s="2"/>
      <c r="E18" s="5">
        <v>730.33686775833939</v>
      </c>
      <c r="F18" s="6">
        <f t="shared" si="0"/>
        <v>200.84263863354334</v>
      </c>
      <c r="G18" s="6">
        <f t="shared" si="1"/>
        <v>11.754799605441294</v>
      </c>
      <c r="H18" s="2"/>
      <c r="I18" s="2"/>
      <c r="J18" s="18"/>
      <c r="K18" s="19"/>
    </row>
    <row r="19" spans="1:15">
      <c r="A19" s="7">
        <v>13</v>
      </c>
      <c r="B19" s="7" t="s">
        <v>27</v>
      </c>
      <c r="C19" s="20">
        <v>230</v>
      </c>
      <c r="D19" s="2"/>
      <c r="E19" s="5">
        <v>1438.0526820905357</v>
      </c>
      <c r="F19" s="6">
        <f t="shared" si="0"/>
        <v>330.75211688082322</v>
      </c>
      <c r="G19" s="6">
        <f t="shared" si="1"/>
        <v>19.358064997858673</v>
      </c>
      <c r="H19" s="2"/>
      <c r="I19" s="2"/>
      <c r="J19" s="18"/>
      <c r="K19" s="19"/>
    </row>
    <row r="20" spans="1:15">
      <c r="A20" s="7">
        <v>14</v>
      </c>
      <c r="B20" s="7" t="s">
        <v>28</v>
      </c>
      <c r="C20" s="20">
        <v>275.5</v>
      </c>
      <c r="D20" s="2"/>
      <c r="E20" s="5">
        <v>1890.4737506134006</v>
      </c>
      <c r="F20" s="6">
        <f t="shared" si="0"/>
        <v>520.82551829399188</v>
      </c>
      <c r="G20" s="6">
        <f t="shared" si="1"/>
        <v>30.482569033144966</v>
      </c>
      <c r="H20" s="2"/>
      <c r="I20" s="2"/>
      <c r="J20" s="18"/>
      <c r="K20" s="19"/>
    </row>
    <row r="21" spans="1:15">
      <c r="A21" s="7">
        <v>15</v>
      </c>
      <c r="B21" s="7" t="s">
        <v>29</v>
      </c>
      <c r="C21" s="20">
        <v>260.5</v>
      </c>
      <c r="D21" s="2"/>
      <c r="E21" s="5">
        <v>3389.9264348606116</v>
      </c>
      <c r="F21" s="6">
        <f t="shared" si="0"/>
        <v>883.07583628118937</v>
      </c>
      <c r="G21" s="6">
        <f t="shared" si="1"/>
        <v>51.684142184732309</v>
      </c>
      <c r="H21" s="2"/>
      <c r="I21" s="2"/>
      <c r="J21" s="18"/>
      <c r="K21" s="19"/>
    </row>
    <row r="22" spans="1:15">
      <c r="A22" s="7">
        <v>16</v>
      </c>
      <c r="B22" s="7" t="s">
        <v>30</v>
      </c>
      <c r="C22" s="20">
        <v>217</v>
      </c>
      <c r="D22" s="2"/>
      <c r="E22" s="5">
        <v>3186.336954025322</v>
      </c>
      <c r="F22" s="6">
        <f t="shared" si="0"/>
        <v>691.43511902349485</v>
      </c>
      <c r="G22" s="6">
        <f t="shared" si="1"/>
        <v>40.467907211253909</v>
      </c>
      <c r="H22" s="2"/>
      <c r="I22" s="2"/>
      <c r="J22" s="18"/>
      <c r="K22" s="19"/>
    </row>
    <row r="23" spans="1:15">
      <c r="A23" s="7">
        <v>17</v>
      </c>
      <c r="B23" s="7" t="s">
        <v>31</v>
      </c>
      <c r="C23" s="20">
        <v>241</v>
      </c>
      <c r="D23" s="2"/>
      <c r="E23" s="5">
        <v>1656.1842686997745</v>
      </c>
      <c r="F23" s="6">
        <f t="shared" si="0"/>
        <v>399.14040875664568</v>
      </c>
      <c r="G23" s="6">
        <f t="shared" si="1"/>
        <v>23.360654646292328</v>
      </c>
      <c r="H23" s="2"/>
      <c r="I23" s="2"/>
      <c r="J23" s="18"/>
      <c r="K23" s="19"/>
    </row>
    <row r="24" spans="1:15">
      <c r="A24" s="7">
        <v>18</v>
      </c>
      <c r="B24" s="7" t="s">
        <v>32</v>
      </c>
      <c r="C24" s="20">
        <v>312</v>
      </c>
      <c r="D24" s="2"/>
      <c r="E24" s="5">
        <v>570.37370424489779</v>
      </c>
      <c r="F24" s="6">
        <f t="shared" si="0"/>
        <v>177.95659572440812</v>
      </c>
      <c r="G24" s="6">
        <f t="shared" si="1"/>
        <v>10.415338771881595</v>
      </c>
      <c r="H24" s="2"/>
      <c r="I24" s="2"/>
      <c r="J24" s="18"/>
      <c r="K24" s="19"/>
    </row>
    <row r="25" spans="1:15">
      <c r="A25" s="7">
        <v>19</v>
      </c>
      <c r="B25" s="7" t="s">
        <v>33</v>
      </c>
      <c r="C25" s="20">
        <v>237</v>
      </c>
      <c r="D25" s="2"/>
      <c r="E25" s="5">
        <v>2729.0685169111403</v>
      </c>
      <c r="F25" s="6">
        <f t="shared" si="0"/>
        <v>646.78923850794024</v>
      </c>
      <c r="G25" s="6">
        <f t="shared" si="1"/>
        <v>37.8548994244643</v>
      </c>
      <c r="H25" s="2"/>
      <c r="I25" s="2"/>
      <c r="J25" s="18"/>
      <c r="K25" s="19"/>
    </row>
    <row r="26" spans="1:15">
      <c r="A26" s="7">
        <v>20</v>
      </c>
      <c r="B26" s="7" t="s">
        <v>34</v>
      </c>
      <c r="C26" s="20">
        <v>242.5</v>
      </c>
      <c r="D26" s="2"/>
      <c r="E26" s="5">
        <v>2562.6421952759433</v>
      </c>
      <c r="F26" s="6">
        <f t="shared" si="0"/>
        <v>621.44073235441624</v>
      </c>
      <c r="G26" s="6">
        <f t="shared" si="1"/>
        <v>36.371316993167731</v>
      </c>
      <c r="H26" s="2"/>
      <c r="I26" s="2"/>
      <c r="J26" s="18"/>
      <c r="K26" s="19"/>
    </row>
    <row r="27" spans="1:15">
      <c r="A27" s="7">
        <v>21</v>
      </c>
      <c r="B27" s="7" t="s">
        <v>35</v>
      </c>
      <c r="C27" s="20">
        <v>261</v>
      </c>
      <c r="D27" s="2"/>
      <c r="E27" s="5">
        <v>1914.7105935699828</v>
      </c>
      <c r="F27" s="6">
        <f t="shared" si="0"/>
        <v>499.73946492176549</v>
      </c>
      <c r="G27" s="6">
        <f t="shared" si="1"/>
        <v>29.248456926539905</v>
      </c>
      <c r="H27" s="2"/>
      <c r="I27" s="2"/>
      <c r="J27" s="18"/>
      <c r="K27" s="19"/>
    </row>
    <row r="28" spans="1:15">
      <c r="A28" s="7">
        <v>22</v>
      </c>
      <c r="B28" s="7" t="s">
        <v>36</v>
      </c>
      <c r="C28" s="20">
        <v>253</v>
      </c>
      <c r="D28" s="2"/>
      <c r="E28" s="5">
        <v>7563.510791984043</v>
      </c>
      <c r="F28" s="6">
        <f t="shared" si="0"/>
        <v>1913.5682303719627</v>
      </c>
      <c r="G28" s="6">
        <f t="shared" si="1"/>
        <v>111.99619379828549</v>
      </c>
      <c r="H28" s="2"/>
      <c r="I28" s="2"/>
      <c r="J28" s="18"/>
      <c r="K28" s="19"/>
    </row>
    <row r="29" spans="1:15">
      <c r="A29" s="7">
        <v>23</v>
      </c>
      <c r="B29" s="7" t="s">
        <v>37</v>
      </c>
      <c r="C29" s="20">
        <v>250</v>
      </c>
      <c r="D29" s="2"/>
      <c r="E29" s="5">
        <v>4569.4527920809378</v>
      </c>
      <c r="F29" s="6">
        <f t="shared" si="0"/>
        <v>1142.3631980202344</v>
      </c>
      <c r="G29" s="6">
        <f t="shared" si="1"/>
        <v>66.859560104963748</v>
      </c>
      <c r="H29" s="2"/>
      <c r="I29" s="2"/>
      <c r="J29" s="18"/>
      <c r="K29" s="19"/>
    </row>
    <row r="30" spans="1:15">
      <c r="A30" s="7">
        <v>24</v>
      </c>
      <c r="B30" s="7" t="s">
        <v>38</v>
      </c>
      <c r="C30" s="20">
        <v>279</v>
      </c>
      <c r="D30" s="2"/>
      <c r="E30" s="5">
        <v>2636.9685136761286</v>
      </c>
      <c r="F30" s="6">
        <f t="shared" si="0"/>
        <v>735.71421531563988</v>
      </c>
      <c r="G30" s="6">
        <f t="shared" si="1"/>
        <v>43.059448067147017</v>
      </c>
      <c r="H30" s="2"/>
      <c r="I30" s="2"/>
      <c r="J30" s="20"/>
      <c r="L30" s="21"/>
    </row>
    <row r="31" spans="1:15">
      <c r="A31" s="2"/>
      <c r="B31" s="2"/>
      <c r="C31" s="2"/>
      <c r="D31" s="2"/>
      <c r="E31" s="2"/>
      <c r="F31" s="2"/>
      <c r="G31" s="2"/>
      <c r="H31" s="2"/>
      <c r="I31" s="2"/>
      <c r="J31" s="20"/>
      <c r="L31" s="21"/>
    </row>
    <row r="32" spans="1:15">
      <c r="A32" s="2"/>
      <c r="B32" s="2"/>
      <c r="C32" t="s">
        <v>72</v>
      </c>
    </row>
    <row r="33" spans="1:5">
      <c r="A33" s="2"/>
      <c r="B33" s="2"/>
      <c r="C33" t="s">
        <v>73</v>
      </c>
    </row>
    <row r="34" spans="1:5">
      <c r="A34" s="2"/>
      <c r="B34" s="2"/>
      <c r="C34" t="s">
        <v>74</v>
      </c>
    </row>
    <row r="35" spans="1:5">
      <c r="A35" s="2"/>
      <c r="B35" s="2"/>
      <c r="C35" t="s">
        <v>75</v>
      </c>
    </row>
    <row r="36" spans="1:5">
      <c r="A36" s="2"/>
      <c r="B36" s="2"/>
    </row>
    <row r="37" spans="1:5">
      <c r="A37" s="2"/>
      <c r="B37" s="2"/>
    </row>
    <row r="38" spans="1:5" ht="15.6">
      <c r="A38" s="2"/>
      <c r="B38" s="2"/>
      <c r="C38" s="22" t="s">
        <v>76</v>
      </c>
      <c r="D38">
        <v>29.85</v>
      </c>
      <c r="E38" t="s">
        <v>77</v>
      </c>
    </row>
    <row r="39" spans="1:5" ht="15.6">
      <c r="A39" s="2"/>
      <c r="B39" s="2"/>
      <c r="C39" s="22" t="s">
        <v>78</v>
      </c>
      <c r="D39" s="23">
        <f>(2*PI()*12*12.25)+(PI()*12*(SQRT((12^2)+(18.25^2))))</f>
        <v>1747.0432105935347</v>
      </c>
      <c r="E39" t="s">
        <v>77</v>
      </c>
    </row>
    <row r="40" spans="1:5">
      <c r="A40" s="2"/>
      <c r="B40" s="2"/>
      <c r="D40" s="24">
        <f>D38/D39</f>
        <v>1.7086011278369503E-2</v>
      </c>
      <c r="E40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PPO4 WC</vt:lpstr>
      <vt:lpstr>R</vt:lpstr>
      <vt:lpstr>PPO4 traps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 Björkman</dc:creator>
  <cp:lastModifiedBy>Emily Seelen</cp:lastModifiedBy>
  <dcterms:created xsi:type="dcterms:W3CDTF">2023-01-17T21:43:02Z</dcterms:created>
  <dcterms:modified xsi:type="dcterms:W3CDTF">2023-05-22T19:19:42Z</dcterms:modified>
</cp:coreProperties>
</file>