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s\Documents\Studiegerelateerd\BachelorScriptie_2021\"/>
    </mc:Choice>
  </mc:AlternateContent>
  <xr:revisionPtr revIDLastSave="0" documentId="13_ncr:1_{2231A166-6E2D-409D-9A69-144B97221CD4}" xr6:coauthVersionLast="46" xr6:coauthVersionMax="46" xr10:uidLastSave="{00000000-0000-0000-0000-000000000000}"/>
  <bookViews>
    <workbookView xWindow="-110" yWindow="-110" windowWidth="19420" windowHeight="10420" xr2:uid="{3FA473A3-5D74-49AF-9947-3401D34E077A}"/>
  </bookViews>
  <sheets>
    <sheet name="Parameter values" sheetId="1" r:id="rId1"/>
    <sheet name="Reference list" sheetId="2" r:id="rId2"/>
  </sheets>
  <definedNames>
    <definedName name="_Hlk71719981" localSheetId="0">'Parameter values'!#REF!</definedName>
    <definedName name="_Hlk72850739" localSheetId="0">'Parameter values'!#REF!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H14" i="1"/>
  <c r="G14" i="1"/>
  <c r="H13" i="1"/>
  <c r="G13" i="1"/>
  <c r="G12" i="1"/>
  <c r="J6" i="1"/>
  <c r="J5" i="1"/>
  <c r="J4" i="1"/>
  <c r="J3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Iris van Rijn</author>
  </authors>
  <commentList>
    <comment ref="C2" authorId="0" shapeId="0" xr:uid="{8B256B1C-0ED3-482D-B23E-6FE35CF932D6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D2" authorId="0" shapeId="0" xr:uid="{C49288F0-0FDC-445D-A04F-0EDB07DEAF28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E2" authorId="0" shapeId="0" xr:uid="{215059A7-72CA-4A93-B888-E12ACFB161D4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F2" authorId="0" shapeId="0" xr:uid="{3ED830B5-9CE6-41CD-8486-DDF5BF3909DC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G2" authorId="0" shapeId="0" xr:uid="{1128F6A0-D5FA-49DE-8D8E-E01E6543ECC3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Smith (1987)
46% hatchling survival. 
P(S) = 0.46
-ln(0.46) = 0.78</t>
        </r>
      </text>
    </comment>
    <comment ref="H2" authorId="0" shapeId="0" xr:uid="{15AE1B1E-A4D0-4D68-9EE7-02AAC7E22227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Tucker (1997)
adult survival of 95.7%
P(s) = 0.957
-ln(0.957) = 0.04</t>
        </r>
      </text>
    </comment>
    <comment ref="I2" authorId="0" shapeId="0" xr:uid="{F308DF29-DD3C-44F6-B706-71A365CE5209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J2" authorId="0" shapeId="0" xr:uid="{3091D5E4-567A-40C4-9C82-B910E45FF4E5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C3" authorId="0" shapeId="0" xr:uid="{1C24C1FB-239A-42F2-88CF-01D678B1C4EC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D3" authorId="0" shapeId="0" xr:uid="{F19AE4EF-C2AA-4860-9CBE-7AF8B198D3A3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E3" authorId="0" shapeId="0" xr:uid="{F61D35F8-0D79-4B4A-944D-1CF07E9182EE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F3" authorId="0" shapeId="0" xr:uid="{FB1DF42E-227D-4F96-97DF-6F548D28D147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G3" authorId="0" shapeId="0" xr:uid="{BD7DD913-7F4B-445F-AF5F-493069FC6580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Wörner (2009)
survival till maturity = 11 jaar
survival probability till maturity = 0.05
mortality = -ln(11th root of 0.05)
</t>
        </r>
      </text>
    </comment>
    <comment ref="H3" authorId="0" shapeId="0" xr:uid="{E52DB1C9-CB78-44E5-B5CA-54ACA0191901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Mitchell et al. (2009)
yearly mortality of 4.9%
= 0.049</t>
        </r>
      </text>
    </comment>
    <comment ref="I3" authorId="0" shapeId="0" xr:uid="{9AE92B1F-6AC4-42BC-A021-DB175A32A8A5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J3" authorId="0" shapeId="0" xr:uid="{762D6E2A-93C3-49CB-A6A2-B107EEBB6442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C4" authorId="0" shapeId="0" xr:uid="{A59A5B65-3284-42C4-9A45-845D76BE3E14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D4" authorId="0" shapeId="0" xr:uid="{3CFDA571-6E9B-490C-BE66-B497E6D55167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E4" authorId="0" shapeId="0" xr:uid="{022932B8-E146-4C74-85F4-E51FC491CF81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F4" authorId="0" shapeId="0" xr:uid="{543046D5-C312-4BB8-B6D1-02A7E0DC4217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G4" authorId="0" shapeId="0" xr:uid="{A920B6F1-CFE0-4EE8-A447-D901B5E0F09B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Sewell et al. (2015)
P(s) = 0.66
-ln(0.660 = 0.42</t>
        </r>
      </text>
    </comment>
    <comment ref="H4" authorId="0" shapeId="0" xr:uid="{CC58BF0B-4155-4B8A-9010-64674479561F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Sewell et al. (2015)
P(s) = 0.67
-ln(0.670 = 0.40</t>
        </r>
      </text>
    </comment>
    <comment ref="I4" authorId="0" shapeId="0" xr:uid="{32024C8F-77DD-4714-BE44-5EBD4C642F9B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J4" authorId="0" shapeId="0" xr:uid="{0F456700-87B4-4AEB-A891-8697AD404B0C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C5" authorId="0" shapeId="0" xr:uid="{461B8741-6519-4FA5-91E9-50ACFFAA1B34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D5" authorId="0" shapeId="0" xr:uid="{8DD95237-9D87-48CC-A499-953C03F563C9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E5" authorId="0" shapeId="0" xr:uid="{31996C52-CC0E-4A6A-9BF8-0DBC01040167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F5" authorId="0" shapeId="0" xr:uid="{7F914BD4-84FB-462F-863F-5F34ACD1F3A8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G5" authorId="0" shapeId="0" xr:uid="{A8D20A0A-373E-44CC-9998-10713BB86E6B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Bull (1995)
16% of juveniles survived their first year, 42% of those survived a second year, and 62% of those survived a third year
-log(GEOMEAN(0.16;0.42;0.62) = 1.06</t>
        </r>
      </text>
    </comment>
    <comment ref="H5" authorId="0" shapeId="0" xr:uid="{DB8D1C46-6274-45F4-9C1B-E973F2365C1C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Bull &amp; Baghurst (1998)
P(s) = 90%
P(s) = 0.90
-ln(0.900 = 0.11</t>
        </r>
      </text>
    </comment>
    <comment ref="I5" authorId="0" shapeId="0" xr:uid="{39162A13-6EB6-42AF-8E0D-81760FDA3C80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J5" authorId="0" shapeId="0" xr:uid="{9F1822A3-CF97-4D7B-90CD-08BAD63CA78A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C6" authorId="0" shapeId="0" xr:uid="{33045B31-18D9-4F12-838F-14FE7DAF5307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D6" authorId="0" shapeId="0" xr:uid="{A0B76DCD-D79D-4327-BCB9-CE1A43DEC2E2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E6" authorId="0" shapeId="0" xr:uid="{4E5A47AF-2DAD-4F41-B740-EB5D8DE13665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F6" authorId="0" shapeId="0" xr:uid="{022C41A3-3BF0-4895-AD1E-2E937D7655FF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G6" authorId="0" shapeId="0" xr:uid="{1482E1C3-8749-4B11-961C-3AA9057798E6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Egushi et al. (2006)
mean of 0.004 and 0.02 is 0.012
-ln(0.012) = 4.42</t>
        </r>
      </text>
    </comment>
    <comment ref="H6" authorId="0" shapeId="0" xr:uid="{F9F237E7-B647-4670-845E-43F95F6268F4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Rivalan et al. (2005)
P(s)= 0.91
-ln(0.910) = 0.09</t>
        </r>
      </text>
    </comment>
    <comment ref="I6" authorId="0" shapeId="0" xr:uid="{674DB68C-7D7F-4D1D-9973-ECC59B84D152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J6" authorId="0" shapeId="0" xr:uid="{1CF650EE-C3A1-4538-831C-CC38CFCD9646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C7" authorId="0" shapeId="0" xr:uid="{AFFD5F75-95FB-4CA4-9475-77F514CD249A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D7" authorId="0" shapeId="0" xr:uid="{05E62D64-0FFB-4C4F-A3A1-AB380F2ADE20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E7" authorId="0" shapeId="0" xr:uid="{A3B90AE7-3269-40D5-AE74-2FACCDE6C049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F7" authorId="0" shapeId="0" xr:uid="{0222E8A5-261D-4CEE-AF51-F151BB95EBF0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G7" authorId="0" shapeId="0" xr:uid="{4C7096FD-57F7-4820-BFB1-49E29A73F80F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Ivanova et al (2016)
survival till maturity: 2 years
99,8% dies before maturity: 
1-99.8 = 0.2% survives the first two years.
Mortality= -ln(2th rooth of 0.002)</t>
        </r>
      </text>
    </comment>
    <comment ref="H7" authorId="0" shapeId="0" xr:uid="{B58AB897-2C73-44F1-B3E5-A8F84752609F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Ivanova et al. (2016)
survival% = 1-mortality%= 1-67= 23%.
P(S)=0.23 = exp(-mu)
mu=-ln(0.23)</t>
        </r>
      </text>
    </comment>
    <comment ref="I7" authorId="0" shapeId="0" xr:uid="{A2CF7B04-D918-4861-93B9-D878A2C71B0B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J7" authorId="0" shapeId="0" xr:uid="{57CA882D-D239-4AD0-8583-E0AF41E15AB2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C8" authorId="0" shapeId="0" xr:uid="{452D97D1-9383-4B97-B6DB-59E4D56C003C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D8" authorId="0" shapeId="0" xr:uid="{B21A3E66-8A82-47A1-8076-B48A24E390B8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E8" authorId="0" shapeId="0" xr:uid="{786F714F-7073-4C3E-A141-1939EC18FDFF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F8" authorId="0" shapeId="0" xr:uid="{B0E274FF-BFCF-41AE-8704-FB2A3FA61CF1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G8" authorId="0" shapeId="0" xr:uid="{A7A1D620-2315-4BDF-932D-E9C3C35DE035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Campana et al. (2001)</t>
        </r>
      </text>
    </comment>
    <comment ref="H8" authorId="0" shapeId="0" xr:uid="{6489397F-D8FE-4632-A25E-C530C8C85176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Campana et al. (2001)</t>
        </r>
      </text>
    </comment>
    <comment ref="I8" authorId="0" shapeId="0" xr:uid="{6112C82D-131F-40FA-A479-539EA5EA89BA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J8" authorId="0" shapeId="0" xr:uid="{A51CD966-80FC-48D1-BCDE-0534A400E000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Smallegange (2020)</t>
        </r>
      </text>
    </comment>
    <comment ref="C9" authorId="0" shapeId="0" xr:uid="{8706DA5B-C0C6-4398-A6DA-38CD056A7E5D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assumed 0.8 (Kooijman, 2010)</t>
        </r>
      </text>
    </comment>
    <comment ref="D9" authorId="0" shapeId="0" xr:uid="{8EF91DFB-7135-49E5-A9A8-4A5B00A08419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Shine &amp; Iverson (1995) </t>
        </r>
      </text>
    </comment>
    <comment ref="E9" authorId="0" shapeId="0" xr:uid="{10D3FF74-A3C3-44B9-8A08-A5884BBC3D20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Shine &amp; Iverson (1995) </t>
        </r>
      </text>
    </comment>
    <comment ref="F9" authorId="0" shapeId="0" xr:uid="{A25CCB92-AA67-4E22-8426-654BE2D79C4C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Shine &amp; Iverson (1995) </t>
        </r>
      </text>
    </comment>
    <comment ref="G9" authorId="0" shapeId="0" xr:uid="{8302BBE2-DE6E-4F3F-9CD8-80C6274F3E1C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Heppel (1998)
survival of hatchlings= 0.23, survival juveniles = 0.678.
age at maturity = 26
=-LN(GEOMEAN(0.23;0.678;0.678;0.678;0.678;0.678;0.678;0.678;0.678;0.678;0.678;0.678;0.678;0.678;0.678;0.678))
=0.46</t>
        </r>
      </text>
    </comment>
    <comment ref="H9" authorId="0" shapeId="0" xr:uid="{28583712-F51B-4EB9-9E3C-C16D660CFB11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Heppel (1998)
adult survival = 0.807
-ln(0.8070) = 0.21</t>
        </r>
      </text>
    </comment>
    <comment ref="I9" authorId="0" shapeId="0" xr:uid="{523911A3-7B5B-4A5C-A926-2AE465A170EE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Shine &amp; Iverson (1995) </t>
        </r>
      </text>
    </comment>
    <comment ref="J9" authorId="0" shapeId="0" xr:uid="{A9DC24AC-B139-452F-ABA1-6384379FE680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Congdon et al. (1994)</t>
        </r>
      </text>
    </comment>
    <comment ref="C10" authorId="0" shapeId="0" xr:uid="{1009A398-7F0E-4B56-AAC2-3B7CCC79A999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assumed 0.8 (Kooijman, 2010)</t>
        </r>
      </text>
    </comment>
    <comment ref="D10" authorId="0" shapeId="0" xr:uid="{A5458B47-7188-4DA7-A02D-83A1A8B34B28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Shine &amp; Iverson (1995) </t>
        </r>
      </text>
    </comment>
    <comment ref="E10" authorId="0" shapeId="0" xr:uid="{3DCF5D9E-0C37-4D94-9054-D4622C2FDE96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Shine &amp; Iverson (1995) </t>
        </r>
      </text>
    </comment>
    <comment ref="F10" authorId="0" shapeId="0" xr:uid="{05A3AD98-5D73-4039-A258-FC9954635EC7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Shane &amp; Iverson (1995)</t>
        </r>
      </text>
    </comment>
    <comment ref="G10" authorId="0" shapeId="0" xr:uid="{25DF7ADF-2A5D-44C0-B409-10FFBB19C109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Heppel (1998)
Juvenile survival = 0.663, hatchling survival = 0.191
age at maturity = 11 years
=-LN(GEOMEAN(0.191;0.663;0.663;0.663;0.663;0.663;0.663;0.663;0.663;0.663))
= 0.535</t>
        </r>
      </text>
    </comment>
    <comment ref="H10" authorId="0" shapeId="0" xr:uid="{85787DF2-7824-46B2-8F84-B69F04AB86F2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Heppel (1998)
adult survival = 0.946
-ln(0.946) = 0.055</t>
        </r>
      </text>
    </comment>
    <comment ref="I10" authorId="0" shapeId="0" xr:uid="{87DD6216-99DC-48D1-85BD-F83DFFD0F992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Shine &amp; Iverson (1995)  </t>
        </r>
      </text>
    </comment>
    <comment ref="J10" authorId="0" shapeId="0" xr:uid="{E77D1AE6-2345-4626-8C01-9AE0D6759A85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Christiansen &amp; Dunham (1972)</t>
        </r>
      </text>
    </comment>
    <comment ref="C11" authorId="0" shapeId="0" xr:uid="{54A51103-0398-4941-8334-674F39C766EE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assumed 0.8 (Kooijman, 2010)</t>
        </r>
      </text>
    </comment>
    <comment ref="D11" authorId="0" shapeId="0" xr:uid="{7DD5A5F4-DC2C-4CCA-8FB2-5894571E6E35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Marn et al. (2017)</t>
        </r>
      </text>
    </comment>
    <comment ref="E11" authorId="0" shapeId="0" xr:uid="{256C9318-C5D7-4662-95D7-375A082C307F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Casale et al. (2009b); </t>
        </r>
      </text>
    </comment>
    <comment ref="F11" authorId="0" shapeId="0" xr:uid="{67366C9A-441E-4888-B0F2-8319B0062EA2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Marn et al. (2017)</t>
        </r>
      </text>
    </comment>
    <comment ref="G11" authorId="0" shapeId="0" xr:uid="{22CDF0AE-04F2-47B2-9703-BAF40ECED2ED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Heppel (1998)
hatchling survival = 0.675
juvenile surival = 0.75
age at maturity = 33 years
=-LN(GEOMEAN(0.675;0.75;0.75;0.75;0.75;0.75;0.75;0.75;0.75;0.75;0.75;0.75;0.75;0.75;0.75;0.75;0.75;0.75;0.75;0.75;0.75;0.75;0.75;0.75;0.75;0.75;0.75;0.75;0.75;0.75;0.75;0.75;0.75))
= 0.29</t>
        </r>
      </text>
    </comment>
    <comment ref="H11" authorId="0" shapeId="0" xr:uid="{327EABE7-C223-48A5-855D-38B2E6C4E148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Heppel (1998)
adult survival = 0.704
-ln(0.704) = 0.350</t>
        </r>
      </text>
    </comment>
    <comment ref="I11" authorId="0" shapeId="0" xr:uid="{EB541A6E-44A8-4748-B669-B71C8D7213E7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Casale et al. (2009) </t>
        </r>
      </text>
    </comment>
    <comment ref="J11" authorId="0" shapeId="0" xr:uid="{9D942316-881F-4573-80C6-879FC8F9259C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Heppell (1998)</t>
        </r>
      </text>
    </comment>
    <comment ref="C12" authorId="0" shapeId="0" xr:uid="{7436CC96-15F5-478A-A9ED-DA9E869DD0C1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assumed 0.8 (Kooijman, 2010)</t>
        </r>
      </text>
    </comment>
    <comment ref="D12" authorId="0" shapeId="0" xr:uid="{611566B9-E876-42C8-BB8A-798E6385BFF1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Henle (1990)</t>
        </r>
      </text>
    </comment>
    <comment ref="E12" authorId="0" shapeId="0" xr:uid="{64176E17-9EE1-49A1-A88F-FC6B698443BA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Henle (1990)</t>
        </r>
      </text>
    </comment>
    <comment ref="F12" authorId="0" shapeId="0" xr:uid="{3080EE07-EC48-4566-AA17-93DE2E6D80EF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Henle (1990)</t>
        </r>
      </text>
    </comment>
    <comment ref="G12" authorId="0" shapeId="0" xr:uid="{ED89DF04-8767-4DC1-A868-CD31BEA950EA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Kitchener et al. (1988)
60% juvenile survival till 3 years old
-ln(0.60^1/3) = 1.61</t>
        </r>
      </text>
    </comment>
    <comment ref="H12" authorId="0" shapeId="0" xr:uid="{77616E38-E7C5-4FD6-8ABD-28D36C567D92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Kitchener et al. (1988)
 in 3 years there was 80% adult survival, 3^root of l0.8
=0.93</t>
        </r>
      </text>
    </comment>
    <comment ref="I12" authorId="0" shapeId="0" xr:uid="{C4279789-F82A-470A-8058-2FA6D25B71DA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Sarre (1998)</t>
        </r>
      </text>
    </comment>
    <comment ref="J12" authorId="0" shapeId="0" xr:uid="{F84AD7AB-9108-46DA-9C93-96CC93D7C07A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Henle (1990)</t>
        </r>
      </text>
    </comment>
    <comment ref="C13" authorId="0" shapeId="0" xr:uid="{68C7073C-5B2E-4B40-A38E-D39573D63081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Kearney (2012) </t>
        </r>
      </text>
    </comment>
    <comment ref="D13" authorId="0" shapeId="0" xr:uid="{60A86B2B-24A7-498C-8798-8B2285FB0E60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https://besjournals.onlinelibrary.wiley.com/doi/pdfdirect/10.1111/j.1365-2435.2011.01917.x</t>
        </r>
      </text>
    </comment>
    <comment ref="E13" authorId="0" shapeId="0" xr:uid="{EB817939-31E0-40A4-B753-5EF523D6AB95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Kearney (2012) </t>
        </r>
      </text>
    </comment>
    <comment ref="F13" authorId="0" shapeId="0" xr:uid="{A279FDCA-9517-4EBD-8EAC-4C3ED73AA513}">
      <text>
        <r>
          <rPr>
            <b/>
            <sz val="9"/>
            <color indexed="81"/>
            <rFont val="Tahoma"/>
            <family val="2"/>
          </rPr>
          <t xml:space="preserve">Iris van Rijn:
</t>
        </r>
        <r>
          <rPr>
            <sz val="9"/>
            <color indexed="81"/>
            <rFont val="Tahoma"/>
            <family val="2"/>
          </rPr>
          <t xml:space="preserve">Kearney (2012) </t>
        </r>
      </text>
    </comment>
    <comment ref="G13" authorId="0" shapeId="0" xr:uid="{87368C69-CFFC-4D89-B45C-C89BF1ACEC21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Ferguson et al. (1980)
mean is taken from the survivorship till age of first breeding
</t>
        </r>
      </text>
    </comment>
    <comment ref="H13" authorId="0" shapeId="0" xr:uid="{E2B7D49E-320D-4777-A060-1D5965360166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Ferguson et al. (1980)
mean is taken of all average adult annual survivorship</t>
        </r>
      </text>
    </comment>
    <comment ref="I13" authorId="0" shapeId="0" xr:uid="{8088ABA3-BD86-48EC-BAAB-81AB7B5B4ECB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Haenel &amp; John-Alder (2002)</t>
        </r>
      </text>
    </comment>
    <comment ref="J13" authorId="0" shapeId="0" xr:uid="{633BA59E-C12A-4A29-9CBD-D60DC6960DCA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Ferguson et al. (1980)</t>
        </r>
      </text>
    </comment>
    <comment ref="C14" authorId="0" shapeId="0" xr:uid="{CCDAB711-CCE2-4F09-85C5-7E28C31EE89D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https://www.bio.vu.nl/thb/deb/deblab/add_my_pet/entries_web/Cottus_gobio/Cottus_gobio_res.html</t>
        </r>
      </text>
    </comment>
    <comment ref="D14" authorId="0" shapeId="0" xr:uid="{CD535E0C-3FD6-43B9-BB16-ABF22E628EB3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Abdoli et al. (2005)</t>
        </r>
      </text>
    </comment>
    <comment ref="E14" authorId="0" shapeId="0" xr:uid="{C3D1F139-22D6-4FA8-9FE4-09794E10A76D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Fox (2006)</t>
        </r>
      </text>
    </comment>
    <comment ref="F14" authorId="0" shapeId="0" xr:uid="{76626F37-4B11-4B0E-8388-72B8C149E444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Froese &amp; Pauly (2014)</t>
        </r>
      </text>
    </comment>
    <comment ref="G14" authorId="0" shapeId="0" xr:uid="{BE709F9F-9BA8-4606-9CC8-47319BBBECFA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Chaumot et al. (2006)
P(s) = 0.12
-ln(0.12) =2.12</t>
        </r>
      </text>
    </comment>
    <comment ref="H14" authorId="0" shapeId="0" xr:uid="{326F3095-04A3-4705-A395-BD8032542DE0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Chaumot et al. (2006)
P(s) = 0.16
-ln(0.160 = 1.83</t>
        </r>
      </text>
    </comment>
    <comment ref="I14" authorId="0" shapeId="0" xr:uid="{4D906E3C-98F4-4D78-9060-C845787E4BB5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Froese &amp; Pauly (2016)</t>
        </r>
      </text>
    </comment>
    <comment ref="J14" authorId="0" shapeId="0" xr:uid="{46A4FB61-F0B0-4BDE-B55C-E432085345DC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Abdoli et al. (2005);</t>
        </r>
      </text>
    </comment>
    <comment ref="C15" authorId="0" shapeId="0" xr:uid="{ED21DB51-A4C8-40F9-AB7E-2DB0CEB1A4C9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assumed 0.8 (Kooijman, 2010)</t>
        </r>
      </text>
    </comment>
    <comment ref="D15" authorId="0" shapeId="0" xr:uid="{F5139C59-9D09-488F-9146-EB4DC1520F3E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Compagno &amp; Leonard (1984)</t>
        </r>
      </text>
    </comment>
    <comment ref="E15" authorId="0" shapeId="0" xr:uid="{5AEF99B7-1FDC-400C-825C-9229C9A85368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Campana et al. (2005)</t>
        </r>
      </text>
    </comment>
    <comment ref="F15" authorId="0" shapeId="0" xr:uid="{03593E8C-21F1-483A-9E6E-22C4875A64B3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Compagno &amp; Leonard (1984)</t>
        </r>
      </text>
    </comment>
    <comment ref="G15" authorId="0" shapeId="0" xr:uid="{7BC625B7-D55C-49E9-8A5D-72880404FF8D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Campana et al. (2005)
P(s) = 0.527
-ln(0.527) = 0.64</t>
        </r>
      </text>
    </comment>
    <comment ref="H15" authorId="0" shapeId="0" xr:uid="{51D34A6B-388C-4B6E-A10C-2E33D80D29C2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Campana et al. (2001)</t>
        </r>
      </text>
    </comment>
    <comment ref="I15" authorId="0" shapeId="0" xr:uid="{2242D5E3-E1BE-4018-87F5-7E6CA82E1E11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del Pilar Blanco-Parra et al. (2008)</t>
        </r>
      </text>
    </comment>
    <comment ref="J15" authorId="0" shapeId="0" xr:uid="{21853F61-8721-4A7D-AEF2-BA5AEED0C36A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Montealegre-Quijano et al. (2014)</t>
        </r>
      </text>
    </comment>
    <comment ref="C16" authorId="0" shapeId="0" xr:uid="{8C8415B1-7C25-4E4E-9875-C584D45E8333}">
      <text>
        <r>
          <rPr>
            <b/>
            <sz val="9"/>
            <color indexed="81"/>
            <rFont val="Tahoma"/>
            <family val="2"/>
          </rPr>
          <t xml:space="preserve">Iris van Rijn:
</t>
        </r>
        <r>
          <rPr>
            <sz val="9"/>
            <color indexed="81"/>
            <rFont val="Tahoma"/>
            <family val="2"/>
          </rPr>
          <t xml:space="preserve">taken from the Add My Pet database (Add-my-pet, 2020) </t>
        </r>
      </text>
    </comment>
    <comment ref="D16" authorId="0" shapeId="0" xr:uid="{7DFFC8E7-89A2-4E94-9030-1DDDD1C6D5EB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taken from the Add My Pet database (Add-my-pet, 2020) </t>
        </r>
      </text>
    </comment>
    <comment ref="E16" authorId="0" shapeId="0" xr:uid="{88BFF696-3DEF-42AF-9E27-7DA32F8A0EDD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taken from the Add My Pet database (Add-my-pet, 2020) </t>
        </r>
      </text>
    </comment>
    <comment ref="F16" authorId="0" shapeId="0" xr:uid="{94EB0C18-91F7-4D54-9288-2F8E3FF9C226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taken from the Add My Pet database (Add-my-pet, 2020) </t>
        </r>
      </text>
    </comment>
    <comment ref="G16" authorId="0" shapeId="0" xr:uid="{B0D1220E-C60A-4BAA-BCDC-72EEC31A4D55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Mangal et al. (2010)</t>
        </r>
      </text>
    </comment>
    <comment ref="H16" authorId="0" shapeId="0" xr:uid="{EBCDDB73-20ED-48F6-9253-D21D4DAA335E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Mangal et al. (2010)</t>
        </r>
      </text>
    </comment>
    <comment ref="I16" authorId="0" shapeId="0" xr:uid="{6F7FDA19-FFFB-43DD-972B-D28EBF7A2BAC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Shimose et al. (2009)</t>
        </r>
      </text>
    </comment>
    <comment ref="J16" authorId="0" shapeId="0" xr:uid="{E1EFE089-077B-4D9C-A64B-967EC4F341F0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Ashida et al. (2014)</t>
        </r>
      </text>
    </comment>
    <comment ref="C17" authorId="0" shapeId="0" xr:uid="{947216AA-116E-4D98-8FB1-EDF3B8068086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assumed 0.8 (Kooijman, 2010)</t>
        </r>
      </text>
    </comment>
    <comment ref="D17" authorId="0" shapeId="0" xr:uid="{54CA3E9C-F311-4CB8-BF56-399BB5C2E649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King et al. (2016)</t>
        </r>
      </text>
    </comment>
    <comment ref="E17" authorId="0" shapeId="0" xr:uid="{C294FC78-B868-44CD-B05E-DBC45ED6763C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King et al. (2016)</t>
        </r>
      </text>
    </comment>
    <comment ref="F17" authorId="0" shapeId="0" xr:uid="{0885EF41-C492-4640-886B-CDDB599F1B8F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Sparkman &amp; Palacios (2009)</t>
        </r>
      </text>
    </comment>
    <comment ref="G17" authorId="0" shapeId="0" xr:uid="{9C010256-9511-4BAB-8AD6-E077B7E3204C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Bronikowski &amp; Arnold (1999) 
survival% = 1-mortality%
P(S)-0.33 = exp(-mu)
1-67 = 33%
mu = -ln(0.33)
= 1.11</t>
        </r>
      </text>
    </comment>
    <comment ref="H17" authorId="0" shapeId="0" xr:uid="{8C6DB4D1-5209-47D6-A3EB-789BD24B9CD1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Robert et al. (2009)
annual probability of survival: 0.75
-ln(0.75)
= 0.28768
</t>
        </r>
      </text>
    </comment>
    <comment ref="I17" authorId="0" shapeId="0" xr:uid="{5E23F38B-76F3-49C1-878A-1C6A1BA46525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Bronikowski &amp; Arnold (1999);</t>
        </r>
      </text>
    </comment>
    <comment ref="J17" authorId="0" shapeId="0" xr:uid="{C2BFB266-5110-40EF-9F80-81DDBC33E33E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Bronikowski &amp; Arnold (1999)</t>
        </r>
      </text>
    </comment>
  </commentList>
</comments>
</file>

<file path=xl/sharedStrings.xml><?xml version="1.0" encoding="utf-8"?>
<sst xmlns="http://schemas.openxmlformats.org/spreadsheetml/2006/main" count="85" uniqueCount="85">
  <si>
    <t>Common name</t>
  </si>
  <si>
    <t>Latin name</t>
  </si>
  <si>
    <r>
      <t xml:space="preserve">κ </t>
    </r>
    <r>
      <rPr>
        <b/>
        <sz val="9"/>
        <color rgb="FF000000"/>
        <rFont val="Arial Nova Light"/>
        <family val="2"/>
      </rPr>
      <t>(-)</t>
    </r>
  </si>
  <si>
    <r>
      <t>L</t>
    </r>
    <r>
      <rPr>
        <b/>
        <vertAlign val="subscript"/>
        <sz val="11"/>
        <color rgb="FF000000"/>
        <rFont val="Arial Nova Light"/>
        <family val="2"/>
      </rPr>
      <t>b</t>
    </r>
    <r>
      <rPr>
        <b/>
        <sz val="11"/>
        <color rgb="FF000000"/>
        <rFont val="Arial Nova Light"/>
        <family val="2"/>
      </rPr>
      <t xml:space="preserve"> </t>
    </r>
    <r>
      <rPr>
        <b/>
        <sz val="9"/>
        <color rgb="FF000000"/>
        <rFont val="Arial Nova Light"/>
        <family val="2"/>
      </rPr>
      <t>(cm)</t>
    </r>
  </si>
  <si>
    <r>
      <t>L</t>
    </r>
    <r>
      <rPr>
        <b/>
        <vertAlign val="subscript"/>
        <sz val="11"/>
        <color rgb="FF000000"/>
        <rFont val="Arial Nova Light"/>
        <family val="2"/>
      </rPr>
      <t>p</t>
    </r>
    <r>
      <rPr>
        <b/>
        <sz val="11"/>
        <color rgb="FF000000"/>
        <rFont val="Arial Nova Light"/>
        <family val="2"/>
      </rPr>
      <t xml:space="preserve"> </t>
    </r>
    <r>
      <rPr>
        <b/>
        <sz val="9"/>
        <color rgb="FF000000"/>
        <rFont val="Arial Nova Light"/>
        <family val="2"/>
      </rPr>
      <t>(cm)</t>
    </r>
  </si>
  <si>
    <r>
      <t>L</t>
    </r>
    <r>
      <rPr>
        <b/>
        <vertAlign val="subscript"/>
        <sz val="11"/>
        <rFont val="Arial Nova Light"/>
        <family val="2"/>
      </rPr>
      <t>m</t>
    </r>
    <r>
      <rPr>
        <b/>
        <sz val="11"/>
        <rFont val="Arial Nova Light"/>
        <family val="2"/>
      </rPr>
      <t xml:space="preserve"> </t>
    </r>
    <r>
      <rPr>
        <b/>
        <sz val="9"/>
        <rFont val="Arial Nova Light"/>
        <family val="2"/>
      </rPr>
      <t>(cm)</t>
    </r>
  </si>
  <si>
    <r>
      <t>µ</t>
    </r>
    <r>
      <rPr>
        <b/>
        <vertAlign val="subscript"/>
        <sz val="11"/>
        <color rgb="FF000000"/>
        <rFont val="Arial Nova Light"/>
        <family val="2"/>
      </rPr>
      <t xml:space="preserve">j </t>
    </r>
    <r>
      <rPr>
        <b/>
        <sz val="9"/>
        <color rgb="FF000000"/>
        <rFont val="Arial Nova Light"/>
        <family val="2"/>
      </rPr>
      <t>(yr</t>
    </r>
    <r>
      <rPr>
        <b/>
        <vertAlign val="superscript"/>
        <sz val="9"/>
        <color rgb="FF000000"/>
        <rFont val="Arial Nova Light"/>
        <family val="2"/>
      </rPr>
      <t>-1</t>
    </r>
    <r>
      <rPr>
        <b/>
        <sz val="9"/>
        <color rgb="FF000000"/>
        <rFont val="Arial Nova Light"/>
        <family val="2"/>
      </rPr>
      <t>)</t>
    </r>
  </si>
  <si>
    <r>
      <t>µ</t>
    </r>
    <r>
      <rPr>
        <b/>
        <vertAlign val="subscript"/>
        <sz val="11"/>
        <color rgb="FF000000"/>
        <rFont val="Arial Nova Light"/>
        <family val="2"/>
      </rPr>
      <t>a</t>
    </r>
    <r>
      <rPr>
        <b/>
        <vertAlign val="subscript"/>
        <sz val="9"/>
        <color rgb="FF000000"/>
        <rFont val="Arial Nova Light"/>
        <family val="2"/>
      </rPr>
      <t xml:space="preserve"> </t>
    </r>
    <r>
      <rPr>
        <b/>
        <sz val="9"/>
        <color rgb="FF000000"/>
        <rFont val="Arial Nova Light"/>
        <family val="2"/>
      </rPr>
      <t>(yr</t>
    </r>
    <r>
      <rPr>
        <b/>
        <vertAlign val="superscript"/>
        <sz val="9"/>
        <color rgb="FF000000"/>
        <rFont val="Arial Nova Light"/>
        <family val="2"/>
      </rPr>
      <t>-1</t>
    </r>
    <r>
      <rPr>
        <b/>
        <sz val="9"/>
        <color rgb="FF000000"/>
        <rFont val="Arial Nova Light"/>
        <family val="2"/>
      </rPr>
      <t>)</t>
    </r>
  </si>
  <si>
    <r>
      <t>r</t>
    </r>
    <r>
      <rPr>
        <b/>
        <vertAlign val="subscript"/>
        <sz val="11"/>
        <color rgb="FF000000"/>
        <rFont val="Arial Nova Light"/>
        <family val="2"/>
      </rPr>
      <t xml:space="preserve">B </t>
    </r>
    <r>
      <rPr>
        <b/>
        <sz val="9"/>
        <color rgb="FF000000"/>
        <rFont val="Arial Nova Light"/>
        <family val="2"/>
      </rPr>
      <t>(yr</t>
    </r>
    <r>
      <rPr>
        <b/>
        <vertAlign val="superscript"/>
        <sz val="9"/>
        <color rgb="FF000000"/>
        <rFont val="Arial Nova Light"/>
        <family val="2"/>
      </rPr>
      <t>-1</t>
    </r>
    <r>
      <rPr>
        <b/>
        <sz val="9"/>
        <color rgb="FF000000"/>
        <rFont val="Arial Nova Light"/>
        <family val="2"/>
      </rPr>
      <t>)</t>
    </r>
  </si>
  <si>
    <r>
      <t>R</t>
    </r>
    <r>
      <rPr>
        <b/>
        <vertAlign val="subscript"/>
        <sz val="11"/>
        <color rgb="FF000000"/>
        <rFont val="Arial Nova Light"/>
        <family val="2"/>
      </rPr>
      <t>m</t>
    </r>
    <r>
      <rPr>
        <b/>
        <sz val="9"/>
        <color rgb="FF000000"/>
        <rFont val="Arial Nova Light"/>
        <family val="2"/>
      </rPr>
      <t xml:space="preserve"> (yr</t>
    </r>
    <r>
      <rPr>
        <b/>
        <vertAlign val="superscript"/>
        <sz val="9"/>
        <color rgb="FF000000"/>
        <rFont val="Arial Nova Light"/>
        <family val="2"/>
      </rPr>
      <t>-1</t>
    </r>
    <r>
      <rPr>
        <b/>
        <sz val="9"/>
        <color rgb="FF000000"/>
        <rFont val="Arial Nova Light"/>
        <family val="2"/>
      </rPr>
      <t>)</t>
    </r>
  </si>
  <si>
    <t>Australian freshwater crocodile</t>
  </si>
  <si>
    <t>Crocodylus johnsoni</t>
  </si>
  <si>
    <t>Tuatara</t>
  </si>
  <si>
    <t>Sphenodon punctatus</t>
  </si>
  <si>
    <t>Grass snake</t>
  </si>
  <si>
    <t>Natrix natrix</t>
  </si>
  <si>
    <t>Sleepy Lizard</t>
  </si>
  <si>
    <t>Tiliqua rugosa</t>
  </si>
  <si>
    <t>Leatherback turtle</t>
  </si>
  <si>
    <t>Dermochelys coriacea</t>
  </si>
  <si>
    <t>three-spined stickleback</t>
  </si>
  <si>
    <t>Gasterosteus aculeatus</t>
  </si>
  <si>
    <t>porbeagle</t>
  </si>
  <si>
    <t>Lamna nasus</t>
  </si>
  <si>
    <t>Snapping turtle</t>
  </si>
  <si>
    <t>Chelydra serpentina</t>
  </si>
  <si>
    <t>Yellow mud turtle</t>
  </si>
  <si>
    <t>Kinosternon flavescens</t>
  </si>
  <si>
    <t>Loggerhead sea turtle</t>
  </si>
  <si>
    <t>Caretta caretta</t>
  </si>
  <si>
    <t>the tree dtella</t>
  </si>
  <si>
    <t>Gehyra variegata</t>
  </si>
  <si>
    <t>The eastern fence lizard</t>
  </si>
  <si>
    <t>Sceloporus undulatus</t>
  </si>
  <si>
    <t>European bullhead</t>
  </si>
  <si>
    <t>Cottus gobio</t>
  </si>
  <si>
    <t>Blue shark</t>
  </si>
  <si>
    <t>Prionace glauca</t>
  </si>
  <si>
    <t>Pacific bluefin tuna</t>
  </si>
  <si>
    <t>Thunnus orientalis</t>
  </si>
  <si>
    <t>Wandering garter snake</t>
  </si>
  <si>
    <t>Thamnophis elegans</t>
  </si>
  <si>
    <t>For full references, see Reference list</t>
  </si>
  <si>
    <t>Smallegange, I.M. (2020). DEB-IPM project. Database of DEB-IPM model parameters. figshare. Dataset. https://doi.org/10.6084/m9.figshare.13241972.v2</t>
  </si>
  <si>
    <t>Kooijman, S. A. L. M. (2010). Dynamic Energy Budget Theory for Metabolic Organization. Cambridge: Cambridge University Press</t>
  </si>
  <si>
    <t>Kearney, M. (2012). Metabolic theory, life history and the distribution of a terrestrial ectotherm. Functional Ecology 26: 167-179. https://doi.org/10.1111/j.1365-2435.2011.01917.x</t>
  </si>
  <si>
    <t>Add-my-pet (2020). Database of Code, Data and DEB Model Parameters. Available at: https://www.bio.vu.nl/deb/deblab/add_my_pet/index_main.html</t>
  </si>
  <si>
    <t>Shine, R. &amp; Iverson, J. B. (1995). Patterns of Survival, Growth and Maturation in Turtles. Oikos 72: 343-348. https://www.jstor.org/stable/pdf/3546119.pdf</t>
  </si>
  <si>
    <t>Congdon, J.D., Dunham, A.E. &amp; van Loben Sels, R.C. (1994). Demographics of Common Snapping Turtles (Chelydra serpentina): Implications for Conservation and Management of Long-lived Organisms. American Zoologist 34: 397-408. https://doi.org/10.1093/icb/34.3.397</t>
  </si>
  <si>
    <t>Christiansen, J. L. &amp; Dunham, A.E. (1972). Reproduction of the Yellow Mud Turtle (Kinosternon flavescens flavescens) in New Mexico. Herpetologica 28: 130-137. https://www.jstor.org/stable/pdf/3891091.pdf</t>
  </si>
  <si>
    <t>Casale, P., Pino d’Astore, P. &amp; Argano, P. (2009). Age at size and growth rates of early juvenile loggerhead sea turtles (Caretta caretta) in the Mediterranean based on length frequency analysis. Herpetological journal 19: 29-33. http://www.seaturtle.org/PDF/CasaleP_2009_HerpetolJ.pdf</t>
  </si>
  <si>
    <t>Marn, N., Kooijman, S.A.L.M., Jusup, M., Legovic, T., Klanjscek, T. (2017). Inferring physiological energetics of loggerhead turtle (Caretta caretta) from existing data using a general metabolic theory. Marine Environmental Research 126: 14-25. https://doi.org/10.1016/j.marenvres.2017.01.003</t>
  </si>
  <si>
    <t>Casale, P., Mazaris, A.D., Freggi, D., Vallini, C., Argano, R. (2009b). Growth rates and age at adult size of loggerhead sea turtles (Caretta caretta) in the Mediterranean Sea, estimated through capture-mark-recapture records. Scientia Marina 73: 589-595. https://doi.org/10.3989/scimar.2009.73n3589</t>
  </si>
  <si>
    <t>Heppel, S.S. (1998). Application of Life-History Theory and Population Model Analysis to Turtle Conservation. Copeia 2: 367-375. http://www.jstor.org/stable/1447430</t>
  </si>
  <si>
    <t>Henle, K. (1990). Population Ecology and Life History of the Arboreal Gecko Gehyra variegata in Arid Australia. Herpetological Monographs 4: 30-60. https://www.jstor.org/stable/pdf/1466967.pdf</t>
  </si>
  <si>
    <t>Abdoli, A., Pont, D. &amp; Sagnes, P. (2005). Influence of female age, body size and environmental conditions on annual egg production of the bullhead. Journal of Fish Biology 67: 1327-1341. https://doi.org/10.1111/j.0022-1112.2005.00829.x</t>
  </si>
  <si>
    <t xml:space="preserve">Compagno &amp; Leonard J. V. (1984). Sharks of the World: An annotated and illustrated catalogue of shark species known to date. Part 2 – Carcharhiniformes. FAO species catalogue 4: 521-524. </t>
  </si>
  <si>
    <t xml:space="preserve">King, R.B., Stanford, K., Jones, P.C. &amp; Bekker, K. (2016). Size matters: Individual Variation in Ectotherm Growth and Asymptotic Size. </t>
  </si>
  <si>
    <t>Fox, P.J. (2006). Preliminary observations on different reproduction strategies in the bullhead (Cottus gobio L.) in northern and southern England. Journal of Fish Biology 12: 5-11. https://doi.org/10.1111/j.1095-8649.1978.tb04144.x</t>
  </si>
  <si>
    <t>Campana, S.E., Marks, L., Joyce, W &amp; Kohler, N. (2005). Catch, by-catch and indices of population status of blue shark (Prionace glauca) in the Canadian Atlantic. ICCAT Collective Voluma of Scientific Papers 58: 891-934. https://www.researchgate.net/publication/266040846_Catch_by-catch_and_indices_of_population_status_of_blue_shark_Prionace_glauca_in_the_Canadian_Atlantic</t>
  </si>
  <si>
    <t>Sparkman, A.M &amp; Palacios, M.G. (2009). A test of life-history theories of immune defence in two ecotypes of the garter snake, Thamnophis elegans. Journal of Animal Ecology 78: 1242-1248. https://doi.org/10.1111/j.1365-2656.2009.01587.x</t>
  </si>
  <si>
    <t>Froese, R., &amp; Pauly, D. (2016). Cottus gobio Linnaeus, 1758. FishBase  http://www.fishbase.org/summary/Cottus-gobio.html</t>
  </si>
  <si>
    <t>Sarre S. D. (1998). Demographics and Population Persistence of Gehyra variegata (Gekkonidae) Following Habitat Fragmentation. Journal of Herpetology 32: 153-162. https://www.jstor.org/stable/1565291</t>
  </si>
  <si>
    <t>Haenel, G.J. &amp; John-Alder, H.B. (2002). Experimental and demographic analyses of growth rate and sexual size dimorphism in a lizard, Sceloporus undulatus. Oikos 96: 70-81. https://doi.org/10.1034/j.1600-0706.2002.10915.x</t>
  </si>
  <si>
    <t>del Pilar Blanco-Parra, M., Galván-Magaña, F. &amp; Márquez-Farías, F. Age and growth of the blue shark, Prionace glauca Linnaeus, 1758, in the Northwest coast off Mexico. Revista de Biología Marina y Oceanografía 43: 513-520. https://www.redalyc.org/articulo.oa?id=47911347008</t>
  </si>
  <si>
    <t>Shimose, T., Tanabe, T., Chen, K-S. &amp; Hsu, C-C. (2009). Age determination and growth of Pacific bluefin tuna, Thunnus orientalis, off Japan and Taiwan. Fisheries Research 100: 134-139. https://doi.org/10.1016/j.fishres.2009.06.016.</t>
  </si>
  <si>
    <t>Ferguson, F.W., Bohlen, C.H. &amp; Woolley, H.P. (1980). Sceloporus Undulatus: Comparative Life History and Regulation of a Kansas Population. Ecology 61: 313-322. https://www.jstor.org/stable/1935190</t>
  </si>
  <si>
    <t>Montealegre-Quijano, S., Cardoso, A.T.C., Silva, R.Z., Kinas, P.G. &amp; Vooren, C.M. (2014). Sexual development, size at maturity, size at maternity and fecundity of the blue shark Prionace glauca (Linnaeus, 1758) in the Southwest Atlantic. Fisheries Research 160: 18-32. https://doi.org/10.1016/j.fishres.2014.03.003</t>
  </si>
  <si>
    <t>Ashida, H., Suzuki, N., Tanabe, T., Suzuki, N. &amp; Aonuma, Y. (2014). Reproductive condition, batch fecundity, and spawning fraction of large Pacific bluefin tuna Thunnus orientalis landed at Ishigaki Island, Okinawa, Japan. Environmental Biology of Fishes 98: 1173-1183. https://link.springer.com/article/10.1007/s10641-014-0350-8</t>
  </si>
  <si>
    <t>Bronikowski, A.M. &amp; Arnold, S.J. (1999). The Evolutionary Ecology of Life History Variation in the Garter Snake Thamnophis elegans. Ecology 80: 2314-2325. https://www.jstor.org/stable/176912</t>
  </si>
  <si>
    <t>Smith, A.M.A. (1987). The sex and survivorship of embryos and hatchlings of the Australian freshwater crocodile, Crocodylus johnstoni. Thesis (PhD) http://www.doi.org/10.25911/5d6cf75926028</t>
  </si>
  <si>
    <t xml:space="preserve">Tucker, A.D. (1997). Ecology and demography of freshwater crocodiles (Crocodylus Johnstoni) in the Lynd River of north Queensland. PhD Thesis, School of Biological Sciences, The University of Queensland. </t>
  </si>
  <si>
    <t>Wörner, L.L.B. (2009). Aggression and competition for space and food in captive juvenile tuatara (Sphenodon punctatus). PhD Thesis, Victoria University of Biology.</t>
  </si>
  <si>
    <t>Mitchell, N.J., Allendorg, F.W., Keall, S.N., Daugherty, C.H., Nelson, N.J. (2009). Demographic effects of temperature‐dependent sex determination: will tuatara survive global warming? Global Change Biology 16: 60-72. https://doi.org/10.1111/j.1365-2486.2009.01964.x</t>
  </si>
  <si>
    <t xml:space="preserve">Sewell, D., Baker, J. &amp; Griffiths, R.A. (2015). Population dynamics of grass snakes (Natrix natrix) at a site restored for amphibian reintroduction. Herpetological Journal 25: 155-161. </t>
  </si>
  <si>
    <t>Bull, C. (1995). Population ecology of the sleepy lizard, Tiliqua rugosa, at Mt Mary, South Australia. Austral Ecology 20: 393-402. http://doi.org/10.1111/j.1442-9993.1995.tb00555.x</t>
  </si>
  <si>
    <t>Bull, C. &amp; Bahhurst B. (1998). Home range overlap of mothers and their offspring in the sleepy lizard, Tiliqua rugosa. Behavior Ecology Sociobiology 42: 357-362.</t>
  </si>
  <si>
    <t>Eguchi T., Dutton P.H., Garner S.A. &amp; Alexander-Garner J. (2006). Estimating juvenile survival rates and age at first nesting of leatherback turtles at St. Croix, US Virgin Islands. Book of Abstracts Twenty-Sixth Annual Symposium on Sea Turtle Biology and Conservation International Sea Turtle Society, p. 292.</t>
  </si>
  <si>
    <t>Rivalan, P., Prévot-Julliard, A-C., Choquet, R., Pradel, R., Jacquemin, B. &amp; Girondot, M. (2005). Trade-off between current reproductive effort and delay to next reproduction in the leatherback sea turtle. Oecologia 145: 564-574. https://doi.org/10.1007/s00442-005-0159-4</t>
  </si>
  <si>
    <t xml:space="preserve">Ivanova, T.S., Inavov, M.V., Golovin, P.V., Polyakova, N.V. &amp; Lajus, D.L. (2016). The White Sea threespine stickleback population: spawning habitats, mortality, and abundance. Evolutionary Ecology Research 17: 301-315. </t>
  </si>
  <si>
    <t xml:space="preserve">Campana, S.E., Marks, L., Joyce, W., &amp; Harley, S. (2001). Analytical Assessment of the Porbeagle Shark (Lamna nasus) Population in the Northwest Atlantic, with Estimates of Long-term Sustainable Yield. Canadian Science Advisory Secretariat, 067: 60. http://www.dfo-mpo.gc.ca/csas. </t>
  </si>
  <si>
    <t xml:space="preserve">Kitchener, D.J., How, R.A. &amp; Dell, J. (1988). Biology of Oedura reticulata and Gehyra variegata (Gekkonidae) in an Isolated Woodland of Western Australia. Journal of Herpetology 22: 401-412. https://www.jstor.org/stable/1564335 </t>
  </si>
  <si>
    <t>Chaumot, A., Milioni, N., Abdoli, A., Pont, D. &amp; Charles, S. (2006). First step of a modeling approach to evaluate spatial heterogeneity in a fish (Cottus gobio) population dynamics. Ecological Modelling 197: 263-273. https://doi.org/10.1016/j.ecolmodel.2006.03.024</t>
  </si>
  <si>
    <t>Mangel, M., Brodziakm J. &amp; DiNardo, G. (2010). Reproductive ecology and scientific inference of steepness: a fundamental metric of population dynamics and strategic fisheries management. Fish and Fisheries 11: 89-104. https://doi.org/10.1111/j.1467-2979.2009.00345.x</t>
  </si>
  <si>
    <t>Robert, K.A., Vleck, C. &amp; Bronikowski, A.M. (2009). The effects of maternal corticosterone levels on offspring behavior in fast- and slow-growth garter snakes (Thamnophis elegans). Hormones and Behavior 55: 24-32. https://doi.org/10.1016/j.yhbeh.2008.07.008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</si>
</sst>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Arial Nova Light"/>
      <family val="2"/>
    </font>
    <font>
      <b/>
      <sz val="12"/>
      <color rgb="FF000000"/>
      <name val="Calibri"/>
      <family val="2"/>
    </font>
    <font>
      <b/>
      <sz val="9"/>
      <color rgb="FF000000"/>
      <name val="Arial Nova Light"/>
      <family val="2"/>
    </font>
    <font>
      <b/>
      <sz val="11"/>
      <color rgb="FF000000"/>
      <name val="Arial Nova Light"/>
      <family val="2"/>
    </font>
    <font>
      <b/>
      <vertAlign val="subscript"/>
      <sz val="11"/>
      <color rgb="FF000000"/>
      <name val="Arial Nova Light"/>
      <family val="2"/>
    </font>
    <font>
      <b/>
      <sz val="11"/>
      <name val="Arial Nova Light"/>
      <family val="2"/>
    </font>
    <font>
      <b/>
      <vertAlign val="subscript"/>
      <sz val="11"/>
      <name val="Arial Nova Light"/>
      <family val="2"/>
    </font>
    <font>
      <b/>
      <sz val="9"/>
      <name val="Arial Nova Light"/>
      <family val="2"/>
    </font>
    <font>
      <b/>
      <vertAlign val="superscript"/>
      <sz val="9"/>
      <color rgb="FF000000"/>
      <name val="Arial Nova Light"/>
      <family val="2"/>
    </font>
    <font>
      <b/>
      <vertAlign val="subscript"/>
      <sz val="9"/>
      <color rgb="FF000000"/>
      <name val="Arial Nova Light"/>
      <family val="2"/>
    </font>
    <font>
      <sz val="11"/>
      <color theme="1"/>
      <name val="Arial Nova Light"/>
      <family val="2"/>
    </font>
    <font>
      <i/>
      <sz val="11"/>
      <color theme="1"/>
      <name val="Arial Nova Light"/>
      <family val="2"/>
    </font>
    <font>
      <sz val="11"/>
      <name val="Arial Nova Light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2" fontId="11" fillId="0" borderId="0" xfId="0" applyNumberFormat="1" applyFont="1" applyAlignment="1">
      <alignment horizontal="right"/>
    </xf>
    <xf numFmtId="2" fontId="13" fillId="2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2" fontId="11" fillId="2" borderId="0" xfId="0" applyNumberFormat="1" applyFont="1" applyFill="1" applyAlignment="1">
      <alignment horizontal="center"/>
    </xf>
    <xf numFmtId="164" fontId="11" fillId="0" borderId="0" xfId="0" applyNumberFormat="1" applyFont="1"/>
    <xf numFmtId="0" fontId="19" fillId="0" borderId="0" xfId="1"/>
    <xf numFmtId="0" fontId="20" fillId="0" borderId="0" xfId="0" applyFont="1"/>
    <xf numFmtId="0" fontId="18" fillId="0" borderId="0" xfId="0" applyFont="1" applyAlignment="1">
      <alignment horizontal="center"/>
    </xf>
    <xf numFmtId="2" fontId="1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AE19-CB6B-42AD-85F6-0FCACE4218B3}">
  <dimension ref="A1:J20"/>
  <sheetViews>
    <sheetView tabSelected="1" zoomScale="80" workbookViewId="0">
      <selection activeCell="O12" sqref="O12"/>
    </sheetView>
  </sheetViews>
  <sheetFormatPr defaultRowHeight="14.5" x14ac:dyDescent="0.35"/>
  <cols>
    <col min="1" max="1" width="27.453125" bestFit="1" customWidth="1"/>
    <col min="2" max="2" width="22" bestFit="1" customWidth="1"/>
    <col min="9" max="9" width="7.08984375" bestFit="1" customWidth="1"/>
    <col min="10" max="10" width="12.90625" bestFit="1" customWidth="1"/>
  </cols>
  <sheetData>
    <row r="1" spans="1:10" ht="16" x14ac:dyDescent="0.4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3" t="s">
        <v>9</v>
      </c>
    </row>
    <row r="2" spans="1:10" x14ac:dyDescent="0.35">
      <c r="A2" s="7" t="s">
        <v>10</v>
      </c>
      <c r="B2" s="8" t="s">
        <v>11</v>
      </c>
      <c r="C2" s="9">
        <v>0.97099999999999997</v>
      </c>
      <c r="D2" s="9">
        <v>24</v>
      </c>
      <c r="E2" s="9">
        <v>150</v>
      </c>
      <c r="F2" s="9">
        <v>200</v>
      </c>
      <c r="G2" s="10">
        <v>0.78</v>
      </c>
      <c r="H2" s="10">
        <v>0.04</v>
      </c>
      <c r="I2" s="11">
        <v>0.100843</v>
      </c>
      <c r="J2" s="9">
        <f>365*0.03562</f>
        <v>13.001299999999999</v>
      </c>
    </row>
    <row r="3" spans="1:10" x14ac:dyDescent="0.35">
      <c r="A3" s="7" t="s">
        <v>12</v>
      </c>
      <c r="B3" s="8" t="s">
        <v>13</v>
      </c>
      <c r="C3" s="9">
        <v>0.79339999999999999</v>
      </c>
      <c r="D3" s="9">
        <v>10.5</v>
      </c>
      <c r="E3" s="9">
        <v>45</v>
      </c>
      <c r="F3" s="9">
        <v>80</v>
      </c>
      <c r="G3" s="10">
        <v>0.27233929759581743</v>
      </c>
      <c r="H3" s="10">
        <v>4.9000000000000002E-2</v>
      </c>
      <c r="I3" s="11">
        <v>4.5912799999999997E-2</v>
      </c>
      <c r="J3" s="9">
        <f>365*0.01233</f>
        <v>4.5004499999999998</v>
      </c>
    </row>
    <row r="4" spans="1:10" x14ac:dyDescent="0.35">
      <c r="A4" s="7" t="s">
        <v>14</v>
      </c>
      <c r="B4" s="8" t="s">
        <v>15</v>
      </c>
      <c r="C4" s="9">
        <v>0.59350000000000003</v>
      </c>
      <c r="D4" s="9">
        <v>19</v>
      </c>
      <c r="E4" s="9">
        <v>68</v>
      </c>
      <c r="F4" s="9">
        <v>190</v>
      </c>
      <c r="G4" s="10">
        <v>0.42</v>
      </c>
      <c r="H4" s="10">
        <v>0.4</v>
      </c>
      <c r="I4" s="11">
        <v>0.10763</v>
      </c>
      <c r="J4" s="9">
        <f>365*0.1096</f>
        <v>40.003999999999998</v>
      </c>
    </row>
    <row r="5" spans="1:10" x14ac:dyDescent="0.35">
      <c r="A5" s="7" t="s">
        <v>16</v>
      </c>
      <c r="B5" s="8" t="s">
        <v>17</v>
      </c>
      <c r="C5" s="9">
        <v>0.9083</v>
      </c>
      <c r="D5" s="12">
        <v>9</v>
      </c>
      <c r="E5" s="9">
        <v>23</v>
      </c>
      <c r="F5" s="9">
        <v>32.799999999999997</v>
      </c>
      <c r="G5" s="10">
        <v>1.06</v>
      </c>
      <c r="H5" s="10">
        <v>0.11</v>
      </c>
      <c r="I5" s="13">
        <v>0.49765999999999999</v>
      </c>
      <c r="J5" s="9">
        <f>365*0.002404</f>
        <v>0.87745999999999991</v>
      </c>
    </row>
    <row r="6" spans="1:10" x14ac:dyDescent="0.35">
      <c r="A6" s="7" t="s">
        <v>18</v>
      </c>
      <c r="B6" s="8" t="s">
        <v>19</v>
      </c>
      <c r="C6" s="9">
        <v>0.91659999999999997</v>
      </c>
      <c r="D6" s="12">
        <v>7</v>
      </c>
      <c r="E6" s="9">
        <v>121</v>
      </c>
      <c r="F6" s="9">
        <v>175</v>
      </c>
      <c r="G6" s="10">
        <v>4.42</v>
      </c>
      <c r="H6" s="10">
        <v>0.09</v>
      </c>
      <c r="I6" s="11">
        <v>0.124587</v>
      </c>
      <c r="J6" s="9">
        <f>365*0.3836</f>
        <v>140.01400000000001</v>
      </c>
    </row>
    <row r="7" spans="1:10" x14ac:dyDescent="0.35">
      <c r="A7" s="14" t="s">
        <v>20</v>
      </c>
      <c r="B7" s="8" t="s">
        <v>21</v>
      </c>
      <c r="C7" s="9">
        <v>0.8</v>
      </c>
      <c r="D7" s="9">
        <v>1.5</v>
      </c>
      <c r="E7" s="9">
        <v>3.5</v>
      </c>
      <c r="F7" s="9">
        <v>8</v>
      </c>
      <c r="G7" s="15">
        <v>3.1073</v>
      </c>
      <c r="H7" s="15">
        <v>1.47</v>
      </c>
      <c r="I7" s="13">
        <v>1.1599999999999999</v>
      </c>
      <c r="J7" s="9">
        <v>1500</v>
      </c>
    </row>
    <row r="8" spans="1:10" x14ac:dyDescent="0.35">
      <c r="A8" s="14" t="s">
        <v>22</v>
      </c>
      <c r="B8" s="8" t="s">
        <v>23</v>
      </c>
      <c r="C8" s="9">
        <v>0.8</v>
      </c>
      <c r="D8" s="9">
        <v>58</v>
      </c>
      <c r="E8" s="9">
        <v>200</v>
      </c>
      <c r="F8" s="9">
        <v>280</v>
      </c>
      <c r="G8" s="15">
        <v>0.12</v>
      </c>
      <c r="H8" s="15">
        <v>0.21</v>
      </c>
      <c r="I8" s="13">
        <v>0.111</v>
      </c>
      <c r="J8" s="9">
        <v>7.5</v>
      </c>
    </row>
    <row r="9" spans="1:10" s="7" customFormat="1" ht="14" x14ac:dyDescent="0.3">
      <c r="A9" s="7" t="s">
        <v>24</v>
      </c>
      <c r="B9" s="8" t="s">
        <v>25</v>
      </c>
      <c r="C9" s="20">
        <v>0.8</v>
      </c>
      <c r="D9" s="20">
        <v>27</v>
      </c>
      <c r="E9" s="20">
        <v>236</v>
      </c>
      <c r="F9" s="20">
        <v>344</v>
      </c>
      <c r="G9" s="15">
        <v>0.45617473973031653</v>
      </c>
      <c r="H9" s="15">
        <v>0.21443161071218819</v>
      </c>
      <c r="I9" s="20">
        <v>0.55000000000000004</v>
      </c>
      <c r="J9" s="20">
        <v>12</v>
      </c>
    </row>
    <row r="10" spans="1:10" s="7" customFormat="1" ht="14" x14ac:dyDescent="0.3">
      <c r="A10" s="7" t="s">
        <v>26</v>
      </c>
      <c r="B10" s="8" t="s">
        <v>27</v>
      </c>
      <c r="C10" s="20">
        <v>0.8</v>
      </c>
      <c r="D10" s="20">
        <v>21.9</v>
      </c>
      <c r="E10" s="20">
        <v>90</v>
      </c>
      <c r="F10" s="20">
        <v>117</v>
      </c>
      <c r="G10" s="15">
        <v>0.53543044500000003</v>
      </c>
      <c r="H10" s="15">
        <v>5.5E-2</v>
      </c>
      <c r="I10" s="20">
        <v>0.11</v>
      </c>
      <c r="J10" s="20">
        <v>6</v>
      </c>
    </row>
    <row r="11" spans="1:10" x14ac:dyDescent="0.35">
      <c r="A11" s="14" t="s">
        <v>28</v>
      </c>
      <c r="B11" s="8" t="s">
        <v>29</v>
      </c>
      <c r="C11" s="9">
        <v>0.8</v>
      </c>
      <c r="D11" s="9">
        <v>5</v>
      </c>
      <c r="E11" s="9">
        <v>84.7</v>
      </c>
      <c r="F11" s="9">
        <v>130</v>
      </c>
      <c r="G11" s="15">
        <v>0.29087481500000001</v>
      </c>
      <c r="H11" s="15">
        <v>0.350976923</v>
      </c>
      <c r="I11" s="13">
        <v>0.76900000000000002</v>
      </c>
      <c r="J11" s="9">
        <v>76.5</v>
      </c>
    </row>
    <row r="12" spans="1:10" x14ac:dyDescent="0.35">
      <c r="A12" s="14" t="s">
        <v>30</v>
      </c>
      <c r="B12" s="8" t="s">
        <v>31</v>
      </c>
      <c r="C12" s="9">
        <v>0.8</v>
      </c>
      <c r="D12" s="9">
        <v>24</v>
      </c>
      <c r="E12" s="9">
        <v>48</v>
      </c>
      <c r="F12" s="9">
        <v>57.25</v>
      </c>
      <c r="G12" s="15">
        <f>-LN(0.6^1/3)</f>
        <v>1.6094379124341005</v>
      </c>
      <c r="H12" s="15">
        <v>0.92800000000000005</v>
      </c>
      <c r="I12" s="16">
        <v>0.85</v>
      </c>
      <c r="J12" s="9">
        <v>2</v>
      </c>
    </row>
    <row r="13" spans="1:10" x14ac:dyDescent="0.35">
      <c r="A13" s="7" t="s">
        <v>32</v>
      </c>
      <c r="B13" s="8" t="s">
        <v>33</v>
      </c>
      <c r="C13" s="9">
        <v>0.60499999999999998</v>
      </c>
      <c r="D13" s="9">
        <v>25</v>
      </c>
      <c r="E13" s="9">
        <v>58</v>
      </c>
      <c r="F13" s="9">
        <v>80</v>
      </c>
      <c r="G13" s="15">
        <f>-LN(0.06)</f>
        <v>2.8134107167600364</v>
      </c>
      <c r="H13" s="15">
        <f>-LN(0.3077)</f>
        <v>1.1786299966541409</v>
      </c>
      <c r="I13" s="13">
        <v>0.41399999999999998</v>
      </c>
      <c r="J13" s="9">
        <v>23</v>
      </c>
    </row>
    <row r="14" spans="1:10" x14ac:dyDescent="0.35">
      <c r="A14" s="14" t="s">
        <v>34</v>
      </c>
      <c r="B14" s="8" t="s">
        <v>35</v>
      </c>
      <c r="C14" s="7">
        <v>0.91</v>
      </c>
      <c r="D14" s="9">
        <v>3</v>
      </c>
      <c r="E14" s="9">
        <v>50</v>
      </c>
      <c r="F14" s="9">
        <v>180</v>
      </c>
      <c r="G14" s="15">
        <f>-LN(0.12)</f>
        <v>2.120263536200091</v>
      </c>
      <c r="H14" s="15">
        <f>-LN(0.16)</f>
        <v>1.8325814637483102</v>
      </c>
      <c r="I14" s="16">
        <v>0.4</v>
      </c>
      <c r="J14" s="9">
        <v>424</v>
      </c>
    </row>
    <row r="15" spans="1:10" x14ac:dyDescent="0.35">
      <c r="A15" s="7" t="s">
        <v>36</v>
      </c>
      <c r="B15" s="8" t="s">
        <v>37</v>
      </c>
      <c r="C15" s="9">
        <v>0.8</v>
      </c>
      <c r="D15" s="9">
        <v>45</v>
      </c>
      <c r="E15" s="9">
        <v>201</v>
      </c>
      <c r="F15" s="9">
        <v>383</v>
      </c>
      <c r="G15" s="15">
        <f>-LN(0.527)</f>
        <v>0.64055473044077471</v>
      </c>
      <c r="H15" s="15">
        <v>0.23</v>
      </c>
      <c r="I15" s="13">
        <v>0.1</v>
      </c>
      <c r="J15" s="9">
        <v>33</v>
      </c>
    </row>
    <row r="16" spans="1:10" x14ac:dyDescent="0.35">
      <c r="A16" s="14" t="s">
        <v>38</v>
      </c>
      <c r="B16" s="8" t="s">
        <v>39</v>
      </c>
      <c r="C16" s="9">
        <v>0.97219999999999995</v>
      </c>
      <c r="D16" s="9">
        <v>5</v>
      </c>
      <c r="E16" s="9">
        <v>150</v>
      </c>
      <c r="F16" s="9">
        <v>265</v>
      </c>
      <c r="G16" s="15">
        <f>-LN(GEOMEAN(1.6,0.46,0.27,0.2,0.12,0.12))</f>
        <v>1.2443039108452176</v>
      </c>
      <c r="H16" s="15">
        <v>0.12</v>
      </c>
      <c r="I16" s="13">
        <v>0.17299999999999999</v>
      </c>
      <c r="J16" s="9">
        <v>15400000</v>
      </c>
    </row>
    <row r="17" spans="1:10" x14ac:dyDescent="0.35">
      <c r="A17" s="7" t="s">
        <v>40</v>
      </c>
      <c r="B17" s="8" t="s">
        <v>41</v>
      </c>
      <c r="C17" s="9">
        <v>0.8</v>
      </c>
      <c r="D17" s="9">
        <v>187.7</v>
      </c>
      <c r="E17" s="9">
        <v>400</v>
      </c>
      <c r="F17" s="9">
        <v>700</v>
      </c>
      <c r="G17" s="15">
        <v>1.1086</v>
      </c>
      <c r="H17" s="15">
        <v>0.28767999999999999</v>
      </c>
      <c r="I17" s="16">
        <v>0.3957</v>
      </c>
      <c r="J17" s="9">
        <v>14.35</v>
      </c>
    </row>
    <row r="19" spans="1:10" x14ac:dyDescent="0.35">
      <c r="A19" s="17"/>
    </row>
    <row r="20" spans="1:10" x14ac:dyDescent="0.35">
      <c r="A20" s="18" t="s">
        <v>42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EF17-51ED-49B2-8700-676313638C54}">
  <dimension ref="A1:B42"/>
  <sheetViews>
    <sheetView workbookViewId="0">
      <selection activeCell="D45" sqref="D45"/>
    </sheetView>
  </sheetViews>
  <sheetFormatPr defaultRowHeight="14.5" x14ac:dyDescent="0.35"/>
  <cols>
    <col min="1" max="1" width="8.7265625" style="19"/>
  </cols>
  <sheetData>
    <row r="1" spans="1:2" x14ac:dyDescent="0.35">
      <c r="A1" s="19">
        <v>1</v>
      </c>
      <c r="B1" t="s">
        <v>55</v>
      </c>
    </row>
    <row r="2" spans="1:2" x14ac:dyDescent="0.35">
      <c r="A2" s="19">
        <v>2</v>
      </c>
      <c r="B2" t="s">
        <v>46</v>
      </c>
    </row>
    <row r="3" spans="1:2" x14ac:dyDescent="0.35">
      <c r="A3" s="19">
        <v>3</v>
      </c>
      <c r="B3" t="s">
        <v>68</v>
      </c>
    </row>
    <row r="4" spans="1:2" x14ac:dyDescent="0.35">
      <c r="A4" s="19">
        <v>4</v>
      </c>
      <c r="B4" t="s">
        <v>69</v>
      </c>
    </row>
    <row r="5" spans="1:2" x14ac:dyDescent="0.35">
      <c r="A5" s="19">
        <v>5</v>
      </c>
      <c r="B5" t="s">
        <v>76</v>
      </c>
    </row>
    <row r="6" spans="1:2" x14ac:dyDescent="0.35">
      <c r="A6" s="19">
        <v>6</v>
      </c>
      <c r="B6" t="s">
        <v>75</v>
      </c>
    </row>
    <row r="7" spans="1:2" x14ac:dyDescent="0.35">
      <c r="A7" s="19">
        <v>7</v>
      </c>
      <c r="B7" t="s">
        <v>59</v>
      </c>
    </row>
    <row r="8" spans="1:2" x14ac:dyDescent="0.35">
      <c r="A8" s="19">
        <v>8</v>
      </c>
      <c r="B8" t="s">
        <v>80</v>
      </c>
    </row>
    <row r="9" spans="1:2" x14ac:dyDescent="0.35">
      <c r="A9" s="19">
        <v>9</v>
      </c>
      <c r="B9" t="s">
        <v>52</v>
      </c>
    </row>
    <row r="10" spans="1:2" x14ac:dyDescent="0.35">
      <c r="A10" s="19">
        <v>10</v>
      </c>
      <c r="B10" t="s">
        <v>50</v>
      </c>
    </row>
    <row r="11" spans="1:2" x14ac:dyDescent="0.35">
      <c r="A11" s="19">
        <v>11</v>
      </c>
      <c r="B11" t="s">
        <v>82</v>
      </c>
    </row>
    <row r="12" spans="1:2" x14ac:dyDescent="0.35">
      <c r="A12" s="19">
        <v>12</v>
      </c>
      <c r="B12" t="s">
        <v>49</v>
      </c>
    </row>
    <row r="13" spans="1:2" x14ac:dyDescent="0.35">
      <c r="A13" s="19">
        <v>13</v>
      </c>
      <c r="B13" t="s">
        <v>56</v>
      </c>
    </row>
    <row r="14" spans="1:2" x14ac:dyDescent="0.35">
      <c r="A14" s="19">
        <v>14</v>
      </c>
      <c r="B14" t="s">
        <v>48</v>
      </c>
    </row>
    <row r="15" spans="1:2" x14ac:dyDescent="0.35">
      <c r="A15" s="19">
        <v>15</v>
      </c>
      <c r="B15" t="s">
        <v>64</v>
      </c>
    </row>
    <row r="16" spans="1:2" x14ac:dyDescent="0.35">
      <c r="A16" s="19">
        <v>16</v>
      </c>
      <c r="B16" t="s">
        <v>77</v>
      </c>
    </row>
    <row r="17" spans="1:2" x14ac:dyDescent="0.35">
      <c r="A17" s="19">
        <v>17</v>
      </c>
      <c r="B17" t="s">
        <v>66</v>
      </c>
    </row>
    <row r="18" spans="1:2" x14ac:dyDescent="0.35">
      <c r="A18" s="19">
        <v>18</v>
      </c>
      <c r="B18" t="s">
        <v>58</v>
      </c>
    </row>
    <row r="19" spans="1:2" x14ac:dyDescent="0.35">
      <c r="A19" s="19">
        <v>19</v>
      </c>
      <c r="B19" t="s">
        <v>61</v>
      </c>
    </row>
    <row r="20" spans="1:2" x14ac:dyDescent="0.35">
      <c r="A20" s="19">
        <v>20</v>
      </c>
      <c r="B20" t="s">
        <v>63</v>
      </c>
    </row>
    <row r="21" spans="1:2" x14ac:dyDescent="0.35">
      <c r="A21" s="19">
        <v>21</v>
      </c>
      <c r="B21" t="s">
        <v>54</v>
      </c>
    </row>
    <row r="22" spans="1:2" x14ac:dyDescent="0.35">
      <c r="A22" s="19">
        <v>22</v>
      </c>
      <c r="B22" t="s">
        <v>53</v>
      </c>
    </row>
    <row r="23" spans="1:2" x14ac:dyDescent="0.35">
      <c r="A23" s="19">
        <v>23</v>
      </c>
      <c r="B23" t="s">
        <v>79</v>
      </c>
    </row>
    <row r="24" spans="1:2" x14ac:dyDescent="0.35">
      <c r="A24" s="19">
        <v>24</v>
      </c>
      <c r="B24" t="s">
        <v>45</v>
      </c>
    </row>
    <row r="25" spans="1:2" x14ac:dyDescent="0.35">
      <c r="A25" s="19">
        <v>25</v>
      </c>
      <c r="B25" t="s">
        <v>57</v>
      </c>
    </row>
    <row r="26" spans="1:2" x14ac:dyDescent="0.35">
      <c r="A26" s="19">
        <v>26</v>
      </c>
      <c r="B26" t="s">
        <v>81</v>
      </c>
    </row>
    <row r="27" spans="1:2" x14ac:dyDescent="0.35">
      <c r="A27" s="19">
        <v>27</v>
      </c>
      <c r="B27" t="s">
        <v>44</v>
      </c>
    </row>
    <row r="28" spans="1:2" x14ac:dyDescent="0.35">
      <c r="A28" s="19">
        <v>28</v>
      </c>
      <c r="B28" t="s">
        <v>83</v>
      </c>
    </row>
    <row r="29" spans="1:2" x14ac:dyDescent="0.35">
      <c r="A29" s="19">
        <v>29</v>
      </c>
      <c r="B29" t="s">
        <v>51</v>
      </c>
    </row>
    <row r="30" spans="1:2" x14ac:dyDescent="0.35">
      <c r="A30" s="19">
        <v>30</v>
      </c>
      <c r="B30" t="s">
        <v>73</v>
      </c>
    </row>
    <row r="31" spans="1:2" x14ac:dyDescent="0.35">
      <c r="A31" s="19">
        <v>31</v>
      </c>
      <c r="B31" t="s">
        <v>67</v>
      </c>
    </row>
    <row r="32" spans="1:2" x14ac:dyDescent="0.35">
      <c r="A32" s="19">
        <v>32</v>
      </c>
      <c r="B32" t="s">
        <v>78</v>
      </c>
    </row>
    <row r="33" spans="1:2" x14ac:dyDescent="0.35">
      <c r="A33" s="19">
        <v>33</v>
      </c>
      <c r="B33" t="s">
        <v>84</v>
      </c>
    </row>
    <row r="34" spans="1:2" x14ac:dyDescent="0.35">
      <c r="A34" s="19">
        <v>34</v>
      </c>
      <c r="B34" t="s">
        <v>62</v>
      </c>
    </row>
    <row r="35" spans="1:2" x14ac:dyDescent="0.35">
      <c r="A35" s="19">
        <v>35</v>
      </c>
      <c r="B35" t="s">
        <v>74</v>
      </c>
    </row>
    <row r="36" spans="1:2" x14ac:dyDescent="0.35">
      <c r="A36" s="19">
        <v>36</v>
      </c>
      <c r="B36" t="s">
        <v>65</v>
      </c>
    </row>
    <row r="37" spans="1:2" x14ac:dyDescent="0.35">
      <c r="A37" s="19">
        <v>37</v>
      </c>
      <c r="B37" t="s">
        <v>47</v>
      </c>
    </row>
    <row r="38" spans="1:2" x14ac:dyDescent="0.35">
      <c r="A38" s="19">
        <v>38</v>
      </c>
      <c r="B38" t="s">
        <v>43</v>
      </c>
    </row>
    <row r="39" spans="1:2" x14ac:dyDescent="0.35">
      <c r="A39" s="19">
        <v>39</v>
      </c>
      <c r="B39" t="s">
        <v>70</v>
      </c>
    </row>
    <row r="40" spans="1:2" x14ac:dyDescent="0.35">
      <c r="A40" s="19">
        <v>40</v>
      </c>
      <c r="B40" t="s">
        <v>60</v>
      </c>
    </row>
    <row r="41" spans="1:2" x14ac:dyDescent="0.35">
      <c r="A41" s="19">
        <v>41</v>
      </c>
      <c r="B41" t="s">
        <v>71</v>
      </c>
    </row>
    <row r="42" spans="1:2" x14ac:dyDescent="0.35">
      <c r="A42" s="19">
        <v>42</v>
      </c>
      <c r="B42" t="s">
        <v>72</v>
      </c>
    </row>
  </sheetData>
  <sortState xmlns:xlrd2="http://schemas.microsoft.com/office/spreadsheetml/2017/richdata2" ref="A1:B42">
    <sortCondition ref="B1:B4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2" ma:contentTypeDescription="Een nieuw document maken." ma:contentTypeScope="" ma:versionID="7077f09f2dcd87cf35510aef841ffb7c">
  <xsd:schema xmlns:xsd="http://www.w3.org/2001/XMLSchema" xmlns:xs="http://www.w3.org/2001/XMLSchema" xmlns:p="http://schemas.microsoft.com/office/2006/metadata/properties" xmlns:ns3="372ef00e-d993-4c65-9b19-2fca67694d5a" targetNamespace="http://schemas.microsoft.com/office/2006/metadata/properties" ma:root="true" ma:fieldsID="fc3a639e4d2d87c6948ea2149e501286" ns3:_="">
    <xsd:import namespace="372ef00e-d993-4c65-9b19-2fca67694d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ef00e-d993-4c65-9b19-2fca67694d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6E0864-1D24-468D-B071-6C3808EA03FF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372ef00e-d993-4c65-9b19-2fca67694d5a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F0C6D2B-D280-4BCA-9139-6F8FBD0540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42A1EB-8380-422B-A90A-34CFC6A63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2ef00e-d993-4c65-9b19-2fca67694d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 values</vt:lpstr>
      <vt:lpstr>Reference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van Rijn</dc:creator>
  <cp:lastModifiedBy>Iris van Rijn</cp:lastModifiedBy>
  <dcterms:created xsi:type="dcterms:W3CDTF">2021-05-25T14:06:33Z</dcterms:created>
  <dcterms:modified xsi:type="dcterms:W3CDTF">2021-05-26T10:57:50Z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