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SearchBenchmark\SearchBenchmark\Results\"/>
    </mc:Choice>
  </mc:AlternateContent>
  <bookViews>
    <workbookView xWindow="0" yWindow="0" windowWidth="21570" windowHeight="10620"/>
  </bookViews>
  <sheets>
    <sheet name="SummaryData" sheetId="1" r:id="rId1"/>
    <sheet name="RawData" sheetId="2" r:id="rId2"/>
    <sheet name="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16" i="2"/>
  <c r="G6" i="2"/>
  <c r="G46" i="2"/>
  <c r="G61" i="2"/>
  <c r="G51" i="2"/>
  <c r="G56" i="2"/>
  <c r="G41" i="2"/>
  <c r="G36" i="2"/>
  <c r="G21" i="2"/>
  <c r="G26" i="2"/>
  <c r="G31" i="2"/>
  <c r="G66" i="2"/>
  <c r="G71" i="2"/>
  <c r="G76" i="2"/>
  <c r="H61" i="2"/>
  <c r="I11" i="2"/>
  <c r="H11" i="2" s="1"/>
  <c r="I16" i="2"/>
  <c r="H16" i="2" s="1"/>
  <c r="I6" i="2"/>
  <c r="H6" i="2" s="1"/>
  <c r="I46" i="2"/>
  <c r="H46" i="2" s="1"/>
  <c r="I61" i="2"/>
  <c r="I51" i="2"/>
  <c r="H51" i="2" s="1"/>
  <c r="I56" i="2"/>
  <c r="H56" i="2" s="1"/>
  <c r="I41" i="2"/>
  <c r="H41" i="2" s="1"/>
  <c r="I36" i="2"/>
  <c r="H36" i="2" s="1"/>
  <c r="I21" i="2"/>
  <c r="H21" i="2" s="1"/>
  <c r="I26" i="2"/>
  <c r="H26" i="2" s="1"/>
  <c r="I31" i="2"/>
  <c r="H31" i="2" s="1"/>
  <c r="I66" i="2"/>
  <c r="H66" i="2" s="1"/>
  <c r="I71" i="2"/>
  <c r="H71" i="2" s="1"/>
  <c r="I76" i="2"/>
  <c r="H76" i="2" s="1"/>
  <c r="G10" i="2"/>
  <c r="G15" i="2"/>
  <c r="G5" i="2"/>
  <c r="G45" i="2"/>
  <c r="G60" i="2"/>
  <c r="G50" i="2"/>
  <c r="G55" i="2"/>
  <c r="G40" i="2"/>
  <c r="G35" i="2"/>
  <c r="G20" i="2"/>
  <c r="G25" i="2"/>
  <c r="G30" i="2"/>
  <c r="G65" i="2"/>
  <c r="G70" i="2"/>
  <c r="G75" i="2"/>
  <c r="I10" i="2"/>
  <c r="H10" i="2" s="1"/>
  <c r="I15" i="2"/>
  <c r="H15" i="2" s="1"/>
  <c r="I5" i="2"/>
  <c r="H5" i="2" s="1"/>
  <c r="I45" i="2"/>
  <c r="H45" i="2" s="1"/>
  <c r="I60" i="2"/>
  <c r="H60" i="2" s="1"/>
  <c r="I50" i="2"/>
  <c r="H50" i="2" s="1"/>
  <c r="I55" i="2"/>
  <c r="H55" i="2" s="1"/>
  <c r="I40" i="2"/>
  <c r="H40" i="2" s="1"/>
  <c r="I35" i="2"/>
  <c r="H35" i="2" s="1"/>
  <c r="I20" i="2"/>
  <c r="H20" i="2" s="1"/>
  <c r="I25" i="2"/>
  <c r="H25" i="2" s="1"/>
  <c r="I30" i="2"/>
  <c r="H30" i="2" s="1"/>
  <c r="I65" i="2"/>
  <c r="H65" i="2" s="1"/>
  <c r="I70" i="2"/>
  <c r="H70" i="2" s="1"/>
  <c r="I75" i="2"/>
  <c r="H75" i="2" s="1"/>
  <c r="G9" i="2"/>
  <c r="G14" i="2"/>
  <c r="G4" i="2"/>
  <c r="G44" i="2"/>
  <c r="G59" i="2"/>
  <c r="G49" i="2"/>
  <c r="G54" i="2"/>
  <c r="G39" i="2"/>
  <c r="G34" i="2"/>
  <c r="G19" i="2"/>
  <c r="G24" i="2"/>
  <c r="G29" i="2"/>
  <c r="G64" i="2"/>
  <c r="G69" i="2"/>
  <c r="G74" i="2"/>
  <c r="I9" i="2"/>
  <c r="H9" i="2" s="1"/>
  <c r="I14" i="2"/>
  <c r="H14" i="2" s="1"/>
  <c r="I4" i="2"/>
  <c r="H4" i="2" s="1"/>
  <c r="I44" i="2"/>
  <c r="H44" i="2" s="1"/>
  <c r="I59" i="2"/>
  <c r="H59" i="2" s="1"/>
  <c r="I49" i="2"/>
  <c r="H49" i="2" s="1"/>
  <c r="I54" i="2"/>
  <c r="H54" i="2" s="1"/>
  <c r="I39" i="2"/>
  <c r="H39" i="2" s="1"/>
  <c r="I34" i="2"/>
  <c r="H34" i="2" s="1"/>
  <c r="I19" i="2"/>
  <c r="H19" i="2" s="1"/>
  <c r="I24" i="2"/>
  <c r="H24" i="2" s="1"/>
  <c r="I29" i="2"/>
  <c r="H29" i="2" s="1"/>
  <c r="I64" i="2"/>
  <c r="H64" i="2" s="1"/>
  <c r="I69" i="2"/>
  <c r="H69" i="2" s="1"/>
  <c r="I74" i="2"/>
  <c r="H74" i="2" s="1"/>
  <c r="G8" i="2"/>
  <c r="G13" i="2"/>
  <c r="G3" i="2"/>
  <c r="G43" i="2"/>
  <c r="G58" i="2"/>
  <c r="G48" i="2"/>
  <c r="G53" i="2"/>
  <c r="G38" i="2"/>
  <c r="G33" i="2"/>
  <c r="G18" i="2"/>
  <c r="G23" i="2"/>
  <c r="G28" i="2"/>
  <c r="G63" i="2"/>
  <c r="G68" i="2"/>
  <c r="G73" i="2"/>
  <c r="I8" i="2"/>
  <c r="H8" i="2" s="1"/>
  <c r="I13" i="2"/>
  <c r="H13" i="2" s="1"/>
  <c r="I3" i="2"/>
  <c r="H3" i="2" s="1"/>
  <c r="I43" i="2"/>
  <c r="H43" i="2" s="1"/>
  <c r="I58" i="2"/>
  <c r="H58" i="2" s="1"/>
  <c r="I48" i="2"/>
  <c r="H48" i="2" s="1"/>
  <c r="I53" i="2"/>
  <c r="H53" i="2" s="1"/>
  <c r="I38" i="2"/>
  <c r="H38" i="2" s="1"/>
  <c r="I33" i="2"/>
  <c r="H33" i="2" s="1"/>
  <c r="I18" i="2"/>
  <c r="H18" i="2" s="1"/>
  <c r="I23" i="2"/>
  <c r="H23" i="2" s="1"/>
  <c r="I28" i="2"/>
  <c r="H28" i="2" s="1"/>
  <c r="I63" i="2"/>
  <c r="H63" i="2" s="1"/>
  <c r="I68" i="2"/>
  <c r="H68" i="2" s="1"/>
  <c r="I73" i="2"/>
  <c r="H73" i="2" s="1"/>
  <c r="G12" i="2"/>
  <c r="G2" i="2"/>
  <c r="G42" i="2"/>
  <c r="G57" i="2"/>
  <c r="G47" i="2"/>
  <c r="G52" i="2"/>
  <c r="G37" i="2"/>
  <c r="G32" i="2"/>
  <c r="G17" i="2"/>
  <c r="G22" i="2"/>
  <c r="G27" i="2"/>
  <c r="G62" i="2"/>
  <c r="G67" i="2"/>
  <c r="G72" i="2"/>
  <c r="I12" i="2"/>
  <c r="H12" i="2" s="1"/>
  <c r="I2" i="2"/>
  <c r="H2" i="2" s="1"/>
  <c r="I42" i="2"/>
  <c r="H42" i="2" s="1"/>
  <c r="I57" i="2"/>
  <c r="H57" i="2" s="1"/>
  <c r="I47" i="2"/>
  <c r="H47" i="2" s="1"/>
  <c r="I52" i="2"/>
  <c r="H52" i="2" s="1"/>
  <c r="I37" i="2"/>
  <c r="H37" i="2" s="1"/>
  <c r="I32" i="2"/>
  <c r="H32" i="2" s="1"/>
  <c r="I17" i="2"/>
  <c r="H17" i="2" s="1"/>
  <c r="I22" i="2"/>
  <c r="H22" i="2" s="1"/>
  <c r="I27" i="2"/>
  <c r="H27" i="2" s="1"/>
  <c r="I62" i="2"/>
  <c r="H62" i="2" s="1"/>
  <c r="I67" i="2"/>
  <c r="H67" i="2" s="1"/>
  <c r="I72" i="2"/>
  <c r="H72" i="2" s="1"/>
  <c r="G7" i="2"/>
  <c r="I7" i="2"/>
  <c r="H7" i="2" s="1"/>
  <c r="P2" i="1" l="1"/>
  <c r="P3" i="1"/>
  <c r="P4" i="1"/>
  <c r="P5" i="1"/>
  <c r="O2" i="1"/>
  <c r="O3" i="1"/>
  <c r="O4" i="1"/>
  <c r="O5" i="1"/>
  <c r="O6" i="1"/>
  <c r="P6" i="1"/>
  <c r="N2" i="1"/>
  <c r="N3" i="1" l="1"/>
  <c r="D2" i="1"/>
  <c r="E6" i="1"/>
  <c r="G6" i="1"/>
  <c r="G5" i="1"/>
  <c r="G4" i="1"/>
  <c r="I4" i="1"/>
  <c r="I3" i="1"/>
  <c r="I2" i="1"/>
  <c r="K2" i="1"/>
  <c r="L6" i="1"/>
  <c r="L5" i="1"/>
  <c r="D3" i="1"/>
  <c r="E4" i="1"/>
  <c r="G2" i="1"/>
  <c r="J5" i="1"/>
  <c r="L3" i="1"/>
  <c r="E3" i="1"/>
  <c r="H6" i="1"/>
  <c r="J4" i="1"/>
  <c r="L2" i="1"/>
  <c r="E2" i="1"/>
  <c r="H5" i="1"/>
  <c r="J3" i="1"/>
  <c r="M6" i="1"/>
  <c r="F6" i="1"/>
  <c r="H4" i="1"/>
  <c r="J2" i="1"/>
  <c r="M5" i="1"/>
  <c r="F5" i="1"/>
  <c r="H3" i="1"/>
  <c r="K6" i="1"/>
  <c r="M4" i="1"/>
  <c r="D6" i="1"/>
  <c r="F4" i="1"/>
  <c r="H2" i="1"/>
  <c r="K5" i="1"/>
  <c r="M3" i="1"/>
  <c r="D5" i="1"/>
  <c r="F3" i="1"/>
  <c r="I6" i="1"/>
  <c r="K4" i="1"/>
  <c r="M2" i="1"/>
  <c r="D4" i="1"/>
  <c r="F2" i="1"/>
  <c r="I5" i="1"/>
  <c r="K3" i="1"/>
  <c r="N6" i="1"/>
  <c r="N5" i="1"/>
  <c r="N4" i="1"/>
  <c r="E5" i="1"/>
  <c r="G3" i="1"/>
  <c r="J6" i="1"/>
  <c r="L4" i="1"/>
  <c r="C2" i="1"/>
  <c r="B2" i="1"/>
  <c r="C3" i="1"/>
  <c r="B3" i="1"/>
  <c r="C4" i="1"/>
  <c r="B4" i="1"/>
  <c r="C5" i="1"/>
  <c r="B5" i="1"/>
  <c r="C6" i="1"/>
  <c r="B6" i="1"/>
</calcChain>
</file>

<file path=xl/sharedStrings.xml><?xml version="1.0" encoding="utf-8"?>
<sst xmlns="http://schemas.openxmlformats.org/spreadsheetml/2006/main" count="415" uniqueCount="247">
  <si>
    <t>Method</t>
  </si>
  <si>
    <t>Length</t>
  </si>
  <si>
    <t>Mean</t>
  </si>
  <si>
    <t>StdDev</t>
  </si>
  <si>
    <t>ListFind</t>
  </si>
  <si>
    <t>ListForEachSearch</t>
  </si>
  <si>
    <t>ListForSearch</t>
  </si>
  <si>
    <t>ListBinarySearch</t>
  </si>
  <si>
    <t>LinkedListFind</t>
  </si>
  <si>
    <t>DictionaryContainsKey</t>
  </si>
  <si>
    <t>DictionaryContainsValue</t>
  </si>
  <si>
    <t>DictionaryTryGetValue</t>
  </si>
  <si>
    <t>SortedDictionaryContainsKey</t>
  </si>
  <si>
    <t>SortedDictionaryContainsValue</t>
  </si>
  <si>
    <t>SortedDictionaryTryGetValue</t>
  </si>
  <si>
    <t>Method-Length</t>
  </si>
  <si>
    <t>Job</t>
  </si>
  <si>
    <t>ArrayFind</t>
  </si>
  <si>
    <t>ArrayBinarySearch</t>
  </si>
  <si>
    <t>Duration</t>
  </si>
  <si>
    <t>Duration Text</t>
  </si>
  <si>
    <t>0.0003 ns</t>
  </si>
  <si>
    <t>0.0012 ns</t>
  </si>
  <si>
    <t>StdErr</t>
  </si>
  <si>
    <t>ArrayParallelFind</t>
  </si>
  <si>
    <t>ListParallelFind</t>
  </si>
  <si>
    <t>0.0275 ns</t>
  </si>
  <si>
    <t>0.0057 ns</t>
  </si>
  <si>
    <t>0.0156 ns</t>
  </si>
  <si>
    <t>0.0006 ns</t>
  </si>
  <si>
    <t>0.0528 ns</t>
  </si>
  <si>
    <t>0.0046 ns</t>
  </si>
  <si>
    <t>0.0036 ns</t>
  </si>
  <si>
    <t>0.0005 ns</t>
  </si>
  <si>
    <t>0.0021 ns</t>
  </si>
  <si>
    <t>0.0049 ns</t>
  </si>
  <si>
    <t>LegacyJitX64</t>
  </si>
  <si>
    <t>70.3315 ns</t>
  </si>
  <si>
    <t>0.0073 ns</t>
  </si>
  <si>
    <t>0.0253 ns</t>
  </si>
  <si>
    <t>5,316.5206 ns</t>
  </si>
  <si>
    <t>10.9345 ns</t>
  </si>
  <si>
    <t>42.3492 ns</t>
  </si>
  <si>
    <t>25.9810 ns</t>
  </si>
  <si>
    <t>0.0124 ns</t>
  </si>
  <si>
    <t>0.0481 ns</t>
  </si>
  <si>
    <t>274.1602 ns</t>
  </si>
  <si>
    <t>0.2592 ns</t>
  </si>
  <si>
    <t>0.9700 ns</t>
  </si>
  <si>
    <t>5,564.9400 ns</t>
  </si>
  <si>
    <t>16.2350 ns</t>
  </si>
  <si>
    <t>62.8777 ns</t>
  </si>
  <si>
    <t>269.0208 ns</t>
  </si>
  <si>
    <t>0.0672 ns</t>
  </si>
  <si>
    <t>0.2327 ns</t>
  </si>
  <si>
    <t>198.6369 ns</t>
  </si>
  <si>
    <t>0.9753 ns</t>
  </si>
  <si>
    <t>3.6492 ns</t>
  </si>
  <si>
    <t>28.9894 ns</t>
  </si>
  <si>
    <t>0.0561 ns</t>
  </si>
  <si>
    <t>206.8565 ns</t>
  </si>
  <si>
    <t>2.0720 ns</t>
  </si>
  <si>
    <t>9.7188 ns</t>
  </si>
  <si>
    <t>9.2134 ns</t>
  </si>
  <si>
    <t>0.0213 ns</t>
  </si>
  <si>
    <t>291.7224 ns</t>
  </si>
  <si>
    <t>0.7847 ns</t>
  </si>
  <si>
    <t>3.0392 ns</t>
  </si>
  <si>
    <t>11.0837 ns</t>
  </si>
  <si>
    <t>0.0071 ns</t>
  </si>
  <si>
    <t>52.8664 ns</t>
  </si>
  <si>
    <t>0.0328 ns</t>
  </si>
  <si>
    <t>0.1229 ns</t>
  </si>
  <si>
    <t>1,528.3682 ns</t>
  </si>
  <si>
    <t>1.8382 ns</t>
  </si>
  <si>
    <t>6.3678 ns</t>
  </si>
  <si>
    <t>51.7051 ns</t>
  </si>
  <si>
    <t>0.0243 ns</t>
  </si>
  <si>
    <t>0.0877 ns</t>
  </si>
  <si>
    <t>466.7372 ns</t>
  </si>
  <si>
    <t>0.0152 ns</t>
  </si>
  <si>
    <t>14,150.2607 ns</t>
  </si>
  <si>
    <t>23.5195 ns</t>
  </si>
  <si>
    <t>91.0905 ns</t>
  </si>
  <si>
    <t>27.8085 ns</t>
  </si>
  <si>
    <t>0.1243 ns</t>
  </si>
  <si>
    <t>0.4815 ns</t>
  </si>
  <si>
    <t>2,415.5739 ns</t>
  </si>
  <si>
    <t>0.3507 ns</t>
  </si>
  <si>
    <t>1.3582 ns</t>
  </si>
  <si>
    <t>14,781.0082 ns</t>
  </si>
  <si>
    <t>35.2599 ns</t>
  </si>
  <si>
    <t>136.5609 ns</t>
  </si>
  <si>
    <t>2,465.0703 ns</t>
  </si>
  <si>
    <t>0.4084 ns</t>
  </si>
  <si>
    <t>1.4147 ns</t>
  </si>
  <si>
    <t>1,384.8783 ns</t>
  </si>
  <si>
    <t>3.1769 ns</t>
  </si>
  <si>
    <t>12.3041 ns</t>
  </si>
  <si>
    <t>30.0280 ns</t>
  </si>
  <si>
    <t>0.0490 ns</t>
  </si>
  <si>
    <t>0.1833 ns</t>
  </si>
  <si>
    <t>3,329.9466 ns</t>
  </si>
  <si>
    <t>5.3576 ns</t>
  </si>
  <si>
    <t>20.0462 ns</t>
  </si>
  <si>
    <t>9.7008 ns</t>
  </si>
  <si>
    <t>0.0009 ns</t>
  </si>
  <si>
    <t>2,669.6465 ns</t>
  </si>
  <si>
    <t>0.3664 ns</t>
  </si>
  <si>
    <t>1.2692 ns</t>
  </si>
  <si>
    <t>11.0635 ns</t>
  </si>
  <si>
    <t>0.0182 ns</t>
  </si>
  <si>
    <t>99.6466 ns</t>
  </si>
  <si>
    <t>0.0431 ns</t>
  </si>
  <si>
    <t>0.1612 ns</t>
  </si>
  <si>
    <t>15,220.7418 ns</t>
  </si>
  <si>
    <t>43.9853 ns</t>
  </si>
  <si>
    <t>164.5781 ns</t>
  </si>
  <si>
    <t>95.6013 ns</t>
  </si>
  <si>
    <t>0.0662 ns</t>
  </si>
  <si>
    <t>0.2477 ns</t>
  </si>
  <si>
    <t>4,488.0721 ns</t>
  </si>
  <si>
    <t>1.2362 ns</t>
  </si>
  <si>
    <t>4.2824 ns</t>
  </si>
  <si>
    <t>41,231.3932 ns</t>
  </si>
  <si>
    <t>78.7180 ns</t>
  </si>
  <si>
    <t>304.8736 ns</t>
  </si>
  <si>
    <t>34.1519 ns</t>
  </si>
  <si>
    <t>0.2047 ns</t>
  </si>
  <si>
    <t>0.7659 ns</t>
  </si>
  <si>
    <t>23,867.5073 ns</t>
  </si>
  <si>
    <t>7.2232 ns</t>
  </si>
  <si>
    <t>26.0435 ns</t>
  </si>
  <si>
    <t>44,141.1790 ns</t>
  </si>
  <si>
    <t>122.6118 ns</t>
  </si>
  <si>
    <t>474.8734 ns</t>
  </si>
  <si>
    <t>24,355.9722 ns</t>
  </si>
  <si>
    <t>0.7663 ns</t>
  </si>
  <si>
    <t>2.6544 ns</t>
  </si>
  <si>
    <t>13,398.5213 ns</t>
  </si>
  <si>
    <t>53.1844 ns</t>
  </si>
  <si>
    <t>205.9821 ns</t>
  </si>
  <si>
    <t>36.2965 ns</t>
  </si>
  <si>
    <t>0.0161 ns</t>
  </si>
  <si>
    <t>0.0625 ns</t>
  </si>
  <si>
    <t>39,125.7386 ns</t>
  </si>
  <si>
    <t>1.5350 ns</t>
  </si>
  <si>
    <t>5.7436 ns</t>
  </si>
  <si>
    <t>9.1933 ns</t>
  </si>
  <si>
    <t>0.0020 ns</t>
  </si>
  <si>
    <t>26,229.8588 ns</t>
  </si>
  <si>
    <t>129.4583 ns</t>
  </si>
  <si>
    <t>593.2523 ns</t>
  </si>
  <si>
    <t>11.0564 ns</t>
  </si>
  <si>
    <t>0.0019 ns</t>
  </si>
  <si>
    <t>119.4372 ns</t>
  </si>
  <si>
    <t>0.1669 ns</t>
  </si>
  <si>
    <t>0.6466 ns</t>
  </si>
  <si>
    <t>171,238.3738 ns</t>
  </si>
  <si>
    <t>393.1393 ns</t>
  </si>
  <si>
    <t>1,522.6220 ns</t>
  </si>
  <si>
    <t>117.2682 ns</t>
  </si>
  <si>
    <t>0.0380 ns</t>
  </si>
  <si>
    <t>0.1470 ns</t>
  </si>
  <si>
    <t>44,566.7678 ns</t>
  </si>
  <si>
    <t>1.3954 ns</t>
  </si>
  <si>
    <t>4.8338 ns</t>
  </si>
  <si>
    <t>156,825.3993 ns</t>
  </si>
  <si>
    <t>1,553.4005 ns</t>
  </si>
  <si>
    <t>8,071.7060 ns</t>
  </si>
  <si>
    <t>37.6995 ns</t>
  </si>
  <si>
    <t>0.2015 ns</t>
  </si>
  <si>
    <t>0.7805 ns</t>
  </si>
  <si>
    <t>237,629.0596 ns</t>
  </si>
  <si>
    <t>95.1209 ns</t>
  </si>
  <si>
    <t>355.9097 ns</t>
  </si>
  <si>
    <t>179,493.0924 ns</t>
  </si>
  <si>
    <t>1,966.7964 ns</t>
  </si>
  <si>
    <t>7,617.3695 ns</t>
  </si>
  <si>
    <t>243,356.4352 ns</t>
  </si>
  <si>
    <t>49.1892 ns</t>
  </si>
  <si>
    <t>184.0493 ns</t>
  </si>
  <si>
    <t>132,364.3729 ns</t>
  </si>
  <si>
    <t>91.0409 ns</t>
  </si>
  <si>
    <t>328.2528 ns</t>
  </si>
  <si>
    <t>40.7587 ns</t>
  </si>
  <si>
    <t>0.0641 ns</t>
  </si>
  <si>
    <t>0.2399 ns</t>
  </si>
  <si>
    <t>420,721.5078 ns</t>
  </si>
  <si>
    <t>4,056.1090 ns</t>
  </si>
  <si>
    <t>15,709.2425 ns</t>
  </si>
  <si>
    <t>9.1981 ns</t>
  </si>
  <si>
    <t>249,385.4672 ns</t>
  </si>
  <si>
    <t>1,511.7889 ns</t>
  </si>
  <si>
    <t>5,656.5961 ns</t>
  </si>
  <si>
    <t>11.0608 ns</t>
  </si>
  <si>
    <t>0.0018 ns</t>
  </si>
  <si>
    <t>143.5520 ns</t>
  </si>
  <si>
    <t>0.0261 ns</t>
  </si>
  <si>
    <t>0.0976 ns</t>
  </si>
  <si>
    <t>1,833,006.9802 ns</t>
  </si>
  <si>
    <t>1,357.1438 ns</t>
  </si>
  <si>
    <t>5,077.9671 ns</t>
  </si>
  <si>
    <t>143.8741 ns</t>
  </si>
  <si>
    <t>0.0263 ns</t>
  </si>
  <si>
    <t>0.0911 ns</t>
  </si>
  <si>
    <t>444,827.6272 ns</t>
  </si>
  <si>
    <t>5.7399 ns</t>
  </si>
  <si>
    <t>21.4767 ns</t>
  </si>
  <si>
    <t>228,868.0456 ns</t>
  </si>
  <si>
    <t>3,333.8554 ns</t>
  </si>
  <si>
    <t>33,171.4428 ns</t>
  </si>
  <si>
    <t>49.2552 ns</t>
  </si>
  <si>
    <t>0.1261 ns</t>
  </si>
  <si>
    <t>0.4717 ns</t>
  </si>
  <si>
    <t>2,372,784.6276 ns</t>
  </si>
  <si>
    <t>494.4577 ns</t>
  </si>
  <si>
    <t>1,782.7927 ns</t>
  </si>
  <si>
    <t>573,881.0035 ns</t>
  </si>
  <si>
    <t>6,464.2777 ns</t>
  </si>
  <si>
    <t>25,036.0398 ns</t>
  </si>
  <si>
    <t>2,433,418.1454 ns</t>
  </si>
  <si>
    <t>236.7450 ns</t>
  </si>
  <si>
    <t>885.8187 ns</t>
  </si>
  <si>
    <t>1,321,259.1766 ns</t>
  </si>
  <si>
    <t>590.8004 ns</t>
  </si>
  <si>
    <t>2,130.1612 ns</t>
  </si>
  <si>
    <t>45.5964 ns</t>
  </si>
  <si>
    <t>0.0944 ns</t>
  </si>
  <si>
    <t>0.3404 ns</t>
  </si>
  <si>
    <t>8,133,782.3691 ns</t>
  </si>
  <si>
    <t>572.2612 ns</t>
  </si>
  <si>
    <t>1,982.3710 ns</t>
  </si>
  <si>
    <t>9.2216 ns</t>
  </si>
  <si>
    <t>2,659,125.0478 ns</t>
  </si>
  <si>
    <t>1,041.1392 ns</t>
  </si>
  <si>
    <t>3,753.8807 ns</t>
  </si>
  <si>
    <t>11.0615 ns</t>
  </si>
  <si>
    <t>189.7644 ns</t>
  </si>
  <si>
    <t>0.0648 ns</t>
  </si>
  <si>
    <t>0.2509 ns</t>
  </si>
  <si>
    <t>29,934,797.7874 ns</t>
  </si>
  <si>
    <t>17,761.3163 ns</t>
  </si>
  <si>
    <t>68,789.2822 ns</t>
  </si>
  <si>
    <t>169.3055 ns</t>
  </si>
  <si>
    <t>0.0381 ns</t>
  </si>
  <si>
    <t>0.1474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</si>
</sst>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4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0" borderId="0" xfId="0" applyAlignment="1">
      <alignment vertical="top" wrapText="1"/>
    </xf>
    <xf numFmtId="0" fontId="0" fillId="0" borderId="0" xfId="0" applyNumberFormat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LegacyJIT x64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SummaryData!$B$1</c:f>
              <c:strCache>
                <c:ptCount val="1"/>
                <c:pt idx="0">
                  <c:v>ArrayBinarySearch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SummaryData!$B$2:$B$6</c:f>
              <c:numCache>
                <c:formatCode>General</c:formatCode>
                <c:ptCount val="5"/>
                <c:pt idx="0">
                  <c:v>25.981000000000002</c:v>
                </c:pt>
                <c:pt idx="1">
                  <c:v>27.808499999999999</c:v>
                </c:pt>
                <c:pt idx="2">
                  <c:v>34.151899999999998</c:v>
                </c:pt>
                <c:pt idx="3">
                  <c:v>37.6995</c:v>
                </c:pt>
                <c:pt idx="4">
                  <c:v>49.255200000000002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SummaryData!$C$1</c:f>
              <c:strCache>
                <c:ptCount val="1"/>
                <c:pt idx="0">
                  <c:v>ArrayFind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SummaryData!$C$2:$C$6</c:f>
              <c:numCache>
                <c:formatCode>General</c:formatCode>
                <c:ptCount val="5"/>
                <c:pt idx="0">
                  <c:v>70.331500000000005</c:v>
                </c:pt>
                <c:pt idx="1">
                  <c:v>466.73719999999997</c:v>
                </c:pt>
                <c:pt idx="2">
                  <c:v>4488.0721000000003</c:v>
                </c:pt>
                <c:pt idx="3">
                  <c:v>44566.767800000001</c:v>
                </c:pt>
                <c:pt idx="4">
                  <c:v>444827.62719999999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SummaryData!$D$1</c:f>
              <c:strCache>
                <c:ptCount val="1"/>
                <c:pt idx="0">
                  <c:v>DictionaryContainsKey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SummaryData!$D$2:$D$6</c:f>
              <c:numCache>
                <c:formatCode>General</c:formatCode>
                <c:ptCount val="5"/>
                <c:pt idx="0">
                  <c:v>9.2134</c:v>
                </c:pt>
                <c:pt idx="1">
                  <c:v>9.7007999999999992</c:v>
                </c:pt>
                <c:pt idx="2">
                  <c:v>9.1933000000000007</c:v>
                </c:pt>
                <c:pt idx="3">
                  <c:v>9.1981000000000002</c:v>
                </c:pt>
                <c:pt idx="4">
                  <c:v>9.2216000000000005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SummaryData!$E$1</c:f>
              <c:strCache>
                <c:ptCount val="1"/>
                <c:pt idx="0">
                  <c:v>DictionaryContainsValue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SummaryData!$E$2:$E$6</c:f>
              <c:numCache>
                <c:formatCode>General</c:formatCode>
                <c:ptCount val="5"/>
                <c:pt idx="0">
                  <c:v>291.72239999999999</c:v>
                </c:pt>
                <c:pt idx="1">
                  <c:v>2669.6464999999998</c:v>
                </c:pt>
                <c:pt idx="2">
                  <c:v>26229.858800000002</c:v>
                </c:pt>
                <c:pt idx="3">
                  <c:v>249385.46720000001</c:v>
                </c:pt>
                <c:pt idx="4">
                  <c:v>2659125.0477999998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SummaryData!$F$1</c:f>
              <c:strCache>
                <c:ptCount val="1"/>
                <c:pt idx="0">
                  <c:v>DictionaryTryGetValue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SummaryData!$F$2:$F$6</c:f>
              <c:numCache>
                <c:formatCode>General</c:formatCode>
                <c:ptCount val="5"/>
                <c:pt idx="0">
                  <c:v>11.0837</c:v>
                </c:pt>
                <c:pt idx="1">
                  <c:v>11.063499999999999</c:v>
                </c:pt>
                <c:pt idx="2">
                  <c:v>11.0564</c:v>
                </c:pt>
                <c:pt idx="3">
                  <c:v>11.0608</c:v>
                </c:pt>
                <c:pt idx="4">
                  <c:v>11.061500000000001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SummaryData!$G$1</c:f>
              <c:strCache>
                <c:ptCount val="1"/>
                <c:pt idx="0">
                  <c:v>LinkedListFind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SummaryData!$G$2:$G$6</c:f>
              <c:numCache>
                <c:formatCode>General</c:formatCode>
                <c:ptCount val="5"/>
                <c:pt idx="0">
                  <c:v>206.85650000000001</c:v>
                </c:pt>
                <c:pt idx="1">
                  <c:v>3329.9466000000002</c:v>
                </c:pt>
                <c:pt idx="2">
                  <c:v>39125.738599999997</c:v>
                </c:pt>
                <c:pt idx="3">
                  <c:v>420721.50780000002</c:v>
                </c:pt>
                <c:pt idx="4">
                  <c:v>8133782.3690999998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SummaryData!$H$1</c:f>
              <c:strCache>
                <c:ptCount val="1"/>
                <c:pt idx="0">
                  <c:v>ListBinarySearch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SummaryData!$H$2:$H$6</c:f>
              <c:numCache>
                <c:formatCode>General</c:formatCode>
                <c:ptCount val="5"/>
                <c:pt idx="0">
                  <c:v>28.9894</c:v>
                </c:pt>
                <c:pt idx="1">
                  <c:v>30.027999999999999</c:v>
                </c:pt>
                <c:pt idx="2">
                  <c:v>36.296500000000002</c:v>
                </c:pt>
                <c:pt idx="3">
                  <c:v>40.758699999999997</c:v>
                </c:pt>
                <c:pt idx="4">
                  <c:v>45.596400000000003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SummaryData!$I$1</c:f>
              <c:strCache>
                <c:ptCount val="1"/>
                <c:pt idx="0">
                  <c:v>ListFind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SummaryData!$I$2:$I$6</c:f>
              <c:numCache>
                <c:formatCode>General</c:formatCode>
                <c:ptCount val="5"/>
                <c:pt idx="0">
                  <c:v>274.16019999999997</c:v>
                </c:pt>
                <c:pt idx="1">
                  <c:v>2415.5738999999999</c:v>
                </c:pt>
                <c:pt idx="2">
                  <c:v>23867.507300000001</c:v>
                </c:pt>
                <c:pt idx="3">
                  <c:v>237629.05960000001</c:v>
                </c:pt>
                <c:pt idx="4">
                  <c:v>2372784.6275999998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SummaryData!$J$1</c:f>
              <c:strCache>
                <c:ptCount val="1"/>
                <c:pt idx="0">
                  <c:v>ListForEachSearch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SummaryData!$J$2:$J$6</c:f>
              <c:numCache>
                <c:formatCode>General</c:formatCode>
                <c:ptCount val="5"/>
                <c:pt idx="0">
                  <c:v>269.02080000000001</c:v>
                </c:pt>
                <c:pt idx="1">
                  <c:v>2465.0702999999999</c:v>
                </c:pt>
                <c:pt idx="2">
                  <c:v>24355.9722</c:v>
                </c:pt>
                <c:pt idx="3">
                  <c:v>243356.43520000001</c:v>
                </c:pt>
                <c:pt idx="4">
                  <c:v>2433418.1453999998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SummaryData!$K$1</c:f>
              <c:strCache>
                <c:ptCount val="1"/>
                <c:pt idx="0">
                  <c:v>ListForSearch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SummaryData!$K$2:$K$6</c:f>
              <c:numCache>
                <c:formatCode>General</c:formatCode>
                <c:ptCount val="5"/>
                <c:pt idx="0">
                  <c:v>198.6369</c:v>
                </c:pt>
                <c:pt idx="1">
                  <c:v>1384.8783000000001</c:v>
                </c:pt>
                <c:pt idx="2">
                  <c:v>13398.5213</c:v>
                </c:pt>
                <c:pt idx="3">
                  <c:v>132364.37289999999</c:v>
                </c:pt>
                <c:pt idx="4">
                  <c:v>1321259.1765999999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SummaryData!$L$1</c:f>
              <c:strCache>
                <c:ptCount val="1"/>
                <c:pt idx="0">
                  <c:v>SortedDictionaryContainsKey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SummaryData!$L$2:$L$6</c:f>
              <c:numCache>
                <c:formatCode>General</c:formatCode>
                <c:ptCount val="5"/>
                <c:pt idx="0">
                  <c:v>52.866399999999999</c:v>
                </c:pt>
                <c:pt idx="1">
                  <c:v>99.646600000000007</c:v>
                </c:pt>
                <c:pt idx="2">
                  <c:v>119.4372</c:v>
                </c:pt>
                <c:pt idx="3">
                  <c:v>143.55199999999999</c:v>
                </c:pt>
                <c:pt idx="4">
                  <c:v>189.76439999999999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SummaryData!$M$1</c:f>
              <c:strCache>
                <c:ptCount val="1"/>
                <c:pt idx="0">
                  <c:v>SortedDictionaryContainsValue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SummaryData!$M$2:$M$6</c:f>
              <c:numCache>
                <c:formatCode>General</c:formatCode>
                <c:ptCount val="5"/>
                <c:pt idx="0">
                  <c:v>1528.3681999999999</c:v>
                </c:pt>
                <c:pt idx="1">
                  <c:v>15220.7418</c:v>
                </c:pt>
                <c:pt idx="2">
                  <c:v>171238.3738</c:v>
                </c:pt>
                <c:pt idx="3">
                  <c:v>1833006.9802000001</c:v>
                </c:pt>
                <c:pt idx="4">
                  <c:v>29934797.7874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SummaryData!$N$1</c:f>
              <c:strCache>
                <c:ptCount val="1"/>
                <c:pt idx="0">
                  <c:v>SortedDictionaryTryGetValue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SummaryData!$N$2:$N$6</c:f>
              <c:numCache>
                <c:formatCode>General</c:formatCode>
                <c:ptCount val="5"/>
                <c:pt idx="0">
                  <c:v>51.705100000000002</c:v>
                </c:pt>
                <c:pt idx="1">
                  <c:v>95.601299999999995</c:v>
                </c:pt>
                <c:pt idx="2">
                  <c:v>117.26819999999999</c:v>
                </c:pt>
                <c:pt idx="3">
                  <c:v>143.8741</c:v>
                </c:pt>
                <c:pt idx="4">
                  <c:v>169.30549999999999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SummaryData!$O$1</c:f>
              <c:strCache>
                <c:ptCount val="1"/>
                <c:pt idx="0">
                  <c:v>ArrayParallelFind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SummaryData!$O$2:$O$6</c:f>
              <c:numCache>
                <c:formatCode>General</c:formatCode>
                <c:ptCount val="5"/>
                <c:pt idx="0">
                  <c:v>5316.5205999999998</c:v>
                </c:pt>
                <c:pt idx="1">
                  <c:v>14150.260700000001</c:v>
                </c:pt>
                <c:pt idx="2">
                  <c:v>41231.393199999999</c:v>
                </c:pt>
                <c:pt idx="3">
                  <c:v>156825.39929999999</c:v>
                </c:pt>
                <c:pt idx="4">
                  <c:v>228868.04560000001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SummaryData!$P$1</c:f>
              <c:strCache>
                <c:ptCount val="1"/>
                <c:pt idx="0">
                  <c:v>ListParallelFind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SummaryData!$P$2:$P$6</c:f>
              <c:numCache>
                <c:formatCode>General</c:formatCode>
                <c:ptCount val="5"/>
                <c:pt idx="0">
                  <c:v>5564.94</c:v>
                </c:pt>
                <c:pt idx="1">
                  <c:v>14781.0082</c:v>
                </c:pt>
                <c:pt idx="2">
                  <c:v>44141.178999999996</c:v>
                </c:pt>
                <c:pt idx="3">
                  <c:v>179493.09239999999</c:v>
                </c:pt>
                <c:pt idx="4">
                  <c:v>573881.00349999999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SummaryData!$O$1</c:f>
              <c:strCache>
                <c:ptCount val="1"/>
                <c:pt idx="0">
                  <c:v>ArrayParallelFind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SummaryData!$O$2:$O$6</c:f>
              <c:numCache>
                <c:formatCode>General</c:formatCode>
                <c:ptCount val="5"/>
                <c:pt idx="0">
                  <c:v>5316.5205999999998</c:v>
                </c:pt>
                <c:pt idx="1">
                  <c:v>14150.260700000001</c:v>
                </c:pt>
                <c:pt idx="2">
                  <c:v>41231.393199999999</c:v>
                </c:pt>
                <c:pt idx="3">
                  <c:v>156825.39929999999</c:v>
                </c:pt>
                <c:pt idx="4">
                  <c:v>228868.04560000001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SummaryData!$P$1</c:f>
              <c:strCache>
                <c:ptCount val="1"/>
                <c:pt idx="0">
                  <c:v>ListParallelFind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SummaryData!$P$2:$P$6</c:f>
              <c:numCache>
                <c:formatCode>General</c:formatCode>
                <c:ptCount val="5"/>
                <c:pt idx="0">
                  <c:v>5564.94</c:v>
                </c:pt>
                <c:pt idx="1">
                  <c:v>14781.0082</c:v>
                </c:pt>
                <c:pt idx="2">
                  <c:v>44141.178999999996</c:v>
                </c:pt>
                <c:pt idx="3">
                  <c:v>179493.09239999999</c:v>
                </c:pt>
                <c:pt idx="4">
                  <c:v>573881.00349999999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9682448"/>
        <c:axId val="-959676464"/>
      </c:lineChart>
      <c:catAx>
        <c:axId val="-95968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9676464"/>
        <c:crosses val="autoZero"/>
        <c:auto val="1"/>
        <c:lblAlgn val="ctr"/>
        <c:lblOffset val="100"/>
        <c:noMultiLvlLbl val="0"/>
      </c:catAx>
      <c:valAx>
        <c:axId val="-95967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Nano Seconds (Logarithmic)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96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13607</xdr:rowOff>
    </xdr:from>
    <xdr:to>
      <xdr:col>14</xdr:col>
      <xdr:colOff>13608</xdr:colOff>
      <xdr:row>49</xdr:row>
      <xdr:rowOff>163286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Data" displayName="Data" ref="A1:P6" totalsRowShown="0" headerRowDxfId="30">
  <autoFilter ref="A1:P6"/>
  <tableColumns count="16">
    <tableColumn id="1" name="Length"/>
    <tableColumn id="2" name="ArrayBinarySearch" dataDxfId="29">
      <calculatedColumnFormula>LOOKUP(CONCATENATE(Data[[#Headers],[ArrayBinarySearch]],"-",Data[[#This Row],[Length]]),Raw[Method-Length],Raw[Duration])</calculatedColumnFormula>
    </tableColumn>
    <tableColumn id="3" name="ArrayFind" dataDxfId="28">
      <calculatedColumnFormula>LOOKUP(CONCATENATE(Data[[#Headers],[ArrayFind]],"-",Data[[#This Row],[Length]]),Raw[Method-Length],Raw[Duration])</calculatedColumnFormula>
    </tableColumn>
    <tableColumn id="4" name="DictionaryContainsKey" dataDxfId="27">
      <calculatedColumnFormula>LOOKUP(CONCATENATE(Data[[#Headers],[DictionaryContainsKey]],"-",Data[[#This Row],[Length]]),Raw[Method-Length],Raw[Duration])</calculatedColumnFormula>
    </tableColumn>
    <tableColumn id="5" name="DictionaryContainsValue" dataDxfId="26">
      <calculatedColumnFormula>LOOKUP(CONCATENATE(Data[[#Headers],[DictionaryContainsValue]],"-",Data[[#This Row],[Length]]),Raw[Method-Length],Raw[Duration])</calculatedColumnFormula>
    </tableColumn>
    <tableColumn id="6" name="DictionaryTryGetValue" dataDxfId="25">
      <calculatedColumnFormula>LOOKUP(CONCATENATE(Data[[#Headers],[DictionaryTryGetValue]],"-",Data[[#This Row],[Length]]),Raw[Method-Length],Raw[Duration])</calculatedColumnFormula>
    </tableColumn>
    <tableColumn id="7" name="LinkedListFind" dataDxfId="24">
      <calculatedColumnFormula>LOOKUP(CONCATENATE(Data[[#Headers],[LinkedListFind]],"-",Data[[#This Row],[Length]]),Raw[Method-Length],Raw[Duration])</calculatedColumnFormula>
    </tableColumn>
    <tableColumn id="8" name="ListBinarySearch" dataDxfId="23">
      <calculatedColumnFormula>LOOKUP(CONCATENATE(Data[[#Headers],[ListBinarySearch]],"-",Data[[#This Row],[Length]]),Raw[Method-Length],Raw[Duration])</calculatedColumnFormula>
    </tableColumn>
    <tableColumn id="9" name="ListFind" dataDxfId="22">
      <calculatedColumnFormula>LOOKUP(CONCATENATE(Data[[#Headers],[ListFind]],"-",Data[[#This Row],[Length]]),Raw[Method-Length],Raw[Duration])</calculatedColumnFormula>
    </tableColumn>
    <tableColumn id="10" name="ListForEachSearch" dataDxfId="21">
      <calculatedColumnFormula>LOOKUP(CONCATENATE(Data[[#Headers],[ListForEachSearch]],"-",Data[[#This Row],[Length]]),Raw[Method-Length],Raw[Duration])</calculatedColumnFormula>
    </tableColumn>
    <tableColumn id="11" name="ListForSearch" dataDxfId="20">
      <calculatedColumnFormula>LOOKUP(CONCATENATE(Data[[#Headers],[ListForSearch]],"-",Data[[#This Row],[Length]]),Raw[Method-Length],Raw[Duration])</calculatedColumnFormula>
    </tableColumn>
    <tableColumn id="12" name="SortedDictionaryContainsKey" dataDxfId="19">
      <calculatedColumnFormula>LOOKUP(CONCATENATE(Data[[#Headers],[SortedDictionaryContainsKey]],"-",Data[[#This Row],[Length]]),Raw[Method-Length],Raw[Duration])</calculatedColumnFormula>
    </tableColumn>
    <tableColumn id="13" name="SortedDictionaryContainsValue" dataDxfId="18">
      <calculatedColumnFormula>LOOKUP(CONCATENATE(Data[[#Headers],[SortedDictionaryContainsValue]],"-",Data[[#This Row],[Length]]),Raw[Method-Length],Raw[Duration])</calculatedColumnFormula>
    </tableColumn>
    <tableColumn id="14" name="SortedDictionaryTryGetValue" dataDxfId="17">
      <calculatedColumnFormula>LOOKUP(CONCATENATE(Data[[#Headers],[SortedDictionaryTryGetValue]],"-",Data[[#This Row],[Length]]),Raw[Method-Length],Raw[Duration])</calculatedColumnFormula>
    </tableColumn>
    <tableColumn id="15" name="ArrayParallelFind" dataDxfId="16">
      <calculatedColumnFormula>LOOKUP(CONCATENATE(Data[[#Headers],[ArrayParallelFind]],"-",Data[[#This Row],[Length]]),Raw[Method-Length],Raw[Duration])</calculatedColumnFormula>
    </tableColumn>
    <tableColumn id="16" name="ListParallelFind" dataDxfId="15">
      <calculatedColumnFormula>LOOKUP(CONCATENATE(Data[[#Headers],[ListParallelFind]],"-",Data[[#This Row],[Length]]),Raw[Method-Length],Raw[Duration])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Raw" displayName="Raw" ref="A1:I76" totalsRowShown="0">
  <autoFilter ref="A1:I76"/>
  <sortState ref="A2:I76">
    <sortCondition ref="G1:G76"/>
  </sortState>
  <tableColumns count="9">
    <tableColumn id="1" name="Method"/>
    <tableColumn id="2" name="Job"/>
    <tableColumn id="29" name="Length"/>
    <tableColumn id="30" name="Mean"/>
    <tableColumn id="31" name="StdErr"/>
    <tableColumn id="35" name="StdDev"/>
    <tableColumn id="32" name="Method-Length" dataDxfId="14">
      <calculatedColumnFormula>CONCATENATE(Raw[[#This Row],[Method]],"-",Raw[[#This Row],[Length]])</calculatedColumnFormula>
    </tableColumn>
    <tableColumn id="33" name="Duration" dataDxfId="13">
      <calculatedColumnFormula>_xlfn.NUMBERVALUE(Raw[[#This Row],[Duration Text]],".",",")</calculatedColumnFormula>
    </tableColumn>
    <tableColumn id="34" name="Duration Text" dataDxfId="12">
      <calculatedColumnFormula>LEFT(Raw[[#This Row],[Mean]],LEN(Raw[[#This Row],[Mean]])-3)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4" name="Functions" displayName="Functions" ref="A1:A14" totalsRowShown="0" headerRowDxfId="11" dataDxfId="9" headerRowBorderDxfId="10" tableBorderDxfId="8" totalsRowBorderDxfId="7">
  <autoFilter ref="A1:A14"/>
  <sortState ref="A2:A14">
    <sortCondition ref="A1:A14"/>
  </sortState>
  <tableColumns count="1">
    <tableColumn id="1" name="Method" dataDxfId="6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5" name="Lengths" displayName="Lengths" ref="D1:D6" totalsRowShown="0" headerRowDxfId="5" dataDxfId="3" headerRowBorderDxfId="4" tableBorderDxfId="2" totalsRowBorderDxfId="1">
  <autoFilter ref="D1:D6"/>
  <sortState ref="D2:D6">
    <sortCondition ref="D1:D6"/>
  </sortState>
  <tableColumns count="1">
    <tableColumn id="1" name="Length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zoomScale="70" zoomScaleNormal="70" workbookViewId="0">
      <selection activeCell="L8" sqref="L8"/>
    </sheetView>
  </sheetViews>
  <sheetFormatPr defaultRowHeight="15" x14ac:dyDescent="0.25"/>
  <cols>
    <col min="1" max="1" width="13" bestFit="1" customWidth="1"/>
    <col min="2" max="2" width="16.42578125" customWidth="1"/>
    <col min="3" max="3" width="18.5703125" bestFit="1" customWidth="1"/>
    <col min="4" max="4" width="16.42578125" bestFit="1" customWidth="1"/>
    <col min="5" max="5" width="15.85546875" bestFit="1" customWidth="1"/>
    <col min="6" max="6" width="16.28515625" bestFit="1" customWidth="1"/>
    <col min="7" max="7" width="14" bestFit="1" customWidth="1"/>
    <col min="8" max="8" width="16" customWidth="1"/>
    <col min="9" max="9" width="15.85546875" bestFit="1" customWidth="1"/>
    <col min="10" max="15" width="16.28515625" bestFit="1" customWidth="1"/>
    <col min="16" max="16" width="15.7109375" bestFit="1" customWidth="1"/>
  </cols>
  <sheetData>
    <row r="1" spans="1:16" ht="60.75" customHeight="1" x14ac:dyDescent="0.25">
      <c r="A1" s="4" t="s">
        <v>1</v>
      </c>
      <c r="B1" s="4" t="s">
        <v>18</v>
      </c>
      <c r="C1" s="4" t="s">
        <v>17</v>
      </c>
      <c r="D1" s="4" t="s">
        <v>9</v>
      </c>
      <c r="E1" s="4" t="s">
        <v>10</v>
      </c>
      <c r="F1" s="4" t="s">
        <v>11</v>
      </c>
      <c r="G1" s="4" t="s">
        <v>8</v>
      </c>
      <c r="H1" s="4" t="s">
        <v>7</v>
      </c>
      <c r="I1" s="4" t="s">
        <v>4</v>
      </c>
      <c r="J1" s="4" t="s">
        <v>5</v>
      </c>
      <c r="K1" s="4" t="s">
        <v>6</v>
      </c>
      <c r="L1" s="4" t="s">
        <v>12</v>
      </c>
      <c r="M1" s="4" t="s">
        <v>13</v>
      </c>
      <c r="N1" s="4" t="s">
        <v>14</v>
      </c>
      <c r="O1" s="4" t="s">
        <v>24</v>
      </c>
      <c r="P1" s="4" t="s">
        <v>25</v>
      </c>
    </row>
    <row r="2" spans="1:16" x14ac:dyDescent="0.25">
      <c r="A2">
        <v>100</v>
      </c>
      <c r="B2">
        <f>LOOKUP(CONCATENATE(Data[[#Headers],[ArrayBinarySearch]],"-",Data[[#This Row],[Length]]),Raw[Method-Length],Raw[Duration])</f>
        <v>25.981000000000002</v>
      </c>
      <c r="C2">
        <f>LOOKUP(CONCATENATE(Data[[#Headers],[ArrayFind]],"-",Data[[#This Row],[Length]]),Raw[Method-Length],Raw[Duration])</f>
        <v>70.331500000000005</v>
      </c>
      <c r="D2">
        <f>LOOKUP(CONCATENATE(Data[[#Headers],[DictionaryContainsKey]],"-",Data[[#This Row],[Length]]),Raw[Method-Length],Raw[Duration])</f>
        <v>9.2134</v>
      </c>
      <c r="E2">
        <f>LOOKUP(CONCATENATE(Data[[#Headers],[DictionaryContainsValue]],"-",Data[[#This Row],[Length]]),Raw[Method-Length],Raw[Duration])</f>
        <v>291.72239999999999</v>
      </c>
      <c r="F2">
        <f>LOOKUP(CONCATENATE(Data[[#Headers],[DictionaryTryGetValue]],"-",Data[[#This Row],[Length]]),Raw[Method-Length],Raw[Duration])</f>
        <v>11.0837</v>
      </c>
      <c r="G2">
        <f>LOOKUP(CONCATENATE(Data[[#Headers],[LinkedListFind]],"-",Data[[#This Row],[Length]]),Raw[Method-Length],Raw[Duration])</f>
        <v>206.85650000000001</v>
      </c>
      <c r="H2">
        <f>LOOKUP(CONCATENATE(Data[[#Headers],[ListBinarySearch]],"-",Data[[#This Row],[Length]]),Raw[Method-Length],Raw[Duration])</f>
        <v>28.9894</v>
      </c>
      <c r="I2">
        <f>LOOKUP(CONCATENATE(Data[[#Headers],[ListFind]],"-",Data[[#This Row],[Length]]),Raw[Method-Length],Raw[Duration])</f>
        <v>274.16019999999997</v>
      </c>
      <c r="J2">
        <f>LOOKUP(CONCATENATE(Data[[#Headers],[ListForEachSearch]],"-",Data[[#This Row],[Length]]),Raw[Method-Length],Raw[Duration])</f>
        <v>269.02080000000001</v>
      </c>
      <c r="K2">
        <f>LOOKUP(CONCATENATE(Data[[#Headers],[ListForSearch]],"-",Data[[#This Row],[Length]]),Raw[Method-Length],Raw[Duration])</f>
        <v>198.6369</v>
      </c>
      <c r="L2">
        <f>LOOKUP(CONCATENATE(Data[[#Headers],[SortedDictionaryContainsKey]],"-",Data[[#This Row],[Length]]),Raw[Method-Length],Raw[Duration])</f>
        <v>52.866399999999999</v>
      </c>
      <c r="M2">
        <f>LOOKUP(CONCATENATE(Data[[#Headers],[SortedDictionaryContainsValue]],"-",Data[[#This Row],[Length]]),Raw[Method-Length],Raw[Duration])</f>
        <v>1528.3681999999999</v>
      </c>
      <c r="N2">
        <f>LOOKUP(CONCATENATE(Data[[#Headers],[SortedDictionaryTryGetValue]],"-",Data[[#This Row],[Length]]),Raw[Method-Length],Raw[Duration])</f>
        <v>51.705100000000002</v>
      </c>
      <c r="O2">
        <f>LOOKUP(CONCATENATE(Data[[#Headers],[ArrayParallelFind]],"-",Data[[#This Row],[Length]]),Raw[Method-Length],Raw[Duration])</f>
        <v>5316.5205999999998</v>
      </c>
      <c r="P2">
        <f>LOOKUP(CONCATENATE(Data[[#Headers],[ListParallelFind]],"-",Data[[#This Row],[Length]]),Raw[Method-Length],Raw[Duration])</f>
        <v>5564.94</v>
      </c>
    </row>
    <row r="3" spans="1:16" x14ac:dyDescent="0.25">
      <c r="A3">
        <v>1000</v>
      </c>
      <c r="B3">
        <f>LOOKUP(CONCATENATE(Data[[#Headers],[ArrayBinarySearch]],"-",Data[[#This Row],[Length]]),Raw[Method-Length],Raw[Duration])</f>
        <v>27.808499999999999</v>
      </c>
      <c r="C3">
        <f>LOOKUP(CONCATENATE(Data[[#Headers],[ArrayFind]],"-",Data[[#This Row],[Length]]),Raw[Method-Length],Raw[Duration])</f>
        <v>466.73719999999997</v>
      </c>
      <c r="D3">
        <f>LOOKUP(CONCATENATE(Data[[#Headers],[DictionaryContainsKey]],"-",Data[[#This Row],[Length]]),Raw[Method-Length],Raw[Duration])</f>
        <v>9.7007999999999992</v>
      </c>
      <c r="E3">
        <f>LOOKUP(CONCATENATE(Data[[#Headers],[DictionaryContainsValue]],"-",Data[[#This Row],[Length]]),Raw[Method-Length],Raw[Duration])</f>
        <v>2669.6464999999998</v>
      </c>
      <c r="F3">
        <f>LOOKUP(CONCATENATE(Data[[#Headers],[DictionaryTryGetValue]],"-",Data[[#This Row],[Length]]),Raw[Method-Length],Raw[Duration])</f>
        <v>11.063499999999999</v>
      </c>
      <c r="G3">
        <f>LOOKUP(CONCATENATE(Data[[#Headers],[LinkedListFind]],"-",Data[[#This Row],[Length]]),Raw[Method-Length],Raw[Duration])</f>
        <v>3329.9466000000002</v>
      </c>
      <c r="H3">
        <f>LOOKUP(CONCATENATE(Data[[#Headers],[ListBinarySearch]],"-",Data[[#This Row],[Length]]),Raw[Method-Length],Raw[Duration])</f>
        <v>30.027999999999999</v>
      </c>
      <c r="I3">
        <f>LOOKUP(CONCATENATE(Data[[#Headers],[ListFind]],"-",Data[[#This Row],[Length]]),Raw[Method-Length],Raw[Duration])</f>
        <v>2415.5738999999999</v>
      </c>
      <c r="J3">
        <f>LOOKUP(CONCATENATE(Data[[#Headers],[ListForEachSearch]],"-",Data[[#This Row],[Length]]),Raw[Method-Length],Raw[Duration])</f>
        <v>2465.0702999999999</v>
      </c>
      <c r="K3">
        <f>LOOKUP(CONCATENATE(Data[[#Headers],[ListForSearch]],"-",Data[[#This Row],[Length]]),Raw[Method-Length],Raw[Duration])</f>
        <v>1384.8783000000001</v>
      </c>
      <c r="L3">
        <f>LOOKUP(CONCATENATE(Data[[#Headers],[SortedDictionaryContainsKey]],"-",Data[[#This Row],[Length]]),Raw[Method-Length],Raw[Duration])</f>
        <v>99.646600000000007</v>
      </c>
      <c r="M3" s="5">
        <f>LOOKUP(CONCATENATE(Data[[#Headers],[SortedDictionaryContainsValue]],"-",Data[[#This Row],[Length]]),Raw[Method-Length],Raw[Duration])</f>
        <v>15220.7418</v>
      </c>
      <c r="N3" s="5">
        <f>LOOKUP(CONCATENATE(Data[[#Headers],[SortedDictionaryTryGetValue]],"-",Data[[#This Row],[Length]]),Raw[Method-Length],Raw[Duration])</f>
        <v>95.601299999999995</v>
      </c>
      <c r="O3" s="5">
        <f>LOOKUP(CONCATENATE(Data[[#Headers],[ArrayParallelFind]],"-",Data[[#This Row],[Length]]),Raw[Method-Length],Raw[Duration])</f>
        <v>14150.260700000001</v>
      </c>
      <c r="P3" s="5">
        <f>LOOKUP(CONCATENATE(Data[[#Headers],[ListParallelFind]],"-",Data[[#This Row],[Length]]),Raw[Method-Length],Raw[Duration])</f>
        <v>14781.0082</v>
      </c>
    </row>
    <row r="4" spans="1:16" x14ac:dyDescent="0.25">
      <c r="A4">
        <v>10000</v>
      </c>
      <c r="B4">
        <f>LOOKUP(CONCATENATE(Data[[#Headers],[ArrayBinarySearch]],"-",Data[[#This Row],[Length]]),Raw[Method-Length],Raw[Duration])</f>
        <v>34.151899999999998</v>
      </c>
      <c r="C4">
        <f>LOOKUP(CONCATENATE(Data[[#Headers],[ArrayFind]],"-",Data[[#This Row],[Length]]),Raw[Method-Length],Raw[Duration])</f>
        <v>4488.0721000000003</v>
      </c>
      <c r="D4">
        <f>LOOKUP(CONCATENATE(Data[[#Headers],[DictionaryContainsKey]],"-",Data[[#This Row],[Length]]),Raw[Method-Length],Raw[Duration])</f>
        <v>9.1933000000000007</v>
      </c>
      <c r="E4">
        <f>LOOKUP(CONCATENATE(Data[[#Headers],[DictionaryContainsValue]],"-",Data[[#This Row],[Length]]),Raw[Method-Length],Raw[Duration])</f>
        <v>26229.858800000002</v>
      </c>
      <c r="F4">
        <f>LOOKUP(CONCATENATE(Data[[#Headers],[DictionaryTryGetValue]],"-",Data[[#This Row],[Length]]),Raw[Method-Length],Raw[Duration])</f>
        <v>11.0564</v>
      </c>
      <c r="G4">
        <f>LOOKUP(CONCATENATE(Data[[#Headers],[LinkedListFind]],"-",Data[[#This Row],[Length]]),Raw[Method-Length],Raw[Duration])</f>
        <v>39125.738599999997</v>
      </c>
      <c r="H4">
        <f>LOOKUP(CONCATENATE(Data[[#Headers],[ListBinarySearch]],"-",Data[[#This Row],[Length]]),Raw[Method-Length],Raw[Duration])</f>
        <v>36.296500000000002</v>
      </c>
      <c r="I4">
        <f>LOOKUP(CONCATENATE(Data[[#Headers],[ListFind]],"-",Data[[#This Row],[Length]]),Raw[Method-Length],Raw[Duration])</f>
        <v>23867.507300000001</v>
      </c>
      <c r="J4">
        <f>LOOKUP(CONCATENATE(Data[[#Headers],[ListForEachSearch]],"-",Data[[#This Row],[Length]]),Raw[Method-Length],Raw[Duration])</f>
        <v>24355.9722</v>
      </c>
      <c r="K4">
        <f>LOOKUP(CONCATENATE(Data[[#Headers],[ListForSearch]],"-",Data[[#This Row],[Length]]),Raw[Method-Length],Raw[Duration])</f>
        <v>13398.5213</v>
      </c>
      <c r="L4">
        <f>LOOKUP(CONCATENATE(Data[[#Headers],[SortedDictionaryContainsKey]],"-",Data[[#This Row],[Length]]),Raw[Method-Length],Raw[Duration])</f>
        <v>119.4372</v>
      </c>
      <c r="M4" s="5">
        <f>LOOKUP(CONCATENATE(Data[[#Headers],[SortedDictionaryContainsValue]],"-",Data[[#This Row],[Length]]),Raw[Method-Length],Raw[Duration])</f>
        <v>171238.3738</v>
      </c>
      <c r="N4" s="5">
        <f>LOOKUP(CONCATENATE(Data[[#Headers],[SortedDictionaryTryGetValue]],"-",Data[[#This Row],[Length]]),Raw[Method-Length],Raw[Duration])</f>
        <v>117.26819999999999</v>
      </c>
      <c r="O4" s="5">
        <f>LOOKUP(CONCATENATE(Data[[#Headers],[ArrayParallelFind]],"-",Data[[#This Row],[Length]]),Raw[Method-Length],Raw[Duration])</f>
        <v>41231.393199999999</v>
      </c>
      <c r="P4" s="5">
        <f>LOOKUP(CONCATENATE(Data[[#Headers],[ListParallelFind]],"-",Data[[#This Row],[Length]]),Raw[Method-Length],Raw[Duration])</f>
        <v>44141.178999999996</v>
      </c>
    </row>
    <row r="5" spans="1:16" x14ac:dyDescent="0.25">
      <c r="A5">
        <v>100000</v>
      </c>
      <c r="B5">
        <f>LOOKUP(CONCATENATE(Data[[#Headers],[ArrayBinarySearch]],"-",Data[[#This Row],[Length]]),Raw[Method-Length],Raw[Duration])</f>
        <v>37.6995</v>
      </c>
      <c r="C5">
        <f>LOOKUP(CONCATENATE(Data[[#Headers],[ArrayFind]],"-",Data[[#This Row],[Length]]),Raw[Method-Length],Raw[Duration])</f>
        <v>44566.767800000001</v>
      </c>
      <c r="D5">
        <f>LOOKUP(CONCATENATE(Data[[#Headers],[DictionaryContainsKey]],"-",Data[[#This Row],[Length]]),Raw[Method-Length],Raw[Duration])</f>
        <v>9.1981000000000002</v>
      </c>
      <c r="E5">
        <f>LOOKUP(CONCATENATE(Data[[#Headers],[DictionaryContainsValue]],"-",Data[[#This Row],[Length]]),Raw[Method-Length],Raw[Duration])</f>
        <v>249385.46720000001</v>
      </c>
      <c r="F5">
        <f>LOOKUP(CONCATENATE(Data[[#Headers],[DictionaryTryGetValue]],"-",Data[[#This Row],[Length]]),Raw[Method-Length],Raw[Duration])</f>
        <v>11.0608</v>
      </c>
      <c r="G5">
        <f>LOOKUP(CONCATENATE(Data[[#Headers],[LinkedListFind]],"-",Data[[#This Row],[Length]]),Raw[Method-Length],Raw[Duration])</f>
        <v>420721.50780000002</v>
      </c>
      <c r="H5">
        <f>LOOKUP(CONCATENATE(Data[[#Headers],[ListBinarySearch]],"-",Data[[#This Row],[Length]]),Raw[Method-Length],Raw[Duration])</f>
        <v>40.758699999999997</v>
      </c>
      <c r="I5">
        <f>LOOKUP(CONCATENATE(Data[[#Headers],[ListFind]],"-",Data[[#This Row],[Length]]),Raw[Method-Length],Raw[Duration])</f>
        <v>237629.05960000001</v>
      </c>
      <c r="J5">
        <f>LOOKUP(CONCATENATE(Data[[#Headers],[ListForEachSearch]],"-",Data[[#This Row],[Length]]),Raw[Method-Length],Raw[Duration])</f>
        <v>243356.43520000001</v>
      </c>
      <c r="K5">
        <f>LOOKUP(CONCATENATE(Data[[#Headers],[ListForSearch]],"-",Data[[#This Row],[Length]]),Raw[Method-Length],Raw[Duration])</f>
        <v>132364.37289999999</v>
      </c>
      <c r="L5">
        <f>LOOKUP(CONCATENATE(Data[[#Headers],[SortedDictionaryContainsKey]],"-",Data[[#This Row],[Length]]),Raw[Method-Length],Raw[Duration])</f>
        <v>143.55199999999999</v>
      </c>
      <c r="M5" s="5">
        <f>LOOKUP(CONCATENATE(Data[[#Headers],[SortedDictionaryContainsValue]],"-",Data[[#This Row],[Length]]),Raw[Method-Length],Raw[Duration])</f>
        <v>1833006.9802000001</v>
      </c>
      <c r="N5" s="5">
        <f>LOOKUP(CONCATENATE(Data[[#Headers],[SortedDictionaryTryGetValue]],"-",Data[[#This Row],[Length]]),Raw[Method-Length],Raw[Duration])</f>
        <v>143.8741</v>
      </c>
      <c r="O5" s="5">
        <f>LOOKUP(CONCATENATE(Data[[#Headers],[ArrayParallelFind]],"-",Data[[#This Row],[Length]]),Raw[Method-Length],Raw[Duration])</f>
        <v>156825.39929999999</v>
      </c>
      <c r="P5" s="5">
        <f>LOOKUP(CONCATENATE(Data[[#Headers],[ListParallelFind]],"-",Data[[#This Row],[Length]]),Raw[Method-Length],Raw[Duration])</f>
        <v>179493.09239999999</v>
      </c>
    </row>
    <row r="6" spans="1:16" x14ac:dyDescent="0.25">
      <c r="A6">
        <v>1000000</v>
      </c>
      <c r="B6">
        <f>LOOKUP(CONCATENATE(Data[[#Headers],[ArrayBinarySearch]],"-",Data[[#This Row],[Length]]),Raw[Method-Length],Raw[Duration])</f>
        <v>49.255200000000002</v>
      </c>
      <c r="C6">
        <f>LOOKUP(CONCATENATE(Data[[#Headers],[ArrayFind]],"-",Data[[#This Row],[Length]]),Raw[Method-Length],Raw[Duration])</f>
        <v>444827.62719999999</v>
      </c>
      <c r="D6">
        <f>LOOKUP(CONCATENATE(Data[[#Headers],[DictionaryContainsKey]],"-",Data[[#This Row],[Length]]),Raw[Method-Length],Raw[Duration])</f>
        <v>9.2216000000000005</v>
      </c>
      <c r="E6">
        <f>LOOKUP(CONCATENATE(Data[[#Headers],[DictionaryContainsValue]],"-",Data[[#This Row],[Length]]),Raw[Method-Length],Raw[Duration])</f>
        <v>2659125.0477999998</v>
      </c>
      <c r="F6">
        <f>LOOKUP(CONCATENATE(Data[[#Headers],[DictionaryTryGetValue]],"-",Data[[#This Row],[Length]]),Raw[Method-Length],Raw[Duration])</f>
        <v>11.061500000000001</v>
      </c>
      <c r="G6">
        <f>LOOKUP(CONCATENATE(Data[[#Headers],[LinkedListFind]],"-",Data[[#This Row],[Length]]),Raw[Method-Length],Raw[Duration])</f>
        <v>8133782.3690999998</v>
      </c>
      <c r="H6">
        <f>LOOKUP(CONCATENATE(Data[[#Headers],[ListBinarySearch]],"-",Data[[#This Row],[Length]]),Raw[Method-Length],Raw[Duration])</f>
        <v>45.596400000000003</v>
      </c>
      <c r="I6">
        <f>LOOKUP(CONCATENATE(Data[[#Headers],[ListFind]],"-",Data[[#This Row],[Length]]),Raw[Method-Length],Raw[Duration])</f>
        <v>2372784.6275999998</v>
      </c>
      <c r="J6">
        <f>LOOKUP(CONCATENATE(Data[[#Headers],[ListForEachSearch]],"-",Data[[#This Row],[Length]]),Raw[Method-Length],Raw[Duration])</f>
        <v>2433418.1453999998</v>
      </c>
      <c r="K6">
        <f>LOOKUP(CONCATENATE(Data[[#Headers],[ListForSearch]],"-",Data[[#This Row],[Length]]),Raw[Method-Length],Raw[Duration])</f>
        <v>1321259.1765999999</v>
      </c>
      <c r="L6">
        <f>LOOKUP(CONCATENATE(Data[[#Headers],[SortedDictionaryContainsKey]],"-",Data[[#This Row],[Length]]),Raw[Method-Length],Raw[Duration])</f>
        <v>189.76439999999999</v>
      </c>
      <c r="M6" s="5">
        <f>LOOKUP(CONCATENATE(Data[[#Headers],[SortedDictionaryContainsValue]],"-",Data[[#This Row],[Length]]),Raw[Method-Length],Raw[Duration])</f>
        <v>29934797.7874</v>
      </c>
      <c r="N6" s="5">
        <f>LOOKUP(CONCATENATE(Data[[#Headers],[SortedDictionaryTryGetValue]],"-",Data[[#This Row],[Length]]),Raw[Method-Length],Raw[Duration])</f>
        <v>169.30549999999999</v>
      </c>
      <c r="O6" s="5">
        <f>LOOKUP(CONCATENATE(Data[[#Headers],[ArrayParallelFind]],"-",Data[[#This Row],[Length]]),Raw[Method-Length],Raw[Duration])</f>
        <v>228868.04560000001</v>
      </c>
      <c r="P6" s="5">
        <f>LOOKUP(CONCATENATE(Data[[#Headers],[ListParallelFind]],"-",Data[[#This Row],[Length]]),Raw[Method-Length],Raw[Duration])</f>
        <v>573881.00349999999</v>
      </c>
    </row>
  </sheetData>
  <dataConsolidate/>
  <pageMargins left="0.7" right="0.7" top="0.75" bottom="0.75" header="0.3" footer="0.3"/>
  <pageSetup paperSize="8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A2" sqref="A2:F76"/>
    </sheetView>
  </sheetViews>
  <sheetFormatPr defaultRowHeight="15" x14ac:dyDescent="0.25"/>
  <cols>
    <col min="1" max="1" width="17.5703125" customWidth="1"/>
    <col min="2" max="2" width="29" customWidth="1"/>
    <col min="3" max="3" width="24" customWidth="1"/>
    <col min="4" max="5" width="19.42578125" customWidth="1"/>
    <col min="6" max="6" width="17.85546875" customWidth="1"/>
    <col min="7" max="7" width="18.7109375" customWidth="1"/>
    <col min="8" max="8" width="17.5703125" customWidth="1"/>
    <col min="9" max="9" width="9.85546875" customWidth="1"/>
    <col min="11" max="11" width="10.85546875" customWidth="1"/>
    <col min="12" max="12" width="10.7109375" customWidth="1"/>
    <col min="13" max="13" width="23.85546875" customWidth="1"/>
    <col min="14" max="14" width="13" customWidth="1"/>
    <col min="15" max="15" width="12.85546875" customWidth="1"/>
    <col min="17" max="17" width="11.85546875" customWidth="1"/>
    <col min="20" max="20" width="15.5703125" customWidth="1"/>
    <col min="21" max="21" width="11.7109375" customWidth="1"/>
    <col min="22" max="22" width="17.7109375" customWidth="1"/>
    <col min="23" max="23" width="15.28515625" customWidth="1"/>
    <col min="24" max="24" width="14.5703125" customWidth="1"/>
    <col min="25" max="25" width="13.85546875" customWidth="1"/>
    <col min="26" max="27" width="14" customWidth="1"/>
    <col min="28" max="28" width="16" customWidth="1"/>
    <col min="30" max="30" width="17.42578125" bestFit="1" customWidth="1"/>
    <col min="31" max="31" width="13.7109375" bestFit="1" customWidth="1"/>
    <col min="32" max="32" width="37.28515625" bestFit="1" customWidth="1"/>
    <col min="33" max="33" width="17.85546875" customWidth="1"/>
  </cols>
  <sheetData>
    <row r="1" spans="1:9" x14ac:dyDescent="0.25">
      <c r="A1" t="s">
        <v>0</v>
      </c>
      <c r="B1" t="s">
        <v>16</v>
      </c>
      <c r="C1" t="s">
        <v>1</v>
      </c>
      <c r="D1" t="s">
        <v>2</v>
      </c>
      <c r="E1" t="s">
        <v>23</v>
      </c>
      <c r="F1" t="s">
        <v>3</v>
      </c>
      <c r="G1" t="s">
        <v>15</v>
      </c>
      <c r="H1" t="s">
        <v>19</v>
      </c>
      <c r="I1" t="s">
        <v>20</v>
      </c>
    </row>
    <row r="2" spans="1:9" x14ac:dyDescent="0.25">
      <c r="A2" t="s">
        <v>18</v>
      </c>
      <c r="B2" t="s">
        <v>36</v>
      </c>
      <c r="C2">
        <v>100</v>
      </c>
      <c r="D2" t="s">
        <v>43</v>
      </c>
      <c r="E2" t="s">
        <v>44</v>
      </c>
      <c r="F2" t="s">
        <v>45</v>
      </c>
      <c r="G2" s="5" t="str">
        <f>CONCATENATE(Raw[[#This Row],[Method]],"-",Raw[[#This Row],[Length]])</f>
        <v>ArrayBinarySearch-100</v>
      </c>
      <c r="H2" s="5">
        <f>_xlfn.NUMBERVALUE(Raw[[#This Row],[Duration Text]],".",",")</f>
        <v>25.981000000000002</v>
      </c>
      <c r="I2" s="5" t="str">
        <f>LEFT(Raw[[#This Row],[Mean]],LEN(Raw[[#This Row],[Mean]])-3)</f>
        <v>25.9810</v>
      </c>
    </row>
    <row r="3" spans="1:9" x14ac:dyDescent="0.25">
      <c r="A3" t="s">
        <v>18</v>
      </c>
      <c r="B3" t="s">
        <v>36</v>
      </c>
      <c r="C3">
        <v>1000</v>
      </c>
      <c r="D3" t="s">
        <v>84</v>
      </c>
      <c r="E3" t="s">
        <v>85</v>
      </c>
      <c r="F3" t="s">
        <v>86</v>
      </c>
      <c r="G3" s="5" t="str">
        <f>CONCATENATE(Raw[[#This Row],[Method]],"-",Raw[[#This Row],[Length]])</f>
        <v>ArrayBinarySearch-1000</v>
      </c>
      <c r="H3" s="5">
        <f>_xlfn.NUMBERVALUE(Raw[[#This Row],[Duration Text]],".",",")</f>
        <v>27.808499999999999</v>
      </c>
      <c r="I3" s="5" t="str">
        <f>LEFT(Raw[[#This Row],[Mean]],LEN(Raw[[#This Row],[Mean]])-3)</f>
        <v>27.8085</v>
      </c>
    </row>
    <row r="4" spans="1:9" x14ac:dyDescent="0.25">
      <c r="A4" t="s">
        <v>18</v>
      </c>
      <c r="B4" t="s">
        <v>36</v>
      </c>
      <c r="C4">
        <v>10000</v>
      </c>
      <c r="D4" t="s">
        <v>127</v>
      </c>
      <c r="E4" t="s">
        <v>128</v>
      </c>
      <c r="F4" t="s">
        <v>129</v>
      </c>
      <c r="G4" s="5" t="str">
        <f>CONCATENATE(Raw[[#This Row],[Method]],"-",Raw[[#This Row],[Length]])</f>
        <v>ArrayBinarySearch-10000</v>
      </c>
      <c r="H4" s="5">
        <f>_xlfn.NUMBERVALUE(Raw[[#This Row],[Duration Text]],".",",")</f>
        <v>34.151899999999998</v>
      </c>
      <c r="I4" s="5" t="str">
        <f>LEFT(Raw[[#This Row],[Mean]],LEN(Raw[[#This Row],[Mean]])-3)</f>
        <v>34.1519</v>
      </c>
    </row>
    <row r="5" spans="1:9" x14ac:dyDescent="0.25">
      <c r="A5" t="s">
        <v>18</v>
      </c>
      <c r="B5" t="s">
        <v>36</v>
      </c>
      <c r="C5">
        <v>100000</v>
      </c>
      <c r="D5" t="s">
        <v>170</v>
      </c>
      <c r="E5" t="s">
        <v>171</v>
      </c>
      <c r="F5" t="s">
        <v>172</v>
      </c>
      <c r="G5" s="5" t="str">
        <f>CONCATENATE(Raw[[#This Row],[Method]],"-",Raw[[#This Row],[Length]])</f>
        <v>ArrayBinarySearch-100000</v>
      </c>
      <c r="H5" s="5">
        <f>_xlfn.NUMBERVALUE(Raw[[#This Row],[Duration Text]],".",",")</f>
        <v>37.6995</v>
      </c>
      <c r="I5" s="5" t="str">
        <f>LEFT(Raw[[#This Row],[Mean]],LEN(Raw[[#This Row],[Mean]])-3)</f>
        <v>37.6995</v>
      </c>
    </row>
    <row r="6" spans="1:9" x14ac:dyDescent="0.25">
      <c r="A6" t="s">
        <v>18</v>
      </c>
      <c r="B6" t="s">
        <v>36</v>
      </c>
      <c r="C6">
        <v>1000000</v>
      </c>
      <c r="D6" t="s">
        <v>212</v>
      </c>
      <c r="E6" t="s">
        <v>213</v>
      </c>
      <c r="F6" t="s">
        <v>214</v>
      </c>
      <c r="G6" s="5" t="str">
        <f>CONCATENATE(Raw[[#This Row],[Method]],"-",Raw[[#This Row],[Length]])</f>
        <v>ArrayBinarySearch-1000000</v>
      </c>
      <c r="H6" s="5">
        <f>_xlfn.NUMBERVALUE(Raw[[#This Row],[Duration Text]],".",",")</f>
        <v>49.255200000000002</v>
      </c>
      <c r="I6" s="5" t="str">
        <f>LEFT(Raw[[#This Row],[Mean]],LEN(Raw[[#This Row],[Mean]])-3)</f>
        <v>49.2552</v>
      </c>
    </row>
    <row r="7" spans="1:9" x14ac:dyDescent="0.25">
      <c r="A7" t="s">
        <v>17</v>
      </c>
      <c r="B7" t="s">
        <v>36</v>
      </c>
      <c r="C7">
        <v>100</v>
      </c>
      <c r="D7" t="s">
        <v>37</v>
      </c>
      <c r="E7" t="s">
        <v>38</v>
      </c>
      <c r="F7" t="s">
        <v>39</v>
      </c>
      <c r="G7" s="5" t="str">
        <f>CONCATENATE(Raw[[#This Row],[Method]],"-",Raw[[#This Row],[Length]])</f>
        <v>ArrayFind-100</v>
      </c>
      <c r="H7" s="5">
        <f>_xlfn.NUMBERVALUE(Raw[[#This Row],[Duration Text]],".",",")</f>
        <v>70.331500000000005</v>
      </c>
      <c r="I7" s="5" t="str">
        <f>LEFT(Raw[[#This Row],[Mean]],LEN(Raw[[#This Row],[Mean]])-3)</f>
        <v>70.3315</v>
      </c>
    </row>
    <row r="8" spans="1:9" x14ac:dyDescent="0.25">
      <c r="A8" t="s">
        <v>17</v>
      </c>
      <c r="B8" t="s">
        <v>36</v>
      </c>
      <c r="C8">
        <v>1000</v>
      </c>
      <c r="D8" t="s">
        <v>79</v>
      </c>
      <c r="E8" t="s">
        <v>80</v>
      </c>
      <c r="F8" t="s">
        <v>30</v>
      </c>
      <c r="G8" s="5" t="str">
        <f>CONCATENATE(Raw[[#This Row],[Method]],"-",Raw[[#This Row],[Length]])</f>
        <v>ArrayFind-1000</v>
      </c>
      <c r="H8" s="5">
        <f>_xlfn.NUMBERVALUE(Raw[[#This Row],[Duration Text]],".",",")</f>
        <v>466.73719999999997</v>
      </c>
      <c r="I8" s="5" t="str">
        <f>LEFT(Raw[[#This Row],[Mean]],LEN(Raw[[#This Row],[Mean]])-3)</f>
        <v>466.7372</v>
      </c>
    </row>
    <row r="9" spans="1:9" x14ac:dyDescent="0.25">
      <c r="A9" t="s">
        <v>17</v>
      </c>
      <c r="B9" t="s">
        <v>36</v>
      </c>
      <c r="C9">
        <v>10000</v>
      </c>
      <c r="D9" t="s">
        <v>121</v>
      </c>
      <c r="E9" t="s">
        <v>122</v>
      </c>
      <c r="F9" t="s">
        <v>123</v>
      </c>
      <c r="G9" s="5" t="str">
        <f>CONCATENATE(Raw[[#This Row],[Method]],"-",Raw[[#This Row],[Length]])</f>
        <v>ArrayFind-10000</v>
      </c>
      <c r="H9" s="5">
        <f>_xlfn.NUMBERVALUE(Raw[[#This Row],[Duration Text]],".",",")</f>
        <v>4488.0721000000003</v>
      </c>
      <c r="I9" s="5" t="str">
        <f>LEFT(Raw[[#This Row],[Mean]],LEN(Raw[[#This Row],[Mean]])-3)</f>
        <v>4,488.0721</v>
      </c>
    </row>
    <row r="10" spans="1:9" x14ac:dyDescent="0.25">
      <c r="A10" t="s">
        <v>17</v>
      </c>
      <c r="B10" t="s">
        <v>36</v>
      </c>
      <c r="C10">
        <v>100000</v>
      </c>
      <c r="D10" t="s">
        <v>164</v>
      </c>
      <c r="E10" t="s">
        <v>165</v>
      </c>
      <c r="F10" t="s">
        <v>166</v>
      </c>
      <c r="G10" s="5" t="str">
        <f>CONCATENATE(Raw[[#This Row],[Method]],"-",Raw[[#This Row],[Length]])</f>
        <v>ArrayFind-100000</v>
      </c>
      <c r="H10" s="5">
        <f>_xlfn.NUMBERVALUE(Raw[[#This Row],[Duration Text]],".",",")</f>
        <v>44566.767800000001</v>
      </c>
      <c r="I10" s="5" t="str">
        <f>LEFT(Raw[[#This Row],[Mean]],LEN(Raw[[#This Row],[Mean]])-3)</f>
        <v>44,566.7678</v>
      </c>
    </row>
    <row r="11" spans="1:9" x14ac:dyDescent="0.25">
      <c r="A11" t="s">
        <v>17</v>
      </c>
      <c r="B11" t="s">
        <v>36</v>
      </c>
      <c r="C11">
        <v>1000000</v>
      </c>
      <c r="D11" t="s">
        <v>206</v>
      </c>
      <c r="E11" t="s">
        <v>207</v>
      </c>
      <c r="F11" t="s">
        <v>208</v>
      </c>
      <c r="G11" s="5" t="str">
        <f>CONCATENATE(Raw[[#This Row],[Method]],"-",Raw[[#This Row],[Length]])</f>
        <v>ArrayFind-1000000</v>
      </c>
      <c r="H11" s="5">
        <f>_xlfn.NUMBERVALUE(Raw[[#This Row],[Duration Text]],".",",")</f>
        <v>444827.62719999999</v>
      </c>
      <c r="I11" s="5" t="str">
        <f>LEFT(Raw[[#This Row],[Mean]],LEN(Raw[[#This Row],[Mean]])-3)</f>
        <v>444,827.6272</v>
      </c>
    </row>
    <row r="12" spans="1:9" x14ac:dyDescent="0.25">
      <c r="A12" t="s">
        <v>24</v>
      </c>
      <c r="B12" t="s">
        <v>36</v>
      </c>
      <c r="C12">
        <v>100</v>
      </c>
      <c r="D12" t="s">
        <v>40</v>
      </c>
      <c r="E12" t="s">
        <v>41</v>
      </c>
      <c r="F12" t="s">
        <v>42</v>
      </c>
      <c r="G12" s="5" t="str">
        <f>CONCATENATE(Raw[[#This Row],[Method]],"-",Raw[[#This Row],[Length]])</f>
        <v>ArrayParallelFind-100</v>
      </c>
      <c r="H12" s="5">
        <f>_xlfn.NUMBERVALUE(Raw[[#This Row],[Duration Text]],".",",")</f>
        <v>5316.5205999999998</v>
      </c>
      <c r="I12" s="5" t="str">
        <f>LEFT(Raw[[#This Row],[Mean]],LEN(Raw[[#This Row],[Mean]])-3)</f>
        <v>5,316.5206</v>
      </c>
    </row>
    <row r="13" spans="1:9" x14ac:dyDescent="0.25">
      <c r="A13" t="s">
        <v>24</v>
      </c>
      <c r="B13" t="s">
        <v>36</v>
      </c>
      <c r="C13">
        <v>1000</v>
      </c>
      <c r="D13" t="s">
        <v>81</v>
      </c>
      <c r="E13" t="s">
        <v>82</v>
      </c>
      <c r="F13" t="s">
        <v>83</v>
      </c>
      <c r="G13" s="5" t="str">
        <f>CONCATENATE(Raw[[#This Row],[Method]],"-",Raw[[#This Row],[Length]])</f>
        <v>ArrayParallelFind-1000</v>
      </c>
      <c r="H13" s="5">
        <f>_xlfn.NUMBERVALUE(Raw[[#This Row],[Duration Text]],".",",")</f>
        <v>14150.260700000001</v>
      </c>
      <c r="I13" s="5" t="str">
        <f>LEFT(Raw[[#This Row],[Mean]],LEN(Raw[[#This Row],[Mean]])-3)</f>
        <v>14,150.2607</v>
      </c>
    </row>
    <row r="14" spans="1:9" x14ac:dyDescent="0.25">
      <c r="A14" t="s">
        <v>24</v>
      </c>
      <c r="B14" t="s">
        <v>36</v>
      </c>
      <c r="C14">
        <v>10000</v>
      </c>
      <c r="D14" t="s">
        <v>124</v>
      </c>
      <c r="E14" t="s">
        <v>125</v>
      </c>
      <c r="F14" t="s">
        <v>126</v>
      </c>
      <c r="G14" s="5" t="str">
        <f>CONCATENATE(Raw[[#This Row],[Method]],"-",Raw[[#This Row],[Length]])</f>
        <v>ArrayParallelFind-10000</v>
      </c>
      <c r="H14" s="5">
        <f>_xlfn.NUMBERVALUE(Raw[[#This Row],[Duration Text]],".",",")</f>
        <v>41231.393199999999</v>
      </c>
      <c r="I14" s="5" t="str">
        <f>LEFT(Raw[[#This Row],[Mean]],LEN(Raw[[#This Row],[Mean]])-3)</f>
        <v>41,231.3932</v>
      </c>
    </row>
    <row r="15" spans="1:9" x14ac:dyDescent="0.25">
      <c r="A15" t="s">
        <v>24</v>
      </c>
      <c r="B15" t="s">
        <v>36</v>
      </c>
      <c r="C15">
        <v>100000</v>
      </c>
      <c r="D15" t="s">
        <v>167</v>
      </c>
      <c r="E15" t="s">
        <v>168</v>
      </c>
      <c r="F15" t="s">
        <v>169</v>
      </c>
      <c r="G15" s="5" t="str">
        <f>CONCATENATE(Raw[[#This Row],[Method]],"-",Raw[[#This Row],[Length]])</f>
        <v>ArrayParallelFind-100000</v>
      </c>
      <c r="H15" s="5">
        <f>_xlfn.NUMBERVALUE(Raw[[#This Row],[Duration Text]],".",",")</f>
        <v>156825.39929999999</v>
      </c>
      <c r="I15" s="5" t="str">
        <f>LEFT(Raw[[#This Row],[Mean]],LEN(Raw[[#This Row],[Mean]])-3)</f>
        <v>156,825.3993</v>
      </c>
    </row>
    <row r="16" spans="1:9" x14ac:dyDescent="0.25">
      <c r="A16" t="s">
        <v>24</v>
      </c>
      <c r="B16" t="s">
        <v>36</v>
      </c>
      <c r="C16">
        <v>1000000</v>
      </c>
      <c r="D16" t="s">
        <v>209</v>
      </c>
      <c r="E16" t="s">
        <v>210</v>
      </c>
      <c r="F16" t="s">
        <v>211</v>
      </c>
      <c r="G16" s="5" t="str">
        <f>CONCATENATE(Raw[[#This Row],[Method]],"-",Raw[[#This Row],[Length]])</f>
        <v>ArrayParallelFind-1000000</v>
      </c>
      <c r="H16" s="5">
        <f>_xlfn.NUMBERVALUE(Raw[[#This Row],[Duration Text]],".",",")</f>
        <v>228868.04560000001</v>
      </c>
      <c r="I16" s="5" t="str">
        <f>LEFT(Raw[[#This Row],[Mean]],LEN(Raw[[#This Row],[Mean]])-3)</f>
        <v>228,868.0456</v>
      </c>
    </row>
    <row r="17" spans="1:9" x14ac:dyDescent="0.25">
      <c r="A17" t="s">
        <v>9</v>
      </c>
      <c r="B17" t="s">
        <v>36</v>
      </c>
      <c r="C17">
        <v>100</v>
      </c>
      <c r="D17" t="s">
        <v>63</v>
      </c>
      <c r="E17" t="s">
        <v>27</v>
      </c>
      <c r="F17" t="s">
        <v>64</v>
      </c>
      <c r="G17" s="5" t="str">
        <f>CONCATENATE(Raw[[#This Row],[Method]],"-",Raw[[#This Row],[Length]])</f>
        <v>DictionaryContainsKey-100</v>
      </c>
      <c r="H17" s="5">
        <f>_xlfn.NUMBERVALUE(Raw[[#This Row],[Duration Text]],".",",")</f>
        <v>9.2134</v>
      </c>
      <c r="I17" s="5" t="str">
        <f>LEFT(Raw[[#This Row],[Mean]],LEN(Raw[[#This Row],[Mean]])-3)</f>
        <v>9.2134</v>
      </c>
    </row>
    <row r="18" spans="1:9" x14ac:dyDescent="0.25">
      <c r="A18" t="s">
        <v>9</v>
      </c>
      <c r="B18" t="s">
        <v>36</v>
      </c>
      <c r="C18">
        <v>1000</v>
      </c>
      <c r="D18" t="s">
        <v>105</v>
      </c>
      <c r="E18" t="s">
        <v>21</v>
      </c>
      <c r="F18" t="s">
        <v>106</v>
      </c>
      <c r="G18" s="5" t="str">
        <f>CONCATENATE(Raw[[#This Row],[Method]],"-",Raw[[#This Row],[Length]])</f>
        <v>DictionaryContainsKey-1000</v>
      </c>
      <c r="H18" s="5">
        <f>_xlfn.NUMBERVALUE(Raw[[#This Row],[Duration Text]],".",",")</f>
        <v>9.7007999999999992</v>
      </c>
      <c r="I18" s="5" t="str">
        <f>LEFT(Raw[[#This Row],[Mean]],LEN(Raw[[#This Row],[Mean]])-3)</f>
        <v>9.7008</v>
      </c>
    </row>
    <row r="19" spans="1:9" x14ac:dyDescent="0.25">
      <c r="A19" t="s">
        <v>9</v>
      </c>
      <c r="B19" t="s">
        <v>36</v>
      </c>
      <c r="C19">
        <v>10000</v>
      </c>
      <c r="D19" t="s">
        <v>148</v>
      </c>
      <c r="E19" t="s">
        <v>29</v>
      </c>
      <c r="F19" t="s">
        <v>149</v>
      </c>
      <c r="G19" s="5" t="str">
        <f>CONCATENATE(Raw[[#This Row],[Method]],"-",Raw[[#This Row],[Length]])</f>
        <v>DictionaryContainsKey-10000</v>
      </c>
      <c r="H19" s="5">
        <f>_xlfn.NUMBERVALUE(Raw[[#This Row],[Duration Text]],".",",")</f>
        <v>9.1933000000000007</v>
      </c>
      <c r="I19" s="5" t="str">
        <f>LEFT(Raw[[#This Row],[Mean]],LEN(Raw[[#This Row],[Mean]])-3)</f>
        <v>9.1933</v>
      </c>
    </row>
    <row r="20" spans="1:9" x14ac:dyDescent="0.25">
      <c r="A20" t="s">
        <v>9</v>
      </c>
      <c r="B20" t="s">
        <v>36</v>
      </c>
      <c r="C20">
        <v>100000</v>
      </c>
      <c r="D20" t="s">
        <v>191</v>
      </c>
      <c r="E20" t="s">
        <v>22</v>
      </c>
      <c r="F20" t="s">
        <v>31</v>
      </c>
      <c r="G20" s="5" t="str">
        <f>CONCATENATE(Raw[[#This Row],[Method]],"-",Raw[[#This Row],[Length]])</f>
        <v>DictionaryContainsKey-100000</v>
      </c>
      <c r="H20" s="5">
        <f>_xlfn.NUMBERVALUE(Raw[[#This Row],[Duration Text]],".",",")</f>
        <v>9.1981000000000002</v>
      </c>
      <c r="I20" s="5" t="str">
        <f>LEFT(Raw[[#This Row],[Mean]],LEN(Raw[[#This Row],[Mean]])-3)</f>
        <v>9.1981</v>
      </c>
    </row>
    <row r="21" spans="1:9" x14ac:dyDescent="0.25">
      <c r="A21" t="s">
        <v>9</v>
      </c>
      <c r="B21" t="s">
        <v>36</v>
      </c>
      <c r="C21">
        <v>1000000</v>
      </c>
      <c r="D21" t="s">
        <v>233</v>
      </c>
      <c r="E21" t="s">
        <v>29</v>
      </c>
      <c r="F21" t="s">
        <v>34</v>
      </c>
      <c r="G21" s="5" t="str">
        <f>CONCATENATE(Raw[[#This Row],[Method]],"-",Raw[[#This Row],[Length]])</f>
        <v>DictionaryContainsKey-1000000</v>
      </c>
      <c r="H21" s="5">
        <f>_xlfn.NUMBERVALUE(Raw[[#This Row],[Duration Text]],".",",")</f>
        <v>9.2216000000000005</v>
      </c>
      <c r="I21" s="5" t="str">
        <f>LEFT(Raw[[#This Row],[Mean]],LEN(Raw[[#This Row],[Mean]])-3)</f>
        <v>9.2216</v>
      </c>
    </row>
    <row r="22" spans="1:9" x14ac:dyDescent="0.25">
      <c r="A22" t="s">
        <v>10</v>
      </c>
      <c r="B22" t="s">
        <v>36</v>
      </c>
      <c r="C22">
        <v>100</v>
      </c>
      <c r="D22" t="s">
        <v>65</v>
      </c>
      <c r="E22" t="s">
        <v>66</v>
      </c>
      <c r="F22" t="s">
        <v>67</v>
      </c>
      <c r="G22" s="5" t="str">
        <f>CONCATENATE(Raw[[#This Row],[Method]],"-",Raw[[#This Row],[Length]])</f>
        <v>DictionaryContainsValue-100</v>
      </c>
      <c r="H22" s="5">
        <f>_xlfn.NUMBERVALUE(Raw[[#This Row],[Duration Text]],".",",")</f>
        <v>291.72239999999999</v>
      </c>
      <c r="I22" s="5" t="str">
        <f>LEFT(Raw[[#This Row],[Mean]],LEN(Raw[[#This Row],[Mean]])-3)</f>
        <v>291.7224</v>
      </c>
    </row>
    <row r="23" spans="1:9" x14ac:dyDescent="0.25">
      <c r="A23" t="s">
        <v>10</v>
      </c>
      <c r="B23" t="s">
        <v>36</v>
      </c>
      <c r="C23">
        <v>1000</v>
      </c>
      <c r="D23" t="s">
        <v>107</v>
      </c>
      <c r="E23" t="s">
        <v>108</v>
      </c>
      <c r="F23" t="s">
        <v>109</v>
      </c>
      <c r="G23" s="5" t="str">
        <f>CONCATENATE(Raw[[#This Row],[Method]],"-",Raw[[#This Row],[Length]])</f>
        <v>DictionaryContainsValue-1000</v>
      </c>
      <c r="H23" s="5">
        <f>_xlfn.NUMBERVALUE(Raw[[#This Row],[Duration Text]],".",",")</f>
        <v>2669.6464999999998</v>
      </c>
      <c r="I23" s="5" t="str">
        <f>LEFT(Raw[[#This Row],[Mean]],LEN(Raw[[#This Row],[Mean]])-3)</f>
        <v>2,669.6465</v>
      </c>
    </row>
    <row r="24" spans="1:9" x14ac:dyDescent="0.25">
      <c r="A24" t="s">
        <v>10</v>
      </c>
      <c r="B24" t="s">
        <v>36</v>
      </c>
      <c r="C24">
        <v>10000</v>
      </c>
      <c r="D24" t="s">
        <v>150</v>
      </c>
      <c r="E24" t="s">
        <v>151</v>
      </c>
      <c r="F24" t="s">
        <v>152</v>
      </c>
      <c r="G24" s="5" t="str">
        <f>CONCATENATE(Raw[[#This Row],[Method]],"-",Raw[[#This Row],[Length]])</f>
        <v>DictionaryContainsValue-10000</v>
      </c>
      <c r="H24" s="5">
        <f>_xlfn.NUMBERVALUE(Raw[[#This Row],[Duration Text]],".",",")</f>
        <v>26229.858800000002</v>
      </c>
      <c r="I24" s="5" t="str">
        <f>LEFT(Raw[[#This Row],[Mean]],LEN(Raw[[#This Row],[Mean]])-3)</f>
        <v>26,229.8588</v>
      </c>
    </row>
    <row r="25" spans="1:9" x14ac:dyDescent="0.25">
      <c r="A25" t="s">
        <v>10</v>
      </c>
      <c r="B25" t="s">
        <v>36</v>
      </c>
      <c r="C25">
        <v>100000</v>
      </c>
      <c r="D25" t="s">
        <v>192</v>
      </c>
      <c r="E25" t="s">
        <v>193</v>
      </c>
      <c r="F25" t="s">
        <v>194</v>
      </c>
      <c r="G25" s="5" t="str">
        <f>CONCATENATE(Raw[[#This Row],[Method]],"-",Raw[[#This Row],[Length]])</f>
        <v>DictionaryContainsValue-100000</v>
      </c>
      <c r="H25" s="5">
        <f>_xlfn.NUMBERVALUE(Raw[[#This Row],[Duration Text]],".",",")</f>
        <v>249385.46720000001</v>
      </c>
      <c r="I25" s="5" t="str">
        <f>LEFT(Raw[[#This Row],[Mean]],LEN(Raw[[#This Row],[Mean]])-3)</f>
        <v>249,385.4672</v>
      </c>
    </row>
    <row r="26" spans="1:9" x14ac:dyDescent="0.25">
      <c r="A26" t="s">
        <v>10</v>
      </c>
      <c r="B26" t="s">
        <v>36</v>
      </c>
      <c r="C26">
        <v>1000000</v>
      </c>
      <c r="D26" t="s">
        <v>234</v>
      </c>
      <c r="E26" t="s">
        <v>235</v>
      </c>
      <c r="F26" t="s">
        <v>236</v>
      </c>
      <c r="G26" s="5" t="str">
        <f>CONCATENATE(Raw[[#This Row],[Method]],"-",Raw[[#This Row],[Length]])</f>
        <v>DictionaryContainsValue-1000000</v>
      </c>
      <c r="H26" s="5">
        <f>_xlfn.NUMBERVALUE(Raw[[#This Row],[Duration Text]],".",",")</f>
        <v>2659125.0477999998</v>
      </c>
      <c r="I26" s="5" t="str">
        <f>LEFT(Raw[[#This Row],[Mean]],LEN(Raw[[#This Row],[Mean]])-3)</f>
        <v>2,659,125.0478</v>
      </c>
    </row>
    <row r="27" spans="1:9" x14ac:dyDescent="0.25">
      <c r="A27" t="s">
        <v>11</v>
      </c>
      <c r="B27" t="s">
        <v>36</v>
      </c>
      <c r="C27">
        <v>100</v>
      </c>
      <c r="D27" t="s">
        <v>68</v>
      </c>
      <c r="E27" t="s">
        <v>69</v>
      </c>
      <c r="F27" t="s">
        <v>26</v>
      </c>
      <c r="G27" s="5" t="str">
        <f>CONCATENATE(Raw[[#This Row],[Method]],"-",Raw[[#This Row],[Length]])</f>
        <v>DictionaryTryGetValue-100</v>
      </c>
      <c r="H27" s="5">
        <f>_xlfn.NUMBERVALUE(Raw[[#This Row],[Duration Text]],".",",")</f>
        <v>11.0837</v>
      </c>
      <c r="I27" s="5" t="str">
        <f>LEFT(Raw[[#This Row],[Mean]],LEN(Raw[[#This Row],[Mean]])-3)</f>
        <v>11.0837</v>
      </c>
    </row>
    <row r="28" spans="1:9" x14ac:dyDescent="0.25">
      <c r="A28" t="s">
        <v>11</v>
      </c>
      <c r="B28" t="s">
        <v>36</v>
      </c>
      <c r="C28">
        <v>1000</v>
      </c>
      <c r="D28" t="s">
        <v>110</v>
      </c>
      <c r="E28" t="s">
        <v>35</v>
      </c>
      <c r="F28" t="s">
        <v>111</v>
      </c>
      <c r="G28" s="5" t="str">
        <f>CONCATENATE(Raw[[#This Row],[Method]],"-",Raw[[#This Row],[Length]])</f>
        <v>DictionaryTryGetValue-1000</v>
      </c>
      <c r="H28" s="5">
        <f>_xlfn.NUMBERVALUE(Raw[[#This Row],[Duration Text]],".",",")</f>
        <v>11.063499999999999</v>
      </c>
      <c r="I28" s="5" t="str">
        <f>LEFT(Raw[[#This Row],[Mean]],LEN(Raw[[#This Row],[Mean]])-3)</f>
        <v>11.0635</v>
      </c>
    </row>
    <row r="29" spans="1:9" x14ac:dyDescent="0.25">
      <c r="A29" t="s">
        <v>11</v>
      </c>
      <c r="B29" t="s">
        <v>36</v>
      </c>
      <c r="C29">
        <v>10000</v>
      </c>
      <c r="D29" t="s">
        <v>153</v>
      </c>
      <c r="E29" t="s">
        <v>33</v>
      </c>
      <c r="F29" t="s">
        <v>154</v>
      </c>
      <c r="G29" s="5" t="str">
        <f>CONCATENATE(Raw[[#This Row],[Method]],"-",Raw[[#This Row],[Length]])</f>
        <v>DictionaryTryGetValue-10000</v>
      </c>
      <c r="H29" s="5">
        <f>_xlfn.NUMBERVALUE(Raw[[#This Row],[Duration Text]],".",",")</f>
        <v>11.0564</v>
      </c>
      <c r="I29" s="5" t="str">
        <f>LEFT(Raw[[#This Row],[Mean]],LEN(Raw[[#This Row],[Mean]])-3)</f>
        <v>11.0564</v>
      </c>
    </row>
    <row r="30" spans="1:9" x14ac:dyDescent="0.25">
      <c r="A30" t="s">
        <v>11</v>
      </c>
      <c r="B30" t="s">
        <v>36</v>
      </c>
      <c r="C30">
        <v>100000</v>
      </c>
      <c r="D30" t="s">
        <v>195</v>
      </c>
      <c r="E30" t="s">
        <v>33</v>
      </c>
      <c r="F30" t="s">
        <v>196</v>
      </c>
      <c r="G30" s="5" t="str">
        <f>CONCATENATE(Raw[[#This Row],[Method]],"-",Raw[[#This Row],[Length]])</f>
        <v>DictionaryTryGetValue-100000</v>
      </c>
      <c r="H30" s="5">
        <f>_xlfn.NUMBERVALUE(Raw[[#This Row],[Duration Text]],".",",")</f>
        <v>11.0608</v>
      </c>
      <c r="I30" s="5" t="str">
        <f>LEFT(Raw[[#This Row],[Mean]],LEN(Raw[[#This Row],[Mean]])-3)</f>
        <v>11.0608</v>
      </c>
    </row>
    <row r="31" spans="1:9" x14ac:dyDescent="0.25">
      <c r="A31" t="s">
        <v>11</v>
      </c>
      <c r="B31" t="s">
        <v>36</v>
      </c>
      <c r="C31">
        <v>1000000</v>
      </c>
      <c r="D31" t="s">
        <v>237</v>
      </c>
      <c r="E31" t="s">
        <v>106</v>
      </c>
      <c r="F31" t="s">
        <v>32</v>
      </c>
      <c r="G31" s="5" t="str">
        <f>CONCATENATE(Raw[[#This Row],[Method]],"-",Raw[[#This Row],[Length]])</f>
        <v>DictionaryTryGetValue-1000000</v>
      </c>
      <c r="H31" s="5">
        <f>_xlfn.NUMBERVALUE(Raw[[#This Row],[Duration Text]],".",",")</f>
        <v>11.061500000000001</v>
      </c>
      <c r="I31" s="5" t="str">
        <f>LEFT(Raw[[#This Row],[Mean]],LEN(Raw[[#This Row],[Mean]])-3)</f>
        <v>11.0615</v>
      </c>
    </row>
    <row r="32" spans="1:9" x14ac:dyDescent="0.25">
      <c r="A32" t="s">
        <v>8</v>
      </c>
      <c r="B32" t="s">
        <v>36</v>
      </c>
      <c r="C32">
        <v>100</v>
      </c>
      <c r="D32" t="s">
        <v>60</v>
      </c>
      <c r="E32" t="s">
        <v>61</v>
      </c>
      <c r="F32" t="s">
        <v>62</v>
      </c>
      <c r="G32" s="5" t="str">
        <f>CONCATENATE(Raw[[#This Row],[Method]],"-",Raw[[#This Row],[Length]])</f>
        <v>LinkedListFind-100</v>
      </c>
      <c r="H32" s="5">
        <f>_xlfn.NUMBERVALUE(Raw[[#This Row],[Duration Text]],".",",")</f>
        <v>206.85650000000001</v>
      </c>
      <c r="I32" s="5" t="str">
        <f>LEFT(Raw[[#This Row],[Mean]],LEN(Raw[[#This Row],[Mean]])-3)</f>
        <v>206.8565</v>
      </c>
    </row>
    <row r="33" spans="1:9" x14ac:dyDescent="0.25">
      <c r="A33" t="s">
        <v>8</v>
      </c>
      <c r="B33" t="s">
        <v>36</v>
      </c>
      <c r="C33">
        <v>1000</v>
      </c>
      <c r="D33" t="s">
        <v>102</v>
      </c>
      <c r="E33" t="s">
        <v>103</v>
      </c>
      <c r="F33" t="s">
        <v>104</v>
      </c>
      <c r="G33" s="5" t="str">
        <f>CONCATENATE(Raw[[#This Row],[Method]],"-",Raw[[#This Row],[Length]])</f>
        <v>LinkedListFind-1000</v>
      </c>
      <c r="H33" s="5">
        <f>_xlfn.NUMBERVALUE(Raw[[#This Row],[Duration Text]],".",",")</f>
        <v>3329.9466000000002</v>
      </c>
      <c r="I33" s="5" t="str">
        <f>LEFT(Raw[[#This Row],[Mean]],LEN(Raw[[#This Row],[Mean]])-3)</f>
        <v>3,329.9466</v>
      </c>
    </row>
    <row r="34" spans="1:9" x14ac:dyDescent="0.25">
      <c r="A34" t="s">
        <v>8</v>
      </c>
      <c r="B34" t="s">
        <v>36</v>
      </c>
      <c r="C34">
        <v>10000</v>
      </c>
      <c r="D34" t="s">
        <v>145</v>
      </c>
      <c r="E34" t="s">
        <v>146</v>
      </c>
      <c r="F34" t="s">
        <v>147</v>
      </c>
      <c r="G34" s="5" t="str">
        <f>CONCATENATE(Raw[[#This Row],[Method]],"-",Raw[[#This Row],[Length]])</f>
        <v>LinkedListFind-10000</v>
      </c>
      <c r="H34" s="5">
        <f>_xlfn.NUMBERVALUE(Raw[[#This Row],[Duration Text]],".",",")</f>
        <v>39125.738599999997</v>
      </c>
      <c r="I34" s="5" t="str">
        <f>LEFT(Raw[[#This Row],[Mean]],LEN(Raw[[#This Row],[Mean]])-3)</f>
        <v>39,125.7386</v>
      </c>
    </row>
    <row r="35" spans="1:9" x14ac:dyDescent="0.25">
      <c r="A35" t="s">
        <v>8</v>
      </c>
      <c r="B35" t="s">
        <v>36</v>
      </c>
      <c r="C35">
        <v>100000</v>
      </c>
      <c r="D35" t="s">
        <v>188</v>
      </c>
      <c r="E35" t="s">
        <v>189</v>
      </c>
      <c r="F35" t="s">
        <v>190</v>
      </c>
      <c r="G35" s="5" t="str">
        <f>CONCATENATE(Raw[[#This Row],[Method]],"-",Raw[[#This Row],[Length]])</f>
        <v>LinkedListFind-100000</v>
      </c>
      <c r="H35" s="5">
        <f>_xlfn.NUMBERVALUE(Raw[[#This Row],[Duration Text]],".",",")</f>
        <v>420721.50780000002</v>
      </c>
      <c r="I35" s="5" t="str">
        <f>LEFT(Raw[[#This Row],[Mean]],LEN(Raw[[#This Row],[Mean]])-3)</f>
        <v>420,721.5078</v>
      </c>
    </row>
    <row r="36" spans="1:9" x14ac:dyDescent="0.25">
      <c r="A36" t="s">
        <v>8</v>
      </c>
      <c r="B36" t="s">
        <v>36</v>
      </c>
      <c r="C36">
        <v>1000000</v>
      </c>
      <c r="D36" t="s">
        <v>230</v>
      </c>
      <c r="E36" t="s">
        <v>231</v>
      </c>
      <c r="F36" t="s">
        <v>232</v>
      </c>
      <c r="G36" s="5" t="str">
        <f>CONCATENATE(Raw[[#This Row],[Method]],"-",Raw[[#This Row],[Length]])</f>
        <v>LinkedListFind-1000000</v>
      </c>
      <c r="H36" s="5">
        <f>_xlfn.NUMBERVALUE(Raw[[#This Row],[Duration Text]],".",",")</f>
        <v>8133782.3690999998</v>
      </c>
      <c r="I36" s="5" t="str">
        <f>LEFT(Raw[[#This Row],[Mean]],LEN(Raw[[#This Row],[Mean]])-3)</f>
        <v>8,133,782.3691</v>
      </c>
    </row>
    <row r="37" spans="1:9" x14ac:dyDescent="0.25">
      <c r="A37" t="s">
        <v>7</v>
      </c>
      <c r="B37" t="s">
        <v>36</v>
      </c>
      <c r="C37">
        <v>100</v>
      </c>
      <c r="D37" t="s">
        <v>58</v>
      </c>
      <c r="E37" t="s">
        <v>28</v>
      </c>
      <c r="F37" t="s">
        <v>59</v>
      </c>
      <c r="G37" s="5" t="str">
        <f>CONCATENATE(Raw[[#This Row],[Method]],"-",Raw[[#This Row],[Length]])</f>
        <v>ListBinarySearch-100</v>
      </c>
      <c r="H37" s="5">
        <f>_xlfn.NUMBERVALUE(Raw[[#This Row],[Duration Text]],".",",")</f>
        <v>28.9894</v>
      </c>
      <c r="I37" s="5" t="str">
        <f>LEFT(Raw[[#This Row],[Mean]],LEN(Raw[[#This Row],[Mean]])-3)</f>
        <v>28.9894</v>
      </c>
    </row>
    <row r="38" spans="1:9" x14ac:dyDescent="0.25">
      <c r="A38" t="s">
        <v>7</v>
      </c>
      <c r="B38" t="s">
        <v>36</v>
      </c>
      <c r="C38">
        <v>1000</v>
      </c>
      <c r="D38" t="s">
        <v>99</v>
      </c>
      <c r="E38" t="s">
        <v>100</v>
      </c>
      <c r="F38" t="s">
        <v>101</v>
      </c>
      <c r="G38" s="5" t="str">
        <f>CONCATENATE(Raw[[#This Row],[Method]],"-",Raw[[#This Row],[Length]])</f>
        <v>ListBinarySearch-1000</v>
      </c>
      <c r="H38" s="5">
        <f>_xlfn.NUMBERVALUE(Raw[[#This Row],[Duration Text]],".",",")</f>
        <v>30.027999999999999</v>
      </c>
      <c r="I38" s="5" t="str">
        <f>LEFT(Raw[[#This Row],[Mean]],LEN(Raw[[#This Row],[Mean]])-3)</f>
        <v>30.0280</v>
      </c>
    </row>
    <row r="39" spans="1:9" x14ac:dyDescent="0.25">
      <c r="A39" t="s">
        <v>7</v>
      </c>
      <c r="B39" t="s">
        <v>36</v>
      </c>
      <c r="C39">
        <v>10000</v>
      </c>
      <c r="D39" t="s">
        <v>142</v>
      </c>
      <c r="E39" t="s">
        <v>143</v>
      </c>
      <c r="F39" t="s">
        <v>144</v>
      </c>
      <c r="G39" s="5" t="str">
        <f>CONCATENATE(Raw[[#This Row],[Method]],"-",Raw[[#This Row],[Length]])</f>
        <v>ListBinarySearch-10000</v>
      </c>
      <c r="H39" s="5">
        <f>_xlfn.NUMBERVALUE(Raw[[#This Row],[Duration Text]],".",",")</f>
        <v>36.296500000000002</v>
      </c>
      <c r="I39" s="5" t="str">
        <f>LEFT(Raw[[#This Row],[Mean]],LEN(Raw[[#This Row],[Mean]])-3)</f>
        <v>36.2965</v>
      </c>
    </row>
    <row r="40" spans="1:9" x14ac:dyDescent="0.25">
      <c r="A40" t="s">
        <v>7</v>
      </c>
      <c r="B40" t="s">
        <v>36</v>
      </c>
      <c r="C40">
        <v>100000</v>
      </c>
      <c r="D40" t="s">
        <v>185</v>
      </c>
      <c r="E40" t="s">
        <v>186</v>
      </c>
      <c r="F40" t="s">
        <v>187</v>
      </c>
      <c r="G40" s="5" t="str">
        <f>CONCATENATE(Raw[[#This Row],[Method]],"-",Raw[[#This Row],[Length]])</f>
        <v>ListBinarySearch-100000</v>
      </c>
      <c r="H40" s="5">
        <f>_xlfn.NUMBERVALUE(Raw[[#This Row],[Duration Text]],".",",")</f>
        <v>40.758699999999997</v>
      </c>
      <c r="I40" s="5" t="str">
        <f>LEFT(Raw[[#This Row],[Mean]],LEN(Raw[[#This Row],[Mean]])-3)</f>
        <v>40.7587</v>
      </c>
    </row>
    <row r="41" spans="1:9" x14ac:dyDescent="0.25">
      <c r="A41" t="s">
        <v>7</v>
      </c>
      <c r="B41" t="s">
        <v>36</v>
      </c>
      <c r="C41">
        <v>1000000</v>
      </c>
      <c r="D41" t="s">
        <v>227</v>
      </c>
      <c r="E41" t="s">
        <v>228</v>
      </c>
      <c r="F41" t="s">
        <v>229</v>
      </c>
      <c r="G41" s="5" t="str">
        <f>CONCATENATE(Raw[[#This Row],[Method]],"-",Raw[[#This Row],[Length]])</f>
        <v>ListBinarySearch-1000000</v>
      </c>
      <c r="H41" s="5">
        <f>_xlfn.NUMBERVALUE(Raw[[#This Row],[Duration Text]],".",",")</f>
        <v>45.596400000000003</v>
      </c>
      <c r="I41" s="5" t="str">
        <f>LEFT(Raw[[#This Row],[Mean]],LEN(Raw[[#This Row],[Mean]])-3)</f>
        <v>45.5964</v>
      </c>
    </row>
    <row r="42" spans="1:9" x14ac:dyDescent="0.25">
      <c r="A42" t="s">
        <v>4</v>
      </c>
      <c r="B42" t="s">
        <v>36</v>
      </c>
      <c r="C42">
        <v>100</v>
      </c>
      <c r="D42" t="s">
        <v>46</v>
      </c>
      <c r="E42" t="s">
        <v>47</v>
      </c>
      <c r="F42" t="s">
        <v>48</v>
      </c>
      <c r="G42" s="5" t="str">
        <f>CONCATENATE(Raw[[#This Row],[Method]],"-",Raw[[#This Row],[Length]])</f>
        <v>ListFind-100</v>
      </c>
      <c r="H42" s="5">
        <f>_xlfn.NUMBERVALUE(Raw[[#This Row],[Duration Text]],".",",")</f>
        <v>274.16019999999997</v>
      </c>
      <c r="I42" s="5" t="str">
        <f>LEFT(Raw[[#This Row],[Mean]],LEN(Raw[[#This Row],[Mean]])-3)</f>
        <v>274.1602</v>
      </c>
    </row>
    <row r="43" spans="1:9" x14ac:dyDescent="0.25">
      <c r="A43" t="s">
        <v>4</v>
      </c>
      <c r="B43" t="s">
        <v>36</v>
      </c>
      <c r="C43">
        <v>1000</v>
      </c>
      <c r="D43" t="s">
        <v>87</v>
      </c>
      <c r="E43" t="s">
        <v>88</v>
      </c>
      <c r="F43" t="s">
        <v>89</v>
      </c>
      <c r="G43" s="5" t="str">
        <f>CONCATENATE(Raw[[#This Row],[Method]],"-",Raw[[#This Row],[Length]])</f>
        <v>ListFind-1000</v>
      </c>
      <c r="H43" s="5">
        <f>_xlfn.NUMBERVALUE(Raw[[#This Row],[Duration Text]],".",",")</f>
        <v>2415.5738999999999</v>
      </c>
      <c r="I43" s="5" t="str">
        <f>LEFT(Raw[[#This Row],[Mean]],LEN(Raw[[#This Row],[Mean]])-3)</f>
        <v>2,415.5739</v>
      </c>
    </row>
    <row r="44" spans="1:9" x14ac:dyDescent="0.25">
      <c r="A44" t="s">
        <v>4</v>
      </c>
      <c r="B44" t="s">
        <v>36</v>
      </c>
      <c r="C44">
        <v>10000</v>
      </c>
      <c r="D44" t="s">
        <v>130</v>
      </c>
      <c r="E44" t="s">
        <v>131</v>
      </c>
      <c r="F44" t="s">
        <v>132</v>
      </c>
      <c r="G44" s="5" t="str">
        <f>CONCATENATE(Raw[[#This Row],[Method]],"-",Raw[[#This Row],[Length]])</f>
        <v>ListFind-10000</v>
      </c>
      <c r="H44" s="5">
        <f>_xlfn.NUMBERVALUE(Raw[[#This Row],[Duration Text]],".",",")</f>
        <v>23867.507300000001</v>
      </c>
      <c r="I44" s="5" t="str">
        <f>LEFT(Raw[[#This Row],[Mean]],LEN(Raw[[#This Row],[Mean]])-3)</f>
        <v>23,867.5073</v>
      </c>
    </row>
    <row r="45" spans="1:9" x14ac:dyDescent="0.25">
      <c r="A45" t="s">
        <v>4</v>
      </c>
      <c r="B45" t="s">
        <v>36</v>
      </c>
      <c r="C45">
        <v>100000</v>
      </c>
      <c r="D45" t="s">
        <v>173</v>
      </c>
      <c r="E45" t="s">
        <v>174</v>
      </c>
      <c r="F45" t="s">
        <v>175</v>
      </c>
      <c r="G45" s="5" t="str">
        <f>CONCATENATE(Raw[[#This Row],[Method]],"-",Raw[[#This Row],[Length]])</f>
        <v>ListFind-100000</v>
      </c>
      <c r="H45" s="5">
        <f>_xlfn.NUMBERVALUE(Raw[[#This Row],[Duration Text]],".",",")</f>
        <v>237629.05960000001</v>
      </c>
      <c r="I45" s="5" t="str">
        <f>LEFT(Raw[[#This Row],[Mean]],LEN(Raw[[#This Row],[Mean]])-3)</f>
        <v>237,629.0596</v>
      </c>
    </row>
    <row r="46" spans="1:9" x14ac:dyDescent="0.25">
      <c r="A46" t="s">
        <v>4</v>
      </c>
      <c r="B46" t="s">
        <v>36</v>
      </c>
      <c r="C46">
        <v>1000000</v>
      </c>
      <c r="D46" t="s">
        <v>215</v>
      </c>
      <c r="E46" t="s">
        <v>216</v>
      </c>
      <c r="F46" t="s">
        <v>217</v>
      </c>
      <c r="G46" s="5" t="str">
        <f>CONCATENATE(Raw[[#This Row],[Method]],"-",Raw[[#This Row],[Length]])</f>
        <v>ListFind-1000000</v>
      </c>
      <c r="H46" s="5">
        <f>_xlfn.NUMBERVALUE(Raw[[#This Row],[Duration Text]],".",",")</f>
        <v>2372784.6275999998</v>
      </c>
      <c r="I46" s="5" t="str">
        <f>LEFT(Raw[[#This Row],[Mean]],LEN(Raw[[#This Row],[Mean]])-3)</f>
        <v>2,372,784.6276</v>
      </c>
    </row>
    <row r="47" spans="1:9" x14ac:dyDescent="0.25">
      <c r="A47" t="s">
        <v>5</v>
      </c>
      <c r="B47" t="s">
        <v>36</v>
      </c>
      <c r="C47">
        <v>100</v>
      </c>
      <c r="D47" t="s">
        <v>52</v>
      </c>
      <c r="E47" t="s">
        <v>53</v>
      </c>
      <c r="F47" t="s">
        <v>54</v>
      </c>
      <c r="G47" s="5" t="str">
        <f>CONCATENATE(Raw[[#This Row],[Method]],"-",Raw[[#This Row],[Length]])</f>
        <v>ListForEachSearch-100</v>
      </c>
      <c r="H47" s="5">
        <f>_xlfn.NUMBERVALUE(Raw[[#This Row],[Duration Text]],".",",")</f>
        <v>269.02080000000001</v>
      </c>
      <c r="I47" s="5" t="str">
        <f>LEFT(Raw[[#This Row],[Mean]],LEN(Raw[[#This Row],[Mean]])-3)</f>
        <v>269.0208</v>
      </c>
    </row>
    <row r="48" spans="1:9" x14ac:dyDescent="0.25">
      <c r="A48" t="s">
        <v>5</v>
      </c>
      <c r="B48" t="s">
        <v>36</v>
      </c>
      <c r="C48">
        <v>1000</v>
      </c>
      <c r="D48" t="s">
        <v>93</v>
      </c>
      <c r="E48" t="s">
        <v>94</v>
      </c>
      <c r="F48" t="s">
        <v>95</v>
      </c>
      <c r="G48" s="5" t="str">
        <f>CONCATENATE(Raw[[#This Row],[Method]],"-",Raw[[#This Row],[Length]])</f>
        <v>ListForEachSearch-1000</v>
      </c>
      <c r="H48" s="5">
        <f>_xlfn.NUMBERVALUE(Raw[[#This Row],[Duration Text]],".",",")</f>
        <v>2465.0702999999999</v>
      </c>
      <c r="I48" s="5" t="str">
        <f>LEFT(Raw[[#This Row],[Mean]],LEN(Raw[[#This Row],[Mean]])-3)</f>
        <v>2,465.0703</v>
      </c>
    </row>
    <row r="49" spans="1:9" x14ac:dyDescent="0.25">
      <c r="A49" t="s">
        <v>5</v>
      </c>
      <c r="B49" t="s">
        <v>36</v>
      </c>
      <c r="C49">
        <v>10000</v>
      </c>
      <c r="D49" t="s">
        <v>136</v>
      </c>
      <c r="E49" t="s">
        <v>137</v>
      </c>
      <c r="F49" t="s">
        <v>138</v>
      </c>
      <c r="G49" s="5" t="str">
        <f>CONCATENATE(Raw[[#This Row],[Method]],"-",Raw[[#This Row],[Length]])</f>
        <v>ListForEachSearch-10000</v>
      </c>
      <c r="H49" s="5">
        <f>_xlfn.NUMBERVALUE(Raw[[#This Row],[Duration Text]],".",",")</f>
        <v>24355.9722</v>
      </c>
      <c r="I49" s="5" t="str">
        <f>LEFT(Raw[[#This Row],[Mean]],LEN(Raw[[#This Row],[Mean]])-3)</f>
        <v>24,355.9722</v>
      </c>
    </row>
    <row r="50" spans="1:9" x14ac:dyDescent="0.25">
      <c r="A50" t="s">
        <v>5</v>
      </c>
      <c r="B50" t="s">
        <v>36</v>
      </c>
      <c r="C50">
        <v>100000</v>
      </c>
      <c r="D50" t="s">
        <v>179</v>
      </c>
      <c r="E50" t="s">
        <v>180</v>
      </c>
      <c r="F50" t="s">
        <v>181</v>
      </c>
      <c r="G50" s="5" t="str">
        <f>CONCATENATE(Raw[[#This Row],[Method]],"-",Raw[[#This Row],[Length]])</f>
        <v>ListForEachSearch-100000</v>
      </c>
      <c r="H50" s="5">
        <f>_xlfn.NUMBERVALUE(Raw[[#This Row],[Duration Text]],".",",")</f>
        <v>243356.43520000001</v>
      </c>
      <c r="I50" s="5" t="str">
        <f>LEFT(Raw[[#This Row],[Mean]],LEN(Raw[[#This Row],[Mean]])-3)</f>
        <v>243,356.4352</v>
      </c>
    </row>
    <row r="51" spans="1:9" x14ac:dyDescent="0.25">
      <c r="A51" t="s">
        <v>5</v>
      </c>
      <c r="B51" t="s">
        <v>36</v>
      </c>
      <c r="C51">
        <v>1000000</v>
      </c>
      <c r="D51" t="s">
        <v>221</v>
      </c>
      <c r="E51" t="s">
        <v>222</v>
      </c>
      <c r="F51" t="s">
        <v>223</v>
      </c>
      <c r="G51" s="5" t="str">
        <f>CONCATENATE(Raw[[#This Row],[Method]],"-",Raw[[#This Row],[Length]])</f>
        <v>ListForEachSearch-1000000</v>
      </c>
      <c r="H51" s="5">
        <f>_xlfn.NUMBERVALUE(Raw[[#This Row],[Duration Text]],".",",")</f>
        <v>2433418.1453999998</v>
      </c>
      <c r="I51" s="5" t="str">
        <f>LEFT(Raw[[#This Row],[Mean]],LEN(Raw[[#This Row],[Mean]])-3)</f>
        <v>2,433,418.1454</v>
      </c>
    </row>
    <row r="52" spans="1:9" x14ac:dyDescent="0.25">
      <c r="A52" t="s">
        <v>6</v>
      </c>
      <c r="B52" t="s">
        <v>36</v>
      </c>
      <c r="C52">
        <v>100</v>
      </c>
      <c r="D52" t="s">
        <v>55</v>
      </c>
      <c r="E52" t="s">
        <v>56</v>
      </c>
      <c r="F52" t="s">
        <v>57</v>
      </c>
      <c r="G52" s="5" t="str">
        <f>CONCATENATE(Raw[[#This Row],[Method]],"-",Raw[[#This Row],[Length]])</f>
        <v>ListForSearch-100</v>
      </c>
      <c r="H52" s="5">
        <f>_xlfn.NUMBERVALUE(Raw[[#This Row],[Duration Text]],".",",")</f>
        <v>198.6369</v>
      </c>
      <c r="I52" s="5" t="str">
        <f>LEFT(Raw[[#This Row],[Mean]],LEN(Raw[[#This Row],[Mean]])-3)</f>
        <v>198.6369</v>
      </c>
    </row>
    <row r="53" spans="1:9" x14ac:dyDescent="0.25">
      <c r="A53" t="s">
        <v>6</v>
      </c>
      <c r="B53" t="s">
        <v>36</v>
      </c>
      <c r="C53">
        <v>1000</v>
      </c>
      <c r="D53" t="s">
        <v>96</v>
      </c>
      <c r="E53" t="s">
        <v>97</v>
      </c>
      <c r="F53" t="s">
        <v>98</v>
      </c>
      <c r="G53" s="5" t="str">
        <f>CONCATENATE(Raw[[#This Row],[Method]],"-",Raw[[#This Row],[Length]])</f>
        <v>ListForSearch-1000</v>
      </c>
      <c r="H53" s="5">
        <f>_xlfn.NUMBERVALUE(Raw[[#This Row],[Duration Text]],".",",")</f>
        <v>1384.8783000000001</v>
      </c>
      <c r="I53" s="5" t="str">
        <f>LEFT(Raw[[#This Row],[Mean]],LEN(Raw[[#This Row],[Mean]])-3)</f>
        <v>1,384.8783</v>
      </c>
    </row>
    <row r="54" spans="1:9" x14ac:dyDescent="0.25">
      <c r="A54" t="s">
        <v>6</v>
      </c>
      <c r="B54" t="s">
        <v>36</v>
      </c>
      <c r="C54">
        <v>10000</v>
      </c>
      <c r="D54" t="s">
        <v>139</v>
      </c>
      <c r="E54" t="s">
        <v>140</v>
      </c>
      <c r="F54" t="s">
        <v>141</v>
      </c>
      <c r="G54" s="5" t="str">
        <f>CONCATENATE(Raw[[#This Row],[Method]],"-",Raw[[#This Row],[Length]])</f>
        <v>ListForSearch-10000</v>
      </c>
      <c r="H54" s="5">
        <f>_xlfn.NUMBERVALUE(Raw[[#This Row],[Duration Text]],".",",")</f>
        <v>13398.5213</v>
      </c>
      <c r="I54" s="5" t="str">
        <f>LEFT(Raw[[#This Row],[Mean]],LEN(Raw[[#This Row],[Mean]])-3)</f>
        <v>13,398.5213</v>
      </c>
    </row>
    <row r="55" spans="1:9" x14ac:dyDescent="0.25">
      <c r="A55" t="s">
        <v>6</v>
      </c>
      <c r="B55" t="s">
        <v>36</v>
      </c>
      <c r="C55">
        <v>100000</v>
      </c>
      <c r="D55" t="s">
        <v>182</v>
      </c>
      <c r="E55" t="s">
        <v>183</v>
      </c>
      <c r="F55" t="s">
        <v>184</v>
      </c>
      <c r="G55" s="5" t="str">
        <f>CONCATENATE(Raw[[#This Row],[Method]],"-",Raw[[#This Row],[Length]])</f>
        <v>ListForSearch-100000</v>
      </c>
      <c r="H55" s="5">
        <f>_xlfn.NUMBERVALUE(Raw[[#This Row],[Duration Text]],".",",")</f>
        <v>132364.37289999999</v>
      </c>
      <c r="I55" s="5" t="str">
        <f>LEFT(Raw[[#This Row],[Mean]],LEN(Raw[[#This Row],[Mean]])-3)</f>
        <v>132,364.3729</v>
      </c>
    </row>
    <row r="56" spans="1:9" x14ac:dyDescent="0.25">
      <c r="A56" t="s">
        <v>6</v>
      </c>
      <c r="B56" t="s">
        <v>36</v>
      </c>
      <c r="C56">
        <v>1000000</v>
      </c>
      <c r="D56" t="s">
        <v>224</v>
      </c>
      <c r="E56" t="s">
        <v>225</v>
      </c>
      <c r="F56" t="s">
        <v>226</v>
      </c>
      <c r="G56" s="5" t="str">
        <f>CONCATENATE(Raw[[#This Row],[Method]],"-",Raw[[#This Row],[Length]])</f>
        <v>ListForSearch-1000000</v>
      </c>
      <c r="H56" s="5">
        <f>_xlfn.NUMBERVALUE(Raw[[#This Row],[Duration Text]],".",",")</f>
        <v>1321259.1765999999</v>
      </c>
      <c r="I56" s="5" t="str">
        <f>LEFT(Raw[[#This Row],[Mean]],LEN(Raw[[#This Row],[Mean]])-3)</f>
        <v>1,321,259.1766</v>
      </c>
    </row>
    <row r="57" spans="1:9" x14ac:dyDescent="0.25">
      <c r="A57" t="s">
        <v>25</v>
      </c>
      <c r="B57" t="s">
        <v>36</v>
      </c>
      <c r="C57">
        <v>100</v>
      </c>
      <c r="D57" t="s">
        <v>49</v>
      </c>
      <c r="E57" t="s">
        <v>50</v>
      </c>
      <c r="F57" t="s">
        <v>51</v>
      </c>
      <c r="G57" s="5" t="str">
        <f>CONCATENATE(Raw[[#This Row],[Method]],"-",Raw[[#This Row],[Length]])</f>
        <v>ListParallelFind-100</v>
      </c>
      <c r="H57" s="5">
        <f>_xlfn.NUMBERVALUE(Raw[[#This Row],[Duration Text]],".",",")</f>
        <v>5564.94</v>
      </c>
      <c r="I57" s="5" t="str">
        <f>LEFT(Raw[[#This Row],[Mean]],LEN(Raw[[#This Row],[Mean]])-3)</f>
        <v>5,564.9400</v>
      </c>
    </row>
    <row r="58" spans="1:9" x14ac:dyDescent="0.25">
      <c r="A58" t="s">
        <v>25</v>
      </c>
      <c r="B58" t="s">
        <v>36</v>
      </c>
      <c r="C58">
        <v>1000</v>
      </c>
      <c r="D58" t="s">
        <v>90</v>
      </c>
      <c r="E58" t="s">
        <v>91</v>
      </c>
      <c r="F58" t="s">
        <v>92</v>
      </c>
      <c r="G58" s="5" t="str">
        <f>CONCATENATE(Raw[[#This Row],[Method]],"-",Raw[[#This Row],[Length]])</f>
        <v>ListParallelFind-1000</v>
      </c>
      <c r="H58" s="5">
        <f>_xlfn.NUMBERVALUE(Raw[[#This Row],[Duration Text]],".",",")</f>
        <v>14781.0082</v>
      </c>
      <c r="I58" s="5" t="str">
        <f>LEFT(Raw[[#This Row],[Mean]],LEN(Raw[[#This Row],[Mean]])-3)</f>
        <v>14,781.0082</v>
      </c>
    </row>
    <row r="59" spans="1:9" x14ac:dyDescent="0.25">
      <c r="A59" t="s">
        <v>25</v>
      </c>
      <c r="B59" t="s">
        <v>36</v>
      </c>
      <c r="C59">
        <v>10000</v>
      </c>
      <c r="D59" t="s">
        <v>133</v>
      </c>
      <c r="E59" t="s">
        <v>134</v>
      </c>
      <c r="F59" t="s">
        <v>135</v>
      </c>
      <c r="G59" s="5" t="str">
        <f>CONCATENATE(Raw[[#This Row],[Method]],"-",Raw[[#This Row],[Length]])</f>
        <v>ListParallelFind-10000</v>
      </c>
      <c r="H59" s="5">
        <f>_xlfn.NUMBERVALUE(Raw[[#This Row],[Duration Text]],".",",")</f>
        <v>44141.178999999996</v>
      </c>
      <c r="I59" s="5" t="str">
        <f>LEFT(Raw[[#This Row],[Mean]],LEN(Raw[[#This Row],[Mean]])-3)</f>
        <v>44,141.1790</v>
      </c>
    </row>
    <row r="60" spans="1:9" x14ac:dyDescent="0.25">
      <c r="A60" t="s">
        <v>25</v>
      </c>
      <c r="B60" t="s">
        <v>36</v>
      </c>
      <c r="C60">
        <v>100000</v>
      </c>
      <c r="D60" t="s">
        <v>176</v>
      </c>
      <c r="E60" t="s">
        <v>177</v>
      </c>
      <c r="F60" t="s">
        <v>178</v>
      </c>
      <c r="G60" s="5" t="str">
        <f>CONCATENATE(Raw[[#This Row],[Method]],"-",Raw[[#This Row],[Length]])</f>
        <v>ListParallelFind-100000</v>
      </c>
      <c r="H60" s="5">
        <f>_xlfn.NUMBERVALUE(Raw[[#This Row],[Duration Text]],".",",")</f>
        <v>179493.09239999999</v>
      </c>
      <c r="I60" s="5" t="str">
        <f>LEFT(Raw[[#This Row],[Mean]],LEN(Raw[[#This Row],[Mean]])-3)</f>
        <v>179,493.0924</v>
      </c>
    </row>
    <row r="61" spans="1:9" x14ac:dyDescent="0.25">
      <c r="A61" t="s">
        <v>25</v>
      </c>
      <c r="B61" t="s">
        <v>36</v>
      </c>
      <c r="C61">
        <v>1000000</v>
      </c>
      <c r="D61" t="s">
        <v>218</v>
      </c>
      <c r="E61" t="s">
        <v>219</v>
      </c>
      <c r="F61" t="s">
        <v>220</v>
      </c>
      <c r="G61" s="5" t="str">
        <f>CONCATENATE(Raw[[#This Row],[Method]],"-",Raw[[#This Row],[Length]])</f>
        <v>ListParallelFind-1000000</v>
      </c>
      <c r="H61" s="5">
        <f>_xlfn.NUMBERVALUE(Raw[[#This Row],[Duration Text]],".",",")</f>
        <v>573881.00349999999</v>
      </c>
      <c r="I61" s="5" t="str">
        <f>LEFT(Raw[[#This Row],[Mean]],LEN(Raw[[#This Row],[Mean]])-3)</f>
        <v>573,881.0035</v>
      </c>
    </row>
    <row r="62" spans="1:9" x14ac:dyDescent="0.25">
      <c r="A62" t="s">
        <v>12</v>
      </c>
      <c r="B62" t="s">
        <v>36</v>
      </c>
      <c r="C62">
        <v>100</v>
      </c>
      <c r="D62" t="s">
        <v>70</v>
      </c>
      <c r="E62" t="s">
        <v>71</v>
      </c>
      <c r="F62" t="s">
        <v>72</v>
      </c>
      <c r="G62" s="5" t="str">
        <f>CONCATENATE(Raw[[#This Row],[Method]],"-",Raw[[#This Row],[Length]])</f>
        <v>SortedDictionaryContainsKey-100</v>
      </c>
      <c r="H62" s="5">
        <f>_xlfn.NUMBERVALUE(Raw[[#This Row],[Duration Text]],".",",")</f>
        <v>52.866399999999999</v>
      </c>
      <c r="I62" s="5" t="str">
        <f>LEFT(Raw[[#This Row],[Mean]],LEN(Raw[[#This Row],[Mean]])-3)</f>
        <v>52.8664</v>
      </c>
    </row>
    <row r="63" spans="1:9" x14ac:dyDescent="0.25">
      <c r="A63" t="s">
        <v>12</v>
      </c>
      <c r="B63" t="s">
        <v>36</v>
      </c>
      <c r="C63">
        <v>1000</v>
      </c>
      <c r="D63" t="s">
        <v>112</v>
      </c>
      <c r="E63" t="s">
        <v>113</v>
      </c>
      <c r="F63" t="s">
        <v>114</v>
      </c>
      <c r="G63" s="5" t="str">
        <f>CONCATENATE(Raw[[#This Row],[Method]],"-",Raw[[#This Row],[Length]])</f>
        <v>SortedDictionaryContainsKey-1000</v>
      </c>
      <c r="H63" s="5">
        <f>_xlfn.NUMBERVALUE(Raw[[#This Row],[Duration Text]],".",",")</f>
        <v>99.646600000000007</v>
      </c>
      <c r="I63" s="5" t="str">
        <f>LEFT(Raw[[#This Row],[Mean]],LEN(Raw[[#This Row],[Mean]])-3)</f>
        <v>99.6466</v>
      </c>
    </row>
    <row r="64" spans="1:9" x14ac:dyDescent="0.25">
      <c r="A64" t="s">
        <v>12</v>
      </c>
      <c r="B64" t="s">
        <v>36</v>
      </c>
      <c r="C64">
        <v>10000</v>
      </c>
      <c r="D64" t="s">
        <v>155</v>
      </c>
      <c r="E64" t="s">
        <v>156</v>
      </c>
      <c r="F64" t="s">
        <v>157</v>
      </c>
      <c r="G64" s="5" t="str">
        <f>CONCATENATE(Raw[[#This Row],[Method]],"-",Raw[[#This Row],[Length]])</f>
        <v>SortedDictionaryContainsKey-10000</v>
      </c>
      <c r="H64" s="5">
        <f>_xlfn.NUMBERVALUE(Raw[[#This Row],[Duration Text]],".",",")</f>
        <v>119.4372</v>
      </c>
      <c r="I64" s="5" t="str">
        <f>LEFT(Raw[[#This Row],[Mean]],LEN(Raw[[#This Row],[Mean]])-3)</f>
        <v>119.4372</v>
      </c>
    </row>
    <row r="65" spans="1:9" x14ac:dyDescent="0.25">
      <c r="A65" t="s">
        <v>12</v>
      </c>
      <c r="B65" t="s">
        <v>36</v>
      </c>
      <c r="C65">
        <v>100000</v>
      </c>
      <c r="D65" t="s">
        <v>197</v>
      </c>
      <c r="E65" t="s">
        <v>198</v>
      </c>
      <c r="F65" t="s">
        <v>199</v>
      </c>
      <c r="G65" s="5" t="str">
        <f>CONCATENATE(Raw[[#This Row],[Method]],"-",Raw[[#This Row],[Length]])</f>
        <v>SortedDictionaryContainsKey-100000</v>
      </c>
      <c r="H65" s="5">
        <f>_xlfn.NUMBERVALUE(Raw[[#This Row],[Duration Text]],".",",")</f>
        <v>143.55199999999999</v>
      </c>
      <c r="I65" s="5" t="str">
        <f>LEFT(Raw[[#This Row],[Mean]],LEN(Raw[[#This Row],[Mean]])-3)</f>
        <v>143.5520</v>
      </c>
    </row>
    <row r="66" spans="1:9" x14ac:dyDescent="0.25">
      <c r="A66" t="s">
        <v>12</v>
      </c>
      <c r="B66" t="s">
        <v>36</v>
      </c>
      <c r="C66">
        <v>1000000</v>
      </c>
      <c r="D66" t="s">
        <v>238</v>
      </c>
      <c r="E66" t="s">
        <v>239</v>
      </c>
      <c r="F66" t="s">
        <v>240</v>
      </c>
      <c r="G66" s="5" t="str">
        <f>CONCATENATE(Raw[[#This Row],[Method]],"-",Raw[[#This Row],[Length]])</f>
        <v>SortedDictionaryContainsKey-1000000</v>
      </c>
      <c r="H66" s="5">
        <f>_xlfn.NUMBERVALUE(Raw[[#This Row],[Duration Text]],".",",")</f>
        <v>189.76439999999999</v>
      </c>
      <c r="I66" s="5" t="str">
        <f>LEFT(Raw[[#This Row],[Mean]],LEN(Raw[[#This Row],[Mean]])-3)</f>
        <v>189.7644</v>
      </c>
    </row>
    <row r="67" spans="1:9" x14ac:dyDescent="0.25">
      <c r="A67" t="s">
        <v>13</v>
      </c>
      <c r="B67" t="s">
        <v>36</v>
      </c>
      <c r="C67">
        <v>100</v>
      </c>
      <c r="D67" t="s">
        <v>73</v>
      </c>
      <c r="E67" t="s">
        <v>74</v>
      </c>
      <c r="F67" t="s">
        <v>75</v>
      </c>
      <c r="G67" s="5" t="str">
        <f>CONCATENATE(Raw[[#This Row],[Method]],"-",Raw[[#This Row],[Length]])</f>
        <v>SortedDictionaryContainsValue-100</v>
      </c>
      <c r="H67" s="5">
        <f>_xlfn.NUMBERVALUE(Raw[[#This Row],[Duration Text]],".",",")</f>
        <v>1528.3681999999999</v>
      </c>
      <c r="I67" s="5" t="str">
        <f>LEFT(Raw[[#This Row],[Mean]],LEN(Raw[[#This Row],[Mean]])-3)</f>
        <v>1,528.3682</v>
      </c>
    </row>
    <row r="68" spans="1:9" x14ac:dyDescent="0.25">
      <c r="A68" t="s">
        <v>13</v>
      </c>
      <c r="B68" t="s">
        <v>36</v>
      </c>
      <c r="C68">
        <v>1000</v>
      </c>
      <c r="D68" t="s">
        <v>115</v>
      </c>
      <c r="E68" t="s">
        <v>116</v>
      </c>
      <c r="F68" t="s">
        <v>117</v>
      </c>
      <c r="G68" s="5" t="str">
        <f>CONCATENATE(Raw[[#This Row],[Method]],"-",Raw[[#This Row],[Length]])</f>
        <v>SortedDictionaryContainsValue-1000</v>
      </c>
      <c r="H68" s="5">
        <f>_xlfn.NUMBERVALUE(Raw[[#This Row],[Duration Text]],".",",")</f>
        <v>15220.7418</v>
      </c>
      <c r="I68" s="5" t="str">
        <f>LEFT(Raw[[#This Row],[Mean]],LEN(Raw[[#This Row],[Mean]])-3)</f>
        <v>15,220.7418</v>
      </c>
    </row>
    <row r="69" spans="1:9" x14ac:dyDescent="0.25">
      <c r="A69" t="s">
        <v>13</v>
      </c>
      <c r="B69" t="s">
        <v>36</v>
      </c>
      <c r="C69">
        <v>10000</v>
      </c>
      <c r="D69" t="s">
        <v>158</v>
      </c>
      <c r="E69" t="s">
        <v>159</v>
      </c>
      <c r="F69" t="s">
        <v>160</v>
      </c>
      <c r="G69" s="5" t="str">
        <f>CONCATENATE(Raw[[#This Row],[Method]],"-",Raw[[#This Row],[Length]])</f>
        <v>SortedDictionaryContainsValue-10000</v>
      </c>
      <c r="H69" s="5">
        <f>_xlfn.NUMBERVALUE(Raw[[#This Row],[Duration Text]],".",",")</f>
        <v>171238.3738</v>
      </c>
      <c r="I69" s="5" t="str">
        <f>LEFT(Raw[[#This Row],[Mean]],LEN(Raw[[#This Row],[Mean]])-3)</f>
        <v>171,238.3738</v>
      </c>
    </row>
    <row r="70" spans="1:9" x14ac:dyDescent="0.25">
      <c r="A70" t="s">
        <v>13</v>
      </c>
      <c r="B70" t="s">
        <v>36</v>
      </c>
      <c r="C70">
        <v>100000</v>
      </c>
      <c r="D70" t="s">
        <v>200</v>
      </c>
      <c r="E70" t="s">
        <v>201</v>
      </c>
      <c r="F70" t="s">
        <v>202</v>
      </c>
      <c r="G70" s="5" t="str">
        <f>CONCATENATE(Raw[[#This Row],[Method]],"-",Raw[[#This Row],[Length]])</f>
        <v>SortedDictionaryContainsValue-100000</v>
      </c>
      <c r="H70" s="5">
        <f>_xlfn.NUMBERVALUE(Raw[[#This Row],[Duration Text]],".",",")</f>
        <v>1833006.9802000001</v>
      </c>
      <c r="I70" s="5" t="str">
        <f>LEFT(Raw[[#This Row],[Mean]],LEN(Raw[[#This Row],[Mean]])-3)</f>
        <v>1,833,006.9802</v>
      </c>
    </row>
    <row r="71" spans="1:9" x14ac:dyDescent="0.25">
      <c r="A71" t="s">
        <v>13</v>
      </c>
      <c r="B71" t="s">
        <v>36</v>
      </c>
      <c r="C71">
        <v>1000000</v>
      </c>
      <c r="D71" t="s">
        <v>241</v>
      </c>
      <c r="E71" t="s">
        <v>242</v>
      </c>
      <c r="F71" t="s">
        <v>243</v>
      </c>
      <c r="G71" s="5" t="str">
        <f>CONCATENATE(Raw[[#This Row],[Method]],"-",Raw[[#This Row],[Length]])</f>
        <v>SortedDictionaryContainsValue-1000000</v>
      </c>
      <c r="H71" s="5">
        <f>_xlfn.NUMBERVALUE(Raw[[#This Row],[Duration Text]],".",",")</f>
        <v>29934797.7874</v>
      </c>
      <c r="I71" s="5" t="str">
        <f>LEFT(Raw[[#This Row],[Mean]],LEN(Raw[[#This Row],[Mean]])-3)</f>
        <v>29,934,797.7874</v>
      </c>
    </row>
    <row r="72" spans="1:9" x14ac:dyDescent="0.25">
      <c r="A72" t="s">
        <v>14</v>
      </c>
      <c r="B72" t="s">
        <v>36</v>
      </c>
      <c r="C72">
        <v>100</v>
      </c>
      <c r="D72" t="s">
        <v>76</v>
      </c>
      <c r="E72" t="s">
        <v>77</v>
      </c>
      <c r="F72" t="s">
        <v>78</v>
      </c>
      <c r="G72" s="5" t="str">
        <f>CONCATENATE(Raw[[#This Row],[Method]],"-",Raw[[#This Row],[Length]])</f>
        <v>SortedDictionaryTryGetValue-100</v>
      </c>
      <c r="H72" s="5">
        <f>_xlfn.NUMBERVALUE(Raw[[#This Row],[Duration Text]],".",",")</f>
        <v>51.705100000000002</v>
      </c>
      <c r="I72" s="5" t="str">
        <f>LEFT(Raw[[#This Row],[Mean]],LEN(Raw[[#This Row],[Mean]])-3)</f>
        <v>51.7051</v>
      </c>
    </row>
    <row r="73" spans="1:9" x14ac:dyDescent="0.25">
      <c r="A73" t="s">
        <v>14</v>
      </c>
      <c r="B73" t="s">
        <v>36</v>
      </c>
      <c r="C73">
        <v>1000</v>
      </c>
      <c r="D73" t="s">
        <v>118</v>
      </c>
      <c r="E73" t="s">
        <v>119</v>
      </c>
      <c r="F73" t="s">
        <v>120</v>
      </c>
      <c r="G73" s="5" t="str">
        <f>CONCATENATE(Raw[[#This Row],[Method]],"-",Raw[[#This Row],[Length]])</f>
        <v>SortedDictionaryTryGetValue-1000</v>
      </c>
      <c r="H73" s="5">
        <f>_xlfn.NUMBERVALUE(Raw[[#This Row],[Duration Text]],".",",")</f>
        <v>95.601299999999995</v>
      </c>
      <c r="I73" s="5" t="str">
        <f>LEFT(Raw[[#This Row],[Mean]],LEN(Raw[[#This Row],[Mean]])-3)</f>
        <v>95.6013</v>
      </c>
    </row>
    <row r="74" spans="1:9" x14ac:dyDescent="0.25">
      <c r="A74" t="s">
        <v>14</v>
      </c>
      <c r="B74" t="s">
        <v>36</v>
      </c>
      <c r="C74">
        <v>10000</v>
      </c>
      <c r="D74" t="s">
        <v>161</v>
      </c>
      <c r="E74" t="s">
        <v>162</v>
      </c>
      <c r="F74" t="s">
        <v>163</v>
      </c>
      <c r="G74" s="5" t="str">
        <f>CONCATENATE(Raw[[#This Row],[Method]],"-",Raw[[#This Row],[Length]])</f>
        <v>SortedDictionaryTryGetValue-10000</v>
      </c>
      <c r="H74" s="5">
        <f>_xlfn.NUMBERVALUE(Raw[[#This Row],[Duration Text]],".",",")</f>
        <v>117.26819999999999</v>
      </c>
      <c r="I74" s="5" t="str">
        <f>LEFT(Raw[[#This Row],[Mean]],LEN(Raw[[#This Row],[Mean]])-3)</f>
        <v>117.2682</v>
      </c>
    </row>
    <row r="75" spans="1:9" x14ac:dyDescent="0.25">
      <c r="A75" t="s">
        <v>14</v>
      </c>
      <c r="B75" t="s">
        <v>36</v>
      </c>
      <c r="C75">
        <v>100000</v>
      </c>
      <c r="D75" t="s">
        <v>203</v>
      </c>
      <c r="E75" t="s">
        <v>204</v>
      </c>
      <c r="F75" t="s">
        <v>205</v>
      </c>
      <c r="G75" s="5" t="str">
        <f>CONCATENATE(Raw[[#This Row],[Method]],"-",Raw[[#This Row],[Length]])</f>
        <v>SortedDictionaryTryGetValue-100000</v>
      </c>
      <c r="H75" s="5">
        <f>_xlfn.NUMBERVALUE(Raw[[#This Row],[Duration Text]],".",",")</f>
        <v>143.8741</v>
      </c>
      <c r="I75" s="5" t="str">
        <f>LEFT(Raw[[#This Row],[Mean]],LEN(Raw[[#This Row],[Mean]])-3)</f>
        <v>143.8741</v>
      </c>
    </row>
    <row r="76" spans="1:9" x14ac:dyDescent="0.25">
      <c r="A76" t="s">
        <v>14</v>
      </c>
      <c r="B76" t="s">
        <v>36</v>
      </c>
      <c r="C76">
        <v>1000000</v>
      </c>
      <c r="D76" t="s">
        <v>244</v>
      </c>
      <c r="E76" t="s">
        <v>245</v>
      </c>
      <c r="F76" t="s">
        <v>246</v>
      </c>
      <c r="G76" s="5" t="str">
        <f>CONCATENATE(Raw[[#This Row],[Method]],"-",Raw[[#This Row],[Length]])</f>
        <v>SortedDictionaryTryGetValue-1000000</v>
      </c>
      <c r="H76" s="5">
        <f>_xlfn.NUMBERVALUE(Raw[[#This Row],[Duration Text]],".",",")</f>
        <v>169.30549999999999</v>
      </c>
      <c r="I76" s="5" t="str">
        <f>LEFT(Raw[[#This Row],[Mean]],LEN(Raw[[#This Row],[Mean]])-3)</f>
        <v>169.3055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2" sqref="F2"/>
    </sheetView>
  </sheetViews>
  <sheetFormatPr defaultRowHeight="15" x14ac:dyDescent="0.25"/>
  <cols>
    <col min="1" max="1" width="29.28515625" bestFit="1" customWidth="1"/>
  </cols>
  <sheetData>
    <row r="1" spans="1:4" ht="15.75" thickBot="1" x14ac:dyDescent="0.3">
      <c r="A1" s="1" t="s">
        <v>0</v>
      </c>
      <c r="D1" s="1" t="s">
        <v>1</v>
      </c>
    </row>
    <row r="2" spans="1:4" ht="15.75" thickTop="1" x14ac:dyDescent="0.25">
      <c r="A2" s="3" t="s">
        <v>18</v>
      </c>
      <c r="D2" s="2">
        <v>100</v>
      </c>
    </row>
    <row r="3" spans="1:4" x14ac:dyDescent="0.25">
      <c r="A3" s="2" t="s">
        <v>17</v>
      </c>
      <c r="D3" s="3">
        <v>1000</v>
      </c>
    </row>
    <row r="4" spans="1:4" x14ac:dyDescent="0.25">
      <c r="A4" s="3" t="s">
        <v>9</v>
      </c>
      <c r="D4" s="2">
        <v>10000</v>
      </c>
    </row>
    <row r="5" spans="1:4" x14ac:dyDescent="0.25">
      <c r="A5" s="2" t="s">
        <v>10</v>
      </c>
      <c r="D5" s="3">
        <v>100000</v>
      </c>
    </row>
    <row r="6" spans="1:4" x14ac:dyDescent="0.25">
      <c r="A6" s="3" t="s">
        <v>11</v>
      </c>
      <c r="D6" s="2">
        <v>1000000</v>
      </c>
    </row>
    <row r="7" spans="1:4" x14ac:dyDescent="0.25">
      <c r="A7" s="2" t="s">
        <v>8</v>
      </c>
    </row>
    <row r="8" spans="1:4" x14ac:dyDescent="0.25">
      <c r="A8" s="3" t="s">
        <v>7</v>
      </c>
    </row>
    <row r="9" spans="1:4" x14ac:dyDescent="0.25">
      <c r="A9" s="2" t="s">
        <v>4</v>
      </c>
    </row>
    <row r="10" spans="1:4" x14ac:dyDescent="0.25">
      <c r="A10" s="3" t="s">
        <v>5</v>
      </c>
    </row>
    <row r="11" spans="1:4" x14ac:dyDescent="0.25">
      <c r="A11" s="2" t="s">
        <v>6</v>
      </c>
    </row>
    <row r="12" spans="1:4" x14ac:dyDescent="0.25">
      <c r="A12" s="2" t="s">
        <v>12</v>
      </c>
    </row>
    <row r="13" spans="1:4" x14ac:dyDescent="0.25">
      <c r="A13" s="3" t="s">
        <v>13</v>
      </c>
    </row>
    <row r="14" spans="1:4" x14ac:dyDescent="0.25">
      <c r="A14" s="2" t="s">
        <v>14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SummaryData</vt:lpstr>
      <vt:lpstr>RawData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Irne</dc:creator>
  <cp:lastModifiedBy>Irne</cp:lastModifiedBy>
  <dcterms:created xsi:type="dcterms:W3CDTF">2017-03-14T05:34:21Z</dcterms:created>
  <dcterms:modified xsi:type="dcterms:W3CDTF">2017-03-27T12:57:14Z</dcterms:modified>
</cp:coreProperties>
</file>