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archBenchmark\SearchBenchmark\Results\"/>
    </mc:Choice>
  </mc:AlternateContent>
  <bookViews>
    <workbookView xWindow="0" yWindow="0" windowWidth="21570" windowHeight="10620"/>
  </bookViews>
  <sheets>
    <sheet name="SummaryData" sheetId="1" r:id="rId1"/>
    <sheet name="RawData" sheetId="2" r:id="rId2"/>
    <sheet name="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16" i="2"/>
  <c r="G6" i="2"/>
  <c r="G46" i="2"/>
  <c r="G61" i="2"/>
  <c r="G51" i="2"/>
  <c r="G56" i="2"/>
  <c r="G41" i="2"/>
  <c r="G36" i="2"/>
  <c r="G21" i="2"/>
  <c r="G26" i="2"/>
  <c r="G31" i="2"/>
  <c r="G66" i="2"/>
  <c r="G71" i="2"/>
  <c r="G76" i="2"/>
  <c r="I11" i="2"/>
  <c r="H11" i="2" s="1"/>
  <c r="I16" i="2"/>
  <c r="H16" i="2" s="1"/>
  <c r="I6" i="2"/>
  <c r="H6" i="2" s="1"/>
  <c r="I46" i="2"/>
  <c r="H46" i="2" s="1"/>
  <c r="I61" i="2"/>
  <c r="H61" i="2" s="1"/>
  <c r="I51" i="2"/>
  <c r="H51" i="2" s="1"/>
  <c r="I56" i="2"/>
  <c r="H56" i="2" s="1"/>
  <c r="I41" i="2"/>
  <c r="H41" i="2" s="1"/>
  <c r="I36" i="2"/>
  <c r="H36" i="2" s="1"/>
  <c r="I21" i="2"/>
  <c r="H21" i="2" s="1"/>
  <c r="I26" i="2"/>
  <c r="H26" i="2" s="1"/>
  <c r="I31" i="2"/>
  <c r="H31" i="2" s="1"/>
  <c r="I66" i="2"/>
  <c r="H66" i="2" s="1"/>
  <c r="I71" i="2"/>
  <c r="H71" i="2" s="1"/>
  <c r="I76" i="2"/>
  <c r="H76" i="2" s="1"/>
  <c r="G10" i="2"/>
  <c r="G15" i="2"/>
  <c r="G5" i="2"/>
  <c r="G45" i="2"/>
  <c r="G60" i="2"/>
  <c r="G50" i="2"/>
  <c r="G55" i="2"/>
  <c r="G40" i="2"/>
  <c r="G35" i="2"/>
  <c r="G20" i="2"/>
  <c r="G25" i="2"/>
  <c r="G30" i="2"/>
  <c r="G65" i="2"/>
  <c r="G70" i="2"/>
  <c r="G75" i="2"/>
  <c r="I10" i="2"/>
  <c r="H10" i="2" s="1"/>
  <c r="I15" i="2"/>
  <c r="H15" i="2" s="1"/>
  <c r="I5" i="2"/>
  <c r="H5" i="2" s="1"/>
  <c r="I45" i="2"/>
  <c r="H45" i="2" s="1"/>
  <c r="I60" i="2"/>
  <c r="H60" i="2" s="1"/>
  <c r="I50" i="2"/>
  <c r="H50" i="2" s="1"/>
  <c r="I55" i="2"/>
  <c r="H55" i="2" s="1"/>
  <c r="I40" i="2"/>
  <c r="H40" i="2" s="1"/>
  <c r="I35" i="2"/>
  <c r="H35" i="2" s="1"/>
  <c r="I20" i="2"/>
  <c r="H20" i="2" s="1"/>
  <c r="I25" i="2"/>
  <c r="H25" i="2" s="1"/>
  <c r="I30" i="2"/>
  <c r="H30" i="2" s="1"/>
  <c r="I65" i="2"/>
  <c r="H65" i="2" s="1"/>
  <c r="I70" i="2"/>
  <c r="H70" i="2" s="1"/>
  <c r="I75" i="2"/>
  <c r="H75" i="2" s="1"/>
  <c r="G9" i="2"/>
  <c r="G14" i="2"/>
  <c r="G4" i="2"/>
  <c r="G44" i="2"/>
  <c r="G59" i="2"/>
  <c r="G49" i="2"/>
  <c r="G54" i="2"/>
  <c r="G39" i="2"/>
  <c r="G34" i="2"/>
  <c r="G19" i="2"/>
  <c r="G24" i="2"/>
  <c r="G29" i="2"/>
  <c r="G64" i="2"/>
  <c r="G69" i="2"/>
  <c r="G74" i="2"/>
  <c r="I9" i="2"/>
  <c r="H9" i="2" s="1"/>
  <c r="I14" i="2"/>
  <c r="H14" i="2" s="1"/>
  <c r="I4" i="2"/>
  <c r="H4" i="2" s="1"/>
  <c r="I44" i="2"/>
  <c r="H44" i="2" s="1"/>
  <c r="I59" i="2"/>
  <c r="H59" i="2" s="1"/>
  <c r="I49" i="2"/>
  <c r="H49" i="2" s="1"/>
  <c r="I54" i="2"/>
  <c r="H54" i="2" s="1"/>
  <c r="I39" i="2"/>
  <c r="H39" i="2" s="1"/>
  <c r="I34" i="2"/>
  <c r="H34" i="2" s="1"/>
  <c r="I19" i="2"/>
  <c r="H19" i="2" s="1"/>
  <c r="I24" i="2"/>
  <c r="H24" i="2" s="1"/>
  <c r="I29" i="2"/>
  <c r="H29" i="2" s="1"/>
  <c r="I64" i="2"/>
  <c r="H64" i="2" s="1"/>
  <c r="I69" i="2"/>
  <c r="H69" i="2" s="1"/>
  <c r="I74" i="2"/>
  <c r="H74" i="2" s="1"/>
  <c r="G8" i="2"/>
  <c r="G13" i="2"/>
  <c r="G3" i="2"/>
  <c r="G43" i="2"/>
  <c r="G58" i="2"/>
  <c r="G48" i="2"/>
  <c r="G53" i="2"/>
  <c r="G38" i="2"/>
  <c r="G33" i="2"/>
  <c r="G18" i="2"/>
  <c r="G23" i="2"/>
  <c r="G28" i="2"/>
  <c r="G63" i="2"/>
  <c r="G68" i="2"/>
  <c r="G73" i="2"/>
  <c r="I8" i="2"/>
  <c r="H8" i="2" s="1"/>
  <c r="I13" i="2"/>
  <c r="H13" i="2" s="1"/>
  <c r="I3" i="2"/>
  <c r="H3" i="2" s="1"/>
  <c r="I43" i="2"/>
  <c r="H43" i="2" s="1"/>
  <c r="I58" i="2"/>
  <c r="H58" i="2" s="1"/>
  <c r="I48" i="2"/>
  <c r="H48" i="2" s="1"/>
  <c r="I53" i="2"/>
  <c r="H53" i="2" s="1"/>
  <c r="I38" i="2"/>
  <c r="H38" i="2" s="1"/>
  <c r="I33" i="2"/>
  <c r="H33" i="2" s="1"/>
  <c r="I18" i="2"/>
  <c r="H18" i="2" s="1"/>
  <c r="I23" i="2"/>
  <c r="H23" i="2" s="1"/>
  <c r="I28" i="2"/>
  <c r="H28" i="2" s="1"/>
  <c r="I63" i="2"/>
  <c r="H63" i="2" s="1"/>
  <c r="I68" i="2"/>
  <c r="H68" i="2" s="1"/>
  <c r="I73" i="2"/>
  <c r="H73" i="2" s="1"/>
  <c r="G12" i="2"/>
  <c r="G2" i="2"/>
  <c r="G42" i="2"/>
  <c r="G57" i="2"/>
  <c r="G47" i="2"/>
  <c r="G52" i="2"/>
  <c r="G37" i="2"/>
  <c r="G32" i="2"/>
  <c r="G17" i="2"/>
  <c r="G22" i="2"/>
  <c r="G27" i="2"/>
  <c r="G62" i="2"/>
  <c r="G67" i="2"/>
  <c r="G72" i="2"/>
  <c r="I12" i="2"/>
  <c r="H12" i="2" s="1"/>
  <c r="I2" i="2"/>
  <c r="H2" i="2" s="1"/>
  <c r="I42" i="2"/>
  <c r="H42" i="2" s="1"/>
  <c r="I57" i="2"/>
  <c r="H57" i="2" s="1"/>
  <c r="I47" i="2"/>
  <c r="H47" i="2" s="1"/>
  <c r="I52" i="2"/>
  <c r="H52" i="2" s="1"/>
  <c r="I37" i="2"/>
  <c r="H37" i="2" s="1"/>
  <c r="I32" i="2"/>
  <c r="H32" i="2" s="1"/>
  <c r="I17" i="2"/>
  <c r="H17" i="2" s="1"/>
  <c r="I22" i="2"/>
  <c r="H22" i="2" s="1"/>
  <c r="I27" i="2"/>
  <c r="H27" i="2" s="1"/>
  <c r="I62" i="2"/>
  <c r="H62" i="2" s="1"/>
  <c r="I67" i="2"/>
  <c r="H67" i="2" s="1"/>
  <c r="I72" i="2"/>
  <c r="H72" i="2" s="1"/>
  <c r="G7" i="2"/>
  <c r="I7" i="2"/>
  <c r="H7" i="2" s="1"/>
  <c r="P2" i="1" l="1"/>
  <c r="P3" i="1"/>
  <c r="P4" i="1"/>
  <c r="P5" i="1"/>
  <c r="O2" i="1"/>
  <c r="O3" i="1"/>
  <c r="O4" i="1"/>
  <c r="O5" i="1"/>
  <c r="O6" i="1"/>
  <c r="P6" i="1"/>
  <c r="N2" i="1"/>
  <c r="N3" i="1" l="1"/>
  <c r="D2" i="1"/>
  <c r="E6" i="1"/>
  <c r="G6" i="1"/>
  <c r="G5" i="1"/>
  <c r="G4" i="1"/>
  <c r="I4" i="1"/>
  <c r="I3" i="1"/>
  <c r="I2" i="1"/>
  <c r="K2" i="1"/>
  <c r="L6" i="1"/>
  <c r="L5" i="1"/>
  <c r="D3" i="1"/>
  <c r="E4" i="1"/>
  <c r="G2" i="1"/>
  <c r="J5" i="1"/>
  <c r="L3" i="1"/>
  <c r="E3" i="1"/>
  <c r="H6" i="1"/>
  <c r="J4" i="1"/>
  <c r="L2" i="1"/>
  <c r="E2" i="1"/>
  <c r="H5" i="1"/>
  <c r="J3" i="1"/>
  <c r="M6" i="1"/>
  <c r="F6" i="1"/>
  <c r="H4" i="1"/>
  <c r="J2" i="1"/>
  <c r="M5" i="1"/>
  <c r="F5" i="1"/>
  <c r="H3" i="1"/>
  <c r="K6" i="1"/>
  <c r="M4" i="1"/>
  <c r="D6" i="1"/>
  <c r="F4" i="1"/>
  <c r="H2" i="1"/>
  <c r="K5" i="1"/>
  <c r="M3" i="1"/>
  <c r="D5" i="1"/>
  <c r="F3" i="1"/>
  <c r="I6" i="1"/>
  <c r="K4" i="1"/>
  <c r="M2" i="1"/>
  <c r="D4" i="1"/>
  <c r="F2" i="1"/>
  <c r="I5" i="1"/>
  <c r="K3" i="1"/>
  <c r="N6" i="1"/>
  <c r="N5" i="1"/>
  <c r="N4" i="1"/>
  <c r="E5" i="1"/>
  <c r="G3" i="1"/>
  <c r="J6" i="1"/>
  <c r="L4" i="1"/>
  <c r="C2" i="1"/>
  <c r="B2" i="1"/>
  <c r="C3" i="1"/>
  <c r="B3" i="1"/>
  <c r="C4" i="1"/>
  <c r="B4" i="1"/>
  <c r="C5" i="1"/>
  <c r="B5" i="1"/>
  <c r="C6" i="1"/>
  <c r="B6" i="1"/>
</calcChain>
</file>

<file path=xl/sharedStrings.xml><?xml version="1.0" encoding="utf-8"?>
<sst xmlns="http://schemas.openxmlformats.org/spreadsheetml/2006/main" count="415" uniqueCount="247">
  <si>
    <t>Method</t>
  </si>
  <si>
    <t>Length</t>
  </si>
  <si>
    <t>Mean</t>
  </si>
  <si>
    <t>StdDev</t>
  </si>
  <si>
    <t>ListFind</t>
  </si>
  <si>
    <t>ListForEachSearch</t>
  </si>
  <si>
    <t>ListForSearch</t>
  </si>
  <si>
    <t>ListBinarySearch</t>
  </si>
  <si>
    <t>LinkedListFind</t>
  </si>
  <si>
    <t>DictionaryContainsKey</t>
  </si>
  <si>
    <t>DictionaryContainsValue</t>
  </si>
  <si>
    <t>DictionaryTryGetValue</t>
  </si>
  <si>
    <t>SortedDictionaryContainsKey</t>
  </si>
  <si>
    <t>SortedDictionaryContainsValue</t>
  </si>
  <si>
    <t>SortedDictionaryTryGetValue</t>
  </si>
  <si>
    <t>Method-Length</t>
  </si>
  <si>
    <t>Job</t>
  </si>
  <si>
    <t>ArrayFind</t>
  </si>
  <si>
    <t>ArrayBinarySearch</t>
  </si>
  <si>
    <t>Duration</t>
  </si>
  <si>
    <t>Duration Text</t>
  </si>
  <si>
    <t>0.0003 ns</t>
  </si>
  <si>
    <t>0.0012 ns</t>
  </si>
  <si>
    <t>StdErr</t>
  </si>
  <si>
    <t>ArrayParallelFind</t>
  </si>
  <si>
    <t>ListParallelFind</t>
  </si>
  <si>
    <t>0.0032 ns</t>
  </si>
  <si>
    <t>0.0044 ns</t>
  </si>
  <si>
    <t>0.0007 ns</t>
  </si>
  <si>
    <t>0.0036 ns</t>
  </si>
  <si>
    <t>0.0005 ns</t>
  </si>
  <si>
    <t>0.0049 ns</t>
  </si>
  <si>
    <t>0.0183 ns</t>
  </si>
  <si>
    <t>0.0124 ns</t>
  </si>
  <si>
    <t>0.0152 ns</t>
  </si>
  <si>
    <t>0.0009 ns</t>
  </si>
  <si>
    <t>0.0019 ns</t>
  </si>
  <si>
    <t>0.0018 ns</t>
  </si>
  <si>
    <t>RyuJitX64</t>
  </si>
  <si>
    <t>70.2485 ns</t>
  </si>
  <si>
    <t>0.0448 ns</t>
  </si>
  <si>
    <t>5,109.6809 ns</t>
  </si>
  <si>
    <t>32.2096 ns</t>
  </si>
  <si>
    <t>124.7474 ns</t>
  </si>
  <si>
    <t>26.0052 ns</t>
  </si>
  <si>
    <t>0.0594 ns</t>
  </si>
  <si>
    <t>0.2222 ns</t>
  </si>
  <si>
    <t>305.9104 ns</t>
  </si>
  <si>
    <t>0.0197 ns</t>
  </si>
  <si>
    <t>0.0735 ns</t>
  </si>
  <si>
    <t>5,489.9961 ns</t>
  </si>
  <si>
    <t>23.9416 ns</t>
  </si>
  <si>
    <t>92.7254 ns</t>
  </si>
  <si>
    <t>230.8322 ns</t>
  </si>
  <si>
    <t>0.1214 ns</t>
  </si>
  <si>
    <t>0.4205 ns</t>
  </si>
  <si>
    <t>124.7957 ns</t>
  </si>
  <si>
    <t>0.5621 ns</t>
  </si>
  <si>
    <t>2.1033 ns</t>
  </si>
  <si>
    <t>28.3131 ns</t>
  </si>
  <si>
    <t>0.0087 ns</t>
  </si>
  <si>
    <t>0.0302 ns</t>
  </si>
  <si>
    <t>199.7212 ns</t>
  </si>
  <si>
    <t>0.0569 ns</t>
  </si>
  <si>
    <t>8.9752 ns</t>
  </si>
  <si>
    <t>0.0010 ns</t>
  </si>
  <si>
    <t>289.9779 ns</t>
  </si>
  <si>
    <t>1.4092 ns</t>
  </si>
  <si>
    <t>5.0810 ns</t>
  </si>
  <si>
    <t>11.0071 ns</t>
  </si>
  <si>
    <t>55.9671 ns</t>
  </si>
  <si>
    <t>0.0153 ns</t>
  </si>
  <si>
    <t>0.0593 ns</t>
  </si>
  <si>
    <t>1,453.3651 ns</t>
  </si>
  <si>
    <t>1.7454 ns</t>
  </si>
  <si>
    <t>6.7599 ns</t>
  </si>
  <si>
    <t>55.7735 ns</t>
  </si>
  <si>
    <t>0.0180 ns</t>
  </si>
  <si>
    <t>0.0696 ns</t>
  </si>
  <si>
    <t>469.1257 ns</t>
  </si>
  <si>
    <t>0.2559 ns</t>
  </si>
  <si>
    <t>0.9228 ns</t>
  </si>
  <si>
    <t>13,904.7246 ns</t>
  </si>
  <si>
    <t>27.7055 ns</t>
  </si>
  <si>
    <t>107.3029 ns</t>
  </si>
  <si>
    <t>27.6359 ns</t>
  </si>
  <si>
    <t>0.0434 ns</t>
  </si>
  <si>
    <t>0.1563 ns</t>
  </si>
  <si>
    <t>2,913.5860 ns</t>
  </si>
  <si>
    <t>0.1452 ns</t>
  </si>
  <si>
    <t>0.5624 ns</t>
  </si>
  <si>
    <t>14,653.7211 ns</t>
  </si>
  <si>
    <t>30.9440 ns</t>
  </si>
  <si>
    <t>119.8457 ns</t>
  </si>
  <si>
    <t>2,132.7665 ns</t>
  </si>
  <si>
    <t>0.6827 ns</t>
  </si>
  <si>
    <t>2.5545 ns</t>
  </si>
  <si>
    <t>1,103.8277 ns</t>
  </si>
  <si>
    <t>1.3257 ns</t>
  </si>
  <si>
    <t>5.1344 ns</t>
  </si>
  <si>
    <t>29.2830 ns</t>
  </si>
  <si>
    <t>0.0231 ns</t>
  </si>
  <si>
    <t>0.0832 ns</t>
  </si>
  <si>
    <t>3,318.0788 ns</t>
  </si>
  <si>
    <t>2.0512 ns</t>
  </si>
  <si>
    <t>7.9443 ns</t>
  </si>
  <si>
    <t>9.0128 ns</t>
  </si>
  <si>
    <t>2,667.1184 ns</t>
  </si>
  <si>
    <t>1.1059 ns</t>
  </si>
  <si>
    <t>3.9875 ns</t>
  </si>
  <si>
    <t>11.0080 ns</t>
  </si>
  <si>
    <t>0.0008 ns</t>
  </si>
  <si>
    <t>105.6385 ns</t>
  </si>
  <si>
    <t>0.3494 ns</t>
  </si>
  <si>
    <t>1.3533 ns</t>
  </si>
  <si>
    <t>15,310.1127 ns</t>
  </si>
  <si>
    <t>4.3175 ns</t>
  </si>
  <si>
    <t>16.7217 ns</t>
  </si>
  <si>
    <t>107.2131 ns</t>
  </si>
  <si>
    <t>0.0129 ns</t>
  </si>
  <si>
    <t>0.0500 ns</t>
  </si>
  <si>
    <t>4,546.3965 ns</t>
  </si>
  <si>
    <t>11.3098 ns</t>
  </si>
  <si>
    <t>42.3175 ns</t>
  </si>
  <si>
    <t>40,375.9108 ns</t>
  </si>
  <si>
    <t>76.6218 ns</t>
  </si>
  <si>
    <t>296.7548 ns</t>
  </si>
  <si>
    <t>33.8551 ns</t>
  </si>
  <si>
    <t>0.1567 ns</t>
  </si>
  <si>
    <t>0.6069 ns</t>
  </si>
  <si>
    <t>26,582.4871 ns</t>
  </si>
  <si>
    <t>19.4228 ns</t>
  </si>
  <si>
    <t>72.6735 ns</t>
  </si>
  <si>
    <t>44,000.2480 ns</t>
  </si>
  <si>
    <t>57.0915 ns</t>
  </si>
  <si>
    <t>213.6169 ns</t>
  </si>
  <si>
    <t>21,121.1630 ns</t>
  </si>
  <si>
    <t>0.4855 ns</t>
  </si>
  <si>
    <t>1.8166 ns</t>
  </si>
  <si>
    <t>11,166.3640 ns</t>
  </si>
  <si>
    <t>25.2273 ns</t>
  </si>
  <si>
    <t>97.7051 ns</t>
  </si>
  <si>
    <t>35.4561 ns</t>
  </si>
  <si>
    <t>0.0227 ns</t>
  </si>
  <si>
    <t>0.0878 ns</t>
  </si>
  <si>
    <t>38,954.7735 ns</t>
  </si>
  <si>
    <t>1.8096 ns</t>
  </si>
  <si>
    <t>6.7710 ns</t>
  </si>
  <si>
    <t>8.9784 ns</t>
  </si>
  <si>
    <t>26,456.0051 ns</t>
  </si>
  <si>
    <t>3.8655 ns</t>
  </si>
  <si>
    <t>14.4633 ns</t>
  </si>
  <si>
    <t>11.0146 ns</t>
  </si>
  <si>
    <t>131.1437 ns</t>
  </si>
  <si>
    <t>0.0178 ns</t>
  </si>
  <si>
    <t>0.0666 ns</t>
  </si>
  <si>
    <t>174,222.0019 ns</t>
  </si>
  <si>
    <t>110.0452 ns</t>
  </si>
  <si>
    <t>411.7515 ns</t>
  </si>
  <si>
    <t>128.3619 ns</t>
  </si>
  <si>
    <t>0.0068 ns</t>
  </si>
  <si>
    <t>0.0255 ns</t>
  </si>
  <si>
    <t>44,589.6310 ns</t>
  </si>
  <si>
    <t>0.9790 ns</t>
  </si>
  <si>
    <t>3.3913 ns</t>
  </si>
  <si>
    <t>161,329.3598 ns</t>
  </si>
  <si>
    <t>1,124.5099 ns</t>
  </si>
  <si>
    <t>4,207.5307 ns</t>
  </si>
  <si>
    <t>38.1543 ns</t>
  </si>
  <si>
    <t>0.2575 ns</t>
  </si>
  <si>
    <t>0.9975 ns</t>
  </si>
  <si>
    <t>277,494.3335 ns</t>
  </si>
  <si>
    <t>423.6443 ns</t>
  </si>
  <si>
    <t>1,640.7672 ns</t>
  </si>
  <si>
    <t>192,824.2101 ns</t>
  </si>
  <si>
    <t>1,918.0596 ns</t>
  </si>
  <si>
    <t>7,428.6130 ns</t>
  </si>
  <si>
    <t>211,030.7931 ns</t>
  </si>
  <si>
    <t>6.7093 ns</t>
  </si>
  <si>
    <t>25.9848 ns</t>
  </si>
  <si>
    <t>112,236.6854 ns</t>
  </si>
  <si>
    <t>711.0146 ns</t>
  </si>
  <si>
    <t>2,660.3729 ns</t>
  </si>
  <si>
    <t>40.1136 ns</t>
  </si>
  <si>
    <t>0.0210 ns</t>
  </si>
  <si>
    <t>0.0759 ns</t>
  </si>
  <si>
    <t>395,344.0556 ns</t>
  </si>
  <si>
    <t>206.8204 ns</t>
  </si>
  <si>
    <t>801.0120 ns</t>
  </si>
  <si>
    <t>8.9891 ns</t>
  </si>
  <si>
    <t>0.0035 ns</t>
  </si>
  <si>
    <t>258,449.9410 ns</t>
  </si>
  <si>
    <t>246.1269 ns</t>
  </si>
  <si>
    <t>887.4231 ns</t>
  </si>
  <si>
    <t>11.0037 ns</t>
  </si>
  <si>
    <t>159.7938 ns</t>
  </si>
  <si>
    <t>0.1064 ns</t>
  </si>
  <si>
    <t>0.3687 ns</t>
  </si>
  <si>
    <t>1,812,587.6543 ns</t>
  </si>
  <si>
    <t>2,030.2236 ns</t>
  </si>
  <si>
    <t>7,596.4012 ns</t>
  </si>
  <si>
    <t>159.9685 ns</t>
  </si>
  <si>
    <t>0.0185 ns</t>
  </si>
  <si>
    <t>0.0694 ns</t>
  </si>
  <si>
    <t>446,653.1296 ns</t>
  </si>
  <si>
    <t>24.8218 ns</t>
  </si>
  <si>
    <t>92.8748 ns</t>
  </si>
  <si>
    <t>221,958.7353 ns</t>
  </si>
  <si>
    <t>3,866.2932 ns</t>
  </si>
  <si>
    <t>38,662.9316 ns</t>
  </si>
  <si>
    <t>43.2994 ns</t>
  </si>
  <si>
    <t>0.3434 ns</t>
  </si>
  <si>
    <t>1.3301 ns</t>
  </si>
  <si>
    <t>2,777,472.1091 ns</t>
  </si>
  <si>
    <t>1,441.2660 ns</t>
  </si>
  <si>
    <t>5,581.9992 ns</t>
  </si>
  <si>
    <t>330,178.0970 ns</t>
  </si>
  <si>
    <t>3,294.0300 ns</t>
  </si>
  <si>
    <t>30,724.6666 ns</t>
  </si>
  <si>
    <t>2,109,356.6370 ns</t>
  </si>
  <si>
    <t>48.2742 ns</t>
  </si>
  <si>
    <t>180.6254 ns</t>
  </si>
  <si>
    <t>1,105,877.2237 ns</t>
  </si>
  <si>
    <t>1,782.4892 ns</t>
  </si>
  <si>
    <t>6,669.4639 ns</t>
  </si>
  <si>
    <t>43.1669 ns</t>
  </si>
  <si>
    <t>0.0747 ns</t>
  </si>
  <si>
    <t>0.2796 ns</t>
  </si>
  <si>
    <t>8,090,697.1918 ns</t>
  </si>
  <si>
    <t>2,498.4696 ns</t>
  </si>
  <si>
    <t>9,676.5312 ns</t>
  </si>
  <si>
    <t>8.9816 ns</t>
  </si>
  <si>
    <t>0.0026 ns</t>
  </si>
  <si>
    <t>2,630,260.7296 ns</t>
  </si>
  <si>
    <t>9,013.9254 ns</t>
  </si>
  <si>
    <t>34,910.7831 ns</t>
  </si>
  <si>
    <t>11.0056 ns</t>
  </si>
  <si>
    <t>0.0069 ns</t>
  </si>
  <si>
    <t>192.0400 ns</t>
  </si>
  <si>
    <t>0.1048 ns</t>
  </si>
  <si>
    <t>0.3778 ns</t>
  </si>
  <si>
    <t>26,976,484.2393 ns</t>
  </si>
  <si>
    <t>31,473.5311 ns</t>
  </si>
  <si>
    <t>121,896.4619 ns</t>
  </si>
  <si>
    <t>190.8007 ns</t>
  </si>
  <si>
    <t>0.1310 ns</t>
  </si>
  <si>
    <t>0.5073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</si>
</sst>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</fills>
  <borders count="3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0" fillId="0" borderId="0" xfId="0" applyAlignment="1">
      <alignment vertical="top" wrapText="1"/>
    </xf>
    <xf numFmtId="0" fontId="0" fillId="0" borderId="0" xfId="0" applyNumberFormat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/>
        <right/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RyuJIT x64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SummaryData!$B$1</c:f>
              <c:strCache>
                <c:ptCount val="1"/>
                <c:pt idx="0">
                  <c:v>ArrayBinarySearch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SummaryData!$B$2:$B$6</c:f>
              <c:numCache>
                <c:formatCode>General</c:formatCode>
                <c:ptCount val="5"/>
                <c:pt idx="0">
                  <c:v>26.005199999999999</c:v>
                </c:pt>
                <c:pt idx="1">
                  <c:v>27.635899999999999</c:v>
                </c:pt>
                <c:pt idx="2">
                  <c:v>33.8551</c:v>
                </c:pt>
                <c:pt idx="3">
                  <c:v>38.154299999999999</c:v>
                </c:pt>
                <c:pt idx="4">
                  <c:v>43.299399999999999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SummaryData!$C$1</c:f>
              <c:strCache>
                <c:ptCount val="1"/>
                <c:pt idx="0">
                  <c:v>ArrayFind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SummaryData!$C$2:$C$6</c:f>
              <c:numCache>
                <c:formatCode>General</c:formatCode>
                <c:ptCount val="5"/>
                <c:pt idx="0">
                  <c:v>70.248500000000007</c:v>
                </c:pt>
                <c:pt idx="1">
                  <c:v>469.12569999999999</c:v>
                </c:pt>
                <c:pt idx="2">
                  <c:v>4546.3964999999998</c:v>
                </c:pt>
                <c:pt idx="3">
                  <c:v>44589.631000000001</c:v>
                </c:pt>
                <c:pt idx="4">
                  <c:v>446653.12959999999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SummaryData!$D$1</c:f>
              <c:strCache>
                <c:ptCount val="1"/>
                <c:pt idx="0">
                  <c:v>DictionaryContainsKey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SummaryData!$D$2:$D$6</c:f>
              <c:numCache>
                <c:formatCode>General</c:formatCode>
                <c:ptCount val="5"/>
                <c:pt idx="0">
                  <c:v>8.9751999999999992</c:v>
                </c:pt>
                <c:pt idx="1">
                  <c:v>9.0128000000000004</c:v>
                </c:pt>
                <c:pt idx="2">
                  <c:v>8.9784000000000006</c:v>
                </c:pt>
                <c:pt idx="3">
                  <c:v>8.9891000000000005</c:v>
                </c:pt>
                <c:pt idx="4">
                  <c:v>8.9816000000000003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SummaryData!$E$1</c:f>
              <c:strCache>
                <c:ptCount val="1"/>
                <c:pt idx="0">
                  <c:v>DictionaryContainsValue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SummaryData!$E$2:$E$6</c:f>
              <c:numCache>
                <c:formatCode>General</c:formatCode>
                <c:ptCount val="5"/>
                <c:pt idx="0">
                  <c:v>289.97789999999998</c:v>
                </c:pt>
                <c:pt idx="1">
                  <c:v>2667.1183999999998</c:v>
                </c:pt>
                <c:pt idx="2">
                  <c:v>26456.005099999998</c:v>
                </c:pt>
                <c:pt idx="3">
                  <c:v>258449.94099999999</c:v>
                </c:pt>
                <c:pt idx="4">
                  <c:v>2630260.7296000002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SummaryData!$F$1</c:f>
              <c:strCache>
                <c:ptCount val="1"/>
                <c:pt idx="0">
                  <c:v>DictionaryTryGetValue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SummaryData!$F$2:$F$6</c:f>
              <c:numCache>
                <c:formatCode>General</c:formatCode>
                <c:ptCount val="5"/>
                <c:pt idx="0">
                  <c:v>11.007099999999999</c:v>
                </c:pt>
                <c:pt idx="1">
                  <c:v>11.007999999999999</c:v>
                </c:pt>
                <c:pt idx="2">
                  <c:v>11.0146</c:v>
                </c:pt>
                <c:pt idx="3">
                  <c:v>11.0037</c:v>
                </c:pt>
                <c:pt idx="4">
                  <c:v>11.005599999999999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SummaryData!$G$1</c:f>
              <c:strCache>
                <c:ptCount val="1"/>
                <c:pt idx="0">
                  <c:v>LinkedListFind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SummaryData!$G$2:$G$6</c:f>
              <c:numCache>
                <c:formatCode>General</c:formatCode>
                <c:ptCount val="5"/>
                <c:pt idx="0">
                  <c:v>199.72120000000001</c:v>
                </c:pt>
                <c:pt idx="1">
                  <c:v>3318.0787999999998</c:v>
                </c:pt>
                <c:pt idx="2">
                  <c:v>38954.773500000003</c:v>
                </c:pt>
                <c:pt idx="3">
                  <c:v>395344.05560000002</c:v>
                </c:pt>
                <c:pt idx="4">
                  <c:v>8090697.1918000001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SummaryData!$H$1</c:f>
              <c:strCache>
                <c:ptCount val="1"/>
                <c:pt idx="0">
                  <c:v>ListBinarySearch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SummaryData!$H$2:$H$6</c:f>
              <c:numCache>
                <c:formatCode>General</c:formatCode>
                <c:ptCount val="5"/>
                <c:pt idx="0">
                  <c:v>28.313099999999999</c:v>
                </c:pt>
                <c:pt idx="1">
                  <c:v>29.283000000000001</c:v>
                </c:pt>
                <c:pt idx="2">
                  <c:v>35.456099999999999</c:v>
                </c:pt>
                <c:pt idx="3">
                  <c:v>40.113599999999998</c:v>
                </c:pt>
                <c:pt idx="4">
                  <c:v>43.166899999999998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SummaryData!$I$1</c:f>
              <c:strCache>
                <c:ptCount val="1"/>
                <c:pt idx="0">
                  <c:v>ListFind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SummaryData!$I$2:$I$6</c:f>
              <c:numCache>
                <c:formatCode>General</c:formatCode>
                <c:ptCount val="5"/>
                <c:pt idx="0">
                  <c:v>305.91039999999998</c:v>
                </c:pt>
                <c:pt idx="1">
                  <c:v>2913.5859999999998</c:v>
                </c:pt>
                <c:pt idx="2">
                  <c:v>26582.487099999998</c:v>
                </c:pt>
                <c:pt idx="3">
                  <c:v>277494.33350000001</c:v>
                </c:pt>
                <c:pt idx="4">
                  <c:v>2777472.1091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SummaryData!$J$1</c:f>
              <c:strCache>
                <c:ptCount val="1"/>
                <c:pt idx="0">
                  <c:v>ListForEachSearch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SummaryData!$J$2:$J$6</c:f>
              <c:numCache>
                <c:formatCode>General</c:formatCode>
                <c:ptCount val="5"/>
                <c:pt idx="0">
                  <c:v>230.8322</c:v>
                </c:pt>
                <c:pt idx="1">
                  <c:v>2132.7665000000002</c:v>
                </c:pt>
                <c:pt idx="2">
                  <c:v>21121.163</c:v>
                </c:pt>
                <c:pt idx="3">
                  <c:v>211030.79310000001</c:v>
                </c:pt>
                <c:pt idx="4">
                  <c:v>2109356.6370000001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SummaryData!$K$1</c:f>
              <c:strCache>
                <c:ptCount val="1"/>
                <c:pt idx="0">
                  <c:v>ListForSearch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SummaryData!$K$2:$K$6</c:f>
              <c:numCache>
                <c:formatCode>General</c:formatCode>
                <c:ptCount val="5"/>
                <c:pt idx="0">
                  <c:v>124.7957</c:v>
                </c:pt>
                <c:pt idx="1">
                  <c:v>1103.8277</c:v>
                </c:pt>
                <c:pt idx="2">
                  <c:v>11166.364</c:v>
                </c:pt>
                <c:pt idx="3">
                  <c:v>112236.6854</c:v>
                </c:pt>
                <c:pt idx="4">
                  <c:v>1105877.2237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SummaryData!$L$1</c:f>
              <c:strCache>
                <c:ptCount val="1"/>
                <c:pt idx="0">
                  <c:v>SortedDictionaryContainsKey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SummaryData!$L$2:$L$6</c:f>
              <c:numCache>
                <c:formatCode>General</c:formatCode>
                <c:ptCount val="5"/>
                <c:pt idx="0">
                  <c:v>55.967100000000002</c:v>
                </c:pt>
                <c:pt idx="1">
                  <c:v>105.63849999999999</c:v>
                </c:pt>
                <c:pt idx="2">
                  <c:v>131.1437</c:v>
                </c:pt>
                <c:pt idx="3">
                  <c:v>159.7938</c:v>
                </c:pt>
                <c:pt idx="4">
                  <c:v>192.04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SummaryData!$M$1</c:f>
              <c:strCache>
                <c:ptCount val="1"/>
                <c:pt idx="0">
                  <c:v>SortedDictionaryContainsValue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SummaryData!$M$2:$M$6</c:f>
              <c:numCache>
                <c:formatCode>General</c:formatCode>
                <c:ptCount val="5"/>
                <c:pt idx="0">
                  <c:v>1453.3651</c:v>
                </c:pt>
                <c:pt idx="1">
                  <c:v>15310.1127</c:v>
                </c:pt>
                <c:pt idx="2">
                  <c:v>174222.0019</c:v>
                </c:pt>
                <c:pt idx="3">
                  <c:v>1812587.6543000001</c:v>
                </c:pt>
                <c:pt idx="4">
                  <c:v>26976484.239300001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SummaryData!$N$1</c:f>
              <c:strCache>
                <c:ptCount val="1"/>
                <c:pt idx="0">
                  <c:v>SortedDictionaryTryGetValue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SummaryData!$N$2:$N$6</c:f>
              <c:numCache>
                <c:formatCode>General</c:formatCode>
                <c:ptCount val="5"/>
                <c:pt idx="0">
                  <c:v>55.773499999999999</c:v>
                </c:pt>
                <c:pt idx="1">
                  <c:v>107.2131</c:v>
                </c:pt>
                <c:pt idx="2">
                  <c:v>128.36189999999999</c:v>
                </c:pt>
                <c:pt idx="3">
                  <c:v>159.96850000000001</c:v>
                </c:pt>
                <c:pt idx="4">
                  <c:v>190.80070000000001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SummaryData!$O$1</c:f>
              <c:strCache>
                <c:ptCount val="1"/>
                <c:pt idx="0">
                  <c:v>ArrayParallelFind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SummaryData!$O$2:$O$6</c:f>
              <c:numCache>
                <c:formatCode>General</c:formatCode>
                <c:ptCount val="5"/>
                <c:pt idx="0">
                  <c:v>5109.6809000000003</c:v>
                </c:pt>
                <c:pt idx="1">
                  <c:v>13904.7246</c:v>
                </c:pt>
                <c:pt idx="2">
                  <c:v>40375.910799999998</c:v>
                </c:pt>
                <c:pt idx="3">
                  <c:v>161329.35980000001</c:v>
                </c:pt>
                <c:pt idx="4">
                  <c:v>221958.7353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SummaryData!$P$1</c:f>
              <c:strCache>
                <c:ptCount val="1"/>
                <c:pt idx="0">
                  <c:v>ListParallelFind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SummaryData!$A$2:$A$6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cat>
          <c:val>
            <c:numRef>
              <c:f>SummaryData!$P$2:$P$6</c:f>
              <c:numCache>
                <c:formatCode>General</c:formatCode>
                <c:ptCount val="5"/>
                <c:pt idx="0">
                  <c:v>5489.9961000000003</c:v>
                </c:pt>
                <c:pt idx="1">
                  <c:v>14653.721100000001</c:v>
                </c:pt>
                <c:pt idx="2">
                  <c:v>44000.248</c:v>
                </c:pt>
                <c:pt idx="3">
                  <c:v>192824.2101</c:v>
                </c:pt>
                <c:pt idx="4">
                  <c:v>330178.09700000001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SummaryData!$O$1</c:f>
              <c:strCache>
                <c:ptCount val="1"/>
                <c:pt idx="0">
                  <c:v>ArrayParallelFind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SummaryData!$O$2:$O$6</c:f>
              <c:numCache>
                <c:formatCode>General</c:formatCode>
                <c:ptCount val="5"/>
                <c:pt idx="0">
                  <c:v>5109.6809000000003</c:v>
                </c:pt>
                <c:pt idx="1">
                  <c:v>13904.7246</c:v>
                </c:pt>
                <c:pt idx="2">
                  <c:v>40375.910799999998</c:v>
                </c:pt>
                <c:pt idx="3">
                  <c:v>161329.35980000001</c:v>
                </c:pt>
                <c:pt idx="4">
                  <c:v>221958.7353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SummaryData!$P$1</c:f>
              <c:strCache>
                <c:ptCount val="1"/>
                <c:pt idx="0">
                  <c:v>ListParallelFind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SummaryData!$P$2:$P$6</c:f>
              <c:numCache>
                <c:formatCode>General</c:formatCode>
                <c:ptCount val="5"/>
                <c:pt idx="0">
                  <c:v>5489.9961000000003</c:v>
                </c:pt>
                <c:pt idx="1">
                  <c:v>14653.721100000001</c:v>
                </c:pt>
                <c:pt idx="2">
                  <c:v>44000.248</c:v>
                </c:pt>
                <c:pt idx="3">
                  <c:v>192824.2101</c:v>
                </c:pt>
                <c:pt idx="4">
                  <c:v>330178.09700000001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9682448"/>
        <c:axId val="-959676464"/>
      </c:lineChart>
      <c:catAx>
        <c:axId val="-95968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676464"/>
        <c:crosses val="autoZero"/>
        <c:auto val="1"/>
        <c:lblAlgn val="ctr"/>
        <c:lblOffset val="100"/>
        <c:noMultiLvlLbl val="0"/>
      </c:catAx>
      <c:valAx>
        <c:axId val="-9596764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Nano Seconds (Logarithmic)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968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13607</xdr:rowOff>
    </xdr:from>
    <xdr:to>
      <xdr:col>14</xdr:col>
      <xdr:colOff>13608</xdr:colOff>
      <xdr:row>49</xdr:row>
      <xdr:rowOff>163286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Data" displayName="Data" ref="A1:P6" totalsRowShown="0" headerRowDxfId="30">
  <autoFilter ref="A1:P6"/>
  <tableColumns count="16">
    <tableColumn id="1" name="Length"/>
    <tableColumn id="2" name="ArrayBinarySearch" dataDxfId="29">
      <calculatedColumnFormula>LOOKUP(CONCATENATE(Data[[#Headers],[ArrayBinarySearch]],"-",Data[[#This Row],[Length]]),Raw[Method-Length],Raw[Duration])</calculatedColumnFormula>
    </tableColumn>
    <tableColumn id="3" name="ArrayFind" dataDxfId="28">
      <calculatedColumnFormula>LOOKUP(CONCATENATE(Data[[#Headers],[ArrayFind]],"-",Data[[#This Row],[Length]]),Raw[Method-Length],Raw[Duration])</calculatedColumnFormula>
    </tableColumn>
    <tableColumn id="4" name="DictionaryContainsKey" dataDxfId="27">
      <calculatedColumnFormula>LOOKUP(CONCATENATE(Data[[#Headers],[DictionaryContainsKey]],"-",Data[[#This Row],[Length]]),Raw[Method-Length],Raw[Duration])</calculatedColumnFormula>
    </tableColumn>
    <tableColumn id="5" name="DictionaryContainsValue" dataDxfId="26">
      <calculatedColumnFormula>LOOKUP(CONCATENATE(Data[[#Headers],[DictionaryContainsValue]],"-",Data[[#This Row],[Length]]),Raw[Method-Length],Raw[Duration])</calculatedColumnFormula>
    </tableColumn>
    <tableColumn id="6" name="DictionaryTryGetValue" dataDxfId="25">
      <calculatedColumnFormula>LOOKUP(CONCATENATE(Data[[#Headers],[DictionaryTryGetValue]],"-",Data[[#This Row],[Length]]),Raw[Method-Length],Raw[Duration])</calculatedColumnFormula>
    </tableColumn>
    <tableColumn id="7" name="LinkedListFind" dataDxfId="24">
      <calculatedColumnFormula>LOOKUP(CONCATENATE(Data[[#Headers],[LinkedListFind]],"-",Data[[#This Row],[Length]]),Raw[Method-Length],Raw[Duration])</calculatedColumnFormula>
    </tableColumn>
    <tableColumn id="8" name="ListBinarySearch" dataDxfId="23">
      <calculatedColumnFormula>LOOKUP(CONCATENATE(Data[[#Headers],[ListBinarySearch]],"-",Data[[#This Row],[Length]]),Raw[Method-Length],Raw[Duration])</calculatedColumnFormula>
    </tableColumn>
    <tableColumn id="9" name="ListFind" dataDxfId="22">
      <calculatedColumnFormula>LOOKUP(CONCATENATE(Data[[#Headers],[ListFind]],"-",Data[[#This Row],[Length]]),Raw[Method-Length],Raw[Duration])</calculatedColumnFormula>
    </tableColumn>
    <tableColumn id="10" name="ListForEachSearch" dataDxfId="21">
      <calculatedColumnFormula>LOOKUP(CONCATENATE(Data[[#Headers],[ListForEachSearch]],"-",Data[[#This Row],[Length]]),Raw[Method-Length],Raw[Duration])</calculatedColumnFormula>
    </tableColumn>
    <tableColumn id="11" name="ListForSearch" dataDxfId="20">
      <calculatedColumnFormula>LOOKUP(CONCATENATE(Data[[#Headers],[ListForSearch]],"-",Data[[#This Row],[Length]]),Raw[Method-Length],Raw[Duration])</calculatedColumnFormula>
    </tableColumn>
    <tableColumn id="12" name="SortedDictionaryContainsKey" dataDxfId="19">
      <calculatedColumnFormula>LOOKUP(CONCATENATE(Data[[#Headers],[SortedDictionaryContainsKey]],"-",Data[[#This Row],[Length]]),Raw[Method-Length],Raw[Duration])</calculatedColumnFormula>
    </tableColumn>
    <tableColumn id="13" name="SortedDictionaryContainsValue" dataDxfId="18">
      <calculatedColumnFormula>LOOKUP(CONCATENATE(Data[[#Headers],[SortedDictionaryContainsValue]],"-",Data[[#This Row],[Length]]),Raw[Method-Length],Raw[Duration])</calculatedColumnFormula>
    </tableColumn>
    <tableColumn id="14" name="SortedDictionaryTryGetValue" dataDxfId="17">
      <calculatedColumnFormula>LOOKUP(CONCATENATE(Data[[#Headers],[SortedDictionaryTryGetValue]],"-",Data[[#This Row],[Length]]),Raw[Method-Length],Raw[Duration])</calculatedColumnFormula>
    </tableColumn>
    <tableColumn id="15" name="ArrayParallelFind" dataDxfId="16">
      <calculatedColumnFormula>LOOKUP(CONCATENATE(Data[[#Headers],[ArrayParallelFind]],"-",Data[[#This Row],[Length]]),Raw[Method-Length],Raw[Duration])</calculatedColumnFormula>
    </tableColumn>
    <tableColumn id="16" name="ListParallelFind" dataDxfId="15">
      <calculatedColumnFormula>LOOKUP(CONCATENATE(Data[[#Headers],[ListParallelFind]],"-",Data[[#This Row],[Length]]),Raw[Method-Length],Raw[Duration])</calculatedColumnFormula>
    </tableColumn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Raw" displayName="Raw" ref="A1:I76" totalsRowShown="0">
  <autoFilter ref="A1:I76"/>
  <sortState ref="A2:I76">
    <sortCondition ref="G1:G76"/>
  </sortState>
  <tableColumns count="9">
    <tableColumn id="1" name="Method"/>
    <tableColumn id="2" name="Job"/>
    <tableColumn id="29" name="Length"/>
    <tableColumn id="30" name="Mean"/>
    <tableColumn id="31" name="StdErr"/>
    <tableColumn id="35" name="StdDev"/>
    <tableColumn id="32" name="Method-Length" dataDxfId="14">
      <calculatedColumnFormula>CONCATENATE(Raw[[#This Row],[Method]],"-",Raw[[#This Row],[Length]])</calculatedColumnFormula>
    </tableColumn>
    <tableColumn id="33" name="Duration" dataDxfId="13">
      <calculatedColumnFormula>_xlfn.NUMBERVALUE(Raw[[#This Row],[Duration Text]],".",",")</calculatedColumnFormula>
    </tableColumn>
    <tableColumn id="34" name="Duration Text" dataDxfId="12">
      <calculatedColumnFormula>LEFT(Raw[[#This Row],[Mean]],LEN(Raw[[#This Row],[Mean]])-3)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4" name="Functions" displayName="Functions" ref="A1:A14" totalsRowShown="0" headerRowDxfId="11" dataDxfId="9" headerRowBorderDxfId="10" tableBorderDxfId="8" totalsRowBorderDxfId="7">
  <autoFilter ref="A1:A14"/>
  <sortState ref="A2:A14">
    <sortCondition ref="A1:A14"/>
  </sortState>
  <tableColumns count="1">
    <tableColumn id="1" name="Method" dataDxfId="6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Lengths" displayName="Lengths" ref="D1:D6" totalsRowShown="0" headerRowDxfId="5" dataDxfId="3" headerRowBorderDxfId="4" tableBorderDxfId="2" totalsRowBorderDxfId="1">
  <autoFilter ref="D1:D6"/>
  <sortState ref="D2:D6">
    <sortCondition ref="D1:D6"/>
  </sortState>
  <tableColumns count="1">
    <tableColumn id="1" name="Length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topLeftCell="A4" zoomScale="70" zoomScaleNormal="70" workbookViewId="0">
      <selection activeCell="H8" sqref="H8"/>
    </sheetView>
  </sheetViews>
  <sheetFormatPr defaultRowHeight="15" x14ac:dyDescent="0.25"/>
  <cols>
    <col min="1" max="1" width="13" bestFit="1" customWidth="1"/>
    <col min="2" max="2" width="16.42578125" customWidth="1"/>
    <col min="3" max="3" width="18.5703125" bestFit="1" customWidth="1"/>
    <col min="4" max="4" width="16.42578125" bestFit="1" customWidth="1"/>
    <col min="5" max="5" width="15.85546875" bestFit="1" customWidth="1"/>
    <col min="6" max="6" width="16.28515625" bestFit="1" customWidth="1"/>
    <col min="7" max="7" width="14" bestFit="1" customWidth="1"/>
    <col min="8" max="8" width="16" customWidth="1"/>
    <col min="9" max="9" width="15.85546875" bestFit="1" customWidth="1"/>
    <col min="10" max="15" width="16.28515625" bestFit="1" customWidth="1"/>
    <col min="16" max="16" width="15.7109375" bestFit="1" customWidth="1"/>
  </cols>
  <sheetData>
    <row r="1" spans="1:16" ht="60.75" customHeight="1" x14ac:dyDescent="0.25">
      <c r="A1" s="4" t="s">
        <v>1</v>
      </c>
      <c r="B1" s="4" t="s">
        <v>18</v>
      </c>
      <c r="C1" s="4" t="s">
        <v>17</v>
      </c>
      <c r="D1" s="4" t="s">
        <v>9</v>
      </c>
      <c r="E1" s="4" t="s">
        <v>10</v>
      </c>
      <c r="F1" s="4" t="s">
        <v>11</v>
      </c>
      <c r="G1" s="4" t="s">
        <v>8</v>
      </c>
      <c r="H1" s="4" t="s">
        <v>7</v>
      </c>
      <c r="I1" s="4" t="s">
        <v>4</v>
      </c>
      <c r="J1" s="4" t="s">
        <v>5</v>
      </c>
      <c r="K1" s="4" t="s">
        <v>6</v>
      </c>
      <c r="L1" s="4" t="s">
        <v>12</v>
      </c>
      <c r="M1" s="4" t="s">
        <v>13</v>
      </c>
      <c r="N1" s="4" t="s">
        <v>14</v>
      </c>
      <c r="O1" s="4" t="s">
        <v>24</v>
      </c>
      <c r="P1" s="4" t="s">
        <v>25</v>
      </c>
    </row>
    <row r="2" spans="1:16" x14ac:dyDescent="0.25">
      <c r="A2">
        <v>100</v>
      </c>
      <c r="B2">
        <f>LOOKUP(CONCATENATE(Data[[#Headers],[ArrayBinarySearch]],"-",Data[[#This Row],[Length]]),Raw[Method-Length],Raw[Duration])</f>
        <v>26.005199999999999</v>
      </c>
      <c r="C2">
        <f>LOOKUP(CONCATENATE(Data[[#Headers],[ArrayFind]],"-",Data[[#This Row],[Length]]),Raw[Method-Length],Raw[Duration])</f>
        <v>70.248500000000007</v>
      </c>
      <c r="D2">
        <f>LOOKUP(CONCATENATE(Data[[#Headers],[DictionaryContainsKey]],"-",Data[[#This Row],[Length]]),Raw[Method-Length],Raw[Duration])</f>
        <v>8.9751999999999992</v>
      </c>
      <c r="E2">
        <f>LOOKUP(CONCATENATE(Data[[#Headers],[DictionaryContainsValue]],"-",Data[[#This Row],[Length]]),Raw[Method-Length],Raw[Duration])</f>
        <v>289.97789999999998</v>
      </c>
      <c r="F2">
        <f>LOOKUP(CONCATENATE(Data[[#Headers],[DictionaryTryGetValue]],"-",Data[[#This Row],[Length]]),Raw[Method-Length],Raw[Duration])</f>
        <v>11.007099999999999</v>
      </c>
      <c r="G2">
        <f>LOOKUP(CONCATENATE(Data[[#Headers],[LinkedListFind]],"-",Data[[#This Row],[Length]]),Raw[Method-Length],Raw[Duration])</f>
        <v>199.72120000000001</v>
      </c>
      <c r="H2">
        <f>LOOKUP(CONCATENATE(Data[[#Headers],[ListBinarySearch]],"-",Data[[#This Row],[Length]]),Raw[Method-Length],Raw[Duration])</f>
        <v>28.313099999999999</v>
      </c>
      <c r="I2">
        <f>LOOKUP(CONCATENATE(Data[[#Headers],[ListFind]],"-",Data[[#This Row],[Length]]),Raw[Method-Length],Raw[Duration])</f>
        <v>305.91039999999998</v>
      </c>
      <c r="J2">
        <f>LOOKUP(CONCATENATE(Data[[#Headers],[ListForEachSearch]],"-",Data[[#This Row],[Length]]),Raw[Method-Length],Raw[Duration])</f>
        <v>230.8322</v>
      </c>
      <c r="K2">
        <f>LOOKUP(CONCATENATE(Data[[#Headers],[ListForSearch]],"-",Data[[#This Row],[Length]]),Raw[Method-Length],Raw[Duration])</f>
        <v>124.7957</v>
      </c>
      <c r="L2">
        <f>LOOKUP(CONCATENATE(Data[[#Headers],[SortedDictionaryContainsKey]],"-",Data[[#This Row],[Length]]),Raw[Method-Length],Raw[Duration])</f>
        <v>55.967100000000002</v>
      </c>
      <c r="M2">
        <f>LOOKUP(CONCATENATE(Data[[#Headers],[SortedDictionaryContainsValue]],"-",Data[[#This Row],[Length]]),Raw[Method-Length],Raw[Duration])</f>
        <v>1453.3651</v>
      </c>
      <c r="N2">
        <f>LOOKUP(CONCATENATE(Data[[#Headers],[SortedDictionaryTryGetValue]],"-",Data[[#This Row],[Length]]),Raw[Method-Length],Raw[Duration])</f>
        <v>55.773499999999999</v>
      </c>
      <c r="O2">
        <f>LOOKUP(CONCATENATE(Data[[#Headers],[ArrayParallelFind]],"-",Data[[#This Row],[Length]]),Raw[Method-Length],Raw[Duration])</f>
        <v>5109.6809000000003</v>
      </c>
      <c r="P2">
        <f>LOOKUP(CONCATENATE(Data[[#Headers],[ListParallelFind]],"-",Data[[#This Row],[Length]]),Raw[Method-Length],Raw[Duration])</f>
        <v>5489.9961000000003</v>
      </c>
    </row>
    <row r="3" spans="1:16" x14ac:dyDescent="0.25">
      <c r="A3">
        <v>1000</v>
      </c>
      <c r="B3">
        <f>LOOKUP(CONCATENATE(Data[[#Headers],[ArrayBinarySearch]],"-",Data[[#This Row],[Length]]),Raw[Method-Length],Raw[Duration])</f>
        <v>27.635899999999999</v>
      </c>
      <c r="C3">
        <f>LOOKUP(CONCATENATE(Data[[#Headers],[ArrayFind]],"-",Data[[#This Row],[Length]]),Raw[Method-Length],Raw[Duration])</f>
        <v>469.12569999999999</v>
      </c>
      <c r="D3">
        <f>LOOKUP(CONCATENATE(Data[[#Headers],[DictionaryContainsKey]],"-",Data[[#This Row],[Length]]),Raw[Method-Length],Raw[Duration])</f>
        <v>9.0128000000000004</v>
      </c>
      <c r="E3">
        <f>LOOKUP(CONCATENATE(Data[[#Headers],[DictionaryContainsValue]],"-",Data[[#This Row],[Length]]),Raw[Method-Length],Raw[Duration])</f>
        <v>2667.1183999999998</v>
      </c>
      <c r="F3">
        <f>LOOKUP(CONCATENATE(Data[[#Headers],[DictionaryTryGetValue]],"-",Data[[#This Row],[Length]]),Raw[Method-Length],Raw[Duration])</f>
        <v>11.007999999999999</v>
      </c>
      <c r="G3">
        <f>LOOKUP(CONCATENATE(Data[[#Headers],[LinkedListFind]],"-",Data[[#This Row],[Length]]),Raw[Method-Length],Raw[Duration])</f>
        <v>3318.0787999999998</v>
      </c>
      <c r="H3">
        <f>LOOKUP(CONCATENATE(Data[[#Headers],[ListBinarySearch]],"-",Data[[#This Row],[Length]]),Raw[Method-Length],Raw[Duration])</f>
        <v>29.283000000000001</v>
      </c>
      <c r="I3">
        <f>LOOKUP(CONCATENATE(Data[[#Headers],[ListFind]],"-",Data[[#This Row],[Length]]),Raw[Method-Length],Raw[Duration])</f>
        <v>2913.5859999999998</v>
      </c>
      <c r="J3">
        <f>LOOKUP(CONCATENATE(Data[[#Headers],[ListForEachSearch]],"-",Data[[#This Row],[Length]]),Raw[Method-Length],Raw[Duration])</f>
        <v>2132.7665000000002</v>
      </c>
      <c r="K3">
        <f>LOOKUP(CONCATENATE(Data[[#Headers],[ListForSearch]],"-",Data[[#This Row],[Length]]),Raw[Method-Length],Raw[Duration])</f>
        <v>1103.8277</v>
      </c>
      <c r="L3">
        <f>LOOKUP(CONCATENATE(Data[[#Headers],[SortedDictionaryContainsKey]],"-",Data[[#This Row],[Length]]),Raw[Method-Length],Raw[Duration])</f>
        <v>105.63849999999999</v>
      </c>
      <c r="M3" s="5">
        <f>LOOKUP(CONCATENATE(Data[[#Headers],[SortedDictionaryContainsValue]],"-",Data[[#This Row],[Length]]),Raw[Method-Length],Raw[Duration])</f>
        <v>15310.1127</v>
      </c>
      <c r="N3" s="5">
        <f>LOOKUP(CONCATENATE(Data[[#Headers],[SortedDictionaryTryGetValue]],"-",Data[[#This Row],[Length]]),Raw[Method-Length],Raw[Duration])</f>
        <v>107.2131</v>
      </c>
      <c r="O3" s="5">
        <f>LOOKUP(CONCATENATE(Data[[#Headers],[ArrayParallelFind]],"-",Data[[#This Row],[Length]]),Raw[Method-Length],Raw[Duration])</f>
        <v>13904.7246</v>
      </c>
      <c r="P3" s="5">
        <f>LOOKUP(CONCATENATE(Data[[#Headers],[ListParallelFind]],"-",Data[[#This Row],[Length]]),Raw[Method-Length],Raw[Duration])</f>
        <v>14653.721100000001</v>
      </c>
    </row>
    <row r="4" spans="1:16" x14ac:dyDescent="0.25">
      <c r="A4">
        <v>10000</v>
      </c>
      <c r="B4">
        <f>LOOKUP(CONCATENATE(Data[[#Headers],[ArrayBinarySearch]],"-",Data[[#This Row],[Length]]),Raw[Method-Length],Raw[Duration])</f>
        <v>33.8551</v>
      </c>
      <c r="C4">
        <f>LOOKUP(CONCATENATE(Data[[#Headers],[ArrayFind]],"-",Data[[#This Row],[Length]]),Raw[Method-Length],Raw[Duration])</f>
        <v>4546.3964999999998</v>
      </c>
      <c r="D4">
        <f>LOOKUP(CONCATENATE(Data[[#Headers],[DictionaryContainsKey]],"-",Data[[#This Row],[Length]]),Raw[Method-Length],Raw[Duration])</f>
        <v>8.9784000000000006</v>
      </c>
      <c r="E4">
        <f>LOOKUP(CONCATENATE(Data[[#Headers],[DictionaryContainsValue]],"-",Data[[#This Row],[Length]]),Raw[Method-Length],Raw[Duration])</f>
        <v>26456.005099999998</v>
      </c>
      <c r="F4">
        <f>LOOKUP(CONCATENATE(Data[[#Headers],[DictionaryTryGetValue]],"-",Data[[#This Row],[Length]]),Raw[Method-Length],Raw[Duration])</f>
        <v>11.0146</v>
      </c>
      <c r="G4">
        <f>LOOKUP(CONCATENATE(Data[[#Headers],[LinkedListFind]],"-",Data[[#This Row],[Length]]),Raw[Method-Length],Raw[Duration])</f>
        <v>38954.773500000003</v>
      </c>
      <c r="H4">
        <f>LOOKUP(CONCATENATE(Data[[#Headers],[ListBinarySearch]],"-",Data[[#This Row],[Length]]),Raw[Method-Length],Raw[Duration])</f>
        <v>35.456099999999999</v>
      </c>
      <c r="I4">
        <f>LOOKUP(CONCATENATE(Data[[#Headers],[ListFind]],"-",Data[[#This Row],[Length]]),Raw[Method-Length],Raw[Duration])</f>
        <v>26582.487099999998</v>
      </c>
      <c r="J4">
        <f>LOOKUP(CONCATENATE(Data[[#Headers],[ListForEachSearch]],"-",Data[[#This Row],[Length]]),Raw[Method-Length],Raw[Duration])</f>
        <v>21121.163</v>
      </c>
      <c r="K4">
        <f>LOOKUP(CONCATENATE(Data[[#Headers],[ListForSearch]],"-",Data[[#This Row],[Length]]),Raw[Method-Length],Raw[Duration])</f>
        <v>11166.364</v>
      </c>
      <c r="L4">
        <f>LOOKUP(CONCATENATE(Data[[#Headers],[SortedDictionaryContainsKey]],"-",Data[[#This Row],[Length]]),Raw[Method-Length],Raw[Duration])</f>
        <v>131.1437</v>
      </c>
      <c r="M4" s="5">
        <f>LOOKUP(CONCATENATE(Data[[#Headers],[SortedDictionaryContainsValue]],"-",Data[[#This Row],[Length]]),Raw[Method-Length],Raw[Duration])</f>
        <v>174222.0019</v>
      </c>
      <c r="N4" s="5">
        <f>LOOKUP(CONCATENATE(Data[[#Headers],[SortedDictionaryTryGetValue]],"-",Data[[#This Row],[Length]]),Raw[Method-Length],Raw[Duration])</f>
        <v>128.36189999999999</v>
      </c>
      <c r="O4" s="5">
        <f>LOOKUP(CONCATENATE(Data[[#Headers],[ArrayParallelFind]],"-",Data[[#This Row],[Length]]),Raw[Method-Length],Raw[Duration])</f>
        <v>40375.910799999998</v>
      </c>
      <c r="P4" s="5">
        <f>LOOKUP(CONCATENATE(Data[[#Headers],[ListParallelFind]],"-",Data[[#This Row],[Length]]),Raw[Method-Length],Raw[Duration])</f>
        <v>44000.248</v>
      </c>
    </row>
    <row r="5" spans="1:16" x14ac:dyDescent="0.25">
      <c r="A5">
        <v>100000</v>
      </c>
      <c r="B5">
        <f>LOOKUP(CONCATENATE(Data[[#Headers],[ArrayBinarySearch]],"-",Data[[#This Row],[Length]]),Raw[Method-Length],Raw[Duration])</f>
        <v>38.154299999999999</v>
      </c>
      <c r="C5">
        <f>LOOKUP(CONCATENATE(Data[[#Headers],[ArrayFind]],"-",Data[[#This Row],[Length]]),Raw[Method-Length],Raw[Duration])</f>
        <v>44589.631000000001</v>
      </c>
      <c r="D5">
        <f>LOOKUP(CONCATENATE(Data[[#Headers],[DictionaryContainsKey]],"-",Data[[#This Row],[Length]]),Raw[Method-Length],Raw[Duration])</f>
        <v>8.9891000000000005</v>
      </c>
      <c r="E5">
        <f>LOOKUP(CONCATENATE(Data[[#Headers],[DictionaryContainsValue]],"-",Data[[#This Row],[Length]]),Raw[Method-Length],Raw[Duration])</f>
        <v>258449.94099999999</v>
      </c>
      <c r="F5">
        <f>LOOKUP(CONCATENATE(Data[[#Headers],[DictionaryTryGetValue]],"-",Data[[#This Row],[Length]]),Raw[Method-Length],Raw[Duration])</f>
        <v>11.0037</v>
      </c>
      <c r="G5">
        <f>LOOKUP(CONCATENATE(Data[[#Headers],[LinkedListFind]],"-",Data[[#This Row],[Length]]),Raw[Method-Length],Raw[Duration])</f>
        <v>395344.05560000002</v>
      </c>
      <c r="H5">
        <f>LOOKUP(CONCATENATE(Data[[#Headers],[ListBinarySearch]],"-",Data[[#This Row],[Length]]),Raw[Method-Length],Raw[Duration])</f>
        <v>40.113599999999998</v>
      </c>
      <c r="I5">
        <f>LOOKUP(CONCATENATE(Data[[#Headers],[ListFind]],"-",Data[[#This Row],[Length]]),Raw[Method-Length],Raw[Duration])</f>
        <v>277494.33350000001</v>
      </c>
      <c r="J5">
        <f>LOOKUP(CONCATENATE(Data[[#Headers],[ListForEachSearch]],"-",Data[[#This Row],[Length]]),Raw[Method-Length],Raw[Duration])</f>
        <v>211030.79310000001</v>
      </c>
      <c r="K5">
        <f>LOOKUP(CONCATENATE(Data[[#Headers],[ListForSearch]],"-",Data[[#This Row],[Length]]),Raw[Method-Length],Raw[Duration])</f>
        <v>112236.6854</v>
      </c>
      <c r="L5">
        <f>LOOKUP(CONCATENATE(Data[[#Headers],[SortedDictionaryContainsKey]],"-",Data[[#This Row],[Length]]),Raw[Method-Length],Raw[Duration])</f>
        <v>159.7938</v>
      </c>
      <c r="M5" s="5">
        <f>LOOKUP(CONCATENATE(Data[[#Headers],[SortedDictionaryContainsValue]],"-",Data[[#This Row],[Length]]),Raw[Method-Length],Raw[Duration])</f>
        <v>1812587.6543000001</v>
      </c>
      <c r="N5" s="5">
        <f>LOOKUP(CONCATENATE(Data[[#Headers],[SortedDictionaryTryGetValue]],"-",Data[[#This Row],[Length]]),Raw[Method-Length],Raw[Duration])</f>
        <v>159.96850000000001</v>
      </c>
      <c r="O5" s="5">
        <f>LOOKUP(CONCATENATE(Data[[#Headers],[ArrayParallelFind]],"-",Data[[#This Row],[Length]]),Raw[Method-Length],Raw[Duration])</f>
        <v>161329.35980000001</v>
      </c>
      <c r="P5" s="5">
        <f>LOOKUP(CONCATENATE(Data[[#Headers],[ListParallelFind]],"-",Data[[#This Row],[Length]]),Raw[Method-Length],Raw[Duration])</f>
        <v>192824.2101</v>
      </c>
    </row>
    <row r="6" spans="1:16" x14ac:dyDescent="0.25">
      <c r="A6">
        <v>1000000</v>
      </c>
      <c r="B6">
        <f>LOOKUP(CONCATENATE(Data[[#Headers],[ArrayBinarySearch]],"-",Data[[#This Row],[Length]]),Raw[Method-Length],Raw[Duration])</f>
        <v>43.299399999999999</v>
      </c>
      <c r="C6">
        <f>LOOKUP(CONCATENATE(Data[[#Headers],[ArrayFind]],"-",Data[[#This Row],[Length]]),Raw[Method-Length],Raw[Duration])</f>
        <v>446653.12959999999</v>
      </c>
      <c r="D6">
        <f>LOOKUP(CONCATENATE(Data[[#Headers],[DictionaryContainsKey]],"-",Data[[#This Row],[Length]]),Raw[Method-Length],Raw[Duration])</f>
        <v>8.9816000000000003</v>
      </c>
      <c r="E6">
        <f>LOOKUP(CONCATENATE(Data[[#Headers],[DictionaryContainsValue]],"-",Data[[#This Row],[Length]]),Raw[Method-Length],Raw[Duration])</f>
        <v>2630260.7296000002</v>
      </c>
      <c r="F6">
        <f>LOOKUP(CONCATENATE(Data[[#Headers],[DictionaryTryGetValue]],"-",Data[[#This Row],[Length]]),Raw[Method-Length],Raw[Duration])</f>
        <v>11.005599999999999</v>
      </c>
      <c r="G6">
        <f>LOOKUP(CONCATENATE(Data[[#Headers],[LinkedListFind]],"-",Data[[#This Row],[Length]]),Raw[Method-Length],Raw[Duration])</f>
        <v>8090697.1918000001</v>
      </c>
      <c r="H6">
        <f>LOOKUP(CONCATENATE(Data[[#Headers],[ListBinarySearch]],"-",Data[[#This Row],[Length]]),Raw[Method-Length],Raw[Duration])</f>
        <v>43.166899999999998</v>
      </c>
      <c r="I6">
        <f>LOOKUP(CONCATENATE(Data[[#Headers],[ListFind]],"-",Data[[#This Row],[Length]]),Raw[Method-Length],Raw[Duration])</f>
        <v>2777472.1091</v>
      </c>
      <c r="J6">
        <f>LOOKUP(CONCATENATE(Data[[#Headers],[ListForEachSearch]],"-",Data[[#This Row],[Length]]),Raw[Method-Length],Raw[Duration])</f>
        <v>2109356.6370000001</v>
      </c>
      <c r="K6">
        <f>LOOKUP(CONCATENATE(Data[[#Headers],[ListForSearch]],"-",Data[[#This Row],[Length]]),Raw[Method-Length],Raw[Duration])</f>
        <v>1105877.2237</v>
      </c>
      <c r="L6">
        <f>LOOKUP(CONCATENATE(Data[[#Headers],[SortedDictionaryContainsKey]],"-",Data[[#This Row],[Length]]),Raw[Method-Length],Raw[Duration])</f>
        <v>192.04</v>
      </c>
      <c r="M6" s="5">
        <f>LOOKUP(CONCATENATE(Data[[#Headers],[SortedDictionaryContainsValue]],"-",Data[[#This Row],[Length]]),Raw[Method-Length],Raw[Duration])</f>
        <v>26976484.239300001</v>
      </c>
      <c r="N6" s="5">
        <f>LOOKUP(CONCATENATE(Data[[#Headers],[SortedDictionaryTryGetValue]],"-",Data[[#This Row],[Length]]),Raw[Method-Length],Raw[Duration])</f>
        <v>190.80070000000001</v>
      </c>
      <c r="O6" s="5">
        <f>LOOKUP(CONCATENATE(Data[[#Headers],[ArrayParallelFind]],"-",Data[[#This Row],[Length]]),Raw[Method-Length],Raw[Duration])</f>
        <v>221958.7353</v>
      </c>
      <c r="P6" s="5">
        <f>LOOKUP(CONCATENATE(Data[[#Headers],[ListParallelFind]],"-",Data[[#This Row],[Length]]),Raw[Method-Length],Raw[Duration])</f>
        <v>330178.09700000001</v>
      </c>
    </row>
  </sheetData>
  <dataConsolidate/>
  <pageMargins left="0.7" right="0.7" top="0.75" bottom="0.75" header="0.3" footer="0.3"/>
  <pageSetup paperSize="8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workbookViewId="0">
      <selection activeCell="D13" sqref="D13"/>
    </sheetView>
  </sheetViews>
  <sheetFormatPr defaultRowHeight="15" x14ac:dyDescent="0.25"/>
  <cols>
    <col min="1" max="1" width="17.5703125" customWidth="1"/>
    <col min="2" max="2" width="29" customWidth="1"/>
    <col min="3" max="3" width="24" customWidth="1"/>
    <col min="4" max="5" width="19.42578125" customWidth="1"/>
    <col min="6" max="6" width="17.85546875" customWidth="1"/>
    <col min="7" max="7" width="18.7109375" customWidth="1"/>
    <col min="8" max="8" width="17.5703125" customWidth="1"/>
    <col min="9" max="9" width="9.85546875" customWidth="1"/>
    <col min="11" max="11" width="10.85546875" customWidth="1"/>
    <col min="12" max="12" width="10.7109375" customWidth="1"/>
    <col min="13" max="13" width="23.85546875" customWidth="1"/>
    <col min="14" max="14" width="13" customWidth="1"/>
    <col min="15" max="15" width="12.85546875" customWidth="1"/>
    <col min="17" max="17" width="11.85546875" customWidth="1"/>
    <col min="20" max="20" width="15.5703125" customWidth="1"/>
    <col min="21" max="21" width="11.7109375" customWidth="1"/>
    <col min="22" max="22" width="17.7109375" customWidth="1"/>
    <col min="23" max="23" width="15.28515625" customWidth="1"/>
    <col min="24" max="24" width="14.5703125" customWidth="1"/>
    <col min="25" max="25" width="13.85546875" customWidth="1"/>
    <col min="26" max="27" width="14" customWidth="1"/>
    <col min="28" max="28" width="16" customWidth="1"/>
    <col min="30" max="30" width="17.42578125" bestFit="1" customWidth="1"/>
    <col min="31" max="31" width="13.7109375" bestFit="1" customWidth="1"/>
    <col min="32" max="32" width="37.28515625" bestFit="1" customWidth="1"/>
    <col min="33" max="33" width="17.85546875" customWidth="1"/>
  </cols>
  <sheetData>
    <row r="1" spans="1:9" x14ac:dyDescent="0.25">
      <c r="A1" t="s">
        <v>0</v>
      </c>
      <c r="B1" t="s">
        <v>16</v>
      </c>
      <c r="C1" t="s">
        <v>1</v>
      </c>
      <c r="D1" t="s">
        <v>2</v>
      </c>
      <c r="E1" t="s">
        <v>23</v>
      </c>
      <c r="F1" t="s">
        <v>3</v>
      </c>
      <c r="G1" t="s">
        <v>15</v>
      </c>
      <c r="H1" t="s">
        <v>19</v>
      </c>
      <c r="I1" t="s">
        <v>20</v>
      </c>
    </row>
    <row r="2" spans="1:9" x14ac:dyDescent="0.25">
      <c r="A2" t="s">
        <v>18</v>
      </c>
      <c r="B2" t="s">
        <v>38</v>
      </c>
      <c r="C2">
        <v>100</v>
      </c>
      <c r="D2" t="s">
        <v>44</v>
      </c>
      <c r="E2" t="s">
        <v>45</v>
      </c>
      <c r="F2" t="s">
        <v>46</v>
      </c>
      <c r="G2" s="5" t="str">
        <f>CONCATENATE(Raw[[#This Row],[Method]],"-",Raw[[#This Row],[Length]])</f>
        <v>ArrayBinarySearch-100</v>
      </c>
      <c r="H2" s="5">
        <f>_xlfn.NUMBERVALUE(Raw[[#This Row],[Duration Text]],".",",")</f>
        <v>26.005199999999999</v>
      </c>
      <c r="I2" s="5" t="str">
        <f>LEFT(Raw[[#This Row],[Mean]],LEN(Raw[[#This Row],[Mean]])-3)</f>
        <v>26.0052</v>
      </c>
    </row>
    <row r="3" spans="1:9" x14ac:dyDescent="0.25">
      <c r="A3" t="s">
        <v>18</v>
      </c>
      <c r="B3" t="s">
        <v>38</v>
      </c>
      <c r="C3">
        <v>1000</v>
      </c>
      <c r="D3" t="s">
        <v>85</v>
      </c>
      <c r="E3" t="s">
        <v>86</v>
      </c>
      <c r="F3" t="s">
        <v>87</v>
      </c>
      <c r="G3" s="5" t="str">
        <f>CONCATENATE(Raw[[#This Row],[Method]],"-",Raw[[#This Row],[Length]])</f>
        <v>ArrayBinarySearch-1000</v>
      </c>
      <c r="H3" s="5">
        <f>_xlfn.NUMBERVALUE(Raw[[#This Row],[Duration Text]],".",",")</f>
        <v>27.635899999999999</v>
      </c>
      <c r="I3" s="5" t="str">
        <f>LEFT(Raw[[#This Row],[Mean]],LEN(Raw[[#This Row],[Mean]])-3)</f>
        <v>27.6359</v>
      </c>
    </row>
    <row r="4" spans="1:9" x14ac:dyDescent="0.25">
      <c r="A4" t="s">
        <v>18</v>
      </c>
      <c r="B4" t="s">
        <v>38</v>
      </c>
      <c r="C4">
        <v>10000</v>
      </c>
      <c r="D4" t="s">
        <v>127</v>
      </c>
      <c r="E4" t="s">
        <v>128</v>
      </c>
      <c r="F4" t="s">
        <v>129</v>
      </c>
      <c r="G4" s="5" t="str">
        <f>CONCATENATE(Raw[[#This Row],[Method]],"-",Raw[[#This Row],[Length]])</f>
        <v>ArrayBinarySearch-10000</v>
      </c>
      <c r="H4" s="5">
        <f>_xlfn.NUMBERVALUE(Raw[[#This Row],[Duration Text]],".",",")</f>
        <v>33.8551</v>
      </c>
      <c r="I4" s="5" t="str">
        <f>LEFT(Raw[[#This Row],[Mean]],LEN(Raw[[#This Row],[Mean]])-3)</f>
        <v>33.8551</v>
      </c>
    </row>
    <row r="5" spans="1:9" x14ac:dyDescent="0.25">
      <c r="A5" t="s">
        <v>18</v>
      </c>
      <c r="B5" t="s">
        <v>38</v>
      </c>
      <c r="C5">
        <v>100000</v>
      </c>
      <c r="D5" t="s">
        <v>168</v>
      </c>
      <c r="E5" t="s">
        <v>169</v>
      </c>
      <c r="F5" t="s">
        <v>170</v>
      </c>
      <c r="G5" s="5" t="str">
        <f>CONCATENATE(Raw[[#This Row],[Method]],"-",Raw[[#This Row],[Length]])</f>
        <v>ArrayBinarySearch-100000</v>
      </c>
      <c r="H5" s="5">
        <f>_xlfn.NUMBERVALUE(Raw[[#This Row],[Duration Text]],".",",")</f>
        <v>38.154299999999999</v>
      </c>
      <c r="I5" s="5" t="str">
        <f>LEFT(Raw[[#This Row],[Mean]],LEN(Raw[[#This Row],[Mean]])-3)</f>
        <v>38.1543</v>
      </c>
    </row>
    <row r="6" spans="1:9" x14ac:dyDescent="0.25">
      <c r="A6" t="s">
        <v>18</v>
      </c>
      <c r="B6" t="s">
        <v>38</v>
      </c>
      <c r="C6">
        <v>1000000</v>
      </c>
      <c r="D6" t="s">
        <v>210</v>
      </c>
      <c r="E6" t="s">
        <v>211</v>
      </c>
      <c r="F6" t="s">
        <v>212</v>
      </c>
      <c r="G6" s="5" t="str">
        <f>CONCATENATE(Raw[[#This Row],[Method]],"-",Raw[[#This Row],[Length]])</f>
        <v>ArrayBinarySearch-1000000</v>
      </c>
      <c r="H6" s="5">
        <f>_xlfn.NUMBERVALUE(Raw[[#This Row],[Duration Text]],".",",")</f>
        <v>43.299399999999999</v>
      </c>
      <c r="I6" s="5" t="str">
        <f>LEFT(Raw[[#This Row],[Mean]],LEN(Raw[[#This Row],[Mean]])-3)</f>
        <v>43.2994</v>
      </c>
    </row>
    <row r="7" spans="1:9" x14ac:dyDescent="0.25">
      <c r="A7" t="s">
        <v>17</v>
      </c>
      <c r="B7" t="s">
        <v>38</v>
      </c>
      <c r="C7">
        <v>100</v>
      </c>
      <c r="D7" t="s">
        <v>39</v>
      </c>
      <c r="E7" t="s">
        <v>33</v>
      </c>
      <c r="F7" t="s">
        <v>40</v>
      </c>
      <c r="G7" s="5" t="str">
        <f>CONCATENATE(Raw[[#This Row],[Method]],"-",Raw[[#This Row],[Length]])</f>
        <v>ArrayFind-100</v>
      </c>
      <c r="H7" s="5">
        <f>_xlfn.NUMBERVALUE(Raw[[#This Row],[Duration Text]],".",",")</f>
        <v>70.248500000000007</v>
      </c>
      <c r="I7" s="5" t="str">
        <f>LEFT(Raw[[#This Row],[Mean]],LEN(Raw[[#This Row],[Mean]])-3)</f>
        <v>70.2485</v>
      </c>
    </row>
    <row r="8" spans="1:9" x14ac:dyDescent="0.25">
      <c r="A8" t="s">
        <v>17</v>
      </c>
      <c r="B8" t="s">
        <v>38</v>
      </c>
      <c r="C8">
        <v>1000</v>
      </c>
      <c r="D8" t="s">
        <v>79</v>
      </c>
      <c r="E8" t="s">
        <v>80</v>
      </c>
      <c r="F8" t="s">
        <v>81</v>
      </c>
      <c r="G8" s="5" t="str">
        <f>CONCATENATE(Raw[[#This Row],[Method]],"-",Raw[[#This Row],[Length]])</f>
        <v>ArrayFind-1000</v>
      </c>
      <c r="H8" s="5">
        <f>_xlfn.NUMBERVALUE(Raw[[#This Row],[Duration Text]],".",",")</f>
        <v>469.12569999999999</v>
      </c>
      <c r="I8" s="5" t="str">
        <f>LEFT(Raw[[#This Row],[Mean]],LEN(Raw[[#This Row],[Mean]])-3)</f>
        <v>469.1257</v>
      </c>
    </row>
    <row r="9" spans="1:9" x14ac:dyDescent="0.25">
      <c r="A9" t="s">
        <v>17</v>
      </c>
      <c r="B9" t="s">
        <v>38</v>
      </c>
      <c r="C9">
        <v>10000</v>
      </c>
      <c r="D9" t="s">
        <v>121</v>
      </c>
      <c r="E9" t="s">
        <v>122</v>
      </c>
      <c r="F9" t="s">
        <v>123</v>
      </c>
      <c r="G9" s="5" t="str">
        <f>CONCATENATE(Raw[[#This Row],[Method]],"-",Raw[[#This Row],[Length]])</f>
        <v>ArrayFind-10000</v>
      </c>
      <c r="H9" s="5">
        <f>_xlfn.NUMBERVALUE(Raw[[#This Row],[Duration Text]],".",",")</f>
        <v>4546.3964999999998</v>
      </c>
      <c r="I9" s="5" t="str">
        <f>LEFT(Raw[[#This Row],[Mean]],LEN(Raw[[#This Row],[Mean]])-3)</f>
        <v>4,546.3965</v>
      </c>
    </row>
    <row r="10" spans="1:9" x14ac:dyDescent="0.25">
      <c r="A10" t="s">
        <v>17</v>
      </c>
      <c r="B10" t="s">
        <v>38</v>
      </c>
      <c r="C10">
        <v>100000</v>
      </c>
      <c r="D10" t="s">
        <v>162</v>
      </c>
      <c r="E10" t="s">
        <v>163</v>
      </c>
      <c r="F10" t="s">
        <v>164</v>
      </c>
      <c r="G10" s="5" t="str">
        <f>CONCATENATE(Raw[[#This Row],[Method]],"-",Raw[[#This Row],[Length]])</f>
        <v>ArrayFind-100000</v>
      </c>
      <c r="H10" s="5">
        <f>_xlfn.NUMBERVALUE(Raw[[#This Row],[Duration Text]],".",",")</f>
        <v>44589.631000000001</v>
      </c>
      <c r="I10" s="5" t="str">
        <f>LEFT(Raw[[#This Row],[Mean]],LEN(Raw[[#This Row],[Mean]])-3)</f>
        <v>44,589.6310</v>
      </c>
    </row>
    <row r="11" spans="1:9" x14ac:dyDescent="0.25">
      <c r="A11" t="s">
        <v>17</v>
      </c>
      <c r="B11" t="s">
        <v>38</v>
      </c>
      <c r="C11">
        <v>1000000</v>
      </c>
      <c r="D11" t="s">
        <v>204</v>
      </c>
      <c r="E11" t="s">
        <v>205</v>
      </c>
      <c r="F11" t="s">
        <v>206</v>
      </c>
      <c r="G11" s="5" t="str">
        <f>CONCATENATE(Raw[[#This Row],[Method]],"-",Raw[[#This Row],[Length]])</f>
        <v>ArrayFind-1000000</v>
      </c>
      <c r="H11" s="5">
        <f>_xlfn.NUMBERVALUE(Raw[[#This Row],[Duration Text]],".",",")</f>
        <v>446653.12959999999</v>
      </c>
      <c r="I11" s="5" t="str">
        <f>LEFT(Raw[[#This Row],[Mean]],LEN(Raw[[#This Row],[Mean]])-3)</f>
        <v>446,653.1296</v>
      </c>
    </row>
    <row r="12" spans="1:9" x14ac:dyDescent="0.25">
      <c r="A12" t="s">
        <v>24</v>
      </c>
      <c r="B12" t="s">
        <v>38</v>
      </c>
      <c r="C12">
        <v>100</v>
      </c>
      <c r="D12" t="s">
        <v>41</v>
      </c>
      <c r="E12" t="s">
        <v>42</v>
      </c>
      <c r="F12" t="s">
        <v>43</v>
      </c>
      <c r="G12" s="5" t="str">
        <f>CONCATENATE(Raw[[#This Row],[Method]],"-",Raw[[#This Row],[Length]])</f>
        <v>ArrayParallelFind-100</v>
      </c>
      <c r="H12" s="5">
        <f>_xlfn.NUMBERVALUE(Raw[[#This Row],[Duration Text]],".",",")</f>
        <v>5109.6809000000003</v>
      </c>
      <c r="I12" s="5" t="str">
        <f>LEFT(Raw[[#This Row],[Mean]],LEN(Raw[[#This Row],[Mean]])-3)</f>
        <v>5,109.6809</v>
      </c>
    </row>
    <row r="13" spans="1:9" x14ac:dyDescent="0.25">
      <c r="A13" t="s">
        <v>24</v>
      </c>
      <c r="B13" t="s">
        <v>38</v>
      </c>
      <c r="C13">
        <v>1000</v>
      </c>
      <c r="D13" t="s">
        <v>82</v>
      </c>
      <c r="E13" t="s">
        <v>83</v>
      </c>
      <c r="F13" t="s">
        <v>84</v>
      </c>
      <c r="G13" s="5" t="str">
        <f>CONCATENATE(Raw[[#This Row],[Method]],"-",Raw[[#This Row],[Length]])</f>
        <v>ArrayParallelFind-1000</v>
      </c>
      <c r="H13" s="5">
        <f>_xlfn.NUMBERVALUE(Raw[[#This Row],[Duration Text]],".",",")</f>
        <v>13904.7246</v>
      </c>
      <c r="I13" s="5" t="str">
        <f>LEFT(Raw[[#This Row],[Mean]],LEN(Raw[[#This Row],[Mean]])-3)</f>
        <v>13,904.7246</v>
      </c>
    </row>
    <row r="14" spans="1:9" x14ac:dyDescent="0.25">
      <c r="A14" t="s">
        <v>24</v>
      </c>
      <c r="B14" t="s">
        <v>38</v>
      </c>
      <c r="C14">
        <v>10000</v>
      </c>
      <c r="D14" t="s">
        <v>124</v>
      </c>
      <c r="E14" t="s">
        <v>125</v>
      </c>
      <c r="F14" t="s">
        <v>126</v>
      </c>
      <c r="G14" s="5" t="str">
        <f>CONCATENATE(Raw[[#This Row],[Method]],"-",Raw[[#This Row],[Length]])</f>
        <v>ArrayParallelFind-10000</v>
      </c>
      <c r="H14" s="5">
        <f>_xlfn.NUMBERVALUE(Raw[[#This Row],[Duration Text]],".",",")</f>
        <v>40375.910799999998</v>
      </c>
      <c r="I14" s="5" t="str">
        <f>LEFT(Raw[[#This Row],[Mean]],LEN(Raw[[#This Row],[Mean]])-3)</f>
        <v>40,375.9108</v>
      </c>
    </row>
    <row r="15" spans="1:9" x14ac:dyDescent="0.25">
      <c r="A15" t="s">
        <v>24</v>
      </c>
      <c r="B15" t="s">
        <v>38</v>
      </c>
      <c r="C15">
        <v>100000</v>
      </c>
      <c r="D15" t="s">
        <v>165</v>
      </c>
      <c r="E15" t="s">
        <v>166</v>
      </c>
      <c r="F15" t="s">
        <v>167</v>
      </c>
      <c r="G15" s="5" t="str">
        <f>CONCATENATE(Raw[[#This Row],[Method]],"-",Raw[[#This Row],[Length]])</f>
        <v>ArrayParallelFind-100000</v>
      </c>
      <c r="H15" s="5">
        <f>_xlfn.NUMBERVALUE(Raw[[#This Row],[Duration Text]],".",",")</f>
        <v>161329.35980000001</v>
      </c>
      <c r="I15" s="5" t="str">
        <f>LEFT(Raw[[#This Row],[Mean]],LEN(Raw[[#This Row],[Mean]])-3)</f>
        <v>161,329.3598</v>
      </c>
    </row>
    <row r="16" spans="1:9" x14ac:dyDescent="0.25">
      <c r="A16" t="s">
        <v>24</v>
      </c>
      <c r="B16" t="s">
        <v>38</v>
      </c>
      <c r="C16">
        <v>1000000</v>
      </c>
      <c r="D16" t="s">
        <v>207</v>
      </c>
      <c r="E16" t="s">
        <v>208</v>
      </c>
      <c r="F16" t="s">
        <v>209</v>
      </c>
      <c r="G16" s="5" t="str">
        <f>CONCATENATE(Raw[[#This Row],[Method]],"-",Raw[[#This Row],[Length]])</f>
        <v>ArrayParallelFind-1000000</v>
      </c>
      <c r="H16" s="5">
        <f>_xlfn.NUMBERVALUE(Raw[[#This Row],[Duration Text]],".",",")</f>
        <v>221958.7353</v>
      </c>
      <c r="I16" s="5" t="str">
        <f>LEFT(Raw[[#This Row],[Mean]],LEN(Raw[[#This Row],[Mean]])-3)</f>
        <v>221,958.7353</v>
      </c>
    </row>
    <row r="17" spans="1:9" x14ac:dyDescent="0.25">
      <c r="A17" t="s">
        <v>9</v>
      </c>
      <c r="B17" t="s">
        <v>38</v>
      </c>
      <c r="C17">
        <v>100</v>
      </c>
      <c r="D17" t="s">
        <v>64</v>
      </c>
      <c r="E17" t="s">
        <v>21</v>
      </c>
      <c r="F17" t="s">
        <v>65</v>
      </c>
      <c r="G17" s="5" t="str">
        <f>CONCATENATE(Raw[[#This Row],[Method]],"-",Raw[[#This Row],[Length]])</f>
        <v>DictionaryContainsKey-100</v>
      </c>
      <c r="H17" s="5">
        <f>_xlfn.NUMBERVALUE(Raw[[#This Row],[Duration Text]],".",",")</f>
        <v>8.9751999999999992</v>
      </c>
      <c r="I17" s="5" t="str">
        <f>LEFT(Raw[[#This Row],[Mean]],LEN(Raw[[#This Row],[Mean]])-3)</f>
        <v>8.9752</v>
      </c>
    </row>
    <row r="18" spans="1:9" x14ac:dyDescent="0.25">
      <c r="A18" t="s">
        <v>9</v>
      </c>
      <c r="B18" t="s">
        <v>38</v>
      </c>
      <c r="C18">
        <v>1000</v>
      </c>
      <c r="D18" t="s">
        <v>106</v>
      </c>
      <c r="E18" t="s">
        <v>31</v>
      </c>
      <c r="F18" t="s">
        <v>32</v>
      </c>
      <c r="G18" s="5" t="str">
        <f>CONCATENATE(Raw[[#This Row],[Method]],"-",Raw[[#This Row],[Length]])</f>
        <v>DictionaryContainsKey-1000</v>
      </c>
      <c r="H18" s="5">
        <f>_xlfn.NUMBERVALUE(Raw[[#This Row],[Duration Text]],".",",")</f>
        <v>9.0128000000000004</v>
      </c>
      <c r="I18" s="5" t="str">
        <f>LEFT(Raw[[#This Row],[Mean]],LEN(Raw[[#This Row],[Mean]])-3)</f>
        <v>9.0128</v>
      </c>
    </row>
    <row r="19" spans="1:9" x14ac:dyDescent="0.25">
      <c r="A19" t="s">
        <v>9</v>
      </c>
      <c r="B19" t="s">
        <v>38</v>
      </c>
      <c r="C19">
        <v>10000</v>
      </c>
      <c r="D19" t="s">
        <v>148</v>
      </c>
      <c r="E19" t="s">
        <v>30</v>
      </c>
      <c r="F19" t="s">
        <v>36</v>
      </c>
      <c r="G19" s="5" t="str">
        <f>CONCATENATE(Raw[[#This Row],[Method]],"-",Raw[[#This Row],[Length]])</f>
        <v>DictionaryContainsKey-10000</v>
      </c>
      <c r="H19" s="5">
        <f>_xlfn.NUMBERVALUE(Raw[[#This Row],[Duration Text]],".",",")</f>
        <v>8.9784000000000006</v>
      </c>
      <c r="I19" s="5" t="str">
        <f>LEFT(Raw[[#This Row],[Mean]],LEN(Raw[[#This Row],[Mean]])-3)</f>
        <v>8.9784</v>
      </c>
    </row>
    <row r="20" spans="1:9" x14ac:dyDescent="0.25">
      <c r="A20" t="s">
        <v>9</v>
      </c>
      <c r="B20" t="s">
        <v>38</v>
      </c>
      <c r="C20">
        <v>100000</v>
      </c>
      <c r="D20" t="s">
        <v>189</v>
      </c>
      <c r="E20" t="s">
        <v>35</v>
      </c>
      <c r="F20" t="s">
        <v>190</v>
      </c>
      <c r="G20" s="5" t="str">
        <f>CONCATENATE(Raw[[#This Row],[Method]],"-",Raw[[#This Row],[Length]])</f>
        <v>DictionaryContainsKey-100000</v>
      </c>
      <c r="H20" s="5">
        <f>_xlfn.NUMBERVALUE(Raw[[#This Row],[Duration Text]],".",",")</f>
        <v>8.9891000000000005</v>
      </c>
      <c r="I20" s="5" t="str">
        <f>LEFT(Raw[[#This Row],[Mean]],LEN(Raw[[#This Row],[Mean]])-3)</f>
        <v>8.9891</v>
      </c>
    </row>
    <row r="21" spans="1:9" x14ac:dyDescent="0.25">
      <c r="A21" t="s">
        <v>9</v>
      </c>
      <c r="B21" t="s">
        <v>38</v>
      </c>
      <c r="C21">
        <v>1000000</v>
      </c>
      <c r="D21" t="s">
        <v>231</v>
      </c>
      <c r="E21" t="s">
        <v>28</v>
      </c>
      <c r="F21" t="s">
        <v>232</v>
      </c>
      <c r="G21" s="5" t="str">
        <f>CONCATENATE(Raw[[#This Row],[Method]],"-",Raw[[#This Row],[Length]])</f>
        <v>DictionaryContainsKey-1000000</v>
      </c>
      <c r="H21" s="5">
        <f>_xlfn.NUMBERVALUE(Raw[[#This Row],[Duration Text]],".",",")</f>
        <v>8.9816000000000003</v>
      </c>
      <c r="I21" s="5" t="str">
        <f>LEFT(Raw[[#This Row],[Mean]],LEN(Raw[[#This Row],[Mean]])-3)</f>
        <v>8.9816</v>
      </c>
    </row>
    <row r="22" spans="1:9" x14ac:dyDescent="0.25">
      <c r="A22" t="s">
        <v>10</v>
      </c>
      <c r="B22" t="s">
        <v>38</v>
      </c>
      <c r="C22">
        <v>100</v>
      </c>
      <c r="D22" t="s">
        <v>66</v>
      </c>
      <c r="E22" t="s">
        <v>67</v>
      </c>
      <c r="F22" t="s">
        <v>68</v>
      </c>
      <c r="G22" s="5" t="str">
        <f>CONCATENATE(Raw[[#This Row],[Method]],"-",Raw[[#This Row],[Length]])</f>
        <v>DictionaryContainsValue-100</v>
      </c>
      <c r="H22" s="5">
        <f>_xlfn.NUMBERVALUE(Raw[[#This Row],[Duration Text]],".",",")</f>
        <v>289.97789999999998</v>
      </c>
      <c r="I22" s="5" t="str">
        <f>LEFT(Raw[[#This Row],[Mean]],LEN(Raw[[#This Row],[Mean]])-3)</f>
        <v>289.9779</v>
      </c>
    </row>
    <row r="23" spans="1:9" x14ac:dyDescent="0.25">
      <c r="A23" t="s">
        <v>10</v>
      </c>
      <c r="B23" t="s">
        <v>38</v>
      </c>
      <c r="C23">
        <v>1000</v>
      </c>
      <c r="D23" t="s">
        <v>107</v>
      </c>
      <c r="E23" t="s">
        <v>108</v>
      </c>
      <c r="F23" t="s">
        <v>109</v>
      </c>
      <c r="G23" s="5" t="str">
        <f>CONCATENATE(Raw[[#This Row],[Method]],"-",Raw[[#This Row],[Length]])</f>
        <v>DictionaryContainsValue-1000</v>
      </c>
      <c r="H23" s="5">
        <f>_xlfn.NUMBERVALUE(Raw[[#This Row],[Duration Text]],".",",")</f>
        <v>2667.1183999999998</v>
      </c>
      <c r="I23" s="5" t="str">
        <f>LEFT(Raw[[#This Row],[Mean]],LEN(Raw[[#This Row],[Mean]])-3)</f>
        <v>2,667.1184</v>
      </c>
    </row>
    <row r="24" spans="1:9" x14ac:dyDescent="0.25">
      <c r="A24" t="s">
        <v>10</v>
      </c>
      <c r="B24" t="s">
        <v>38</v>
      </c>
      <c r="C24">
        <v>10000</v>
      </c>
      <c r="D24" t="s">
        <v>149</v>
      </c>
      <c r="E24" t="s">
        <v>150</v>
      </c>
      <c r="F24" t="s">
        <v>151</v>
      </c>
      <c r="G24" s="5" t="str">
        <f>CONCATENATE(Raw[[#This Row],[Method]],"-",Raw[[#This Row],[Length]])</f>
        <v>DictionaryContainsValue-10000</v>
      </c>
      <c r="H24" s="5">
        <f>_xlfn.NUMBERVALUE(Raw[[#This Row],[Duration Text]],".",",")</f>
        <v>26456.005099999998</v>
      </c>
      <c r="I24" s="5" t="str">
        <f>LEFT(Raw[[#This Row],[Mean]],LEN(Raw[[#This Row],[Mean]])-3)</f>
        <v>26,456.0051</v>
      </c>
    </row>
    <row r="25" spans="1:9" x14ac:dyDescent="0.25">
      <c r="A25" t="s">
        <v>10</v>
      </c>
      <c r="B25" t="s">
        <v>38</v>
      </c>
      <c r="C25">
        <v>100000</v>
      </c>
      <c r="D25" t="s">
        <v>191</v>
      </c>
      <c r="E25" t="s">
        <v>192</v>
      </c>
      <c r="F25" t="s">
        <v>193</v>
      </c>
      <c r="G25" s="5" t="str">
        <f>CONCATENATE(Raw[[#This Row],[Method]],"-",Raw[[#This Row],[Length]])</f>
        <v>DictionaryContainsValue-100000</v>
      </c>
      <c r="H25" s="5">
        <f>_xlfn.NUMBERVALUE(Raw[[#This Row],[Duration Text]],".",",")</f>
        <v>258449.94099999999</v>
      </c>
      <c r="I25" s="5" t="str">
        <f>LEFT(Raw[[#This Row],[Mean]],LEN(Raw[[#This Row],[Mean]])-3)</f>
        <v>258,449.9410</v>
      </c>
    </row>
    <row r="26" spans="1:9" x14ac:dyDescent="0.25">
      <c r="A26" t="s">
        <v>10</v>
      </c>
      <c r="B26" t="s">
        <v>38</v>
      </c>
      <c r="C26">
        <v>1000000</v>
      </c>
      <c r="D26" t="s">
        <v>233</v>
      </c>
      <c r="E26" t="s">
        <v>234</v>
      </c>
      <c r="F26" t="s">
        <v>235</v>
      </c>
      <c r="G26" s="5" t="str">
        <f>CONCATENATE(Raw[[#This Row],[Method]],"-",Raw[[#This Row],[Length]])</f>
        <v>DictionaryContainsValue-1000000</v>
      </c>
      <c r="H26" s="5">
        <f>_xlfn.NUMBERVALUE(Raw[[#This Row],[Duration Text]],".",",")</f>
        <v>2630260.7296000002</v>
      </c>
      <c r="I26" s="5" t="str">
        <f>LEFT(Raw[[#This Row],[Mean]],LEN(Raw[[#This Row],[Mean]])-3)</f>
        <v>2,630,260.7296</v>
      </c>
    </row>
    <row r="27" spans="1:9" x14ac:dyDescent="0.25">
      <c r="A27" t="s">
        <v>11</v>
      </c>
      <c r="B27" t="s">
        <v>38</v>
      </c>
      <c r="C27">
        <v>100</v>
      </c>
      <c r="D27" t="s">
        <v>69</v>
      </c>
      <c r="E27" t="s">
        <v>21</v>
      </c>
      <c r="F27" t="s">
        <v>65</v>
      </c>
      <c r="G27" s="5" t="str">
        <f>CONCATENATE(Raw[[#This Row],[Method]],"-",Raw[[#This Row],[Length]])</f>
        <v>DictionaryTryGetValue-100</v>
      </c>
      <c r="H27" s="5">
        <f>_xlfn.NUMBERVALUE(Raw[[#This Row],[Duration Text]],".",",")</f>
        <v>11.007099999999999</v>
      </c>
      <c r="I27" s="5" t="str">
        <f>LEFT(Raw[[#This Row],[Mean]],LEN(Raw[[#This Row],[Mean]])-3)</f>
        <v>11.0071</v>
      </c>
    </row>
    <row r="28" spans="1:9" x14ac:dyDescent="0.25">
      <c r="A28" t="s">
        <v>11</v>
      </c>
      <c r="B28" t="s">
        <v>38</v>
      </c>
      <c r="C28">
        <v>1000</v>
      </c>
      <c r="D28" t="s">
        <v>110</v>
      </c>
      <c r="E28" t="s">
        <v>111</v>
      </c>
      <c r="F28" t="s">
        <v>26</v>
      </c>
      <c r="G28" s="5" t="str">
        <f>CONCATENATE(Raw[[#This Row],[Method]],"-",Raw[[#This Row],[Length]])</f>
        <v>DictionaryTryGetValue-1000</v>
      </c>
      <c r="H28" s="5">
        <f>_xlfn.NUMBERVALUE(Raw[[#This Row],[Duration Text]],".",",")</f>
        <v>11.007999999999999</v>
      </c>
      <c r="I28" s="5" t="str">
        <f>LEFT(Raw[[#This Row],[Mean]],LEN(Raw[[#This Row],[Mean]])-3)</f>
        <v>11.0080</v>
      </c>
    </row>
    <row r="29" spans="1:9" x14ac:dyDescent="0.25">
      <c r="A29" t="s">
        <v>11</v>
      </c>
      <c r="B29" t="s">
        <v>38</v>
      </c>
      <c r="C29">
        <v>10000</v>
      </c>
      <c r="D29" t="s">
        <v>152</v>
      </c>
      <c r="E29" t="s">
        <v>22</v>
      </c>
      <c r="F29" t="s">
        <v>27</v>
      </c>
      <c r="G29" s="5" t="str">
        <f>CONCATENATE(Raw[[#This Row],[Method]],"-",Raw[[#This Row],[Length]])</f>
        <v>DictionaryTryGetValue-10000</v>
      </c>
      <c r="H29" s="5">
        <f>_xlfn.NUMBERVALUE(Raw[[#This Row],[Duration Text]],".",",")</f>
        <v>11.0146</v>
      </c>
      <c r="I29" s="5" t="str">
        <f>LEFT(Raw[[#This Row],[Mean]],LEN(Raw[[#This Row],[Mean]])-3)</f>
        <v>11.0146</v>
      </c>
    </row>
    <row r="30" spans="1:9" x14ac:dyDescent="0.25">
      <c r="A30" t="s">
        <v>11</v>
      </c>
      <c r="B30" t="s">
        <v>38</v>
      </c>
      <c r="C30">
        <v>100000</v>
      </c>
      <c r="D30" t="s">
        <v>194</v>
      </c>
      <c r="E30" t="s">
        <v>35</v>
      </c>
      <c r="F30" t="s">
        <v>29</v>
      </c>
      <c r="G30" s="5" t="str">
        <f>CONCATENATE(Raw[[#This Row],[Method]],"-",Raw[[#This Row],[Length]])</f>
        <v>DictionaryTryGetValue-100000</v>
      </c>
      <c r="H30" s="5">
        <f>_xlfn.NUMBERVALUE(Raw[[#This Row],[Duration Text]],".",",")</f>
        <v>11.0037</v>
      </c>
      <c r="I30" s="5" t="str">
        <f>LEFT(Raw[[#This Row],[Mean]],LEN(Raw[[#This Row],[Mean]])-3)</f>
        <v>11.0037</v>
      </c>
    </row>
    <row r="31" spans="1:9" x14ac:dyDescent="0.25">
      <c r="A31" t="s">
        <v>11</v>
      </c>
      <c r="B31" t="s">
        <v>38</v>
      </c>
      <c r="C31">
        <v>1000000</v>
      </c>
      <c r="D31" t="s">
        <v>236</v>
      </c>
      <c r="E31" t="s">
        <v>37</v>
      </c>
      <c r="F31" t="s">
        <v>237</v>
      </c>
      <c r="G31" s="5" t="str">
        <f>CONCATENATE(Raw[[#This Row],[Method]],"-",Raw[[#This Row],[Length]])</f>
        <v>DictionaryTryGetValue-1000000</v>
      </c>
      <c r="H31" s="5">
        <f>_xlfn.NUMBERVALUE(Raw[[#This Row],[Duration Text]],".",",")</f>
        <v>11.005599999999999</v>
      </c>
      <c r="I31" s="5" t="str">
        <f>LEFT(Raw[[#This Row],[Mean]],LEN(Raw[[#This Row],[Mean]])-3)</f>
        <v>11.0056</v>
      </c>
    </row>
    <row r="32" spans="1:9" x14ac:dyDescent="0.25">
      <c r="A32" t="s">
        <v>8</v>
      </c>
      <c r="B32" t="s">
        <v>38</v>
      </c>
      <c r="C32">
        <v>100</v>
      </c>
      <c r="D32" t="s">
        <v>62</v>
      </c>
      <c r="E32" t="s">
        <v>34</v>
      </c>
      <c r="F32" t="s">
        <v>63</v>
      </c>
      <c r="G32" s="5" t="str">
        <f>CONCATENATE(Raw[[#This Row],[Method]],"-",Raw[[#This Row],[Length]])</f>
        <v>LinkedListFind-100</v>
      </c>
      <c r="H32" s="5">
        <f>_xlfn.NUMBERVALUE(Raw[[#This Row],[Duration Text]],".",",")</f>
        <v>199.72120000000001</v>
      </c>
      <c r="I32" s="5" t="str">
        <f>LEFT(Raw[[#This Row],[Mean]],LEN(Raw[[#This Row],[Mean]])-3)</f>
        <v>199.7212</v>
      </c>
    </row>
    <row r="33" spans="1:9" x14ac:dyDescent="0.25">
      <c r="A33" t="s">
        <v>8</v>
      </c>
      <c r="B33" t="s">
        <v>38</v>
      </c>
      <c r="C33">
        <v>1000</v>
      </c>
      <c r="D33" t="s">
        <v>103</v>
      </c>
      <c r="E33" t="s">
        <v>104</v>
      </c>
      <c r="F33" t="s">
        <v>105</v>
      </c>
      <c r="G33" s="5" t="str">
        <f>CONCATENATE(Raw[[#This Row],[Method]],"-",Raw[[#This Row],[Length]])</f>
        <v>LinkedListFind-1000</v>
      </c>
      <c r="H33" s="5">
        <f>_xlfn.NUMBERVALUE(Raw[[#This Row],[Duration Text]],".",",")</f>
        <v>3318.0787999999998</v>
      </c>
      <c r="I33" s="5" t="str">
        <f>LEFT(Raw[[#This Row],[Mean]],LEN(Raw[[#This Row],[Mean]])-3)</f>
        <v>3,318.0788</v>
      </c>
    </row>
    <row r="34" spans="1:9" x14ac:dyDescent="0.25">
      <c r="A34" t="s">
        <v>8</v>
      </c>
      <c r="B34" t="s">
        <v>38</v>
      </c>
      <c r="C34">
        <v>10000</v>
      </c>
      <c r="D34" t="s">
        <v>145</v>
      </c>
      <c r="E34" t="s">
        <v>146</v>
      </c>
      <c r="F34" t="s">
        <v>147</v>
      </c>
      <c r="G34" s="5" t="str">
        <f>CONCATENATE(Raw[[#This Row],[Method]],"-",Raw[[#This Row],[Length]])</f>
        <v>LinkedListFind-10000</v>
      </c>
      <c r="H34" s="5">
        <f>_xlfn.NUMBERVALUE(Raw[[#This Row],[Duration Text]],".",",")</f>
        <v>38954.773500000003</v>
      </c>
      <c r="I34" s="5" t="str">
        <f>LEFT(Raw[[#This Row],[Mean]],LEN(Raw[[#This Row],[Mean]])-3)</f>
        <v>38,954.7735</v>
      </c>
    </row>
    <row r="35" spans="1:9" x14ac:dyDescent="0.25">
      <c r="A35" t="s">
        <v>8</v>
      </c>
      <c r="B35" t="s">
        <v>38</v>
      </c>
      <c r="C35">
        <v>100000</v>
      </c>
      <c r="D35" t="s">
        <v>186</v>
      </c>
      <c r="E35" t="s">
        <v>187</v>
      </c>
      <c r="F35" t="s">
        <v>188</v>
      </c>
      <c r="G35" s="5" t="str">
        <f>CONCATENATE(Raw[[#This Row],[Method]],"-",Raw[[#This Row],[Length]])</f>
        <v>LinkedListFind-100000</v>
      </c>
      <c r="H35" s="5">
        <f>_xlfn.NUMBERVALUE(Raw[[#This Row],[Duration Text]],".",",")</f>
        <v>395344.05560000002</v>
      </c>
      <c r="I35" s="5" t="str">
        <f>LEFT(Raw[[#This Row],[Mean]],LEN(Raw[[#This Row],[Mean]])-3)</f>
        <v>395,344.0556</v>
      </c>
    </row>
    <row r="36" spans="1:9" x14ac:dyDescent="0.25">
      <c r="A36" t="s">
        <v>8</v>
      </c>
      <c r="B36" t="s">
        <v>38</v>
      </c>
      <c r="C36">
        <v>1000000</v>
      </c>
      <c r="D36" t="s">
        <v>228</v>
      </c>
      <c r="E36" t="s">
        <v>229</v>
      </c>
      <c r="F36" t="s">
        <v>230</v>
      </c>
      <c r="G36" s="5" t="str">
        <f>CONCATENATE(Raw[[#This Row],[Method]],"-",Raw[[#This Row],[Length]])</f>
        <v>LinkedListFind-1000000</v>
      </c>
      <c r="H36" s="5">
        <f>_xlfn.NUMBERVALUE(Raw[[#This Row],[Duration Text]],".",",")</f>
        <v>8090697.1918000001</v>
      </c>
      <c r="I36" s="5" t="str">
        <f>LEFT(Raw[[#This Row],[Mean]],LEN(Raw[[#This Row],[Mean]])-3)</f>
        <v>8,090,697.1918</v>
      </c>
    </row>
    <row r="37" spans="1:9" x14ac:dyDescent="0.25">
      <c r="A37" t="s">
        <v>7</v>
      </c>
      <c r="B37" t="s">
        <v>38</v>
      </c>
      <c r="C37">
        <v>100</v>
      </c>
      <c r="D37" t="s">
        <v>59</v>
      </c>
      <c r="E37" t="s">
        <v>60</v>
      </c>
      <c r="F37" t="s">
        <v>61</v>
      </c>
      <c r="G37" s="5" t="str">
        <f>CONCATENATE(Raw[[#This Row],[Method]],"-",Raw[[#This Row],[Length]])</f>
        <v>ListBinarySearch-100</v>
      </c>
      <c r="H37" s="5">
        <f>_xlfn.NUMBERVALUE(Raw[[#This Row],[Duration Text]],".",",")</f>
        <v>28.313099999999999</v>
      </c>
      <c r="I37" s="5" t="str">
        <f>LEFT(Raw[[#This Row],[Mean]],LEN(Raw[[#This Row],[Mean]])-3)</f>
        <v>28.3131</v>
      </c>
    </row>
    <row r="38" spans="1:9" x14ac:dyDescent="0.25">
      <c r="A38" t="s">
        <v>7</v>
      </c>
      <c r="B38" t="s">
        <v>38</v>
      </c>
      <c r="C38">
        <v>1000</v>
      </c>
      <c r="D38" t="s">
        <v>100</v>
      </c>
      <c r="E38" t="s">
        <v>101</v>
      </c>
      <c r="F38" t="s">
        <v>102</v>
      </c>
      <c r="G38" s="5" t="str">
        <f>CONCATENATE(Raw[[#This Row],[Method]],"-",Raw[[#This Row],[Length]])</f>
        <v>ListBinarySearch-1000</v>
      </c>
      <c r="H38" s="5">
        <f>_xlfn.NUMBERVALUE(Raw[[#This Row],[Duration Text]],".",",")</f>
        <v>29.283000000000001</v>
      </c>
      <c r="I38" s="5" t="str">
        <f>LEFT(Raw[[#This Row],[Mean]],LEN(Raw[[#This Row],[Mean]])-3)</f>
        <v>29.2830</v>
      </c>
    </row>
    <row r="39" spans="1:9" x14ac:dyDescent="0.25">
      <c r="A39" t="s">
        <v>7</v>
      </c>
      <c r="B39" t="s">
        <v>38</v>
      </c>
      <c r="C39">
        <v>10000</v>
      </c>
      <c r="D39" t="s">
        <v>142</v>
      </c>
      <c r="E39" t="s">
        <v>143</v>
      </c>
      <c r="F39" t="s">
        <v>144</v>
      </c>
      <c r="G39" s="5" t="str">
        <f>CONCATENATE(Raw[[#This Row],[Method]],"-",Raw[[#This Row],[Length]])</f>
        <v>ListBinarySearch-10000</v>
      </c>
      <c r="H39" s="5">
        <f>_xlfn.NUMBERVALUE(Raw[[#This Row],[Duration Text]],".",",")</f>
        <v>35.456099999999999</v>
      </c>
      <c r="I39" s="5" t="str">
        <f>LEFT(Raw[[#This Row],[Mean]],LEN(Raw[[#This Row],[Mean]])-3)</f>
        <v>35.4561</v>
      </c>
    </row>
    <row r="40" spans="1:9" x14ac:dyDescent="0.25">
      <c r="A40" t="s">
        <v>7</v>
      </c>
      <c r="B40" t="s">
        <v>38</v>
      </c>
      <c r="C40">
        <v>100000</v>
      </c>
      <c r="D40" t="s">
        <v>183</v>
      </c>
      <c r="E40" t="s">
        <v>184</v>
      </c>
      <c r="F40" t="s">
        <v>185</v>
      </c>
      <c r="G40" s="5" t="str">
        <f>CONCATENATE(Raw[[#This Row],[Method]],"-",Raw[[#This Row],[Length]])</f>
        <v>ListBinarySearch-100000</v>
      </c>
      <c r="H40" s="5">
        <f>_xlfn.NUMBERVALUE(Raw[[#This Row],[Duration Text]],".",",")</f>
        <v>40.113599999999998</v>
      </c>
      <c r="I40" s="5" t="str">
        <f>LEFT(Raw[[#This Row],[Mean]],LEN(Raw[[#This Row],[Mean]])-3)</f>
        <v>40.1136</v>
      </c>
    </row>
    <row r="41" spans="1:9" x14ac:dyDescent="0.25">
      <c r="A41" t="s">
        <v>7</v>
      </c>
      <c r="B41" t="s">
        <v>38</v>
      </c>
      <c r="C41">
        <v>1000000</v>
      </c>
      <c r="D41" t="s">
        <v>225</v>
      </c>
      <c r="E41" t="s">
        <v>226</v>
      </c>
      <c r="F41" t="s">
        <v>227</v>
      </c>
      <c r="G41" s="5" t="str">
        <f>CONCATENATE(Raw[[#This Row],[Method]],"-",Raw[[#This Row],[Length]])</f>
        <v>ListBinarySearch-1000000</v>
      </c>
      <c r="H41" s="5">
        <f>_xlfn.NUMBERVALUE(Raw[[#This Row],[Duration Text]],".",",")</f>
        <v>43.166899999999998</v>
      </c>
      <c r="I41" s="5" t="str">
        <f>LEFT(Raw[[#This Row],[Mean]],LEN(Raw[[#This Row],[Mean]])-3)</f>
        <v>43.1669</v>
      </c>
    </row>
    <row r="42" spans="1:9" x14ac:dyDescent="0.25">
      <c r="A42" t="s">
        <v>4</v>
      </c>
      <c r="B42" t="s">
        <v>38</v>
      </c>
      <c r="C42">
        <v>100</v>
      </c>
      <c r="D42" t="s">
        <v>47</v>
      </c>
      <c r="E42" t="s">
        <v>48</v>
      </c>
      <c r="F42" t="s">
        <v>49</v>
      </c>
      <c r="G42" s="5" t="str">
        <f>CONCATENATE(Raw[[#This Row],[Method]],"-",Raw[[#This Row],[Length]])</f>
        <v>ListFind-100</v>
      </c>
      <c r="H42" s="5">
        <f>_xlfn.NUMBERVALUE(Raw[[#This Row],[Duration Text]],".",",")</f>
        <v>305.91039999999998</v>
      </c>
      <c r="I42" s="5" t="str">
        <f>LEFT(Raw[[#This Row],[Mean]],LEN(Raw[[#This Row],[Mean]])-3)</f>
        <v>305.9104</v>
      </c>
    </row>
    <row r="43" spans="1:9" x14ac:dyDescent="0.25">
      <c r="A43" t="s">
        <v>4</v>
      </c>
      <c r="B43" t="s">
        <v>38</v>
      </c>
      <c r="C43">
        <v>1000</v>
      </c>
      <c r="D43" t="s">
        <v>88</v>
      </c>
      <c r="E43" t="s">
        <v>89</v>
      </c>
      <c r="F43" t="s">
        <v>90</v>
      </c>
      <c r="G43" s="5" t="str">
        <f>CONCATENATE(Raw[[#This Row],[Method]],"-",Raw[[#This Row],[Length]])</f>
        <v>ListFind-1000</v>
      </c>
      <c r="H43" s="5">
        <f>_xlfn.NUMBERVALUE(Raw[[#This Row],[Duration Text]],".",",")</f>
        <v>2913.5859999999998</v>
      </c>
      <c r="I43" s="5" t="str">
        <f>LEFT(Raw[[#This Row],[Mean]],LEN(Raw[[#This Row],[Mean]])-3)</f>
        <v>2,913.5860</v>
      </c>
    </row>
    <row r="44" spans="1:9" x14ac:dyDescent="0.25">
      <c r="A44" t="s">
        <v>4</v>
      </c>
      <c r="B44" t="s">
        <v>38</v>
      </c>
      <c r="C44">
        <v>10000</v>
      </c>
      <c r="D44" t="s">
        <v>130</v>
      </c>
      <c r="E44" t="s">
        <v>131</v>
      </c>
      <c r="F44" t="s">
        <v>132</v>
      </c>
      <c r="G44" s="5" t="str">
        <f>CONCATENATE(Raw[[#This Row],[Method]],"-",Raw[[#This Row],[Length]])</f>
        <v>ListFind-10000</v>
      </c>
      <c r="H44" s="5">
        <f>_xlfn.NUMBERVALUE(Raw[[#This Row],[Duration Text]],".",",")</f>
        <v>26582.487099999998</v>
      </c>
      <c r="I44" s="5" t="str">
        <f>LEFT(Raw[[#This Row],[Mean]],LEN(Raw[[#This Row],[Mean]])-3)</f>
        <v>26,582.4871</v>
      </c>
    </row>
    <row r="45" spans="1:9" x14ac:dyDescent="0.25">
      <c r="A45" t="s">
        <v>4</v>
      </c>
      <c r="B45" t="s">
        <v>38</v>
      </c>
      <c r="C45">
        <v>100000</v>
      </c>
      <c r="D45" t="s">
        <v>171</v>
      </c>
      <c r="E45" t="s">
        <v>172</v>
      </c>
      <c r="F45" t="s">
        <v>173</v>
      </c>
      <c r="G45" s="5" t="str">
        <f>CONCATENATE(Raw[[#This Row],[Method]],"-",Raw[[#This Row],[Length]])</f>
        <v>ListFind-100000</v>
      </c>
      <c r="H45" s="5">
        <f>_xlfn.NUMBERVALUE(Raw[[#This Row],[Duration Text]],".",",")</f>
        <v>277494.33350000001</v>
      </c>
      <c r="I45" s="5" t="str">
        <f>LEFT(Raw[[#This Row],[Mean]],LEN(Raw[[#This Row],[Mean]])-3)</f>
        <v>277,494.3335</v>
      </c>
    </row>
    <row r="46" spans="1:9" x14ac:dyDescent="0.25">
      <c r="A46" t="s">
        <v>4</v>
      </c>
      <c r="B46" t="s">
        <v>38</v>
      </c>
      <c r="C46">
        <v>1000000</v>
      </c>
      <c r="D46" t="s">
        <v>213</v>
      </c>
      <c r="E46" t="s">
        <v>214</v>
      </c>
      <c r="F46" t="s">
        <v>215</v>
      </c>
      <c r="G46" s="5" t="str">
        <f>CONCATENATE(Raw[[#This Row],[Method]],"-",Raw[[#This Row],[Length]])</f>
        <v>ListFind-1000000</v>
      </c>
      <c r="H46" s="5">
        <f>_xlfn.NUMBERVALUE(Raw[[#This Row],[Duration Text]],".",",")</f>
        <v>2777472.1091</v>
      </c>
      <c r="I46" s="5" t="str">
        <f>LEFT(Raw[[#This Row],[Mean]],LEN(Raw[[#This Row],[Mean]])-3)</f>
        <v>2,777,472.1091</v>
      </c>
    </row>
    <row r="47" spans="1:9" x14ac:dyDescent="0.25">
      <c r="A47" t="s">
        <v>5</v>
      </c>
      <c r="B47" t="s">
        <v>38</v>
      </c>
      <c r="C47">
        <v>100</v>
      </c>
      <c r="D47" t="s">
        <v>53</v>
      </c>
      <c r="E47" t="s">
        <v>54</v>
      </c>
      <c r="F47" t="s">
        <v>55</v>
      </c>
      <c r="G47" s="5" t="str">
        <f>CONCATENATE(Raw[[#This Row],[Method]],"-",Raw[[#This Row],[Length]])</f>
        <v>ListForEachSearch-100</v>
      </c>
      <c r="H47" s="5">
        <f>_xlfn.NUMBERVALUE(Raw[[#This Row],[Duration Text]],".",",")</f>
        <v>230.8322</v>
      </c>
      <c r="I47" s="5" t="str">
        <f>LEFT(Raw[[#This Row],[Mean]],LEN(Raw[[#This Row],[Mean]])-3)</f>
        <v>230.8322</v>
      </c>
    </row>
    <row r="48" spans="1:9" x14ac:dyDescent="0.25">
      <c r="A48" t="s">
        <v>5</v>
      </c>
      <c r="B48" t="s">
        <v>38</v>
      </c>
      <c r="C48">
        <v>1000</v>
      </c>
      <c r="D48" t="s">
        <v>94</v>
      </c>
      <c r="E48" t="s">
        <v>95</v>
      </c>
      <c r="F48" t="s">
        <v>96</v>
      </c>
      <c r="G48" s="5" t="str">
        <f>CONCATENATE(Raw[[#This Row],[Method]],"-",Raw[[#This Row],[Length]])</f>
        <v>ListForEachSearch-1000</v>
      </c>
      <c r="H48" s="5">
        <f>_xlfn.NUMBERVALUE(Raw[[#This Row],[Duration Text]],".",",")</f>
        <v>2132.7665000000002</v>
      </c>
      <c r="I48" s="5" t="str">
        <f>LEFT(Raw[[#This Row],[Mean]],LEN(Raw[[#This Row],[Mean]])-3)</f>
        <v>2,132.7665</v>
      </c>
    </row>
    <row r="49" spans="1:9" x14ac:dyDescent="0.25">
      <c r="A49" t="s">
        <v>5</v>
      </c>
      <c r="B49" t="s">
        <v>38</v>
      </c>
      <c r="C49">
        <v>10000</v>
      </c>
      <c r="D49" t="s">
        <v>136</v>
      </c>
      <c r="E49" t="s">
        <v>137</v>
      </c>
      <c r="F49" t="s">
        <v>138</v>
      </c>
      <c r="G49" s="5" t="str">
        <f>CONCATENATE(Raw[[#This Row],[Method]],"-",Raw[[#This Row],[Length]])</f>
        <v>ListForEachSearch-10000</v>
      </c>
      <c r="H49" s="5">
        <f>_xlfn.NUMBERVALUE(Raw[[#This Row],[Duration Text]],".",",")</f>
        <v>21121.163</v>
      </c>
      <c r="I49" s="5" t="str">
        <f>LEFT(Raw[[#This Row],[Mean]],LEN(Raw[[#This Row],[Mean]])-3)</f>
        <v>21,121.1630</v>
      </c>
    </row>
    <row r="50" spans="1:9" x14ac:dyDescent="0.25">
      <c r="A50" t="s">
        <v>5</v>
      </c>
      <c r="B50" t="s">
        <v>38</v>
      </c>
      <c r="C50">
        <v>100000</v>
      </c>
      <c r="D50" t="s">
        <v>177</v>
      </c>
      <c r="E50" t="s">
        <v>178</v>
      </c>
      <c r="F50" t="s">
        <v>179</v>
      </c>
      <c r="G50" s="5" t="str">
        <f>CONCATENATE(Raw[[#This Row],[Method]],"-",Raw[[#This Row],[Length]])</f>
        <v>ListForEachSearch-100000</v>
      </c>
      <c r="H50" s="5">
        <f>_xlfn.NUMBERVALUE(Raw[[#This Row],[Duration Text]],".",",")</f>
        <v>211030.79310000001</v>
      </c>
      <c r="I50" s="5" t="str">
        <f>LEFT(Raw[[#This Row],[Mean]],LEN(Raw[[#This Row],[Mean]])-3)</f>
        <v>211,030.7931</v>
      </c>
    </row>
    <row r="51" spans="1:9" x14ac:dyDescent="0.25">
      <c r="A51" t="s">
        <v>5</v>
      </c>
      <c r="B51" t="s">
        <v>38</v>
      </c>
      <c r="C51">
        <v>1000000</v>
      </c>
      <c r="D51" t="s">
        <v>219</v>
      </c>
      <c r="E51" t="s">
        <v>220</v>
      </c>
      <c r="F51" t="s">
        <v>221</v>
      </c>
      <c r="G51" s="5" t="str">
        <f>CONCATENATE(Raw[[#This Row],[Method]],"-",Raw[[#This Row],[Length]])</f>
        <v>ListForEachSearch-1000000</v>
      </c>
      <c r="H51" s="5">
        <f>_xlfn.NUMBERVALUE(Raw[[#This Row],[Duration Text]],".",",")</f>
        <v>2109356.6370000001</v>
      </c>
      <c r="I51" s="5" t="str">
        <f>LEFT(Raw[[#This Row],[Mean]],LEN(Raw[[#This Row],[Mean]])-3)</f>
        <v>2,109,356.6370</v>
      </c>
    </row>
    <row r="52" spans="1:9" x14ac:dyDescent="0.25">
      <c r="A52" t="s">
        <v>6</v>
      </c>
      <c r="B52" t="s">
        <v>38</v>
      </c>
      <c r="C52">
        <v>100</v>
      </c>
      <c r="D52" t="s">
        <v>56</v>
      </c>
      <c r="E52" t="s">
        <v>57</v>
      </c>
      <c r="F52" t="s">
        <v>58</v>
      </c>
      <c r="G52" s="5" t="str">
        <f>CONCATENATE(Raw[[#This Row],[Method]],"-",Raw[[#This Row],[Length]])</f>
        <v>ListForSearch-100</v>
      </c>
      <c r="H52" s="5">
        <f>_xlfn.NUMBERVALUE(Raw[[#This Row],[Duration Text]],".",",")</f>
        <v>124.7957</v>
      </c>
      <c r="I52" s="5" t="str">
        <f>LEFT(Raw[[#This Row],[Mean]],LEN(Raw[[#This Row],[Mean]])-3)</f>
        <v>124.7957</v>
      </c>
    </row>
    <row r="53" spans="1:9" x14ac:dyDescent="0.25">
      <c r="A53" t="s">
        <v>6</v>
      </c>
      <c r="B53" t="s">
        <v>38</v>
      </c>
      <c r="C53">
        <v>1000</v>
      </c>
      <c r="D53" t="s">
        <v>97</v>
      </c>
      <c r="E53" t="s">
        <v>98</v>
      </c>
      <c r="F53" t="s">
        <v>99</v>
      </c>
      <c r="G53" s="5" t="str">
        <f>CONCATENATE(Raw[[#This Row],[Method]],"-",Raw[[#This Row],[Length]])</f>
        <v>ListForSearch-1000</v>
      </c>
      <c r="H53" s="5">
        <f>_xlfn.NUMBERVALUE(Raw[[#This Row],[Duration Text]],".",",")</f>
        <v>1103.8277</v>
      </c>
      <c r="I53" s="5" t="str">
        <f>LEFT(Raw[[#This Row],[Mean]],LEN(Raw[[#This Row],[Mean]])-3)</f>
        <v>1,103.8277</v>
      </c>
    </row>
    <row r="54" spans="1:9" x14ac:dyDescent="0.25">
      <c r="A54" t="s">
        <v>6</v>
      </c>
      <c r="B54" t="s">
        <v>38</v>
      </c>
      <c r="C54">
        <v>10000</v>
      </c>
      <c r="D54" t="s">
        <v>139</v>
      </c>
      <c r="E54" t="s">
        <v>140</v>
      </c>
      <c r="F54" t="s">
        <v>141</v>
      </c>
      <c r="G54" s="5" t="str">
        <f>CONCATENATE(Raw[[#This Row],[Method]],"-",Raw[[#This Row],[Length]])</f>
        <v>ListForSearch-10000</v>
      </c>
      <c r="H54" s="5">
        <f>_xlfn.NUMBERVALUE(Raw[[#This Row],[Duration Text]],".",",")</f>
        <v>11166.364</v>
      </c>
      <c r="I54" s="5" t="str">
        <f>LEFT(Raw[[#This Row],[Mean]],LEN(Raw[[#This Row],[Mean]])-3)</f>
        <v>11,166.3640</v>
      </c>
    </row>
    <row r="55" spans="1:9" x14ac:dyDescent="0.25">
      <c r="A55" t="s">
        <v>6</v>
      </c>
      <c r="B55" t="s">
        <v>38</v>
      </c>
      <c r="C55">
        <v>100000</v>
      </c>
      <c r="D55" t="s">
        <v>180</v>
      </c>
      <c r="E55" t="s">
        <v>181</v>
      </c>
      <c r="F55" t="s">
        <v>182</v>
      </c>
      <c r="G55" s="5" t="str">
        <f>CONCATENATE(Raw[[#This Row],[Method]],"-",Raw[[#This Row],[Length]])</f>
        <v>ListForSearch-100000</v>
      </c>
      <c r="H55" s="5">
        <f>_xlfn.NUMBERVALUE(Raw[[#This Row],[Duration Text]],".",",")</f>
        <v>112236.6854</v>
      </c>
      <c r="I55" s="5" t="str">
        <f>LEFT(Raw[[#This Row],[Mean]],LEN(Raw[[#This Row],[Mean]])-3)</f>
        <v>112,236.6854</v>
      </c>
    </row>
    <row r="56" spans="1:9" x14ac:dyDescent="0.25">
      <c r="A56" t="s">
        <v>6</v>
      </c>
      <c r="B56" t="s">
        <v>38</v>
      </c>
      <c r="C56">
        <v>1000000</v>
      </c>
      <c r="D56" t="s">
        <v>222</v>
      </c>
      <c r="E56" t="s">
        <v>223</v>
      </c>
      <c r="F56" t="s">
        <v>224</v>
      </c>
      <c r="G56" s="5" t="str">
        <f>CONCATENATE(Raw[[#This Row],[Method]],"-",Raw[[#This Row],[Length]])</f>
        <v>ListForSearch-1000000</v>
      </c>
      <c r="H56" s="5">
        <f>_xlfn.NUMBERVALUE(Raw[[#This Row],[Duration Text]],".",",")</f>
        <v>1105877.2237</v>
      </c>
      <c r="I56" s="5" t="str">
        <f>LEFT(Raw[[#This Row],[Mean]],LEN(Raw[[#This Row],[Mean]])-3)</f>
        <v>1,105,877.2237</v>
      </c>
    </row>
    <row r="57" spans="1:9" x14ac:dyDescent="0.25">
      <c r="A57" t="s">
        <v>25</v>
      </c>
      <c r="B57" t="s">
        <v>38</v>
      </c>
      <c r="C57">
        <v>100</v>
      </c>
      <c r="D57" t="s">
        <v>50</v>
      </c>
      <c r="E57" t="s">
        <v>51</v>
      </c>
      <c r="F57" t="s">
        <v>52</v>
      </c>
      <c r="G57" s="5" t="str">
        <f>CONCATENATE(Raw[[#This Row],[Method]],"-",Raw[[#This Row],[Length]])</f>
        <v>ListParallelFind-100</v>
      </c>
      <c r="H57" s="5">
        <f>_xlfn.NUMBERVALUE(Raw[[#This Row],[Duration Text]],".",",")</f>
        <v>5489.9961000000003</v>
      </c>
      <c r="I57" s="5" t="str">
        <f>LEFT(Raw[[#This Row],[Mean]],LEN(Raw[[#This Row],[Mean]])-3)</f>
        <v>5,489.9961</v>
      </c>
    </row>
    <row r="58" spans="1:9" x14ac:dyDescent="0.25">
      <c r="A58" t="s">
        <v>25</v>
      </c>
      <c r="B58" t="s">
        <v>38</v>
      </c>
      <c r="C58">
        <v>1000</v>
      </c>
      <c r="D58" t="s">
        <v>91</v>
      </c>
      <c r="E58" t="s">
        <v>92</v>
      </c>
      <c r="F58" t="s">
        <v>93</v>
      </c>
      <c r="G58" s="5" t="str">
        <f>CONCATENATE(Raw[[#This Row],[Method]],"-",Raw[[#This Row],[Length]])</f>
        <v>ListParallelFind-1000</v>
      </c>
      <c r="H58" s="5">
        <f>_xlfn.NUMBERVALUE(Raw[[#This Row],[Duration Text]],".",",")</f>
        <v>14653.721100000001</v>
      </c>
      <c r="I58" s="5" t="str">
        <f>LEFT(Raw[[#This Row],[Mean]],LEN(Raw[[#This Row],[Mean]])-3)</f>
        <v>14,653.7211</v>
      </c>
    </row>
    <row r="59" spans="1:9" x14ac:dyDescent="0.25">
      <c r="A59" t="s">
        <v>25</v>
      </c>
      <c r="B59" t="s">
        <v>38</v>
      </c>
      <c r="C59">
        <v>10000</v>
      </c>
      <c r="D59" t="s">
        <v>133</v>
      </c>
      <c r="E59" t="s">
        <v>134</v>
      </c>
      <c r="F59" t="s">
        <v>135</v>
      </c>
      <c r="G59" s="5" t="str">
        <f>CONCATENATE(Raw[[#This Row],[Method]],"-",Raw[[#This Row],[Length]])</f>
        <v>ListParallelFind-10000</v>
      </c>
      <c r="H59" s="5">
        <f>_xlfn.NUMBERVALUE(Raw[[#This Row],[Duration Text]],".",",")</f>
        <v>44000.248</v>
      </c>
      <c r="I59" s="5" t="str">
        <f>LEFT(Raw[[#This Row],[Mean]],LEN(Raw[[#This Row],[Mean]])-3)</f>
        <v>44,000.2480</v>
      </c>
    </row>
    <row r="60" spans="1:9" x14ac:dyDescent="0.25">
      <c r="A60" t="s">
        <v>25</v>
      </c>
      <c r="B60" t="s">
        <v>38</v>
      </c>
      <c r="C60">
        <v>100000</v>
      </c>
      <c r="D60" t="s">
        <v>174</v>
      </c>
      <c r="E60" t="s">
        <v>175</v>
      </c>
      <c r="F60" t="s">
        <v>176</v>
      </c>
      <c r="G60" s="5" t="str">
        <f>CONCATENATE(Raw[[#This Row],[Method]],"-",Raw[[#This Row],[Length]])</f>
        <v>ListParallelFind-100000</v>
      </c>
      <c r="H60" s="5">
        <f>_xlfn.NUMBERVALUE(Raw[[#This Row],[Duration Text]],".",",")</f>
        <v>192824.2101</v>
      </c>
      <c r="I60" s="5" t="str">
        <f>LEFT(Raw[[#This Row],[Mean]],LEN(Raw[[#This Row],[Mean]])-3)</f>
        <v>192,824.2101</v>
      </c>
    </row>
    <row r="61" spans="1:9" x14ac:dyDescent="0.25">
      <c r="A61" t="s">
        <v>25</v>
      </c>
      <c r="B61" t="s">
        <v>38</v>
      </c>
      <c r="C61">
        <v>1000000</v>
      </c>
      <c r="D61" t="s">
        <v>216</v>
      </c>
      <c r="E61" t="s">
        <v>217</v>
      </c>
      <c r="F61" t="s">
        <v>218</v>
      </c>
      <c r="G61" s="5" t="str">
        <f>CONCATENATE(Raw[[#This Row],[Method]],"-",Raw[[#This Row],[Length]])</f>
        <v>ListParallelFind-1000000</v>
      </c>
      <c r="H61" s="5">
        <f>_xlfn.NUMBERVALUE(Raw[[#This Row],[Duration Text]],".",",")</f>
        <v>330178.09700000001</v>
      </c>
      <c r="I61" s="5" t="str">
        <f>LEFT(Raw[[#This Row],[Mean]],LEN(Raw[[#This Row],[Mean]])-3)</f>
        <v>330,178.0970</v>
      </c>
    </row>
    <row r="62" spans="1:9" x14ac:dyDescent="0.25">
      <c r="A62" t="s">
        <v>12</v>
      </c>
      <c r="B62" t="s">
        <v>38</v>
      </c>
      <c r="C62">
        <v>100</v>
      </c>
      <c r="D62" t="s">
        <v>70</v>
      </c>
      <c r="E62" t="s">
        <v>71</v>
      </c>
      <c r="F62" t="s">
        <v>72</v>
      </c>
      <c r="G62" s="5" t="str">
        <f>CONCATENATE(Raw[[#This Row],[Method]],"-",Raw[[#This Row],[Length]])</f>
        <v>SortedDictionaryContainsKey-100</v>
      </c>
      <c r="H62" s="5">
        <f>_xlfn.NUMBERVALUE(Raw[[#This Row],[Duration Text]],".",",")</f>
        <v>55.967100000000002</v>
      </c>
      <c r="I62" s="5" t="str">
        <f>LEFT(Raw[[#This Row],[Mean]],LEN(Raw[[#This Row],[Mean]])-3)</f>
        <v>55.9671</v>
      </c>
    </row>
    <row r="63" spans="1:9" x14ac:dyDescent="0.25">
      <c r="A63" t="s">
        <v>12</v>
      </c>
      <c r="B63" t="s">
        <v>38</v>
      </c>
      <c r="C63">
        <v>1000</v>
      </c>
      <c r="D63" t="s">
        <v>112</v>
      </c>
      <c r="E63" t="s">
        <v>113</v>
      </c>
      <c r="F63" t="s">
        <v>114</v>
      </c>
      <c r="G63" s="5" t="str">
        <f>CONCATENATE(Raw[[#This Row],[Method]],"-",Raw[[#This Row],[Length]])</f>
        <v>SortedDictionaryContainsKey-1000</v>
      </c>
      <c r="H63" s="5">
        <f>_xlfn.NUMBERVALUE(Raw[[#This Row],[Duration Text]],".",",")</f>
        <v>105.63849999999999</v>
      </c>
      <c r="I63" s="5" t="str">
        <f>LEFT(Raw[[#This Row],[Mean]],LEN(Raw[[#This Row],[Mean]])-3)</f>
        <v>105.6385</v>
      </c>
    </row>
    <row r="64" spans="1:9" x14ac:dyDescent="0.25">
      <c r="A64" t="s">
        <v>12</v>
      </c>
      <c r="B64" t="s">
        <v>38</v>
      </c>
      <c r="C64">
        <v>10000</v>
      </c>
      <c r="D64" t="s">
        <v>153</v>
      </c>
      <c r="E64" t="s">
        <v>154</v>
      </c>
      <c r="F64" t="s">
        <v>155</v>
      </c>
      <c r="G64" s="5" t="str">
        <f>CONCATENATE(Raw[[#This Row],[Method]],"-",Raw[[#This Row],[Length]])</f>
        <v>SortedDictionaryContainsKey-10000</v>
      </c>
      <c r="H64" s="5">
        <f>_xlfn.NUMBERVALUE(Raw[[#This Row],[Duration Text]],".",",")</f>
        <v>131.1437</v>
      </c>
      <c r="I64" s="5" t="str">
        <f>LEFT(Raw[[#This Row],[Mean]],LEN(Raw[[#This Row],[Mean]])-3)</f>
        <v>131.1437</v>
      </c>
    </row>
    <row r="65" spans="1:9" x14ac:dyDescent="0.25">
      <c r="A65" t="s">
        <v>12</v>
      </c>
      <c r="B65" t="s">
        <v>38</v>
      </c>
      <c r="C65">
        <v>100000</v>
      </c>
      <c r="D65" t="s">
        <v>195</v>
      </c>
      <c r="E65" t="s">
        <v>196</v>
      </c>
      <c r="F65" t="s">
        <v>197</v>
      </c>
      <c r="G65" s="5" t="str">
        <f>CONCATENATE(Raw[[#This Row],[Method]],"-",Raw[[#This Row],[Length]])</f>
        <v>SortedDictionaryContainsKey-100000</v>
      </c>
      <c r="H65" s="5">
        <f>_xlfn.NUMBERVALUE(Raw[[#This Row],[Duration Text]],".",",")</f>
        <v>159.7938</v>
      </c>
      <c r="I65" s="5" t="str">
        <f>LEFT(Raw[[#This Row],[Mean]],LEN(Raw[[#This Row],[Mean]])-3)</f>
        <v>159.7938</v>
      </c>
    </row>
    <row r="66" spans="1:9" x14ac:dyDescent="0.25">
      <c r="A66" t="s">
        <v>12</v>
      </c>
      <c r="B66" t="s">
        <v>38</v>
      </c>
      <c r="C66">
        <v>1000000</v>
      </c>
      <c r="D66" t="s">
        <v>238</v>
      </c>
      <c r="E66" t="s">
        <v>239</v>
      </c>
      <c r="F66" t="s">
        <v>240</v>
      </c>
      <c r="G66" s="5" t="str">
        <f>CONCATENATE(Raw[[#This Row],[Method]],"-",Raw[[#This Row],[Length]])</f>
        <v>SortedDictionaryContainsKey-1000000</v>
      </c>
      <c r="H66" s="5">
        <f>_xlfn.NUMBERVALUE(Raw[[#This Row],[Duration Text]],".",",")</f>
        <v>192.04</v>
      </c>
      <c r="I66" s="5" t="str">
        <f>LEFT(Raw[[#This Row],[Mean]],LEN(Raw[[#This Row],[Mean]])-3)</f>
        <v>192.0400</v>
      </c>
    </row>
    <row r="67" spans="1:9" x14ac:dyDescent="0.25">
      <c r="A67" t="s">
        <v>13</v>
      </c>
      <c r="B67" t="s">
        <v>38</v>
      </c>
      <c r="C67">
        <v>100</v>
      </c>
      <c r="D67" t="s">
        <v>73</v>
      </c>
      <c r="E67" t="s">
        <v>74</v>
      </c>
      <c r="F67" t="s">
        <v>75</v>
      </c>
      <c r="G67" s="5" t="str">
        <f>CONCATENATE(Raw[[#This Row],[Method]],"-",Raw[[#This Row],[Length]])</f>
        <v>SortedDictionaryContainsValue-100</v>
      </c>
      <c r="H67" s="5">
        <f>_xlfn.NUMBERVALUE(Raw[[#This Row],[Duration Text]],".",",")</f>
        <v>1453.3651</v>
      </c>
      <c r="I67" s="5" t="str">
        <f>LEFT(Raw[[#This Row],[Mean]],LEN(Raw[[#This Row],[Mean]])-3)</f>
        <v>1,453.3651</v>
      </c>
    </row>
    <row r="68" spans="1:9" x14ac:dyDescent="0.25">
      <c r="A68" t="s">
        <v>13</v>
      </c>
      <c r="B68" t="s">
        <v>38</v>
      </c>
      <c r="C68">
        <v>1000</v>
      </c>
      <c r="D68" t="s">
        <v>115</v>
      </c>
      <c r="E68" t="s">
        <v>116</v>
      </c>
      <c r="F68" t="s">
        <v>117</v>
      </c>
      <c r="G68" s="5" t="str">
        <f>CONCATENATE(Raw[[#This Row],[Method]],"-",Raw[[#This Row],[Length]])</f>
        <v>SortedDictionaryContainsValue-1000</v>
      </c>
      <c r="H68" s="5">
        <f>_xlfn.NUMBERVALUE(Raw[[#This Row],[Duration Text]],".",",")</f>
        <v>15310.1127</v>
      </c>
      <c r="I68" s="5" t="str">
        <f>LEFT(Raw[[#This Row],[Mean]],LEN(Raw[[#This Row],[Mean]])-3)</f>
        <v>15,310.1127</v>
      </c>
    </row>
    <row r="69" spans="1:9" x14ac:dyDescent="0.25">
      <c r="A69" t="s">
        <v>13</v>
      </c>
      <c r="B69" t="s">
        <v>38</v>
      </c>
      <c r="C69">
        <v>10000</v>
      </c>
      <c r="D69" t="s">
        <v>156</v>
      </c>
      <c r="E69" t="s">
        <v>157</v>
      </c>
      <c r="F69" t="s">
        <v>158</v>
      </c>
      <c r="G69" s="5" t="str">
        <f>CONCATENATE(Raw[[#This Row],[Method]],"-",Raw[[#This Row],[Length]])</f>
        <v>SortedDictionaryContainsValue-10000</v>
      </c>
      <c r="H69" s="5">
        <f>_xlfn.NUMBERVALUE(Raw[[#This Row],[Duration Text]],".",",")</f>
        <v>174222.0019</v>
      </c>
      <c r="I69" s="5" t="str">
        <f>LEFT(Raw[[#This Row],[Mean]],LEN(Raw[[#This Row],[Mean]])-3)</f>
        <v>174,222.0019</v>
      </c>
    </row>
    <row r="70" spans="1:9" x14ac:dyDescent="0.25">
      <c r="A70" t="s">
        <v>13</v>
      </c>
      <c r="B70" t="s">
        <v>38</v>
      </c>
      <c r="C70">
        <v>100000</v>
      </c>
      <c r="D70" t="s">
        <v>198</v>
      </c>
      <c r="E70" t="s">
        <v>199</v>
      </c>
      <c r="F70" t="s">
        <v>200</v>
      </c>
      <c r="G70" s="5" t="str">
        <f>CONCATENATE(Raw[[#This Row],[Method]],"-",Raw[[#This Row],[Length]])</f>
        <v>SortedDictionaryContainsValue-100000</v>
      </c>
      <c r="H70" s="5">
        <f>_xlfn.NUMBERVALUE(Raw[[#This Row],[Duration Text]],".",",")</f>
        <v>1812587.6543000001</v>
      </c>
      <c r="I70" s="5" t="str">
        <f>LEFT(Raw[[#This Row],[Mean]],LEN(Raw[[#This Row],[Mean]])-3)</f>
        <v>1,812,587.6543</v>
      </c>
    </row>
    <row r="71" spans="1:9" x14ac:dyDescent="0.25">
      <c r="A71" t="s">
        <v>13</v>
      </c>
      <c r="B71" t="s">
        <v>38</v>
      </c>
      <c r="C71">
        <v>1000000</v>
      </c>
      <c r="D71" t="s">
        <v>241</v>
      </c>
      <c r="E71" t="s">
        <v>242</v>
      </c>
      <c r="F71" t="s">
        <v>243</v>
      </c>
      <c r="G71" s="5" t="str">
        <f>CONCATENATE(Raw[[#This Row],[Method]],"-",Raw[[#This Row],[Length]])</f>
        <v>SortedDictionaryContainsValue-1000000</v>
      </c>
      <c r="H71" s="5">
        <f>_xlfn.NUMBERVALUE(Raw[[#This Row],[Duration Text]],".",",")</f>
        <v>26976484.239300001</v>
      </c>
      <c r="I71" s="5" t="str">
        <f>LEFT(Raw[[#This Row],[Mean]],LEN(Raw[[#This Row],[Mean]])-3)</f>
        <v>26,976,484.2393</v>
      </c>
    </row>
    <row r="72" spans="1:9" x14ac:dyDescent="0.25">
      <c r="A72" t="s">
        <v>14</v>
      </c>
      <c r="B72" t="s">
        <v>38</v>
      </c>
      <c r="C72">
        <v>100</v>
      </c>
      <c r="D72" t="s">
        <v>76</v>
      </c>
      <c r="E72" t="s">
        <v>77</v>
      </c>
      <c r="F72" t="s">
        <v>78</v>
      </c>
      <c r="G72" s="5" t="str">
        <f>CONCATENATE(Raw[[#This Row],[Method]],"-",Raw[[#This Row],[Length]])</f>
        <v>SortedDictionaryTryGetValue-100</v>
      </c>
      <c r="H72" s="5">
        <f>_xlfn.NUMBERVALUE(Raw[[#This Row],[Duration Text]],".",",")</f>
        <v>55.773499999999999</v>
      </c>
      <c r="I72" s="5" t="str">
        <f>LEFT(Raw[[#This Row],[Mean]],LEN(Raw[[#This Row],[Mean]])-3)</f>
        <v>55.7735</v>
      </c>
    </row>
    <row r="73" spans="1:9" x14ac:dyDescent="0.25">
      <c r="A73" t="s">
        <v>14</v>
      </c>
      <c r="B73" t="s">
        <v>38</v>
      </c>
      <c r="C73">
        <v>1000</v>
      </c>
      <c r="D73" t="s">
        <v>118</v>
      </c>
      <c r="E73" t="s">
        <v>119</v>
      </c>
      <c r="F73" t="s">
        <v>120</v>
      </c>
      <c r="G73" s="5" t="str">
        <f>CONCATENATE(Raw[[#This Row],[Method]],"-",Raw[[#This Row],[Length]])</f>
        <v>SortedDictionaryTryGetValue-1000</v>
      </c>
      <c r="H73" s="5">
        <f>_xlfn.NUMBERVALUE(Raw[[#This Row],[Duration Text]],".",",")</f>
        <v>107.2131</v>
      </c>
      <c r="I73" s="5" t="str">
        <f>LEFT(Raw[[#This Row],[Mean]],LEN(Raw[[#This Row],[Mean]])-3)</f>
        <v>107.2131</v>
      </c>
    </row>
    <row r="74" spans="1:9" x14ac:dyDescent="0.25">
      <c r="A74" t="s">
        <v>14</v>
      </c>
      <c r="B74" t="s">
        <v>38</v>
      </c>
      <c r="C74">
        <v>10000</v>
      </c>
      <c r="D74" t="s">
        <v>159</v>
      </c>
      <c r="E74" t="s">
        <v>160</v>
      </c>
      <c r="F74" t="s">
        <v>161</v>
      </c>
      <c r="G74" s="5" t="str">
        <f>CONCATENATE(Raw[[#This Row],[Method]],"-",Raw[[#This Row],[Length]])</f>
        <v>SortedDictionaryTryGetValue-10000</v>
      </c>
      <c r="H74" s="5">
        <f>_xlfn.NUMBERVALUE(Raw[[#This Row],[Duration Text]],".",",")</f>
        <v>128.36189999999999</v>
      </c>
      <c r="I74" s="5" t="str">
        <f>LEFT(Raw[[#This Row],[Mean]],LEN(Raw[[#This Row],[Mean]])-3)</f>
        <v>128.3619</v>
      </c>
    </row>
    <row r="75" spans="1:9" x14ac:dyDescent="0.25">
      <c r="A75" t="s">
        <v>14</v>
      </c>
      <c r="B75" t="s">
        <v>38</v>
      </c>
      <c r="C75">
        <v>100000</v>
      </c>
      <c r="D75" t="s">
        <v>201</v>
      </c>
      <c r="E75" t="s">
        <v>202</v>
      </c>
      <c r="F75" t="s">
        <v>203</v>
      </c>
      <c r="G75" s="5" t="str">
        <f>CONCATENATE(Raw[[#This Row],[Method]],"-",Raw[[#This Row],[Length]])</f>
        <v>SortedDictionaryTryGetValue-100000</v>
      </c>
      <c r="H75" s="5">
        <f>_xlfn.NUMBERVALUE(Raw[[#This Row],[Duration Text]],".",",")</f>
        <v>159.96850000000001</v>
      </c>
      <c r="I75" s="5" t="str">
        <f>LEFT(Raw[[#This Row],[Mean]],LEN(Raw[[#This Row],[Mean]])-3)</f>
        <v>159.9685</v>
      </c>
    </row>
    <row r="76" spans="1:9" x14ac:dyDescent="0.25">
      <c r="A76" t="s">
        <v>14</v>
      </c>
      <c r="B76" t="s">
        <v>38</v>
      </c>
      <c r="C76">
        <v>1000000</v>
      </c>
      <c r="D76" t="s">
        <v>244</v>
      </c>
      <c r="E76" t="s">
        <v>245</v>
      </c>
      <c r="F76" t="s">
        <v>246</v>
      </c>
      <c r="G76" s="5" t="str">
        <f>CONCATENATE(Raw[[#This Row],[Method]],"-",Raw[[#This Row],[Length]])</f>
        <v>SortedDictionaryTryGetValue-1000000</v>
      </c>
      <c r="H76" s="5">
        <f>_xlfn.NUMBERVALUE(Raw[[#This Row],[Duration Text]],".",",")</f>
        <v>190.80070000000001</v>
      </c>
      <c r="I76" s="5" t="str">
        <f>LEFT(Raw[[#This Row],[Mean]],LEN(Raw[[#This Row],[Mean]])-3)</f>
        <v>190.8007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F2" sqref="F2"/>
    </sheetView>
  </sheetViews>
  <sheetFormatPr defaultRowHeight="15" x14ac:dyDescent="0.25"/>
  <cols>
    <col min="1" max="1" width="29.28515625" bestFit="1" customWidth="1"/>
  </cols>
  <sheetData>
    <row r="1" spans="1:4" ht="15.75" thickBot="1" x14ac:dyDescent="0.3">
      <c r="A1" s="1" t="s">
        <v>0</v>
      </c>
      <c r="D1" s="1" t="s">
        <v>1</v>
      </c>
    </row>
    <row r="2" spans="1:4" ht="15.75" thickTop="1" x14ac:dyDescent="0.25">
      <c r="A2" s="3" t="s">
        <v>18</v>
      </c>
      <c r="D2" s="2">
        <v>100</v>
      </c>
    </row>
    <row r="3" spans="1:4" x14ac:dyDescent="0.25">
      <c r="A3" s="2" t="s">
        <v>17</v>
      </c>
      <c r="D3" s="3">
        <v>1000</v>
      </c>
    </row>
    <row r="4" spans="1:4" x14ac:dyDescent="0.25">
      <c r="A4" s="3" t="s">
        <v>9</v>
      </c>
      <c r="D4" s="2">
        <v>10000</v>
      </c>
    </row>
    <row r="5" spans="1:4" x14ac:dyDescent="0.25">
      <c r="A5" s="2" t="s">
        <v>10</v>
      </c>
      <c r="D5" s="3">
        <v>100000</v>
      </c>
    </row>
    <row r="6" spans="1:4" x14ac:dyDescent="0.25">
      <c r="A6" s="3" t="s">
        <v>11</v>
      </c>
      <c r="D6" s="2">
        <v>1000000</v>
      </c>
    </row>
    <row r="7" spans="1:4" x14ac:dyDescent="0.25">
      <c r="A7" s="2" t="s">
        <v>8</v>
      </c>
    </row>
    <row r="8" spans="1:4" x14ac:dyDescent="0.25">
      <c r="A8" s="3" t="s">
        <v>7</v>
      </c>
    </row>
    <row r="9" spans="1:4" x14ac:dyDescent="0.25">
      <c r="A9" s="2" t="s">
        <v>4</v>
      </c>
    </row>
    <row r="10" spans="1:4" x14ac:dyDescent="0.25">
      <c r="A10" s="3" t="s">
        <v>5</v>
      </c>
    </row>
    <row r="11" spans="1:4" x14ac:dyDescent="0.25">
      <c r="A11" s="2" t="s">
        <v>6</v>
      </c>
    </row>
    <row r="12" spans="1:4" x14ac:dyDescent="0.25">
      <c r="A12" s="2" t="s">
        <v>12</v>
      </c>
    </row>
    <row r="13" spans="1:4" x14ac:dyDescent="0.25">
      <c r="A13" s="3" t="s">
        <v>13</v>
      </c>
    </row>
    <row r="14" spans="1:4" x14ac:dyDescent="0.25">
      <c r="A14" s="2" t="s">
        <v>14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SummaryData</vt:lpstr>
      <vt:lpstr>RawData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Irne</dc:creator>
  <cp:lastModifiedBy>Irne</cp:lastModifiedBy>
  <dcterms:created xsi:type="dcterms:W3CDTF">2017-03-14T05:34:21Z</dcterms:created>
  <dcterms:modified xsi:type="dcterms:W3CDTF">2017-03-27T13:04:34Z</dcterms:modified>
</cp:coreProperties>
</file>